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1840" windowHeight="12570" firstSheet="14" activeTab="14"/>
  </bookViews>
  <sheets>
    <sheet name="1. sz melléklet" sheetId="1" r:id="rId1"/>
    <sheet name="2. sz melléklet" sheetId="4" r:id="rId2"/>
    <sheet name="3. sz melléklet" sheetId="5" r:id="rId3"/>
    <sheet name="4.1 sz melléklet" sheetId="23" r:id="rId4"/>
    <sheet name="4.2 sz melléklet" sheetId="19" r:id="rId5"/>
    <sheet name="4.3 sz. melléklet" sheetId="28" r:id="rId6"/>
    <sheet name="5. sz melléklet" sheetId="6" r:id="rId7"/>
    <sheet name="6. sz melléklet" sheetId="7" r:id="rId8"/>
    <sheet name="6.1 számú melléklet" sheetId="20" r:id="rId9"/>
    <sheet name="7. sz melléklet" sheetId="11" r:id="rId10"/>
    <sheet name="8. sz melléklet" sheetId="12" r:id="rId11"/>
    <sheet name="9. sz melléklet" sheetId="13" r:id="rId12"/>
    <sheet name="10. sz melléklet" sheetId="14" r:id="rId13"/>
    <sheet name="11.sz melléklet" sheetId="25" r:id="rId14"/>
    <sheet name="12. sz melléklet" sheetId="15" r:id="rId15"/>
    <sheet name="13. sz melléklet" sheetId="16" r:id="rId16"/>
    <sheet name="14. sz melléklet" sheetId="17" r:id="rId17"/>
    <sheet name="15. sz melléklet" sheetId="22" r:id="rId18"/>
    <sheet name="16.sz melléklet" sheetId="24" r:id="rId19"/>
    <sheet name="17.sz. melléklet" sheetId="27" r:id="rId20"/>
    <sheet name="18.sz. melléklet" sheetId="29" r:id="rId21"/>
  </sheets>
  <externalReferences>
    <externalReference r:id="rId2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29" l="1"/>
  <c r="F48" i="29"/>
  <c r="E45" i="29"/>
  <c r="E42" i="29"/>
  <c r="E41" i="29"/>
  <c r="E40" i="29"/>
  <c r="E38" i="29"/>
  <c r="E37" i="29"/>
  <c r="E36" i="29"/>
  <c r="E35" i="29"/>
  <c r="E34" i="29"/>
  <c r="F38" i="29"/>
  <c r="F37" i="29"/>
  <c r="F36" i="29"/>
  <c r="F35" i="29"/>
  <c r="F46" i="29"/>
  <c r="F47" i="29"/>
  <c r="F45" i="29"/>
  <c r="F41" i="29"/>
  <c r="F42" i="29"/>
  <c r="F40" i="29"/>
  <c r="F39" i="29" s="1"/>
  <c r="F34" i="29"/>
  <c r="F13" i="29"/>
  <c r="E13" i="29"/>
  <c r="F17" i="29"/>
  <c r="F16" i="29" s="1"/>
  <c r="F12" i="29"/>
  <c r="F11" i="29"/>
  <c r="F10" i="29" s="1"/>
  <c r="F9" i="29"/>
  <c r="F7" i="29"/>
  <c r="F8" i="29"/>
  <c r="F19" i="29"/>
  <c r="F20" i="29"/>
  <c r="F21" i="29"/>
  <c r="E17" i="29"/>
  <c r="E12" i="29"/>
  <c r="E11" i="29"/>
  <c r="E9" i="29"/>
  <c r="E8" i="29"/>
  <c r="E7" i="29"/>
  <c r="F6" i="29"/>
  <c r="E6" i="29"/>
  <c r="I57" i="22"/>
  <c r="I62" i="22"/>
  <c r="L62" i="22"/>
  <c r="I70" i="22"/>
  <c r="I66" i="22"/>
  <c r="I65" i="22" s="1"/>
  <c r="I56" i="22"/>
  <c r="J62" i="22"/>
  <c r="L57" i="22"/>
  <c r="K56" i="22"/>
  <c r="K54" i="22" s="1"/>
  <c r="K71" i="22" s="1"/>
  <c r="I55" i="22"/>
  <c r="L70" i="22"/>
  <c r="L69" i="22"/>
  <c r="L68" i="22"/>
  <c r="L67" i="22"/>
  <c r="L61" i="22"/>
  <c r="L60" i="22"/>
  <c r="L58" i="22"/>
  <c r="L55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K68" i="22"/>
  <c r="K65" i="22"/>
  <c r="K64" i="22"/>
  <c r="K59" i="22"/>
  <c r="J68" i="22"/>
  <c r="J65" i="22"/>
  <c r="J64" i="22"/>
  <c r="J59" i="22"/>
  <c r="J58" i="22"/>
  <c r="J54" i="22" s="1"/>
  <c r="I68" i="22"/>
  <c r="I61" i="22"/>
  <c r="I60" i="22"/>
  <c r="I59" i="22"/>
  <c r="I24" i="22"/>
  <c r="L24" i="22" s="1"/>
  <c r="J9" i="22"/>
  <c r="J38" i="22" s="1"/>
  <c r="L43" i="22"/>
  <c r="L42" i="22"/>
  <c r="L41" i="22"/>
  <c r="L40" i="22"/>
  <c r="L39" i="22"/>
  <c r="L37" i="22"/>
  <c r="L36" i="22"/>
  <c r="L32" i="22"/>
  <c r="L31" i="22"/>
  <c r="L30" i="22"/>
  <c r="L29" i="22"/>
  <c r="L28" i="22"/>
  <c r="L27" i="22"/>
  <c r="L26" i="22"/>
  <c r="L25" i="22"/>
  <c r="L23" i="22"/>
  <c r="L22" i="22"/>
  <c r="L21" i="22"/>
  <c r="L20" i="22"/>
  <c r="L19" i="22"/>
  <c r="L18" i="22"/>
  <c r="L17" i="22"/>
  <c r="L16" i="22"/>
  <c r="L15" i="22"/>
  <c r="L14" i="22"/>
  <c r="L13" i="22"/>
  <c r="L10" i="22" s="1"/>
  <c r="L9" i="22" s="1"/>
  <c r="L12" i="22"/>
  <c r="L11" i="22"/>
  <c r="J24" i="22"/>
  <c r="I38" i="22"/>
  <c r="I44" i="22" s="1"/>
  <c r="I45" i="22" s="1"/>
  <c r="F44" i="22"/>
  <c r="I39" i="22"/>
  <c r="I43" i="22"/>
  <c r="I40" i="22"/>
  <c r="I37" i="22"/>
  <c r="I36" i="22" s="1"/>
  <c r="J27" i="22"/>
  <c r="J29" i="22"/>
  <c r="I26" i="22"/>
  <c r="I25" i="22"/>
  <c r="I23" i="22"/>
  <c r="I22" i="22" s="1"/>
  <c r="J18" i="22"/>
  <c r="J15" i="22" s="1"/>
  <c r="I20" i="22"/>
  <c r="I17" i="22"/>
  <c r="I19" i="22"/>
  <c r="I15" i="22" s="1"/>
  <c r="I14" i="22"/>
  <c r="I13" i="22"/>
  <c r="I12" i="22"/>
  <c r="I11" i="22"/>
  <c r="I10" i="22" s="1"/>
  <c r="D45" i="6"/>
  <c r="D41" i="6" s="1"/>
  <c r="D40" i="6"/>
  <c r="D28" i="6" s="1"/>
  <c r="D26" i="6"/>
  <c r="D18" i="6"/>
  <c r="D19" i="28"/>
  <c r="D15" i="28"/>
  <c r="D11" i="28"/>
  <c r="D47" i="19"/>
  <c r="D43" i="19"/>
  <c r="D39" i="19"/>
  <c r="D35" i="19"/>
  <c r="D31" i="19"/>
  <c r="D27" i="19"/>
  <c r="D23" i="19"/>
  <c r="D19" i="19"/>
  <c r="D15" i="19"/>
  <c r="D11" i="19"/>
  <c r="D47" i="23"/>
  <c r="D43" i="23"/>
  <c r="D39" i="23"/>
  <c r="D35" i="23"/>
  <c r="D31" i="23"/>
  <c r="D27" i="23"/>
  <c r="D23" i="23"/>
  <c r="D19" i="23"/>
  <c r="D15" i="23"/>
  <c r="D11" i="23"/>
  <c r="D17" i="20"/>
  <c r="D21" i="20"/>
  <c r="D25" i="20"/>
  <c r="D29" i="20"/>
  <c r="D33" i="20"/>
  <c r="D13" i="20"/>
  <c r="F5" i="29" l="1"/>
  <c r="F14" i="29" s="1"/>
  <c r="F44" i="29"/>
  <c r="F15" i="29"/>
  <c r="F33" i="29"/>
  <c r="F43" i="29" s="1"/>
  <c r="F49" i="29" s="1"/>
  <c r="F50" i="29" s="1"/>
  <c r="L59" i="22"/>
  <c r="I64" i="22"/>
  <c r="L64" i="22" s="1"/>
  <c r="L65" i="22"/>
  <c r="L66" i="22"/>
  <c r="L56" i="22"/>
  <c r="I54" i="22"/>
  <c r="I63" i="22" s="1"/>
  <c r="L63" i="22" s="1"/>
  <c r="K63" i="22"/>
  <c r="J71" i="22"/>
  <c r="J63" i="22"/>
  <c r="J44" i="22"/>
  <c r="L38" i="22"/>
  <c r="I9" i="22"/>
  <c r="D10" i="6"/>
  <c r="D50" i="6" s="1"/>
  <c r="D21" i="15"/>
  <c r="E21" i="15"/>
  <c r="F21" i="15"/>
  <c r="I21" i="15"/>
  <c r="C21" i="15"/>
  <c r="E12" i="25"/>
  <c r="E10" i="25"/>
  <c r="E6" i="25"/>
  <c r="H24" i="12"/>
  <c r="H20" i="12"/>
  <c r="H19" i="12"/>
  <c r="H17" i="12"/>
  <c r="H18" i="12"/>
  <c r="H16" i="12"/>
  <c r="H15" i="12"/>
  <c r="H11" i="12"/>
  <c r="H12" i="12"/>
  <c r="H13" i="12"/>
  <c r="H14" i="12"/>
  <c r="H10" i="12"/>
  <c r="E15" i="12"/>
  <c r="E24" i="12" s="1"/>
  <c r="E19" i="12"/>
  <c r="E23" i="12"/>
  <c r="E12" i="12"/>
  <c r="E13" i="12"/>
  <c r="E14" i="12"/>
  <c r="E16" i="12"/>
  <c r="E17" i="12"/>
  <c r="E18" i="12"/>
  <c r="E20" i="12"/>
  <c r="E21" i="12"/>
  <c r="E11" i="12"/>
  <c r="D51" i="1"/>
  <c r="D47" i="1" s="1"/>
  <c r="H47" i="1" s="1"/>
  <c r="D48" i="1"/>
  <c r="H37" i="1"/>
  <c r="H38" i="1"/>
  <c r="H39" i="1"/>
  <c r="H40" i="1"/>
  <c r="H41" i="1"/>
  <c r="H42" i="1"/>
  <c r="H43" i="1"/>
  <c r="H44" i="1"/>
  <c r="H45" i="1"/>
  <c r="H46" i="1"/>
  <c r="H48" i="1"/>
  <c r="H49" i="1"/>
  <c r="H50" i="1"/>
  <c r="H51" i="1"/>
  <c r="H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36" i="1"/>
  <c r="D42" i="1"/>
  <c r="D44" i="1"/>
  <c r="D45" i="1"/>
  <c r="D43" i="1"/>
  <c r="D41" i="1"/>
  <c r="D40" i="1"/>
  <c r="D39" i="1"/>
  <c r="D38" i="1"/>
  <c r="D37" i="1"/>
  <c r="F44" i="1"/>
  <c r="F42" i="1"/>
  <c r="F46" i="1" s="1"/>
  <c r="F52" i="1" s="1"/>
  <c r="F53" i="1" s="1"/>
  <c r="F43" i="1"/>
  <c r="F40" i="1"/>
  <c r="F41" i="1"/>
  <c r="F45" i="1"/>
  <c r="F39" i="1"/>
  <c r="F38" i="1"/>
  <c r="F51" i="1"/>
  <c r="F37" i="1"/>
  <c r="D49" i="1"/>
  <c r="H10" i="1"/>
  <c r="H11" i="1"/>
  <c r="H15" i="1"/>
  <c r="H16" i="1"/>
  <c r="H17" i="1"/>
  <c r="H22" i="1"/>
  <c r="H23" i="1"/>
  <c r="H24" i="1"/>
  <c r="H25" i="1"/>
  <c r="G22" i="1"/>
  <c r="G23" i="1"/>
  <c r="G24" i="1"/>
  <c r="G10" i="1"/>
  <c r="E33" i="7"/>
  <c r="E30" i="7"/>
  <c r="F11" i="1"/>
  <c r="F14" i="1"/>
  <c r="H14" i="1" s="1"/>
  <c r="F15" i="1"/>
  <c r="F16" i="1"/>
  <c r="F17" i="1"/>
  <c r="F21" i="1"/>
  <c r="F20" i="1" s="1"/>
  <c r="F19" i="1" s="1"/>
  <c r="H19" i="1" s="1"/>
  <c r="F25" i="1"/>
  <c r="E49" i="7"/>
  <c r="E55" i="7"/>
  <c r="E60" i="7"/>
  <c r="E39" i="7"/>
  <c r="E38" i="7" s="1"/>
  <c r="E11" i="7"/>
  <c r="F13" i="1" s="1"/>
  <c r="H13" i="1" s="1"/>
  <c r="E14" i="7"/>
  <c r="E19" i="7"/>
  <c r="D11" i="1"/>
  <c r="D12" i="1"/>
  <c r="D13" i="1"/>
  <c r="D15" i="1"/>
  <c r="D16" i="1"/>
  <c r="D17" i="1"/>
  <c r="D20" i="1"/>
  <c r="D21" i="1"/>
  <c r="D22" i="1"/>
  <c r="D23" i="1"/>
  <c r="D24" i="1"/>
  <c r="D25" i="1"/>
  <c r="D10" i="1"/>
  <c r="E32" i="5"/>
  <c r="E34" i="5"/>
  <c r="E27" i="5"/>
  <c r="E24" i="5" s="1"/>
  <c r="E33" i="5" s="1"/>
  <c r="E39" i="5" s="1"/>
  <c r="E40" i="5" s="1"/>
  <c r="E17" i="5"/>
  <c r="E11" i="5"/>
  <c r="E10" i="5" s="1"/>
  <c r="E50" i="4"/>
  <c r="E46" i="4" s="1"/>
  <c r="E47" i="4"/>
  <c r="E38" i="4"/>
  <c r="E37" i="4" s="1"/>
  <c r="E45" i="4" s="1"/>
  <c r="E53" i="4" s="1"/>
  <c r="E41" i="4"/>
  <c r="E27" i="4"/>
  <c r="E19" i="4"/>
  <c r="E23" i="4"/>
  <c r="D19" i="4"/>
  <c r="E20" i="4"/>
  <c r="E10" i="4"/>
  <c r="N55" i="17"/>
  <c r="M55" i="17"/>
  <c r="L55" i="17"/>
  <c r="K55" i="17"/>
  <c r="J55" i="17"/>
  <c r="I55" i="17"/>
  <c r="H55" i="17"/>
  <c r="G55" i="17"/>
  <c r="F55" i="17"/>
  <c r="E55" i="17"/>
  <c r="D55" i="17"/>
  <c r="C55" i="17"/>
  <c r="O54" i="17"/>
  <c r="O53" i="17"/>
  <c r="O52" i="17"/>
  <c r="O51" i="17"/>
  <c r="O50" i="17"/>
  <c r="O49" i="17"/>
  <c r="O48" i="17"/>
  <c r="O47" i="17"/>
  <c r="O46" i="17"/>
  <c r="N44" i="17"/>
  <c r="M44" i="17"/>
  <c r="M56" i="17" s="1"/>
  <c r="L44" i="17"/>
  <c r="L56" i="17" s="1"/>
  <c r="K44" i="17"/>
  <c r="J44" i="17"/>
  <c r="J56" i="17" s="1"/>
  <c r="I44" i="17"/>
  <c r="I56" i="17" s="1"/>
  <c r="H44" i="17"/>
  <c r="H56" i="17" s="1"/>
  <c r="G44" i="17"/>
  <c r="F44" i="17"/>
  <c r="F56" i="17" s="1"/>
  <c r="E44" i="17"/>
  <c r="D44" i="17"/>
  <c r="C44" i="17"/>
  <c r="O43" i="17"/>
  <c r="O42" i="17"/>
  <c r="O41" i="17"/>
  <c r="O40" i="17"/>
  <c r="O39" i="17"/>
  <c r="O38" i="17"/>
  <c r="O37" i="17"/>
  <c r="O36" i="17"/>
  <c r="O35" i="17"/>
  <c r="F23" i="29" l="1"/>
  <c r="F24" i="29" s="1"/>
  <c r="C56" i="17"/>
  <c r="I71" i="22"/>
  <c r="L71" i="22" s="1"/>
  <c r="L54" i="22"/>
  <c r="J45" i="22"/>
  <c r="L45" i="22" s="1"/>
  <c r="L44" i="22"/>
  <c r="N56" i="17"/>
  <c r="K56" i="17"/>
  <c r="G56" i="17"/>
  <c r="D56" i="17"/>
  <c r="O55" i="17"/>
  <c r="E56" i="17"/>
  <c r="O44" i="17"/>
  <c r="D36" i="1"/>
  <c r="D46" i="1" s="1"/>
  <c r="D52" i="1" s="1"/>
  <c r="E10" i="7"/>
  <c r="F12" i="1" s="1"/>
  <c r="H12" i="1" s="1"/>
  <c r="E29" i="7"/>
  <c r="E42" i="7" s="1"/>
  <c r="H20" i="1"/>
  <c r="E48" i="7"/>
  <c r="F9" i="1"/>
  <c r="H21" i="1"/>
  <c r="F36" i="1"/>
  <c r="E64" i="7"/>
  <c r="D9" i="1"/>
  <c r="D18" i="1" s="1"/>
  <c r="D26" i="1" s="1"/>
  <c r="D27" i="1" s="1"/>
  <c r="D14" i="1"/>
  <c r="D19" i="1"/>
  <c r="E9" i="4"/>
  <c r="D44" i="29"/>
  <c r="C11" i="29"/>
  <c r="D5" i="29"/>
  <c r="D14" i="29" s="1"/>
  <c r="D10" i="29"/>
  <c r="D16" i="29"/>
  <c r="C16" i="29"/>
  <c r="C15" i="29" s="1"/>
  <c r="C39" i="29"/>
  <c r="C33" i="29"/>
  <c r="E33" i="29"/>
  <c r="E39" i="29"/>
  <c r="E9" i="15"/>
  <c r="F7" i="15"/>
  <c r="E43" i="29" l="1"/>
  <c r="C43" i="29"/>
  <c r="O56" i="17"/>
  <c r="D53" i="1"/>
  <c r="H53" i="1" s="1"/>
  <c r="H52" i="1"/>
  <c r="E66" i="7"/>
  <c r="F18" i="1"/>
  <c r="H9" i="1"/>
  <c r="D15" i="29"/>
  <c r="E70" i="22"/>
  <c r="E66" i="22"/>
  <c r="F10" i="22"/>
  <c r="H18" i="1" l="1"/>
  <c r="F26" i="1"/>
  <c r="O8" i="17"/>
  <c r="E47" i="29"/>
  <c r="E46" i="29"/>
  <c r="C44" i="29"/>
  <c r="C49" i="29" s="1"/>
  <c r="C50" i="29" s="1"/>
  <c r="E20" i="29"/>
  <c r="E18" i="29"/>
  <c r="C13" i="29"/>
  <c r="E5" i="29"/>
  <c r="C5" i="29"/>
  <c r="F18" i="29" l="1"/>
  <c r="E16" i="29"/>
  <c r="E15" i="29" s="1"/>
  <c r="F27" i="1"/>
  <c r="H27" i="1" s="1"/>
  <c r="H26" i="1"/>
  <c r="E44" i="29"/>
  <c r="D33" i="29"/>
  <c r="E10" i="29"/>
  <c r="E14" i="29" s="1"/>
  <c r="C10" i="29"/>
  <c r="C45" i="6"/>
  <c r="D10" i="25"/>
  <c r="D6" i="25"/>
  <c r="C47" i="28"/>
  <c r="C43" i="28"/>
  <c r="C39" i="28"/>
  <c r="C35" i="28"/>
  <c r="C31" i="28"/>
  <c r="C27" i="28"/>
  <c r="C23" i="28"/>
  <c r="C19" i="28"/>
  <c r="C15" i="28"/>
  <c r="C11" i="28"/>
  <c r="D23" i="29" l="1"/>
  <c r="D24" i="29" s="1"/>
  <c r="C14" i="29"/>
  <c r="C23" i="29" s="1"/>
  <c r="C24" i="29" s="1"/>
  <c r="E14" i="1"/>
  <c r="G14" i="1" s="1"/>
  <c r="E49" i="29" l="1"/>
  <c r="E50" i="29" s="1"/>
  <c r="E23" i="29"/>
  <c r="E24" i="29" s="1"/>
  <c r="F30" i="27"/>
  <c r="F34" i="27" s="1"/>
  <c r="F36" i="27" s="1"/>
  <c r="E30" i="27"/>
  <c r="E34" i="27" s="1"/>
  <c r="E36" i="27" s="1"/>
  <c r="D30" i="27"/>
  <c r="D34" i="27" s="1"/>
  <c r="D36" i="27" s="1"/>
  <c r="F26" i="27"/>
  <c r="F11" i="27"/>
  <c r="E11" i="27"/>
  <c r="E10" i="27" s="1"/>
  <c r="E22" i="27" s="1"/>
  <c r="F10" i="27"/>
  <c r="F22" i="27" s="1"/>
  <c r="D10" i="27"/>
  <c r="D22" i="27" s="1"/>
  <c r="D12" i="25"/>
  <c r="F23" i="27" l="1"/>
  <c r="F24" i="27" s="1"/>
  <c r="E23" i="27"/>
  <c r="E24" i="27" s="1"/>
  <c r="D23" i="27"/>
  <c r="D24" i="27" s="1"/>
  <c r="C28" i="24"/>
  <c r="C12" i="16" l="1"/>
  <c r="D12" i="16"/>
  <c r="C9" i="11"/>
  <c r="D9" i="11"/>
  <c r="E9" i="11"/>
  <c r="B9" i="11"/>
  <c r="E45" i="1"/>
  <c r="E44" i="1"/>
  <c r="E43" i="1"/>
  <c r="E40" i="1"/>
  <c r="E39" i="1"/>
  <c r="E38" i="1"/>
  <c r="E11" i="1"/>
  <c r="G11" i="1" s="1"/>
  <c r="E15" i="1"/>
  <c r="G15" i="1" s="1"/>
  <c r="E17" i="1"/>
  <c r="G17" i="1" s="1"/>
  <c r="D27" i="4"/>
  <c r="E42" i="1" l="1"/>
  <c r="C33" i="20"/>
  <c r="C29" i="20"/>
  <c r="C25" i="20"/>
  <c r="E25" i="1" l="1"/>
  <c r="G25" i="1" s="1"/>
  <c r="E21" i="1"/>
  <c r="D39" i="7"/>
  <c r="E20" i="1" l="1"/>
  <c r="G20" i="1" s="1"/>
  <c r="G21" i="1"/>
  <c r="C35" i="19"/>
  <c r="C47" i="23"/>
  <c r="C43" i="23"/>
  <c r="C39" i="23"/>
  <c r="C35" i="23"/>
  <c r="C31" i="23"/>
  <c r="C27" i="23"/>
  <c r="C23" i="23"/>
  <c r="C19" i="23"/>
  <c r="C15" i="23"/>
  <c r="C11" i="23"/>
  <c r="C39" i="19"/>
  <c r="C31" i="19"/>
  <c r="C27" i="19"/>
  <c r="C23" i="19"/>
  <c r="C19" i="19"/>
  <c r="G56" i="22"/>
  <c r="G54" i="22" s="1"/>
  <c r="F58" i="22"/>
  <c r="E65" i="22"/>
  <c r="F62" i="22"/>
  <c r="F59" i="22" s="1"/>
  <c r="E43" i="22"/>
  <c r="E40" i="22"/>
  <c r="F29" i="22"/>
  <c r="E26" i="22"/>
  <c r="E25" i="22"/>
  <c r="F18" i="22"/>
  <c r="F15" i="22" s="1"/>
  <c r="E17" i="22"/>
  <c r="E19" i="22"/>
  <c r="E20" i="22"/>
  <c r="E21" i="22"/>
  <c r="E16" i="22"/>
  <c r="E14" i="22"/>
  <c r="E13" i="22"/>
  <c r="E12" i="22"/>
  <c r="G68" i="22"/>
  <c r="F68" i="22"/>
  <c r="E68" i="22"/>
  <c r="G65" i="22"/>
  <c r="F65" i="22"/>
  <c r="F64" i="22" s="1"/>
  <c r="G59" i="22"/>
  <c r="E64" i="22" l="1"/>
  <c r="E39" i="22"/>
  <c r="G64" i="22"/>
  <c r="G71" i="22" s="1"/>
  <c r="F54" i="22"/>
  <c r="F71" i="22" s="1"/>
  <c r="G63" i="22"/>
  <c r="F63" i="22" l="1"/>
  <c r="H43" i="22"/>
  <c r="H42" i="22"/>
  <c r="H41" i="22"/>
  <c r="H40" i="22"/>
  <c r="G39" i="22"/>
  <c r="F39" i="22"/>
  <c r="H39" i="22" s="1"/>
  <c r="G36" i="22"/>
  <c r="F36" i="22"/>
  <c r="H32" i="22"/>
  <c r="H31" i="22"/>
  <c r="H30" i="22"/>
  <c r="H29" i="22"/>
  <c r="G27" i="22"/>
  <c r="F27" i="22"/>
  <c r="E27" i="22"/>
  <c r="H26" i="22"/>
  <c r="H25" i="22"/>
  <c r="G22" i="22"/>
  <c r="F22" i="22"/>
  <c r="F9" i="22" s="1"/>
  <c r="H21" i="22"/>
  <c r="H20" i="22"/>
  <c r="H19" i="22"/>
  <c r="H18" i="22"/>
  <c r="H17" i="22"/>
  <c r="H16" i="22"/>
  <c r="G15" i="22"/>
  <c r="G10" i="22" s="1"/>
  <c r="G9" i="22" s="1"/>
  <c r="E15" i="22"/>
  <c r="H14" i="22"/>
  <c r="H13" i="22"/>
  <c r="H12" i="22"/>
  <c r="D31" i="16"/>
  <c r="C31" i="16"/>
  <c r="C47" i="19"/>
  <c r="F24" i="22" l="1"/>
  <c r="F38" i="22" s="1"/>
  <c r="F45" i="22" s="1"/>
  <c r="H27" i="22"/>
  <c r="G24" i="22"/>
  <c r="G38" i="22" s="1"/>
  <c r="G44" i="22" s="1"/>
  <c r="G45" i="22" s="1"/>
  <c r="H15" i="22"/>
  <c r="D32" i="5"/>
  <c r="N27" i="17" l="1"/>
  <c r="M27" i="17"/>
  <c r="L27" i="17"/>
  <c r="K27" i="17"/>
  <c r="J27" i="17"/>
  <c r="I27" i="17"/>
  <c r="H27" i="17"/>
  <c r="G27" i="17"/>
  <c r="F27" i="17"/>
  <c r="E27" i="17"/>
  <c r="D27" i="17"/>
  <c r="C27" i="17"/>
  <c r="O26" i="17"/>
  <c r="O25" i="17"/>
  <c r="O24" i="17"/>
  <c r="O23" i="17"/>
  <c r="O22" i="17"/>
  <c r="O21" i="17"/>
  <c r="O20" i="17"/>
  <c r="O19" i="17"/>
  <c r="O18" i="17"/>
  <c r="N16" i="17"/>
  <c r="M16" i="17"/>
  <c r="L16" i="17"/>
  <c r="K16" i="17"/>
  <c r="J16" i="17"/>
  <c r="J28" i="17" s="1"/>
  <c r="I16" i="17"/>
  <c r="H16" i="17"/>
  <c r="G16" i="17"/>
  <c r="F16" i="17"/>
  <c r="E16" i="17"/>
  <c r="D16" i="17"/>
  <c r="C16" i="17"/>
  <c r="O15" i="17"/>
  <c r="O14" i="17"/>
  <c r="O13" i="17"/>
  <c r="O12" i="17"/>
  <c r="O11" i="17"/>
  <c r="O10" i="17"/>
  <c r="O9" i="17"/>
  <c r="O7" i="17"/>
  <c r="O4" i="17"/>
  <c r="D5" i="16"/>
  <c r="E7" i="15"/>
  <c r="F15" i="14"/>
  <c r="E15" i="14"/>
  <c r="D15" i="14"/>
  <c r="G14" i="14"/>
  <c r="G13" i="14"/>
  <c r="G12" i="14"/>
  <c r="G11" i="14"/>
  <c r="G10" i="14"/>
  <c r="F6" i="14"/>
  <c r="I19" i="13"/>
  <c r="H18" i="13"/>
  <c r="G18" i="13"/>
  <c r="F18" i="13"/>
  <c r="E18" i="13"/>
  <c r="D18" i="13"/>
  <c r="I17" i="13"/>
  <c r="H16" i="13"/>
  <c r="G16" i="13"/>
  <c r="F16" i="13"/>
  <c r="E16" i="13"/>
  <c r="D16" i="13"/>
  <c r="I15" i="13"/>
  <c r="H14" i="13"/>
  <c r="G14" i="13"/>
  <c r="F14" i="13"/>
  <c r="E14" i="13"/>
  <c r="D14" i="13"/>
  <c r="I13" i="13"/>
  <c r="I12" i="13"/>
  <c r="H11" i="13"/>
  <c r="G11" i="13"/>
  <c r="F11" i="13"/>
  <c r="E11" i="13"/>
  <c r="D11" i="13"/>
  <c r="I10" i="13"/>
  <c r="I9" i="13"/>
  <c r="H8" i="13"/>
  <c r="G8" i="13"/>
  <c r="G20" i="13" s="1"/>
  <c r="F8" i="13"/>
  <c r="E8" i="13"/>
  <c r="D8" i="13"/>
  <c r="C21" i="20"/>
  <c r="C17" i="20"/>
  <c r="C13" i="20"/>
  <c r="D60" i="7"/>
  <c r="E37" i="22" s="1"/>
  <c r="D55" i="7"/>
  <c r="D49" i="7"/>
  <c r="E37" i="1" s="1"/>
  <c r="D38" i="7"/>
  <c r="D33" i="7"/>
  <c r="D30" i="7"/>
  <c r="D19" i="7"/>
  <c r="D14" i="7"/>
  <c r="E16" i="1" s="1"/>
  <c r="G16" i="1" s="1"/>
  <c r="D11" i="7"/>
  <c r="C41" i="6"/>
  <c r="C40" i="6"/>
  <c r="C33" i="6"/>
  <c r="C26" i="6"/>
  <c r="C18" i="6"/>
  <c r="C43" i="19"/>
  <c r="C15" i="19"/>
  <c r="C11" i="19"/>
  <c r="D34" i="5"/>
  <c r="D28" i="5"/>
  <c r="E28" i="22" s="1"/>
  <c r="H28" i="22" s="1"/>
  <c r="D27" i="5"/>
  <c r="C45" i="1" s="1"/>
  <c r="D17" i="5"/>
  <c r="C41" i="1" s="1"/>
  <c r="D11" i="5"/>
  <c r="E11" i="22" s="1"/>
  <c r="E10" i="22" s="1"/>
  <c r="D50" i="4"/>
  <c r="C23" i="1" s="1"/>
  <c r="D22" i="12" s="1"/>
  <c r="D47" i="4"/>
  <c r="C20" i="1" s="1"/>
  <c r="D21" i="12" s="1"/>
  <c r="D41" i="4"/>
  <c r="E61" i="22" s="1"/>
  <c r="D38" i="4"/>
  <c r="E60" i="22" s="1"/>
  <c r="D23" i="4"/>
  <c r="D20" i="4"/>
  <c r="D10" i="4"/>
  <c r="E55" i="22" s="1"/>
  <c r="C51" i="1"/>
  <c r="C48" i="1"/>
  <c r="C40" i="1"/>
  <c r="C39" i="1"/>
  <c r="C38" i="1"/>
  <c r="C37" i="1"/>
  <c r="E19" i="1"/>
  <c r="C25" i="1"/>
  <c r="C24" i="1"/>
  <c r="C22" i="1"/>
  <c r="C21" i="1"/>
  <c r="C17" i="1"/>
  <c r="C16" i="1"/>
  <c r="C13" i="1"/>
  <c r="D42" i="29" l="1"/>
  <c r="D39" i="29" s="1"/>
  <c r="D43" i="29" s="1"/>
  <c r="D49" i="29" s="1"/>
  <c r="D50" i="29" s="1"/>
  <c r="E41" i="1"/>
  <c r="E51" i="1" s="1"/>
  <c r="G19" i="1"/>
  <c r="D10" i="7"/>
  <c r="E13" i="1"/>
  <c r="G13" i="1" s="1"/>
  <c r="K28" i="17"/>
  <c r="G28" i="17"/>
  <c r="E28" i="17"/>
  <c r="I28" i="17"/>
  <c r="M28" i="17"/>
  <c r="D28" i="17"/>
  <c r="H28" i="17"/>
  <c r="L28" i="17"/>
  <c r="C28" i="17"/>
  <c r="N28" i="17"/>
  <c r="F28" i="17"/>
  <c r="H11" i="22"/>
  <c r="H10" i="22" s="1"/>
  <c r="E36" i="22"/>
  <c r="E24" i="22" s="1"/>
  <c r="H37" i="22"/>
  <c r="D48" i="7"/>
  <c r="E23" i="22" s="1"/>
  <c r="E59" i="22"/>
  <c r="C10" i="1"/>
  <c r="C15" i="1"/>
  <c r="C14" i="1" s="1"/>
  <c r="C11" i="1"/>
  <c r="D12" i="12" s="1"/>
  <c r="E56" i="22"/>
  <c r="C12" i="1"/>
  <c r="D14" i="12"/>
  <c r="C10" i="6"/>
  <c r="G11" i="12"/>
  <c r="C28" i="6"/>
  <c r="C44" i="1" s="1"/>
  <c r="G17" i="12" s="1"/>
  <c r="G12" i="12"/>
  <c r="D18" i="12"/>
  <c r="G10" i="12"/>
  <c r="F20" i="13"/>
  <c r="I18" i="13"/>
  <c r="D17" i="12"/>
  <c r="I11" i="13"/>
  <c r="G15" i="14"/>
  <c r="G18" i="12"/>
  <c r="E20" i="13"/>
  <c r="I14" i="13"/>
  <c r="G13" i="12"/>
  <c r="D37" i="4"/>
  <c r="D29" i="7"/>
  <c r="D42" i="7" s="1"/>
  <c r="D20" i="13"/>
  <c r="H20" i="13"/>
  <c r="O27" i="17"/>
  <c r="D9" i="4"/>
  <c r="C43" i="1"/>
  <c r="C36" i="1"/>
  <c r="G14" i="12"/>
  <c r="I16" i="13"/>
  <c r="C19" i="1"/>
  <c r="D23" i="12"/>
  <c r="D20" i="12" s="1"/>
  <c r="E36" i="1"/>
  <c r="C47" i="1"/>
  <c r="G20" i="12" s="1"/>
  <c r="I8" i="13"/>
  <c r="D46" i="4"/>
  <c r="D10" i="5"/>
  <c r="O16" i="17"/>
  <c r="E57" i="22" l="1"/>
  <c r="E12" i="1"/>
  <c r="O28" i="17"/>
  <c r="C50" i="6"/>
  <c r="H24" i="22"/>
  <c r="H36" i="22"/>
  <c r="D64" i="7"/>
  <c r="D66" i="7" s="1"/>
  <c r="E22" i="22"/>
  <c r="E9" i="22" s="1"/>
  <c r="H23" i="22"/>
  <c r="E54" i="22"/>
  <c r="E46" i="1"/>
  <c r="D45" i="4"/>
  <c r="D53" i="4" s="1"/>
  <c r="G15" i="12"/>
  <c r="I20" i="13"/>
  <c r="D24" i="5"/>
  <c r="D33" i="5" s="1"/>
  <c r="D39" i="5" s="1"/>
  <c r="D40" i="5" s="1"/>
  <c r="D11" i="12"/>
  <c r="D16" i="12"/>
  <c r="D19" i="12" s="1"/>
  <c r="G16" i="12"/>
  <c r="G19" i="12" s="1"/>
  <c r="C42" i="1"/>
  <c r="C9" i="1"/>
  <c r="E9" i="1" l="1"/>
  <c r="G12" i="1"/>
  <c r="D13" i="12" s="1"/>
  <c r="D15" i="12" s="1"/>
  <c r="D24" i="12" s="1"/>
  <c r="E52" i="1"/>
  <c r="E53" i="1" s="1"/>
  <c r="H22" i="22"/>
  <c r="H9" i="22" s="1"/>
  <c r="E71" i="22"/>
  <c r="E63" i="22"/>
  <c r="G24" i="12"/>
  <c r="C18" i="1"/>
  <c r="C46" i="1"/>
  <c r="E18" i="1" l="1"/>
  <c r="G9" i="1"/>
  <c r="C26" i="1"/>
  <c r="C52" i="1"/>
  <c r="G18" i="1" l="1"/>
  <c r="E26" i="1"/>
  <c r="C27" i="1"/>
  <c r="C53" i="1"/>
  <c r="E38" i="22"/>
  <c r="E27" i="1" l="1"/>
  <c r="G27" i="1" s="1"/>
  <c r="G26" i="1"/>
  <c r="E44" i="22"/>
  <c r="H38" i="22"/>
  <c r="H44" i="22" l="1"/>
  <c r="E45" i="22"/>
  <c r="H45" i="22" s="1"/>
</calcChain>
</file>

<file path=xl/sharedStrings.xml><?xml version="1.0" encoding="utf-8"?>
<sst xmlns="http://schemas.openxmlformats.org/spreadsheetml/2006/main" count="1228" uniqueCount="419">
  <si>
    <t>Önkormányzat és intézményei összesen</t>
  </si>
  <si>
    <t>Ft-ban</t>
  </si>
  <si>
    <t>Megnevezés</t>
  </si>
  <si>
    <t>Önkormányzat</t>
  </si>
  <si>
    <t>Önkormányzat fenntartásában működő költségvetési szervek összesen</t>
  </si>
  <si>
    <t>Összesen</t>
  </si>
  <si>
    <t>I. Működési költségvetés bevételei (önkormányzat és intézmények)</t>
  </si>
  <si>
    <t>1.</t>
  </si>
  <si>
    <t>Működési célú támogatások államháztartáson belülről</t>
  </si>
  <si>
    <t>2.</t>
  </si>
  <si>
    <t>Közhatalmi bevételek</t>
  </si>
  <si>
    <t xml:space="preserve">3. </t>
  </si>
  <si>
    <t>4.</t>
  </si>
  <si>
    <t>Működési célú átvett pénzeszközök</t>
  </si>
  <si>
    <t>II. Felhalmozási költségvetés bevételei</t>
  </si>
  <si>
    <t>Felhalmozási célú támogatások államháztartáson belülről</t>
  </si>
  <si>
    <t>Felhalmozási bevételek</t>
  </si>
  <si>
    <t>3.</t>
  </si>
  <si>
    <t>Felhalmozási célú átvett pénzeszköz</t>
  </si>
  <si>
    <t>III. Finanszírozási bevételek</t>
  </si>
  <si>
    <t>Költségvetési hiány belső finanszírozása</t>
  </si>
  <si>
    <t>1. Előző évi költségvetési maradvány igénybevétele</t>
  </si>
  <si>
    <t>2. Szabad pénzeszközök betétből történő visszavonása</t>
  </si>
  <si>
    <t>Költségvetési hiány külső finanszírozása</t>
  </si>
  <si>
    <t>1. Hitelek, kölcsönök felvétele</t>
  </si>
  <si>
    <t>Irányító szervi támogatás</t>
  </si>
  <si>
    <t>BEVÉTELEK MINDÖSSZESEN</t>
  </si>
  <si>
    <t>BEVÉTELEK MINDÖSSZESEN (irányító szervi támogatás nélkül)</t>
  </si>
  <si>
    <t>KÖLTSÉGVETÉSI BEVÉTELEK ÖSSZESEN</t>
  </si>
  <si>
    <t>I. Működési költségvetés kiadásai</t>
  </si>
  <si>
    <t>Személyi juttatások</t>
  </si>
  <si>
    <t>Munkaadókat terhelő járulékok és szociális hozzájárulási adó</t>
  </si>
  <si>
    <t>Dologi kiadások</t>
  </si>
  <si>
    <t>Ellátottak pénzbeli juttatásai</t>
  </si>
  <si>
    <t>5.</t>
  </si>
  <si>
    <t>Egyéb működési célú kiadások</t>
  </si>
  <si>
    <t>II. Felhalmozási költségvetés kiadásai</t>
  </si>
  <si>
    <t>Beruházások</t>
  </si>
  <si>
    <t xml:space="preserve">2. </t>
  </si>
  <si>
    <t>Felújítások</t>
  </si>
  <si>
    <t>Egyéb felhalmozási kiadások</t>
  </si>
  <si>
    <t>KÖLTSÉGVETÉSI KIADÁSOK ÖSSZESEN</t>
  </si>
  <si>
    <t>III. Finanszírozási kiadások</t>
  </si>
  <si>
    <t>Irányító szervi támogatás folyósítása</t>
  </si>
  <si>
    <t>Szabad pénzeszközök betétként történő elhelyezése</t>
  </si>
  <si>
    <t>Hitel, kölcsön törlesztés</t>
  </si>
  <si>
    <t>Államháztartáson belüli megelőlegezések visszafizetése</t>
  </si>
  <si>
    <t>KIADÁSOK MINDÖSSZESEN</t>
  </si>
  <si>
    <t>KIADÁSOK MINDÖSSZESEN (irányító szervi támogatás folyósítása nélkül)</t>
  </si>
  <si>
    <t>Oszlop1</t>
  </si>
  <si>
    <t>Oszlop2</t>
  </si>
  <si>
    <t>Oszlop3</t>
  </si>
  <si>
    <t>Oszlop4</t>
  </si>
  <si>
    <t>Oszlop5</t>
  </si>
  <si>
    <t>I.</t>
  </si>
  <si>
    <t xml:space="preserve">I. Működési költségvetés bevételei </t>
  </si>
  <si>
    <t>Önkormányzatok működési támogatásai</t>
  </si>
  <si>
    <t>Egyéb működési célú támogatások bevételei államháztartáson belülről</t>
  </si>
  <si>
    <t>1. Helyi önkormányzatok működésének általános támogatásai</t>
  </si>
  <si>
    <t>2. Települési önkormányzatok egyes köznevelési feladatainak támogatása</t>
  </si>
  <si>
    <t>4. Települési önkormányzatok kulturális feladatainak támogatása</t>
  </si>
  <si>
    <t>5. Működési célú költségvetési támogatások és kiegészítő támogatások</t>
  </si>
  <si>
    <t>6. Elszámolásból származó bevételek</t>
  </si>
  <si>
    <t>Vagyoni típusú adók</t>
  </si>
  <si>
    <t>1. Építményadó</t>
  </si>
  <si>
    <t>2. Magánszemélyek kommunális adója</t>
  </si>
  <si>
    <t>Termékek és szolgáltatások adói</t>
  </si>
  <si>
    <t>1. Iparűzési adó</t>
  </si>
  <si>
    <t>2. Gépjárműadó</t>
  </si>
  <si>
    <t>Egyéb közhatalmi bevételek</t>
  </si>
  <si>
    <t>Működési bevételek</t>
  </si>
  <si>
    <t>1. Készletértékesítés ellenértéke</t>
  </si>
  <si>
    <t>2.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</si>
  <si>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</si>
  <si>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</si>
  <si>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</si>
  <si>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</si>
  <si>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visszatérülés</t>
  </si>
  <si>
    <t>8. Egyéb működési bevétel</t>
  </si>
  <si>
    <t>II.</t>
  </si>
  <si>
    <t>Felhalmozási költségvetés bevételei</t>
  </si>
  <si>
    <t>Felhalmozási célú támogatás államháztartáson belülről</t>
  </si>
  <si>
    <t>Felhalmozási célú önkormányzati támogatás</t>
  </si>
  <si>
    <t>Egyéb felhalmozási célú támogatás államháztartáson belülről</t>
  </si>
  <si>
    <t>Immateriális javak, tárgyi eszközök értékesítése</t>
  </si>
  <si>
    <t>Részesedések értékesítése</t>
  </si>
  <si>
    <t>Felhalmozási cálú átvett pénzeszköz</t>
  </si>
  <si>
    <t>III.</t>
  </si>
  <si>
    <t>Finanszírozási bevételek</t>
  </si>
  <si>
    <t>Előző évi költségvetési maradvány igénybevétele</t>
  </si>
  <si>
    <t>Szabad pénzeszközök betétből történő visszavonása</t>
  </si>
  <si>
    <t>Hosszú lejáratú hitelek, kölcsönök felvétele</t>
  </si>
  <si>
    <t>Önkormányzat tervezett bevételei</t>
  </si>
  <si>
    <t>Önkormányzat tervezett kiadásai jogcímenként</t>
  </si>
  <si>
    <t>Külső személyi juttatások</t>
  </si>
  <si>
    <t>Elvonások és befizetések</t>
  </si>
  <si>
    <t>Működési célú támogatások államháztartáson belülre</t>
  </si>
  <si>
    <t>Működési célú támogatások államháztartáson kívülre</t>
  </si>
  <si>
    <t>Működési célú támogatási kölcsönök nyújtása</t>
  </si>
  <si>
    <t>Általános tartalék</t>
  </si>
  <si>
    <t>Működési céltartalék</t>
  </si>
  <si>
    <t>Felhalmozási költségvetés kiadásai</t>
  </si>
  <si>
    <t>1. Felhalmozási célú támogatások államháztartáson belülre</t>
  </si>
  <si>
    <t>2. Felhalmozási célú támogatások államháztartáson kívülre</t>
  </si>
  <si>
    <t>3. Felhalmozási célú támogatási kölcsönök nyújtása</t>
  </si>
  <si>
    <t>4. Befektetési kiadások</t>
  </si>
  <si>
    <t>5. Felhalmozási céltartalék</t>
  </si>
  <si>
    <t>Finanszírozási kiadások</t>
  </si>
  <si>
    <t>Hitel, kölcsöntörlesztés államháztartáson kívülre</t>
  </si>
  <si>
    <t>KIADÁSOK ÖSSZESEN</t>
  </si>
  <si>
    <r>
      <t xml:space="preserve">KIADÁSOK MINDÖSSZESEN </t>
    </r>
    <r>
      <rPr>
        <sz val="10"/>
        <color theme="1"/>
        <rFont val="Times New Roman"/>
        <family val="1"/>
        <charset val="238"/>
      </rPr>
      <t>(irányító szervi támogatás folyósítása nélkül)</t>
    </r>
  </si>
  <si>
    <t>Foglalkoztatottak személyi juttatásai</t>
  </si>
  <si>
    <t>Tárgyi eszközök, immateriális javak vásárlása</t>
  </si>
  <si>
    <t>Tárgyi eszközök, immateriális javak vásárlása összesen:</t>
  </si>
  <si>
    <t>Ingatlan beruházások</t>
  </si>
  <si>
    <t>Ingatlan beruházások összesen</t>
  </si>
  <si>
    <t>Tárgyi eszközök felújítása</t>
  </si>
  <si>
    <t>Tárgyi eszköz felújítás összesen</t>
  </si>
  <si>
    <t>Útfelújítási kiadások</t>
  </si>
  <si>
    <t>Útfelújítások összesen</t>
  </si>
  <si>
    <t>Felhalmozási célú pénzeszköz átadások</t>
  </si>
  <si>
    <t>Felhalmozási célú pénzeszköz átadások államháztartáson belülre</t>
  </si>
  <si>
    <t>Felhalmozási célú pénzeszköz átadások államháztartáson kívülre</t>
  </si>
  <si>
    <t>MINDÖSSZESEN</t>
  </si>
  <si>
    <t>Önkormányzat működési kiadásai (3. számú melléklet működési költségvetés kiadás részletezése)</t>
  </si>
  <si>
    <t>Önkormányzat felhalmozási kiadásai (3. számú melléklet felhalmozási költségvetés részletezése)</t>
  </si>
  <si>
    <t>Igazgatási szolgáltatási díj</t>
  </si>
  <si>
    <t>Felügyeleti jellegű tevékenységek díja</t>
  </si>
  <si>
    <t>Bírságok bevétele</t>
  </si>
  <si>
    <t xml:space="preserve">KIADÁSOK MINDÖSSZESEN </t>
  </si>
  <si>
    <t>Intézmény</t>
  </si>
  <si>
    <t>Teljes munkaidős (fő)</t>
  </si>
  <si>
    <t>Önkormányzat és irányítása alá tartozó költségvetési szervek létszámkerete</t>
  </si>
  <si>
    <t>Jóváhagyott álláshely (fő)</t>
  </si>
  <si>
    <t>MŰKÖDÉSI KÖLTSÉGVETÉS BEVÉTELEI</t>
  </si>
  <si>
    <t>Bevételek</t>
  </si>
  <si>
    <t>Kiadások</t>
  </si>
  <si>
    <t>Működési célú támogatások ÁH belülről</t>
  </si>
  <si>
    <t>Munkaadókat terhelő járulékok és a szociális hozzájárulási adó</t>
  </si>
  <si>
    <t>MŰKÖDÉSI KÖLTSÉGVETÉS KIADÁSAI</t>
  </si>
  <si>
    <t>Felhalmozási kiadások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</si>
  <si>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</si>
  <si>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</si>
  <si>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</si>
  <si>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</si>
  <si>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</si>
  <si>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A</t>
  </si>
  <si>
    <t>B</t>
  </si>
  <si>
    <t>C</t>
  </si>
  <si>
    <t>D</t>
  </si>
  <si>
    <t>E</t>
  </si>
  <si>
    <t>F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</si>
  <si>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</si>
  <si>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</si>
  <si>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</si>
  <si>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</si>
  <si>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</si>
  <si>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</si>
  <si>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</si>
  <si>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</si>
  <si>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</si>
  <si>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</si>
  <si>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</si>
  <si>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</si>
  <si>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</si>
  <si>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</si>
  <si>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</si>
  <si>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</si>
  <si>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</si>
  <si>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Sor-szám</t>
  </si>
  <si>
    <t>MEGNEVEZÉS</t>
  </si>
  <si>
    <t>Évek</t>
  </si>
  <si>
    <t>Összesen
(F=C+D+E)</t>
  </si>
  <si>
    <t>ÖSSZES KÖTELEZETTSÉG</t>
  </si>
  <si>
    <t>Kötelezettség állománya</t>
  </si>
  <si>
    <t>Pályázat</t>
  </si>
  <si>
    <t>Támogatást nyújtó megnevezése</t>
  </si>
  <si>
    <t>Nyertes pályázatok</t>
  </si>
  <si>
    <t>2019. évi tervezett kiadás</t>
  </si>
  <si>
    <t>Megjegyzés</t>
  </si>
  <si>
    <t>Támogatás</t>
  </si>
  <si>
    <t>Önerő</t>
  </si>
  <si>
    <t>Projekt költség összesen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</si>
  <si>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</si>
  <si>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</si>
  <si>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</si>
  <si>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</si>
  <si>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</si>
  <si>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</si>
  <si>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</si>
  <si>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</si>
  <si>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</si>
  <si>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</si>
  <si>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</si>
  <si>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</si>
  <si>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</si>
  <si>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</si>
  <si>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</si>
  <si>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</si>
  <si>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</si>
  <si>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</si>
  <si>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</si>
  <si>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</si>
  <si>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</si>
  <si>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</si>
  <si>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</si>
  <si>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</si>
  <si>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</si>
  <si>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</si>
  <si>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</si>
  <si>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</si>
  <si>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</si>
  <si>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</si>
  <si>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</si>
  <si>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</si>
  <si>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27.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</si>
  <si>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</si>
  <si>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</si>
  <si>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</si>
  <si>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</si>
  <si>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</si>
  <si>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</si>
  <si>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</si>
  <si>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</si>
  <si>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</si>
  <si>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</si>
  <si>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</si>
  <si>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</si>
  <si>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</si>
  <si>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</si>
  <si>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</si>
  <si>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</si>
  <si>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</si>
  <si>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</si>
  <si>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</si>
  <si>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</si>
  <si>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</si>
  <si>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Előirányzat felhasználási terv</t>
  </si>
  <si>
    <t>Kötelező, önként vállalt, valamint államigazgatási feladatok bevételei és kiadásai</t>
  </si>
  <si>
    <t>Kötelező feladat</t>
  </si>
  <si>
    <t>Önként vállalt feladat</t>
  </si>
  <si>
    <t>Államigazgatási feladat</t>
  </si>
  <si>
    <t xml:space="preserve">1. </t>
  </si>
  <si>
    <t>Önkormányzat irányítása alá tartozó intézmények</t>
  </si>
  <si>
    <t>I. Működési költségvetés bevételei (önkormányzat és intézményei)</t>
  </si>
  <si>
    <t>Cofog és megnevezés</t>
  </si>
  <si>
    <t>Járulékok</t>
  </si>
  <si>
    <t xml:space="preserve"> </t>
  </si>
  <si>
    <t>Felhalmozási tartalék (pályázati önrészt és megvalósítás többletköltségeinek fedezetére)</t>
  </si>
  <si>
    <t>2020. évi eredeti előirányzat</t>
  </si>
  <si>
    <t>2020. január 1-jén</t>
  </si>
  <si>
    <t>2020. január 1-jei tényleges nyitó létszám</t>
  </si>
  <si>
    <t>2020. január 1-jei munkajogi nyitólétszám (fő)</t>
  </si>
  <si>
    <t>2019. december 31-ig befolyt pályázati támogatás</t>
  </si>
  <si>
    <t>2020. évi tervezett bevétel</t>
  </si>
  <si>
    <t>Tényő Község Önkormányzata 2020. évi költségvetése</t>
  </si>
  <si>
    <t>Tényői Szent Erzsébet Óvoda és Bölcsőde bevételei és kiadásai</t>
  </si>
  <si>
    <t>Tényő Község Önkormányzat 2020. évi költségvetése</t>
  </si>
  <si>
    <t>091110 Óvodai nevelés, ellátás szakmai feladatai</t>
  </si>
  <si>
    <t>091120 Sajátos nevelási igényűgyermekek óvodai nevelésének, ellátásának szakmai feladatai</t>
  </si>
  <si>
    <t>091140 Óvodai nevelés,ellátás működtetési feladatai</t>
  </si>
  <si>
    <t>096015 Gyermekétkeztetés köznevelési intézményben</t>
  </si>
  <si>
    <t>104031 Gyermekek Bölcsődében és mini bölcsődében történő ellátása</t>
  </si>
  <si>
    <t>104037 Intézményen kívüli gyermekétkeztetés</t>
  </si>
  <si>
    <t xml:space="preserve"> Tényői Szent Erzsébet Óvoda és Bölcsőde (4. számú melléklet működési költségvetés kiadás részletezése)</t>
  </si>
  <si>
    <t>Tényő Község Önkormányzata  2020. évi költségvetése</t>
  </si>
  <si>
    <t xml:space="preserve">Működési céltartalék </t>
  </si>
  <si>
    <t>Tényő Község Önkormányzata</t>
  </si>
  <si>
    <t>Tényői Szent Erzsébet Óvoda és Bölcsőde</t>
  </si>
  <si>
    <t>Közfoglalkoztatott (fő)</t>
  </si>
  <si>
    <t>Tényő Község Önkormányzata 2020. évi összevont költségvetési mérlege</t>
  </si>
  <si>
    <t>Tényő Község Önkormányzata adósságot keletkeztető ügyletekből és kezességvállalásokból fennálló kötelezettségei</t>
  </si>
  <si>
    <t>Tényő Község Önkormányzata támogatási programjai</t>
  </si>
  <si>
    <t>Jogcím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</si>
  <si>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</si>
  <si>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</si>
  <si>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</si>
  <si>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</si>
  <si>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</si>
  <si>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Lakott külterülettel kapcsolatos feladatok</t>
  </si>
  <si>
    <t>Egyéb kiegészítés  I.1 jogcímhez</t>
  </si>
  <si>
    <t>Polgármesteri illetmény támogatása</t>
  </si>
  <si>
    <t>Óvopedagogusok bértámogatása</t>
  </si>
  <si>
    <t>Óvopedagogúsok munkáját segítők bértámogatása</t>
  </si>
  <si>
    <t>Óvodaműködtetési támogatása</t>
  </si>
  <si>
    <t>Ped II.kategóriába sorolt pedagógus kieg. támogatása</t>
  </si>
  <si>
    <t>Hozzájárulás a pénzbeli szociális ellátásokhoz</t>
  </si>
  <si>
    <t>Szociális étkeztetés</t>
  </si>
  <si>
    <t>Bölcsődei kisgyermeknevelők, dajkák bértámogatása</t>
  </si>
  <si>
    <t>Bölcsőde üzemeltetési támogatása</t>
  </si>
  <si>
    <t>Gyermekétkeztetés támogatása</t>
  </si>
  <si>
    <t>Gyermekétkeztetés üzemeltetési támogatása</t>
  </si>
  <si>
    <t>Rászoruló gyermekek szünidei támogatása</t>
  </si>
  <si>
    <t>Önkormányzatok kulturális feladatainak támogatása</t>
  </si>
  <si>
    <t xml:space="preserve">2020. évi támogatás   </t>
  </si>
  <si>
    <t>062020 Településfejlesztési projektek</t>
  </si>
  <si>
    <t>064010 Közvilágítás</t>
  </si>
  <si>
    <t xml:space="preserve"> Tényő Község Önkormányzat saját bevételeinek részletezése az adósságot keletkeztető ügyletből származó tárgyévi fizetési kötelezettség megállapításához</t>
  </si>
  <si>
    <t>Forintban !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</si>
  <si>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</si>
  <si>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</si>
  <si>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</si>
  <si>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</si>
  <si>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</si>
  <si>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</si>
  <si>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</si>
  <si>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</si>
  <si>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</si>
  <si>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2020. évi előirányzat</t>
  </si>
  <si>
    <t>B E V É T E L E K</t>
  </si>
  <si>
    <t>Forintban!</t>
  </si>
  <si>
    <t>2021.évi</t>
  </si>
  <si>
    <t>2022.évi</t>
  </si>
  <si>
    <t>Önkormányzat működési támogatásai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</si>
  <si>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</si>
  <si>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</si>
  <si>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</si>
  <si>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</si>
  <si>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</si>
  <si>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</si>
  <si>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</si>
  <si>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</si>
  <si>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</si>
  <si>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</si>
  <si>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</si>
  <si>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</si>
  <si>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</si>
  <si>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</si>
  <si>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</si>
  <si>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</si>
  <si>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</si>
  <si>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</si>
  <si>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</si>
  <si>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</si>
  <si>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</si>
  <si>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</si>
  <si>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</si>
  <si>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</si>
  <si>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</si>
  <si>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</si>
  <si>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</si>
  <si>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</si>
  <si>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</si>
  <si>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</si>
  <si>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</si>
  <si>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</si>
  <si>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072312 Fogorvosi ellátás</t>
  </si>
  <si>
    <t>074031 Csecsemő és nővédelmi ellátás</t>
  </si>
  <si>
    <t>072111 Háziorosi alapellátás</t>
  </si>
  <si>
    <t>066020 Város-. Községgazdálkodási egyéb szolgáltatások</t>
  </si>
  <si>
    <t>066010 Zöldterület-kezelés</t>
  </si>
  <si>
    <t>045160 Közutak,hídak,alagutak üzemeltetése,fenntartása</t>
  </si>
  <si>
    <t>041233 Hosszabb időtartamú közfoglalkoztatás</t>
  </si>
  <si>
    <t>013350 Az önkormányzati vagyonnal való gazdálkodással kapcsolatos feladatok</t>
  </si>
  <si>
    <t>013320 Köztemető- fenntartás és -működtetés</t>
  </si>
  <si>
    <t>011130 Önkormányzatok és önkormányzati hivatalok jogalkotó és általános igazgatási tevékenysége</t>
  </si>
  <si>
    <t>074032 Ifjűság-egészségügyi gondozás</t>
  </si>
  <si>
    <t>081030 Sportlétesítmények, edzőtáborok működése és fejlesztése</t>
  </si>
  <si>
    <t>082042 Könyvtári állomány gyarapítása és nyilvántartása</t>
  </si>
  <si>
    <t>082091 Közművelődés-közösségi és társadalmirészvétel fejlesztés</t>
  </si>
  <si>
    <t>086020 Helyi, térségi közösségi térbiztosítása, működtetése</t>
  </si>
  <si>
    <t>091220 Köznevelési intézmény 1-4 évfolyam működtetési feladatai</t>
  </si>
  <si>
    <t>102031Idősek nappali ellátása</t>
  </si>
  <si>
    <t>104037 Intézményen kívűli gyermekétkeztetés</t>
  </si>
  <si>
    <t>107051 Szociális étkeztetés szociális konyhán</t>
  </si>
  <si>
    <t>107060 Egyéb szociális ellátások</t>
  </si>
  <si>
    <t>Tárgyi eszköz beszerzések (bútor stb.)</t>
  </si>
  <si>
    <t>Temető út</t>
  </si>
  <si>
    <t>Bölcsődei eszközök beszerzése</t>
  </si>
  <si>
    <t xml:space="preserve">Petőfi Sándor utca </t>
  </si>
  <si>
    <t xml:space="preserve">Árpád utca </t>
  </si>
  <si>
    <t xml:space="preserve">Kossuth utca </t>
  </si>
  <si>
    <t>SK-HU pályázat</t>
  </si>
  <si>
    <t>Traktor beszerzés</t>
  </si>
  <si>
    <t>Hollómajor játékok és kút</t>
  </si>
  <si>
    <t>Gépjármű beszerzés (Dacia)</t>
  </si>
  <si>
    <t>IKSZT tárgyi eszközök (fogas)</t>
  </si>
  <si>
    <t>2023.évi</t>
  </si>
  <si>
    <t>Magyar Államkincstár</t>
  </si>
  <si>
    <t>Magyar Faluprogram  Árpád utca felújítása</t>
  </si>
  <si>
    <t>Magyar Faluprogram Kossuth Lajos utca járdaszakaszfelújítása</t>
  </si>
  <si>
    <t>Petőfi Sándor utca felújítása</t>
  </si>
  <si>
    <t>Belügyminisztérium</t>
  </si>
  <si>
    <t>2018. évi tény</t>
  </si>
  <si>
    <t>2019.évi várható</t>
  </si>
  <si>
    <t>Államháztartáson belüli megelőlegezések folyósítása</t>
  </si>
  <si>
    <t>Módosított előirányzat</t>
  </si>
  <si>
    <t>3. Települési önkormányzatok szociális, gyermekjóléti  feladatainak támogatása</t>
  </si>
  <si>
    <t>3. Települési önkormányzatok gyermekétkeztetési feladatainak támogatása</t>
  </si>
  <si>
    <t>2020. évi módosított előirányzat</t>
  </si>
  <si>
    <t>Módosítoot munkajogi létszám</t>
  </si>
  <si>
    <t>2020.évi módosított előirányzat</t>
  </si>
  <si>
    <t>összesen:</t>
  </si>
  <si>
    <t>1. sz. melléklet a 10/2020. (VII.7.) önkormányzati rendelethez 1. oldal</t>
  </si>
  <si>
    <t>1. sz. melléklet az 10/2020. (VII.7.) önkormányzati rendelethez 2. oldal</t>
  </si>
  <si>
    <t>2. sz. melléklet az 10/2020. (VII.7.) önkormányzati rendelethez</t>
  </si>
  <si>
    <t>3. sz. melléklet az 10/2020. (VII.7.) önkormányzati rendelethez</t>
  </si>
  <si>
    <t>4.1 sz. melléklet az 10/2020. (VII.7.) önkormányzati rendelethez</t>
  </si>
  <si>
    <t>4.2 sz. melléklet az 10/2020. (VII.7.) önkormányzati rendelethez</t>
  </si>
  <si>
    <t>4.3 sz. melléklet az 10/2020. (VII.7.) önkormányzati rendelethez</t>
  </si>
  <si>
    <t>5. sz. melléklet az 10/2020. (VII.7.) önkormányzati rendelethez</t>
  </si>
  <si>
    <t>6. sz. melléklet az 10./2020. (VII.7.) önkormányzati rendelethez 1. oldal</t>
  </si>
  <si>
    <t>6. sz. melléklet az 10/2020. (VII.7.) önkormányzati rendelethez 2. oldal</t>
  </si>
  <si>
    <t>6.1 sz. melléklet az 10/2020. (VII.7.) önkormányzati rendelethez</t>
  </si>
  <si>
    <t>7. sz. melléklet az 10/2020. (VII.7.) önkormányzati rendelethez</t>
  </si>
  <si>
    <t>8. sz. melléklet az 10/2020. (VII.7.) önkormányzati rendelethez</t>
  </si>
  <si>
    <t>9. sz. melléklet az 10/2020. (VII.7.) önkormányzati rendelethez</t>
  </si>
  <si>
    <t>10. sz. melléklet az 10/2020. (VII.7.) önkormányzati rendelethez</t>
  </si>
  <si>
    <t>11.sz. melléklet a 10/2020. (VII.7.) önkormányzati rendelethez</t>
  </si>
  <si>
    <t>12. sz. melléklet a 10/2020. (VII.7.) önkormányzati rendelethez</t>
  </si>
  <si>
    <t>13 sz. melléklet a 10/2020. (VII.7.) önkormányzati rendelethez</t>
  </si>
  <si>
    <t>14. sz. melléklet a 10/2020. (VII.7.) önkormányzati rendelethez</t>
  </si>
  <si>
    <t>15. sz. melléklet a 10/2020. (VII.7.) önkormányzati rendelethez 1. oldal</t>
  </si>
  <si>
    <t>15. sz. melléklet a 10/2020. (VII.7.) önkormányzati rendelethez 2. oldal</t>
  </si>
  <si>
    <t>15. sz. melléklet a 10/2020. (VII.7.) önkormányzati rendelethez 3. oldal</t>
  </si>
  <si>
    <t>16. sz. melléklet a 10/2020. (VII.7.) önkormányzati rendelethez</t>
  </si>
  <si>
    <t>A 2020.évi  általános működés és ágazati feladatok támogatásának 
alakulása jogcímenként</t>
  </si>
  <si>
    <t>17.sz. melléklet a 10/2020. (VII.7.) önkormányzati rendelethez</t>
  </si>
  <si>
    <t>18.sz. melléklet a 10/2020. (VII.7. )önkrmányzati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</si>
</sst>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_-* #,##0\ _F_t_-;\-* #,##0\ _F_t_-;_-* \-??\ _F_t_-;_-@_-"/>
  </numFmts>
  <fonts count="4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</fills>
  <borders count="1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7" fillId="0" borderId="0"/>
    <xf numFmtId="0" fontId="17" fillId="0" borderId="0"/>
  </cellStyleXfs>
  <cellXfs count="67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12" xfId="0" applyFont="1" applyBorder="1"/>
    <xf numFmtId="0" fontId="6" fillId="0" borderId="0" xfId="0" applyFont="1"/>
    <xf numFmtId="0" fontId="5" fillId="2" borderId="19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1" fillId="0" borderId="27" xfId="0" applyFont="1" applyBorder="1"/>
    <xf numFmtId="0" fontId="1" fillId="0" borderId="0" xfId="0" applyFont="1" applyAlignment="1">
      <alignment wrapText="1"/>
    </xf>
    <xf numFmtId="0" fontId="7" fillId="0" borderId="12" xfId="0" applyFont="1" applyBorder="1"/>
    <xf numFmtId="0" fontId="1" fillId="0" borderId="27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0" xfId="0" applyFont="1" applyBorder="1"/>
    <xf numFmtId="0" fontId="2" fillId="0" borderId="1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6" fillId="0" borderId="5" xfId="0" applyFont="1" applyBorder="1" applyAlignment="1">
      <alignment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vertical="center"/>
    </xf>
    <xf numFmtId="164" fontId="11" fillId="0" borderId="0" xfId="0" applyNumberFormat="1" applyFont="1" applyFill="1" applyAlignment="1" applyProtection="1">
      <alignment horizontal="center" vertical="center"/>
    </xf>
    <xf numFmtId="164" fontId="12" fillId="0" borderId="36" xfId="0" applyNumberFormat="1" applyFont="1" applyFill="1" applyBorder="1" applyAlignment="1" applyProtection="1">
      <alignment horizontal="center" vertical="center" wrapText="1"/>
    </xf>
    <xf numFmtId="164" fontId="12" fillId="0" borderId="33" xfId="0" applyNumberFormat="1" applyFont="1" applyFill="1" applyBorder="1" applyAlignment="1" applyProtection="1">
      <alignment horizontal="center" vertical="center" wrapText="1"/>
    </xf>
    <xf numFmtId="164" fontId="12" fillId="0" borderId="37" xfId="0" applyNumberFormat="1" applyFont="1" applyFill="1" applyBorder="1" applyAlignment="1" applyProtection="1">
      <alignment horizontal="center" vertical="center" wrapText="1"/>
    </xf>
    <xf numFmtId="164" fontId="12" fillId="0" borderId="38" xfId="0" applyNumberFormat="1" applyFont="1" applyFill="1" applyBorder="1" applyAlignment="1" applyProtection="1">
      <alignment horizontal="center" vertical="center" wrapText="1"/>
    </xf>
    <xf numFmtId="164" fontId="12" fillId="0" borderId="39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2" fillId="0" borderId="40" xfId="0" applyNumberFormat="1" applyFont="1" applyFill="1" applyBorder="1" applyAlignment="1" applyProtection="1">
      <alignment horizontal="center" vertical="center" wrapText="1"/>
    </xf>
    <xf numFmtId="164" fontId="12" fillId="0" borderId="33" xfId="0" applyNumberFormat="1" applyFont="1" applyFill="1" applyBorder="1" applyAlignment="1" applyProtection="1">
      <alignment horizontal="left" vertical="center" wrapText="1" indent="1"/>
    </xf>
    <xf numFmtId="49" fontId="13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3" xfId="0" applyNumberFormat="1" applyFont="1" applyFill="1" applyBorder="1" applyAlignment="1" applyProtection="1">
      <alignment vertical="center" wrapText="1"/>
    </xf>
    <xf numFmtId="164" fontId="13" fillId="0" borderId="40" xfId="0" applyNumberFormat="1" applyFont="1" applyFill="1" applyBorder="1" applyAlignment="1" applyProtection="1">
      <alignment vertical="center" wrapText="1"/>
    </xf>
    <xf numFmtId="164" fontId="13" fillId="0" borderId="41" xfId="0" applyNumberFormat="1" applyFont="1" applyFill="1" applyBorder="1" applyAlignment="1" applyProtection="1">
      <alignment vertical="center" wrapText="1"/>
    </xf>
    <xf numFmtId="164" fontId="13" fillId="0" borderId="38" xfId="0" applyNumberFormat="1" applyFont="1" applyFill="1" applyBorder="1" applyAlignment="1" applyProtection="1">
      <alignment vertical="center" wrapText="1"/>
    </xf>
    <xf numFmtId="164" fontId="14" fillId="0" borderId="33" xfId="0" applyNumberFormat="1" applyFont="1" applyFill="1" applyBorder="1" applyAlignment="1" applyProtection="1">
      <alignment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0" xfId="0" applyNumberFormat="1" applyFont="1" applyFill="1" applyBorder="1" applyAlignment="1" applyProtection="1">
      <alignment vertical="center" wrapText="1"/>
      <protection locked="0"/>
    </xf>
    <xf numFmtId="164" fontId="13" fillId="0" borderId="4" xfId="0" applyNumberFormat="1" applyFont="1" applyFill="1" applyBorder="1" applyAlignment="1" applyProtection="1">
      <alignment vertical="center" wrapText="1"/>
      <protection locked="0"/>
    </xf>
    <xf numFmtId="164" fontId="13" fillId="0" borderId="5" xfId="0" applyNumberFormat="1" applyFont="1" applyFill="1" applyBorder="1" applyAlignment="1" applyProtection="1">
      <alignment vertical="center" wrapText="1"/>
      <protection locked="0"/>
    </xf>
    <xf numFmtId="164" fontId="13" fillId="0" borderId="6" xfId="0" applyNumberFormat="1" applyFont="1" applyFill="1" applyBorder="1" applyAlignment="1" applyProtection="1">
      <alignment vertical="center" wrapText="1"/>
      <protection locked="0"/>
    </xf>
    <xf numFmtId="164" fontId="14" fillId="0" borderId="30" xfId="0" applyNumberFormat="1" applyFont="1" applyFill="1" applyBorder="1" applyAlignment="1" applyProtection="1">
      <alignment vertical="center" wrapText="1"/>
    </xf>
    <xf numFmtId="164" fontId="12" fillId="0" borderId="28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0" applyNumberFormat="1" applyFont="1" applyFill="1" applyBorder="1" applyAlignment="1" applyProtection="1">
      <alignment vertical="center" wrapText="1"/>
      <protection locked="0"/>
    </xf>
    <xf numFmtId="164" fontId="13" fillId="0" borderId="28" xfId="0" applyNumberFormat="1" applyFont="1" applyFill="1" applyBorder="1" applyAlignment="1" applyProtection="1">
      <alignment vertical="center" wrapText="1"/>
      <protection locked="0"/>
    </xf>
    <xf numFmtId="164" fontId="13" fillId="0" borderId="11" xfId="0" applyNumberFormat="1" applyFont="1" applyFill="1" applyBorder="1" applyAlignment="1" applyProtection="1">
      <alignment vertical="center" wrapText="1"/>
      <protection locked="0"/>
    </xf>
    <xf numFmtId="164" fontId="13" fillId="0" borderId="26" xfId="0" applyNumberFormat="1" applyFont="1" applyFill="1" applyBorder="1" applyAlignment="1" applyProtection="1">
      <alignment vertical="center" wrapText="1"/>
      <protection locked="0"/>
    </xf>
    <xf numFmtId="164" fontId="14" fillId="0" borderId="31" xfId="0" applyNumberFormat="1" applyFont="1" applyFill="1" applyBorder="1" applyAlignment="1" applyProtection="1">
      <alignment vertical="center" wrapText="1"/>
    </xf>
    <xf numFmtId="164" fontId="16" fillId="0" borderId="33" xfId="0" applyNumberFormat="1" applyFont="1" applyFill="1" applyBorder="1" applyAlignment="1" applyProtection="1">
      <alignment horizontal="left" vertical="center" wrapText="1" indent="1"/>
    </xf>
    <xf numFmtId="164" fontId="12" fillId="0" borderId="29" xfId="0" applyNumberFormat="1" applyFont="1" applyFill="1" applyBorder="1" applyAlignment="1" applyProtection="1">
      <alignment horizontal="center" vertical="center" wrapText="1"/>
    </xf>
    <xf numFmtId="164" fontId="14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0" applyNumberFormat="1" applyFont="1" applyFill="1" applyBorder="1" applyAlignment="1" applyProtection="1">
      <alignment vertical="center" wrapText="1"/>
      <protection locked="0"/>
    </xf>
    <xf numFmtId="164" fontId="13" fillId="0" borderId="29" xfId="0" applyNumberFormat="1" applyFont="1" applyFill="1" applyBorder="1" applyAlignment="1" applyProtection="1">
      <alignment vertical="center" wrapText="1"/>
      <protection locked="0"/>
    </xf>
    <xf numFmtId="164" fontId="13" fillId="0" borderId="17" xfId="0" applyNumberFormat="1" applyFont="1" applyFill="1" applyBorder="1" applyAlignment="1" applyProtection="1">
      <alignment vertical="center" wrapText="1"/>
      <protection locked="0"/>
    </xf>
    <xf numFmtId="164" fontId="13" fillId="0" borderId="32" xfId="0" applyNumberFormat="1" applyFont="1" applyFill="1" applyBorder="1" applyAlignment="1" applyProtection="1">
      <alignment vertical="center" wrapText="1"/>
      <protection locked="0"/>
    </xf>
    <xf numFmtId="164" fontId="14" fillId="0" borderId="39" xfId="0" applyNumberFormat="1" applyFont="1" applyFill="1" applyBorder="1" applyAlignment="1" applyProtection="1">
      <alignment vertical="center" wrapText="1"/>
    </xf>
    <xf numFmtId="164" fontId="13" fillId="3" borderId="37" xfId="0" applyNumberFormat="1" applyFont="1" applyFill="1" applyBorder="1" applyAlignment="1" applyProtection="1">
      <alignment horizontal="left" vertical="center" wrapText="1" indent="2"/>
    </xf>
    <xf numFmtId="0" fontId="18" fillId="0" borderId="0" xfId="2" applyFont="1" applyFill="1"/>
    <xf numFmtId="164" fontId="11" fillId="0" borderId="0" xfId="2" applyNumberFormat="1" applyFont="1" applyFill="1" applyBorder="1" applyAlignment="1" applyProtection="1">
      <alignment horizontal="centerContinuous" vertical="center"/>
    </xf>
    <xf numFmtId="0" fontId="19" fillId="0" borderId="0" xfId="0" applyFont="1" applyFill="1" applyBorder="1" applyAlignment="1" applyProtection="1"/>
    <xf numFmtId="166" fontId="23" fillId="0" borderId="11" xfId="2" applyNumberFormat="1" applyFont="1" applyFill="1" applyBorder="1" applyAlignment="1">
      <alignment horizontal="center" vertical="center" wrapText="1"/>
    </xf>
    <xf numFmtId="0" fontId="24" fillId="0" borderId="40" xfId="2" applyFont="1" applyFill="1" applyBorder="1" applyAlignment="1">
      <alignment horizontal="center" vertical="center"/>
    </xf>
    <xf numFmtId="0" fontId="24" fillId="0" borderId="41" xfId="2" applyFont="1" applyFill="1" applyBorder="1" applyAlignment="1">
      <alignment horizontal="center" vertical="center"/>
    </xf>
    <xf numFmtId="0" fontId="24" fillId="0" borderId="38" xfId="2" applyFont="1" applyFill="1" applyBorder="1" applyAlignment="1">
      <alignment horizontal="center" vertical="center"/>
    </xf>
    <xf numFmtId="0" fontId="24" fillId="0" borderId="14" xfId="2" applyFont="1" applyFill="1" applyBorder="1" applyAlignment="1">
      <alignment horizontal="center" vertical="center"/>
    </xf>
    <xf numFmtId="0" fontId="24" fillId="0" borderId="9" xfId="2" applyFont="1" applyFill="1" applyBorder="1" applyProtection="1">
      <protection locked="0"/>
    </xf>
    <xf numFmtId="165" fontId="13" fillId="0" borderId="9" xfId="1" applyNumberFormat="1" applyFont="1" applyFill="1" applyBorder="1" applyProtection="1">
      <protection locked="0"/>
    </xf>
    <xf numFmtId="165" fontId="13" fillId="0" borderId="15" xfId="1" applyNumberFormat="1" applyFont="1" applyFill="1" applyBorder="1"/>
    <xf numFmtId="0" fontId="24" fillId="0" borderId="4" xfId="2" applyFont="1" applyFill="1" applyBorder="1" applyAlignment="1">
      <alignment horizontal="center" vertical="center"/>
    </xf>
    <xf numFmtId="0" fontId="24" fillId="0" borderId="5" xfId="2" applyFont="1" applyFill="1" applyBorder="1" applyProtection="1">
      <protection locked="0"/>
    </xf>
    <xf numFmtId="165" fontId="13" fillId="0" borderId="5" xfId="1" applyNumberFormat="1" applyFont="1" applyFill="1" applyBorder="1" applyProtection="1">
      <protection locked="0"/>
    </xf>
    <xf numFmtId="165" fontId="13" fillId="0" borderId="6" xfId="1" applyNumberFormat="1" applyFont="1" applyFill="1" applyBorder="1"/>
    <xf numFmtId="0" fontId="24" fillId="0" borderId="28" xfId="2" applyFont="1" applyFill="1" applyBorder="1" applyAlignment="1">
      <alignment horizontal="center" vertical="center"/>
    </xf>
    <xf numFmtId="0" fontId="24" fillId="0" borderId="11" xfId="2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0" fontId="23" fillId="0" borderId="40" xfId="2" applyFont="1" applyFill="1" applyBorder="1" applyAlignment="1">
      <alignment horizontal="center" vertical="center"/>
    </xf>
    <xf numFmtId="0" fontId="23" fillId="0" borderId="41" xfId="2" applyFont="1" applyFill="1" applyBorder="1"/>
    <xf numFmtId="165" fontId="25" fillId="0" borderId="41" xfId="2" applyNumberFormat="1" applyFont="1" applyFill="1" applyBorder="1"/>
    <xf numFmtId="165" fontId="25" fillId="0" borderId="38" xfId="2" applyNumberFormat="1" applyFont="1" applyFill="1" applyBorder="1"/>
    <xf numFmtId="0" fontId="26" fillId="0" borderId="0" xfId="2" applyFont="1" applyFill="1"/>
    <xf numFmtId="0" fontId="23" fillId="0" borderId="2" xfId="2" applyFont="1" applyFill="1" applyBorder="1" applyAlignment="1">
      <alignment horizontal="center" vertical="center" wrapText="1"/>
    </xf>
    <xf numFmtId="0" fontId="23" fillId="0" borderId="11" xfId="2" applyFont="1" applyFill="1" applyBorder="1" applyAlignment="1">
      <alignment horizontal="center" vertical="center" wrapText="1"/>
    </xf>
    <xf numFmtId="14" fontId="24" fillId="0" borderId="4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4" fontId="28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17" fillId="0" borderId="0" xfId="3" applyFill="1" applyProtection="1">
      <protection locked="0"/>
    </xf>
    <xf numFmtId="0" fontId="17" fillId="0" borderId="0" xfId="3" applyFill="1" applyProtection="1"/>
    <xf numFmtId="0" fontId="9" fillId="0" borderId="0" xfId="0" applyFont="1" applyFill="1" applyAlignment="1">
      <alignment horizontal="right"/>
    </xf>
    <xf numFmtId="0" fontId="21" fillId="0" borderId="46" xfId="3" applyFont="1" applyFill="1" applyBorder="1" applyAlignment="1" applyProtection="1">
      <alignment horizontal="center" vertical="center" wrapText="1"/>
    </xf>
    <xf numFmtId="0" fontId="21" fillId="0" borderId="47" xfId="3" applyFont="1" applyFill="1" applyBorder="1" applyAlignment="1" applyProtection="1">
      <alignment horizontal="center" vertical="center"/>
    </xf>
    <xf numFmtId="0" fontId="21" fillId="0" borderId="25" xfId="3" applyFont="1" applyFill="1" applyBorder="1" applyAlignment="1" applyProtection="1">
      <alignment horizontal="center" vertical="center"/>
    </xf>
    <xf numFmtId="0" fontId="14" fillId="0" borderId="40" xfId="3" applyFont="1" applyFill="1" applyBorder="1" applyAlignment="1" applyProtection="1">
      <alignment horizontal="left" vertical="center" indent="1"/>
    </xf>
    <xf numFmtId="0" fontId="17" fillId="0" borderId="0" xfId="3" applyFill="1" applyAlignment="1" applyProtection="1">
      <alignment vertical="center"/>
    </xf>
    <xf numFmtId="0" fontId="14" fillId="0" borderId="29" xfId="3" applyFont="1" applyFill="1" applyBorder="1" applyAlignment="1" applyProtection="1">
      <alignment horizontal="left" vertical="center" indent="1"/>
    </xf>
    <xf numFmtId="0" fontId="14" fillId="0" borderId="17" xfId="3" applyFont="1" applyFill="1" applyBorder="1" applyAlignment="1" applyProtection="1">
      <alignment horizontal="left" vertical="center" wrapText="1" indent="1"/>
    </xf>
    <xf numFmtId="164" fontId="31" fillId="0" borderId="17" xfId="3" applyNumberFormat="1" applyFont="1" applyFill="1" applyBorder="1" applyAlignment="1" applyProtection="1">
      <alignment vertical="center"/>
      <protection locked="0"/>
    </xf>
    <xf numFmtId="164" fontId="14" fillId="0" borderId="32" xfId="3" applyNumberFormat="1" applyFont="1" applyFill="1" applyBorder="1" applyAlignment="1" applyProtection="1">
      <alignment vertical="center"/>
    </xf>
    <xf numFmtId="0" fontId="14" fillId="0" borderId="4" xfId="3" applyFont="1" applyFill="1" applyBorder="1" applyAlignment="1" applyProtection="1">
      <alignment horizontal="left" vertical="center" indent="1"/>
    </xf>
    <xf numFmtId="0" fontId="14" fillId="0" borderId="5" xfId="3" applyFont="1" applyFill="1" applyBorder="1" applyAlignment="1" applyProtection="1">
      <alignment horizontal="left" vertical="center" wrapText="1" indent="1"/>
    </xf>
    <xf numFmtId="164" fontId="31" fillId="0" borderId="5" xfId="3" applyNumberFormat="1" applyFont="1" applyFill="1" applyBorder="1" applyAlignment="1" applyProtection="1">
      <alignment vertical="center"/>
      <protection locked="0"/>
    </xf>
    <xf numFmtId="164" fontId="14" fillId="0" borderId="6" xfId="3" applyNumberFormat="1" applyFont="1" applyFill="1" applyBorder="1" applyAlignment="1" applyProtection="1">
      <alignment vertical="center"/>
    </xf>
    <xf numFmtId="0" fontId="17" fillId="0" borderId="0" xfId="3" applyFill="1" applyAlignment="1" applyProtection="1">
      <alignment vertical="center"/>
      <protection locked="0"/>
    </xf>
    <xf numFmtId="0" fontId="14" fillId="0" borderId="9" xfId="3" applyFont="1" applyFill="1" applyBorder="1" applyAlignment="1" applyProtection="1">
      <alignment horizontal="left" vertical="center" wrapText="1" indent="1"/>
    </xf>
    <xf numFmtId="164" fontId="31" fillId="0" borderId="9" xfId="3" applyNumberFormat="1" applyFont="1" applyFill="1" applyBorder="1" applyAlignment="1" applyProtection="1">
      <alignment vertical="center"/>
      <protection locked="0"/>
    </xf>
    <xf numFmtId="164" fontId="14" fillId="0" borderId="15" xfId="3" applyNumberFormat="1" applyFont="1" applyFill="1" applyBorder="1" applyAlignment="1" applyProtection="1">
      <alignment vertical="center"/>
    </xf>
    <xf numFmtId="0" fontId="14" fillId="0" borderId="5" xfId="3" applyFont="1" applyFill="1" applyBorder="1" applyAlignment="1" applyProtection="1">
      <alignment horizontal="left" vertical="center" indent="1"/>
    </xf>
    <xf numFmtId="0" fontId="10" fillId="0" borderId="41" xfId="3" applyFont="1" applyFill="1" applyBorder="1" applyAlignment="1" applyProtection="1">
      <alignment horizontal="left" vertical="center" indent="1"/>
    </xf>
    <xf numFmtId="164" fontId="32" fillId="0" borderId="41" xfId="3" applyNumberFormat="1" applyFont="1" applyFill="1" applyBorder="1" applyAlignment="1" applyProtection="1">
      <alignment vertical="center"/>
    </xf>
    <xf numFmtId="164" fontId="12" fillId="0" borderId="38" xfId="3" applyNumberFormat="1" applyFont="1" applyFill="1" applyBorder="1" applyAlignment="1" applyProtection="1">
      <alignment vertical="center"/>
    </xf>
    <xf numFmtId="0" fontId="14" fillId="0" borderId="14" xfId="3" applyFont="1" applyFill="1" applyBorder="1" applyAlignment="1" applyProtection="1">
      <alignment horizontal="left" vertical="center" indent="1"/>
    </xf>
    <xf numFmtId="0" fontId="14" fillId="0" borderId="9" xfId="3" applyFont="1" applyFill="1" applyBorder="1" applyAlignment="1" applyProtection="1">
      <alignment horizontal="left" vertical="center" indent="1"/>
    </xf>
    <xf numFmtId="0" fontId="12" fillId="0" borderId="40" xfId="3" applyFont="1" applyFill="1" applyBorder="1" applyAlignment="1" applyProtection="1">
      <alignment horizontal="left" vertical="center" indent="1"/>
    </xf>
    <xf numFmtId="0" fontId="10" fillId="0" borderId="41" xfId="3" applyFont="1" applyFill="1" applyBorder="1" applyAlignment="1" applyProtection="1">
      <alignment horizontal="left" indent="1"/>
    </xf>
    <xf numFmtId="164" fontId="32" fillId="0" borderId="41" xfId="3" applyNumberFormat="1" applyFont="1" applyFill="1" applyBorder="1" applyProtection="1"/>
    <xf numFmtId="164" fontId="12" fillId="0" borderId="38" xfId="3" applyNumberFormat="1" applyFont="1" applyFill="1" applyBorder="1" applyProtection="1"/>
    <xf numFmtId="0" fontId="24" fillId="0" borderId="0" xfId="3" applyFont="1" applyFill="1" applyProtection="1"/>
    <xf numFmtId="0" fontId="26" fillId="0" borderId="0" xfId="3" applyFont="1" applyFill="1" applyProtection="1">
      <protection locked="0"/>
    </xf>
    <xf numFmtId="0" fontId="8" fillId="0" borderId="0" xfId="3" applyFont="1" applyFill="1" applyProtection="1">
      <protection locked="0"/>
    </xf>
    <xf numFmtId="0" fontId="1" fillId="0" borderId="0" xfId="0" applyFont="1" applyAlignment="1">
      <alignment horizontal="right"/>
    </xf>
    <xf numFmtId="0" fontId="5" fillId="2" borderId="25" xfId="0" applyFont="1" applyFill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3" xfId="0" applyFont="1" applyBorder="1"/>
    <xf numFmtId="0" fontId="1" fillId="0" borderId="13" xfId="0" applyFont="1" applyBorder="1"/>
    <xf numFmtId="0" fontId="1" fillId="0" borderId="0" xfId="0" applyFont="1" applyBorder="1" applyAlignment="1">
      <alignment shrinkToFit="1"/>
    </xf>
    <xf numFmtId="0" fontId="3" fillId="0" borderId="5" xfId="0" applyFont="1" applyBorder="1" applyAlignment="1">
      <alignment horizontal="center" vertical="center" wrapText="1"/>
    </xf>
    <xf numFmtId="3" fontId="2" fillId="0" borderId="44" xfId="0" applyNumberFormat="1" applyFont="1" applyBorder="1"/>
    <xf numFmtId="1" fontId="10" fillId="0" borderId="8" xfId="0" applyNumberFormat="1" applyFont="1" applyFill="1" applyBorder="1" applyAlignment="1" applyProtection="1">
      <alignment horizontal="center" vertical="center"/>
    </xf>
    <xf numFmtId="1" fontId="10" fillId="0" borderId="7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right"/>
    </xf>
    <xf numFmtId="0" fontId="30" fillId="0" borderId="51" xfId="0" applyFont="1" applyBorder="1" applyAlignment="1" applyProtection="1">
      <alignment horizontal="left" vertical="center" wrapText="1"/>
      <protection locked="0"/>
    </xf>
    <xf numFmtId="0" fontId="30" fillId="0" borderId="52" xfId="0" applyFont="1" applyBorder="1" applyAlignment="1" applyProtection="1">
      <alignment horizontal="left" vertical="center" wrapText="1"/>
      <protection locked="0"/>
    </xf>
    <xf numFmtId="0" fontId="30" fillId="0" borderId="53" xfId="0" applyFont="1" applyBorder="1" applyAlignment="1" applyProtection="1">
      <alignment horizontal="left" vertical="center" wrapText="1"/>
      <protection locked="0"/>
    </xf>
    <xf numFmtId="3" fontId="38" fillId="0" borderId="39" xfId="0" applyNumberFormat="1" applyFont="1" applyBorder="1"/>
    <xf numFmtId="164" fontId="39" fillId="0" borderId="38" xfId="0" applyNumberFormat="1" applyFont="1" applyBorder="1" applyAlignment="1">
      <alignment horizontal="right" vertical="center" wrapText="1"/>
    </xf>
    <xf numFmtId="164" fontId="11" fillId="0" borderId="0" xfId="2" applyNumberFormat="1" applyFont="1" applyAlignment="1">
      <alignment horizontal="center" vertical="center"/>
    </xf>
    <xf numFmtId="167" fontId="12" fillId="0" borderId="54" xfId="1" applyNumberFormat="1" applyFont="1" applyFill="1" applyBorder="1" applyAlignment="1" applyProtection="1">
      <alignment horizontal="right"/>
    </xf>
    <xf numFmtId="0" fontId="17" fillId="0" borderId="0" xfId="2" applyAlignment="1">
      <alignment horizontal="right" vertical="center" indent="1"/>
    </xf>
    <xf numFmtId="164" fontId="43" fillId="0" borderId="49" xfId="2" applyNumberFormat="1" applyFont="1" applyBorder="1" applyAlignment="1">
      <alignment horizontal="left" vertical="center"/>
    </xf>
    <xf numFmtId="0" fontId="9" fillId="0" borderId="49" xfId="0" applyFont="1" applyBorder="1" applyAlignment="1">
      <alignment horizontal="right" vertical="center"/>
    </xf>
    <xf numFmtId="0" fontId="10" fillId="0" borderId="58" xfId="2" applyFont="1" applyBorder="1" applyAlignment="1">
      <alignment horizontal="center" vertical="center" wrapText="1"/>
    </xf>
    <xf numFmtId="0" fontId="10" fillId="0" borderId="59" xfId="2" applyFont="1" applyBorder="1" applyAlignment="1">
      <alignment horizontal="center" vertical="center" wrapText="1"/>
    </xf>
    <xf numFmtId="0" fontId="10" fillId="0" borderId="60" xfId="2" applyFont="1" applyBorder="1" applyAlignment="1">
      <alignment horizontal="center" vertical="center" wrapText="1"/>
    </xf>
    <xf numFmtId="0" fontId="10" fillId="0" borderId="61" xfId="2" applyFont="1" applyBorder="1" applyAlignment="1">
      <alignment horizontal="center" vertical="center" wrapText="1"/>
    </xf>
    <xf numFmtId="0" fontId="12" fillId="0" borderId="58" xfId="2" applyFont="1" applyBorder="1" applyAlignment="1">
      <alignment horizontal="center" vertical="center" wrapText="1"/>
    </xf>
    <xf numFmtId="0" fontId="12" fillId="0" borderId="59" xfId="2" applyFont="1" applyBorder="1" applyAlignment="1">
      <alignment horizontal="center" vertical="center" wrapText="1"/>
    </xf>
    <xf numFmtId="0" fontId="12" fillId="0" borderId="61" xfId="2" applyFont="1" applyBorder="1" applyAlignment="1">
      <alignment horizontal="center" vertical="center" wrapText="1"/>
    </xf>
    <xf numFmtId="0" fontId="12" fillId="0" borderId="58" xfId="2" applyFont="1" applyBorder="1" applyAlignment="1">
      <alignment horizontal="left" vertical="center" wrapText="1" indent="1"/>
    </xf>
    <xf numFmtId="0" fontId="12" fillId="0" borderId="59" xfId="2" applyFont="1" applyBorder="1" applyAlignment="1">
      <alignment horizontal="left" vertical="center" wrapText="1" indent="1"/>
    </xf>
    <xf numFmtId="164" fontId="12" fillId="0" borderId="59" xfId="2" applyNumberFormat="1" applyFont="1" applyBorder="1" applyAlignment="1" applyProtection="1">
      <alignment horizontal="right" vertical="center" wrapText="1" indent="1"/>
      <protection locked="0"/>
    </xf>
    <xf numFmtId="0" fontId="39" fillId="0" borderId="59" xfId="0" applyFont="1" applyBorder="1" applyAlignment="1">
      <alignment horizontal="left" vertical="center" wrapText="1" indent="1"/>
    </xf>
    <xf numFmtId="164" fontId="12" fillId="0" borderId="61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59" xfId="2" applyNumberFormat="1" applyFont="1" applyBorder="1" applyAlignment="1">
      <alignment horizontal="right" vertical="center" wrapText="1" indent="1"/>
    </xf>
    <xf numFmtId="164" fontId="16" fillId="0" borderId="61" xfId="2" applyNumberFormat="1" applyFont="1" applyBorder="1" applyAlignment="1">
      <alignment horizontal="right" vertical="center" wrapText="1" indent="1"/>
    </xf>
    <xf numFmtId="49" fontId="14" fillId="0" borderId="62" xfId="2" applyNumberFormat="1" applyFont="1" applyBorder="1" applyAlignment="1">
      <alignment horizontal="left" vertical="center" wrapText="1" indent="1"/>
    </xf>
    <xf numFmtId="164" fontId="14" fillId="0" borderId="57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55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63" xfId="2" applyNumberFormat="1" applyFont="1" applyBorder="1" applyAlignment="1" applyProtection="1">
      <alignment horizontal="right" vertical="center" wrapText="1" indent="1"/>
      <protection locked="0"/>
    </xf>
    <xf numFmtId="0" fontId="30" fillId="0" borderId="56" xfId="0" applyFont="1" applyBorder="1" applyAlignment="1">
      <alignment horizontal="left" wrapText="1" indent="1"/>
    </xf>
    <xf numFmtId="164" fontId="14" fillId="0" borderId="56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59" xfId="2" applyNumberFormat="1" applyFont="1" applyBorder="1" applyAlignment="1" applyProtection="1">
      <alignment horizontal="right" vertical="center" wrapText="1" indent="1"/>
      <protection locked="0"/>
    </xf>
    <xf numFmtId="0" fontId="12" fillId="0" borderId="64" xfId="2" applyFont="1" applyBorder="1" applyAlignment="1">
      <alignment horizontal="center" vertical="center" wrapText="1"/>
    </xf>
    <xf numFmtId="0" fontId="12" fillId="0" borderId="65" xfId="2" applyFont="1" applyBorder="1" applyAlignment="1">
      <alignment horizontal="center" vertical="center" wrapText="1"/>
    </xf>
    <xf numFmtId="0" fontId="12" fillId="0" borderId="66" xfId="2" applyFont="1" applyBorder="1" applyAlignment="1">
      <alignment horizontal="center" vertical="center" wrapText="1"/>
    </xf>
    <xf numFmtId="0" fontId="12" fillId="0" borderId="59" xfId="2" applyFont="1" applyBorder="1" applyAlignment="1">
      <alignment vertical="center" wrapText="1"/>
    </xf>
    <xf numFmtId="0" fontId="12" fillId="0" borderId="50" xfId="2" applyFont="1" applyBorder="1" applyAlignment="1">
      <alignment horizontal="left" vertical="center" wrapText="1" indent="1"/>
    </xf>
    <xf numFmtId="0" fontId="16" fillId="0" borderId="44" xfId="2" applyFont="1" applyBorder="1" applyAlignment="1">
      <alignment vertical="center" wrapText="1"/>
    </xf>
    <xf numFmtId="164" fontId="16" fillId="0" borderId="44" xfId="2" applyNumberFormat="1" applyFont="1" applyBorder="1" applyAlignment="1">
      <alignment horizontal="right" vertical="center" wrapText="1" indent="1"/>
    </xf>
    <xf numFmtId="164" fontId="16" fillId="0" borderId="67" xfId="2" applyNumberFormat="1" applyFont="1" applyBorder="1" applyAlignment="1">
      <alignment horizontal="right" vertical="center" wrapText="1" indent="1"/>
    </xf>
    <xf numFmtId="0" fontId="14" fillId="0" borderId="55" xfId="2" applyFont="1" applyBorder="1" applyAlignment="1">
      <alignment horizontal="left" vertical="center" wrapText="1" indent="1"/>
    </xf>
    <xf numFmtId="0" fontId="14" fillId="0" borderId="56" xfId="2" applyFont="1" applyBorder="1" applyAlignment="1">
      <alignment horizontal="left" vertical="center" wrapText="1" indent="1"/>
    </xf>
    <xf numFmtId="0" fontId="30" fillId="0" borderId="56" xfId="0" applyFont="1" applyBorder="1" applyAlignment="1">
      <alignment horizontal="left" vertical="center" wrapText="1" indent="1"/>
    </xf>
    <xf numFmtId="0" fontId="16" fillId="0" borderId="59" xfId="2" applyFont="1" applyBorder="1" applyAlignment="1">
      <alignment horizontal="left" vertical="center" wrapText="1" indent="1"/>
    </xf>
    <xf numFmtId="164" fontId="12" fillId="0" borderId="59" xfId="2" applyNumberFormat="1" applyFont="1" applyBorder="1" applyAlignment="1">
      <alignment horizontal="right" vertical="center" wrapText="1" indent="1"/>
    </xf>
    <xf numFmtId="164" fontId="12" fillId="0" borderId="61" xfId="2" applyNumberFormat="1" applyFont="1" applyBorder="1" applyAlignment="1">
      <alignment horizontal="right" vertical="center" wrapText="1" indent="1"/>
    </xf>
    <xf numFmtId="164" fontId="35" fillId="0" borderId="59" xfId="0" quotePrefix="1" applyNumberFormat="1" applyFont="1" applyBorder="1" applyAlignment="1" applyProtection="1">
      <alignment horizontal="right" vertical="center" wrapText="1" indent="1"/>
      <protection locked="0"/>
    </xf>
    <xf numFmtId="164" fontId="35" fillId="0" borderId="61" xfId="0" quotePrefix="1" applyNumberFormat="1" applyFont="1" applyBorder="1" applyAlignment="1" applyProtection="1">
      <alignment horizontal="right" vertical="center" wrapText="1" indent="1"/>
      <protection locked="0"/>
    </xf>
    <xf numFmtId="0" fontId="39" fillId="0" borderId="50" xfId="0" applyFont="1" applyBorder="1" applyAlignment="1">
      <alignment horizontal="left" vertical="center" wrapText="1" indent="1"/>
    </xf>
    <xf numFmtId="0" fontId="35" fillId="0" borderId="44" xfId="0" applyFont="1" applyBorder="1" applyAlignment="1">
      <alignment horizontal="left" vertical="center" wrapText="1" indent="1"/>
    </xf>
    <xf numFmtId="164" fontId="35" fillId="0" borderId="59" xfId="0" quotePrefix="1" applyNumberFormat="1" applyFont="1" applyBorder="1" applyAlignment="1">
      <alignment horizontal="right" vertical="center" wrapText="1" indent="1"/>
    </xf>
    <xf numFmtId="164" fontId="35" fillId="0" borderId="61" xfId="0" quotePrefix="1" applyNumberFormat="1" applyFont="1" applyBorder="1" applyAlignment="1">
      <alignment horizontal="right" vertical="center" wrapText="1" indent="1"/>
    </xf>
    <xf numFmtId="164" fontId="12" fillId="0" borderId="37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54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37" xfId="2" applyNumberFormat="1" applyFont="1" applyBorder="1" applyAlignment="1">
      <alignment horizontal="right" vertical="center" wrapText="1" indent="1"/>
    </xf>
    <xf numFmtId="164" fontId="16" fillId="0" borderId="37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54" xfId="2" applyNumberFormat="1" applyFont="1" applyBorder="1" applyAlignment="1">
      <alignment horizontal="right" vertical="center" wrapText="1" indent="1"/>
    </xf>
    <xf numFmtId="164" fontId="16" fillId="0" borderId="54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69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70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68" xfId="2" applyNumberFormat="1" applyFont="1" applyBorder="1" applyAlignment="1" applyProtection="1">
      <alignment horizontal="right" vertical="center" wrapText="1" indent="1"/>
      <protection locked="0"/>
    </xf>
    <xf numFmtId="3" fontId="6" fillId="0" borderId="5" xfId="0" applyNumberFormat="1" applyFont="1" applyBorder="1" applyAlignment="1">
      <alignment wrapText="1"/>
    </xf>
    <xf numFmtId="3" fontId="2" fillId="0" borderId="56" xfId="0" applyNumberFormat="1" applyFont="1" applyBorder="1"/>
    <xf numFmtId="0" fontId="12" fillId="0" borderId="72" xfId="2" applyFont="1" applyBorder="1" applyAlignment="1">
      <alignment horizontal="center" vertical="center" wrapText="1"/>
    </xf>
    <xf numFmtId="0" fontId="12" fillId="0" borderId="73" xfId="2" applyFont="1" applyBorder="1" applyAlignment="1">
      <alignment horizontal="center" vertical="center" wrapText="1"/>
    </xf>
    <xf numFmtId="3" fontId="2" fillId="0" borderId="80" xfId="0" applyNumberFormat="1" applyFont="1" applyBorder="1"/>
    <xf numFmtId="0" fontId="35" fillId="0" borderId="64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/>
    </xf>
    <xf numFmtId="3" fontId="38" fillId="0" borderId="15" xfId="0" applyNumberFormat="1" applyFont="1" applyBorder="1"/>
    <xf numFmtId="3" fontId="38" fillId="0" borderId="75" xfId="0" applyNumberFormat="1" applyFont="1" applyBorder="1"/>
    <xf numFmtId="0" fontId="35" fillId="0" borderId="58" xfId="0" applyFont="1" applyBorder="1" applyAlignment="1">
      <alignment vertical="center" wrapText="1"/>
    </xf>
    <xf numFmtId="164" fontId="12" fillId="0" borderId="38" xfId="2" applyNumberFormat="1" applyFont="1" applyBorder="1" applyAlignment="1" applyProtection="1">
      <alignment horizontal="right" vertical="center" wrapText="1" indent="1"/>
      <protection locked="0"/>
    </xf>
    <xf numFmtId="0" fontId="30" fillId="0" borderId="9" xfId="0" applyFont="1" applyBorder="1" applyAlignment="1">
      <alignment horizontal="left" wrapText="1" indent="1"/>
    </xf>
    <xf numFmtId="164" fontId="14" fillId="0" borderId="9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82" xfId="2" applyNumberFormat="1" applyFont="1" applyBorder="1" applyAlignment="1" applyProtection="1">
      <alignment horizontal="right" vertical="center" wrapText="1" indent="1"/>
      <protection locked="0"/>
    </xf>
    <xf numFmtId="49" fontId="14" fillId="0" borderId="83" xfId="2" applyNumberFormat="1" applyFont="1" applyBorder="1" applyAlignment="1">
      <alignment horizontal="left" vertical="center" wrapText="1" indent="1"/>
    </xf>
    <xf numFmtId="0" fontId="30" fillId="0" borderId="84" xfId="0" applyFont="1" applyBorder="1" applyAlignment="1">
      <alignment horizontal="left" wrapText="1" indent="1"/>
    </xf>
    <xf numFmtId="164" fontId="14" fillId="0" borderId="84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85" xfId="2" applyNumberFormat="1" applyFont="1" applyBorder="1" applyAlignment="1" applyProtection="1">
      <alignment horizontal="right" vertical="center" wrapText="1" indent="1"/>
      <protection locked="0"/>
    </xf>
    <xf numFmtId="49" fontId="14" fillId="0" borderId="86" xfId="2" applyNumberFormat="1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2" fillId="0" borderId="89" xfId="0" applyNumberFormat="1" applyFont="1" applyBorder="1"/>
    <xf numFmtId="0" fontId="1" fillId="0" borderId="84" xfId="0" applyFont="1" applyBorder="1"/>
    <xf numFmtId="0" fontId="2" fillId="0" borderId="84" xfId="0" applyFont="1" applyBorder="1"/>
    <xf numFmtId="0" fontId="2" fillId="0" borderId="62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83" xfId="0" applyFont="1" applyBorder="1" applyAlignment="1"/>
    <xf numFmtId="0" fontId="2" fillId="0" borderId="75" xfId="0" applyFont="1" applyBorder="1"/>
    <xf numFmtId="0" fontId="1" fillId="0" borderId="83" xfId="0" applyFont="1" applyBorder="1"/>
    <xf numFmtId="0" fontId="7" fillId="0" borderId="84" xfId="0" applyFont="1" applyBorder="1"/>
    <xf numFmtId="0" fontId="7" fillId="0" borderId="84" xfId="0" applyFont="1" applyBorder="1" applyAlignment="1">
      <alignment wrapText="1"/>
    </xf>
    <xf numFmtId="0" fontId="1" fillId="0" borderId="83" xfId="0" applyFont="1" applyBorder="1" applyAlignment="1"/>
    <xf numFmtId="0" fontId="1" fillId="0" borderId="84" xfId="0" applyFont="1" applyBorder="1" applyAlignment="1"/>
    <xf numFmtId="0" fontId="2" fillId="0" borderId="83" xfId="0" applyFont="1" applyBorder="1" applyAlignment="1">
      <alignment horizontal="left"/>
    </xf>
    <xf numFmtId="0" fontId="2" fillId="0" borderId="83" xfId="0" applyFont="1" applyBorder="1"/>
    <xf numFmtId="0" fontId="2" fillId="0" borderId="84" xfId="0" applyFont="1" applyBorder="1" applyAlignment="1">
      <alignment horizontal="left"/>
    </xf>
    <xf numFmtId="0" fontId="1" fillId="0" borderId="84" xfId="0" applyFont="1" applyBorder="1" applyAlignment="1">
      <alignment horizontal="left"/>
    </xf>
    <xf numFmtId="0" fontId="1" fillId="0" borderId="83" xfId="0" applyFont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32" xfId="0" applyNumberFormat="1" applyFont="1" applyBorder="1" applyAlignment="1">
      <alignment horizontal="right" wrapText="1"/>
    </xf>
    <xf numFmtId="3" fontId="2" fillId="0" borderId="18" xfId="0" applyNumberFormat="1" applyFont="1" applyBorder="1" applyAlignment="1">
      <alignment horizontal="right" wrapText="1"/>
    </xf>
    <xf numFmtId="3" fontId="2" fillId="0" borderId="12" xfId="0" applyNumberFormat="1" applyFont="1" applyBorder="1"/>
    <xf numFmtId="3" fontId="1" fillId="0" borderId="12" xfId="0" applyNumberFormat="1" applyFont="1" applyBorder="1"/>
    <xf numFmtId="0" fontId="2" fillId="0" borderId="97" xfId="0" applyFont="1" applyBorder="1" applyAlignment="1"/>
    <xf numFmtId="0" fontId="1" fillId="0" borderId="98" xfId="0" applyFont="1" applyBorder="1"/>
    <xf numFmtId="0" fontId="2" fillId="0" borderId="77" xfId="0" applyFont="1" applyBorder="1" applyAlignment="1">
      <alignment vertical="center"/>
    </xf>
    <xf numFmtId="3" fontId="1" fillId="0" borderId="87" xfId="0" applyNumberFormat="1" applyFont="1" applyBorder="1" applyAlignment="1">
      <alignment horizontal="right" wrapText="1"/>
    </xf>
    <xf numFmtId="0" fontId="2" fillId="0" borderId="84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62" xfId="0" applyFont="1" applyBorder="1"/>
    <xf numFmtId="0" fontId="3" fillId="0" borderId="88" xfId="0" applyFont="1" applyBorder="1"/>
    <xf numFmtId="0" fontId="3" fillId="0" borderId="89" xfId="0" applyFont="1" applyBorder="1"/>
    <xf numFmtId="0" fontId="6" fillId="0" borderId="84" xfId="0" applyFont="1" applyBorder="1"/>
    <xf numFmtId="0" fontId="2" fillId="0" borderId="77" xfId="0" applyFont="1" applyBorder="1" applyAlignment="1">
      <alignment horizontal="center" wrapText="1"/>
    </xf>
    <xf numFmtId="0" fontId="3" fillId="0" borderId="83" xfId="0" applyFont="1" applyBorder="1" applyAlignment="1">
      <alignment wrapText="1"/>
    </xf>
    <xf numFmtId="0" fontId="3" fillId="0" borderId="79" xfId="0" applyFont="1" applyBorder="1"/>
    <xf numFmtId="0" fontId="3" fillId="0" borderId="92" xfId="0" applyFont="1" applyBorder="1"/>
    <xf numFmtId="0" fontId="3" fillId="0" borderId="62" xfId="0" applyFont="1" applyBorder="1" applyAlignment="1">
      <alignment wrapText="1"/>
    </xf>
    <xf numFmtId="0" fontId="6" fillId="0" borderId="57" xfId="0" applyFont="1" applyBorder="1"/>
    <xf numFmtId="0" fontId="3" fillId="0" borderId="91" xfId="0" applyFont="1" applyBorder="1"/>
    <xf numFmtId="0" fontId="3" fillId="0" borderId="92" xfId="0" applyFont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3" fontId="1" fillId="0" borderId="84" xfId="0" applyNumberFormat="1" applyFont="1" applyBorder="1"/>
    <xf numFmtId="3" fontId="2" fillId="0" borderId="84" xfId="0" applyNumberFormat="1" applyFont="1" applyBorder="1"/>
    <xf numFmtId="3" fontId="2" fillId="0" borderId="92" xfId="0" applyNumberFormat="1" applyFont="1" applyBorder="1"/>
    <xf numFmtId="0" fontId="2" fillId="0" borderId="77" xfId="0" applyFont="1" applyBorder="1" applyAlignment="1">
      <alignment horizontal="center" wrapText="1"/>
    </xf>
    <xf numFmtId="0" fontId="2" fillId="0" borderId="77" xfId="0" applyFont="1" applyBorder="1" applyAlignment="1">
      <alignment horizontal="left" vertical="center"/>
    </xf>
    <xf numFmtId="0" fontId="1" fillId="0" borderId="77" xfId="0" applyFont="1" applyBorder="1" applyAlignment="1">
      <alignment horizontal="center" wrapText="1"/>
    </xf>
    <xf numFmtId="0" fontId="1" fillId="0" borderId="77" xfId="0" applyFont="1" applyBorder="1"/>
    <xf numFmtId="3" fontId="1" fillId="0" borderId="87" xfId="0" applyNumberFormat="1" applyFont="1" applyBorder="1"/>
    <xf numFmtId="0" fontId="1" fillId="0" borderId="83" xfId="0" applyFont="1" applyBorder="1" applyAlignment="1">
      <alignment wrapText="1"/>
    </xf>
    <xf numFmtId="0" fontId="2" fillId="0" borderId="83" xfId="0" applyFont="1" applyBorder="1" applyAlignment="1">
      <alignment horizontal="left" wrapText="1"/>
    </xf>
    <xf numFmtId="0" fontId="2" fillId="0" borderId="84" xfId="0" applyFont="1" applyBorder="1" applyAlignment="1">
      <alignment horizontal="left" wrapText="1"/>
    </xf>
    <xf numFmtId="0" fontId="1" fillId="0" borderId="84" xfId="0" applyFont="1" applyBorder="1" applyAlignment="1">
      <alignment wrapText="1"/>
    </xf>
    <xf numFmtId="0" fontId="2" fillId="0" borderId="83" xfId="0" applyFont="1" applyBorder="1" applyAlignment="1">
      <alignment wrapText="1"/>
    </xf>
    <xf numFmtId="0" fontId="2" fillId="0" borderId="92" xfId="0" applyFont="1" applyBorder="1"/>
    <xf numFmtId="0" fontId="12" fillId="0" borderId="36" xfId="2" applyFont="1" applyBorder="1" applyAlignment="1">
      <alignment horizontal="center" vertical="center" wrapText="1"/>
    </xf>
    <xf numFmtId="0" fontId="12" fillId="0" borderId="36" xfId="2" applyFont="1" applyBorder="1" applyAlignment="1">
      <alignment horizontal="center" vertical="center"/>
    </xf>
    <xf numFmtId="167" fontId="14" fillId="0" borderId="91" xfId="1" applyNumberFormat="1" applyFont="1" applyFill="1" applyBorder="1" applyAlignment="1" applyProtection="1">
      <alignment horizontal="right"/>
      <protection locked="0"/>
    </xf>
    <xf numFmtId="167" fontId="14" fillId="0" borderId="88" xfId="1" applyNumberFormat="1" applyFont="1" applyFill="1" applyBorder="1" applyAlignment="1" applyProtection="1">
      <alignment horizontal="right"/>
      <protection locked="0"/>
    </xf>
    <xf numFmtId="167" fontId="14" fillId="0" borderId="12" xfId="1" applyNumberFormat="1" applyFont="1" applyFill="1" applyBorder="1" applyAlignment="1" applyProtection="1">
      <alignment horizontal="right"/>
      <protection locked="0"/>
    </xf>
    <xf numFmtId="167" fontId="12" fillId="0" borderId="36" xfId="1" applyNumberFormat="1" applyFont="1" applyFill="1" applyBorder="1" applyAlignment="1" applyProtection="1">
      <alignment horizontal="right"/>
    </xf>
    <xf numFmtId="0" fontId="0" fillId="0" borderId="104" xfId="0" applyBorder="1"/>
    <xf numFmtId="0" fontId="12" fillId="0" borderId="105" xfId="2" applyFont="1" applyBorder="1" applyAlignment="1">
      <alignment horizontal="center" vertical="center"/>
    </xf>
    <xf numFmtId="0" fontId="12" fillId="0" borderId="106" xfId="2" applyFont="1" applyBorder="1" applyAlignment="1">
      <alignment horizontal="center" vertical="center"/>
    </xf>
    <xf numFmtId="0" fontId="14" fillId="0" borderId="107" xfId="2" applyFont="1" applyBorder="1" applyAlignment="1">
      <alignment horizontal="center" vertical="center"/>
    </xf>
    <xf numFmtId="0" fontId="14" fillId="0" borderId="108" xfId="2" applyFont="1" applyBorder="1"/>
    <xf numFmtId="0" fontId="14" fillId="0" borderId="109" xfId="2" applyFont="1" applyBorder="1" applyAlignment="1">
      <alignment horizontal="center" vertical="center"/>
    </xf>
    <xf numFmtId="0" fontId="41" fillId="0" borderId="110" xfId="0" applyFont="1" applyBorder="1" applyAlignment="1">
      <alignment horizontal="justify" wrapText="1"/>
    </xf>
    <xf numFmtId="0" fontId="41" fillId="0" borderId="110" xfId="0" applyFont="1" applyBorder="1" applyAlignment="1">
      <alignment wrapText="1"/>
    </xf>
    <xf numFmtId="0" fontId="14" fillId="0" borderId="111" xfId="2" applyFont="1" applyBorder="1" applyAlignment="1">
      <alignment horizontal="center" vertical="center"/>
    </xf>
    <xf numFmtId="0" fontId="41" fillId="0" borderId="112" xfId="0" applyFont="1" applyBorder="1" applyAlignment="1">
      <alignment wrapText="1"/>
    </xf>
    <xf numFmtId="0" fontId="0" fillId="0" borderId="117" xfId="0" applyBorder="1"/>
    <xf numFmtId="3" fontId="6" fillId="0" borderId="118" xfId="0" applyNumberFormat="1" applyFont="1" applyBorder="1" applyAlignment="1">
      <alignment wrapText="1"/>
    </xf>
    <xf numFmtId="0" fontId="6" fillId="0" borderId="118" xfId="0" applyFont="1" applyBorder="1" applyAlignment="1">
      <alignment wrapText="1"/>
    </xf>
    <xf numFmtId="3" fontId="2" fillId="0" borderId="118" xfId="0" applyNumberFormat="1" applyFont="1" applyBorder="1" applyAlignment="1">
      <alignment horizontal="right" wrapText="1"/>
    </xf>
    <xf numFmtId="3" fontId="1" fillId="0" borderId="118" xfId="0" applyNumberFormat="1" applyFont="1" applyBorder="1" applyAlignment="1">
      <alignment horizontal="right" wrapText="1"/>
    </xf>
    <xf numFmtId="3" fontId="2" fillId="0" borderId="118" xfId="0" applyNumberFormat="1" applyFont="1" applyBorder="1"/>
    <xf numFmtId="3" fontId="2" fillId="0" borderId="103" xfId="0" applyNumberFormat="1" applyFont="1" applyBorder="1"/>
    <xf numFmtId="0" fontId="2" fillId="0" borderId="87" xfId="0" applyFont="1" applyBorder="1" applyAlignment="1">
      <alignment horizontal="center" wrapText="1"/>
    </xf>
    <xf numFmtId="3" fontId="2" fillId="0" borderId="84" xfId="0" applyNumberFormat="1" applyFont="1" applyBorder="1" applyAlignment="1">
      <alignment horizontal="right" wrapText="1"/>
    </xf>
    <xf numFmtId="0" fontId="2" fillId="0" borderId="121" xfId="0" applyFont="1" applyBorder="1"/>
    <xf numFmtId="3" fontId="2" fillId="0" borderId="122" xfId="0" applyNumberFormat="1" applyFont="1" applyBorder="1"/>
    <xf numFmtId="0" fontId="2" fillId="0" borderId="79" xfId="0" applyFont="1" applyBorder="1" applyAlignment="1">
      <alignment horizontal="left"/>
    </xf>
    <xf numFmtId="0" fontId="2" fillId="0" borderId="92" xfId="0" applyFont="1" applyBorder="1" applyAlignment="1">
      <alignment horizontal="left"/>
    </xf>
    <xf numFmtId="3" fontId="1" fillId="0" borderId="118" xfId="0" applyNumberFormat="1" applyFont="1" applyBorder="1" applyAlignment="1">
      <alignment horizontal="right"/>
    </xf>
    <xf numFmtId="3" fontId="2" fillId="0" borderId="118" xfId="0" applyNumberFormat="1" applyFont="1" applyBorder="1" applyAlignment="1">
      <alignment horizontal="right"/>
    </xf>
    <xf numFmtId="3" fontId="2" fillId="0" borderId="84" xfId="0" applyNumberFormat="1" applyFont="1" applyBorder="1" applyAlignment="1">
      <alignment horizontal="right"/>
    </xf>
    <xf numFmtId="3" fontId="1" fillId="0" borderId="84" xfId="0" applyNumberFormat="1" applyFont="1" applyBorder="1" applyAlignment="1">
      <alignment horizontal="right"/>
    </xf>
    <xf numFmtId="0" fontId="10" fillId="0" borderId="37" xfId="0" applyFont="1" applyFill="1" applyBorder="1" applyAlignment="1" applyProtection="1">
      <alignment horizontal="center" vertical="center" wrapText="1"/>
    </xf>
    <xf numFmtId="0" fontId="12" fillId="0" borderId="37" xfId="0" applyFont="1" applyFill="1" applyBorder="1" applyAlignment="1" applyProtection="1">
      <alignment horizontal="center" vertical="center" wrapText="1"/>
    </xf>
    <xf numFmtId="164" fontId="20" fillId="0" borderId="118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8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 applyProtection="1">
      <alignment horizontal="center" vertical="center" wrapText="1"/>
    </xf>
    <xf numFmtId="0" fontId="20" fillId="0" borderId="124" xfId="0" applyFont="1" applyFill="1" applyBorder="1" applyAlignment="1">
      <alignment horizontal="center" vertical="center" wrapText="1"/>
    </xf>
    <xf numFmtId="0" fontId="20" fillId="0" borderId="83" xfId="0" applyFont="1" applyFill="1" applyBorder="1" applyAlignment="1">
      <alignment horizontal="center" vertical="center" wrapText="1"/>
    </xf>
    <xf numFmtId="0" fontId="30" fillId="0" borderId="125" xfId="0" applyFont="1" applyFill="1" applyBorder="1" applyAlignment="1" applyProtection="1">
      <alignment horizontal="left" vertical="center" wrapText="1" indent="1"/>
    </xf>
    <xf numFmtId="164" fontId="20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25" xfId="0" applyFont="1" applyFill="1" applyBorder="1" applyAlignment="1" applyProtection="1">
      <alignment horizontal="left" vertical="center" wrapText="1" indent="8"/>
    </xf>
    <xf numFmtId="0" fontId="20" fillId="0" borderId="57" xfId="0" applyFont="1" applyFill="1" applyBorder="1" applyAlignment="1" applyProtection="1">
      <alignment vertical="center" wrapText="1"/>
      <protection locked="0"/>
    </xf>
    <xf numFmtId="0" fontId="20" fillId="0" borderId="84" xfId="0" applyFont="1" applyFill="1" applyBorder="1" applyAlignment="1" applyProtection="1">
      <alignment vertical="center" wrapText="1"/>
      <protection locked="0"/>
    </xf>
    <xf numFmtId="0" fontId="16" fillId="0" borderId="58" xfId="0" applyFont="1" applyFill="1" applyBorder="1" applyAlignment="1">
      <alignment horizontal="center" vertical="center" wrapText="1"/>
    </xf>
    <xf numFmtId="3" fontId="1" fillId="0" borderId="118" xfId="0" applyNumberFormat="1" applyFont="1" applyBorder="1"/>
    <xf numFmtId="3" fontId="2" fillId="0" borderId="74" xfId="0" applyNumberFormat="1" applyFont="1" applyBorder="1"/>
    <xf numFmtId="3" fontId="2" fillId="0" borderId="75" xfId="0" applyNumberFormat="1" applyFont="1" applyBorder="1"/>
    <xf numFmtId="3" fontId="1" fillId="0" borderId="75" xfId="0" applyNumberFormat="1" applyFont="1" applyBorder="1"/>
    <xf numFmtId="3" fontId="2" fillId="0" borderId="54" xfId="0" applyNumberFormat="1" applyFont="1" applyBorder="1" applyAlignment="1">
      <alignment horizontal="right" wrapText="1"/>
    </xf>
    <xf numFmtId="3" fontId="2" fillId="0" borderId="120" xfId="0" applyNumberFormat="1" applyFont="1" applyBorder="1" applyAlignment="1">
      <alignment horizontal="right" wrapText="1"/>
    </xf>
    <xf numFmtId="3" fontId="2" fillId="0" borderId="75" xfId="0" applyNumberFormat="1" applyFont="1" applyBorder="1" applyAlignment="1">
      <alignment horizontal="right" wrapText="1"/>
    </xf>
    <xf numFmtId="3" fontId="1" fillId="0" borderId="74" xfId="0" applyNumberFormat="1" applyFont="1" applyBorder="1"/>
    <xf numFmtId="3" fontId="2" fillId="0" borderId="117" xfId="0" applyNumberFormat="1" applyFont="1" applyBorder="1"/>
    <xf numFmtId="0" fontId="1" fillId="0" borderId="126" xfId="0" applyFont="1" applyBorder="1"/>
    <xf numFmtId="0" fontId="2" fillId="0" borderId="126" xfId="0" applyFont="1" applyBorder="1" applyAlignment="1">
      <alignment horizontal="left"/>
    </xf>
    <xf numFmtId="0" fontId="2" fillId="0" borderId="126" xfId="0" applyFont="1" applyBorder="1"/>
    <xf numFmtId="0" fontId="1" fillId="0" borderId="123" xfId="0" applyFont="1" applyBorder="1" applyAlignment="1"/>
    <xf numFmtId="0" fontId="1" fillId="0" borderId="125" xfId="0" applyFont="1" applyBorder="1" applyAlignment="1"/>
    <xf numFmtId="0" fontId="2" fillId="0" borderId="125" xfId="0" applyFont="1" applyBorder="1" applyAlignment="1">
      <alignment horizontal="left"/>
    </xf>
    <xf numFmtId="0" fontId="2" fillId="0" borderId="125" xfId="0" applyFont="1" applyBorder="1"/>
    <xf numFmtId="3" fontId="1" fillId="0" borderId="117" xfId="0" applyNumberFormat="1" applyFont="1" applyBorder="1"/>
    <xf numFmtId="0" fontId="5" fillId="2" borderId="102" xfId="0" applyFont="1" applyFill="1" applyBorder="1" applyAlignment="1">
      <alignment horizontal="center"/>
    </xf>
    <xf numFmtId="0" fontId="2" fillId="0" borderId="77" xfId="0" applyFont="1" applyBorder="1" applyAlignment="1">
      <alignment horizontal="center" vertical="center"/>
    </xf>
    <xf numFmtId="3" fontId="2" fillId="0" borderId="92" xfId="0" applyNumberFormat="1" applyFont="1" applyBorder="1" applyAlignment="1">
      <alignment horizontal="right"/>
    </xf>
    <xf numFmtId="3" fontId="2" fillId="0" borderId="74" xfId="0" applyNumberFormat="1" applyFont="1" applyBorder="1" applyAlignment="1">
      <alignment horizontal="right" wrapText="1"/>
    </xf>
    <xf numFmtId="3" fontId="1" fillId="0" borderId="120" xfId="0" applyNumberFormat="1" applyFont="1" applyBorder="1" applyAlignment="1">
      <alignment horizontal="right" wrapText="1"/>
    </xf>
    <xf numFmtId="3" fontId="1" fillId="0" borderId="74" xfId="0" applyNumberFormat="1" applyFont="1" applyBorder="1" applyAlignment="1">
      <alignment horizontal="right" wrapText="1"/>
    </xf>
    <xf numFmtId="0" fontId="2" fillId="0" borderId="54" xfId="0" applyFont="1" applyBorder="1" applyAlignment="1">
      <alignment horizontal="center" vertical="center"/>
    </xf>
    <xf numFmtId="3" fontId="1" fillId="0" borderId="84" xfId="0" applyNumberFormat="1" applyFont="1" applyBorder="1" applyAlignment="1">
      <alignment horizontal="right" wrapText="1"/>
    </xf>
    <xf numFmtId="0" fontId="2" fillId="0" borderId="61" xfId="0" applyFont="1" applyBorder="1" applyAlignment="1">
      <alignment horizontal="center" vertical="center"/>
    </xf>
    <xf numFmtId="3" fontId="2" fillId="0" borderId="36" xfId="0" applyNumberFormat="1" applyFont="1" applyBorder="1"/>
    <xf numFmtId="3" fontId="2" fillId="0" borderId="56" xfId="0" applyNumberFormat="1" applyFont="1" applyBorder="1" applyAlignment="1">
      <alignment horizontal="right" wrapText="1"/>
    </xf>
    <xf numFmtId="3" fontId="2" fillId="0" borderId="54" xfId="0" applyNumberFormat="1" applyFont="1" applyBorder="1"/>
    <xf numFmtId="0" fontId="3" fillId="0" borderId="74" xfId="0" applyFont="1" applyBorder="1"/>
    <xf numFmtId="0" fontId="3" fillId="0" borderId="75" xfId="0" applyFont="1" applyBorder="1"/>
    <xf numFmtId="0" fontId="3" fillId="0" borderId="80" xfId="0" applyFont="1" applyBorder="1"/>
    <xf numFmtId="0" fontId="2" fillId="0" borderId="124" xfId="0" applyFont="1" applyBorder="1" applyAlignment="1">
      <alignment horizontal="left" vertical="center"/>
    </xf>
    <xf numFmtId="167" fontId="14" fillId="0" borderId="84" xfId="1" applyNumberFormat="1" applyFont="1" applyFill="1" applyBorder="1" applyAlignment="1" applyProtection="1">
      <alignment horizontal="right"/>
      <protection locked="0"/>
    </xf>
    <xf numFmtId="167" fontId="14" fillId="0" borderId="57" xfId="1" applyNumberFormat="1" applyFont="1" applyFill="1" applyBorder="1" applyAlignment="1" applyProtection="1">
      <alignment horizontal="right"/>
      <protection locked="0"/>
    </xf>
    <xf numFmtId="0" fontId="44" fillId="0" borderId="54" xfId="0" applyFont="1" applyBorder="1" applyAlignment="1">
      <alignment horizontal="center"/>
    </xf>
    <xf numFmtId="0" fontId="37" fillId="0" borderId="54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Fill="1" applyBorder="1" applyAlignment="1">
      <alignment vertical="center" wrapText="1"/>
    </xf>
    <xf numFmtId="164" fontId="28" fillId="0" borderId="0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164" fontId="20" fillId="0" borderId="1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58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 applyProtection="1">
      <alignment horizontal="center" vertical="center" wrapText="1"/>
    </xf>
    <xf numFmtId="0" fontId="30" fillId="0" borderId="128" xfId="0" applyFont="1" applyFill="1" applyBorder="1" applyAlignment="1" applyProtection="1">
      <alignment horizontal="left" vertical="center" wrapText="1" indent="1"/>
    </xf>
    <xf numFmtId="0" fontId="10" fillId="0" borderId="81" xfId="0" applyFont="1" applyFill="1" applyBorder="1" applyAlignment="1" applyProtection="1">
      <alignment horizontal="center" vertical="center" wrapText="1"/>
    </xf>
    <xf numFmtId="164" fontId="20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4" xfId="0" applyFont="1" applyFill="1" applyBorder="1" applyAlignment="1" applyProtection="1">
      <alignment horizontal="center" vertical="center" wrapText="1"/>
    </xf>
    <xf numFmtId="0" fontId="20" fillId="0" borderId="121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 applyProtection="1">
      <alignment vertical="center" wrapTex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1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59" xfId="0" applyFont="1" applyFill="1" applyBorder="1" applyAlignment="1" applyProtection="1">
      <alignment vertical="center" wrapText="1"/>
    </xf>
    <xf numFmtId="164" fontId="16" fillId="0" borderId="37" xfId="0" applyNumberFormat="1" applyFont="1" applyFill="1" applyBorder="1" applyAlignment="1" applyProtection="1">
      <alignment vertical="center" wrapText="1"/>
    </xf>
    <xf numFmtId="164" fontId="16" fillId="0" borderId="38" xfId="0" applyNumberFormat="1" applyFont="1" applyFill="1" applyBorder="1" applyAlignment="1" applyProtection="1">
      <alignment vertical="center" wrapText="1"/>
    </xf>
    <xf numFmtId="0" fontId="6" fillId="0" borderId="121" xfId="0" applyFont="1" applyBorder="1" applyAlignment="1">
      <alignment wrapText="1"/>
    </xf>
    <xf numFmtId="0" fontId="6" fillId="0" borderId="56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17" xfId="0" applyFont="1" applyBorder="1" applyAlignment="1">
      <alignment wrapText="1"/>
    </xf>
    <xf numFmtId="0" fontId="3" fillId="0" borderId="58" xfId="0" applyFont="1" applyBorder="1" applyAlignment="1">
      <alignment wrapText="1"/>
    </xf>
    <xf numFmtId="0" fontId="3" fillId="0" borderId="59" xfId="0" applyFont="1" applyBorder="1" applyAlignment="1">
      <alignment wrapText="1"/>
    </xf>
    <xf numFmtId="3" fontId="3" fillId="0" borderId="59" xfId="0" applyNumberFormat="1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2" fillId="0" borderId="132" xfId="0" applyFont="1" applyBorder="1" applyAlignment="1">
      <alignment vertical="center"/>
    </xf>
    <xf numFmtId="3" fontId="1" fillId="0" borderId="133" xfId="0" applyNumberFormat="1" applyFont="1" applyBorder="1"/>
    <xf numFmtId="0" fontId="2" fillId="0" borderId="135" xfId="0" applyFont="1" applyBorder="1" applyAlignment="1">
      <alignment horizontal="left" vertical="center"/>
    </xf>
    <xf numFmtId="3" fontId="1" fillId="0" borderId="136" xfId="0" applyNumberFormat="1" applyFont="1" applyBorder="1"/>
    <xf numFmtId="0" fontId="2" fillId="0" borderId="135" xfId="0" applyFont="1" applyBorder="1" applyAlignment="1">
      <alignment horizontal="left"/>
    </xf>
    <xf numFmtId="3" fontId="2" fillId="0" borderId="136" xfId="0" applyNumberFormat="1" applyFont="1" applyBorder="1"/>
    <xf numFmtId="0" fontId="2" fillId="0" borderId="135" xfId="0" applyFont="1" applyBorder="1" applyAlignment="1">
      <alignment vertical="center"/>
    </xf>
    <xf numFmtId="3" fontId="2" fillId="0" borderId="131" xfId="0" applyNumberFormat="1" applyFont="1" applyBorder="1"/>
    <xf numFmtId="3" fontId="2" fillId="0" borderId="137" xfId="0" applyNumberFormat="1" applyFont="1" applyBorder="1"/>
    <xf numFmtId="3" fontId="2" fillId="0" borderId="87" xfId="0" applyNumberFormat="1" applyFont="1" applyBorder="1" applyAlignment="1">
      <alignment horizontal="center" wrapText="1"/>
    </xf>
    <xf numFmtId="3" fontId="1" fillId="0" borderId="118" xfId="0" applyNumberFormat="1" applyFont="1" applyBorder="1" applyAlignment="1">
      <alignment horizontal="center" wrapText="1"/>
    </xf>
    <xf numFmtId="0" fontId="0" fillId="0" borderId="136" xfId="0" applyBorder="1"/>
    <xf numFmtId="0" fontId="2" fillId="0" borderId="134" xfId="0" applyFont="1" applyBorder="1" applyAlignment="1">
      <alignment horizontal="left"/>
    </xf>
    <xf numFmtId="3" fontId="0" fillId="0" borderId="136" xfId="0" applyNumberFormat="1" applyBorder="1"/>
    <xf numFmtId="0" fontId="2" fillId="0" borderId="121" xfId="0" applyFont="1" applyBorder="1" applyAlignment="1">
      <alignment horizontal="left"/>
    </xf>
    <xf numFmtId="3" fontId="2" fillId="0" borderId="136" xfId="0" applyNumberFormat="1" applyFont="1" applyBorder="1" applyAlignment="1">
      <alignment horizontal="right"/>
    </xf>
    <xf numFmtId="0" fontId="0" fillId="0" borderId="137" xfId="0" applyBorder="1"/>
    <xf numFmtId="3" fontId="2" fillId="0" borderId="120" xfId="0" applyNumberFormat="1" applyFont="1" applyBorder="1" applyAlignment="1">
      <alignment horizontal="center" wrapText="1"/>
    </xf>
    <xf numFmtId="0" fontId="1" fillId="0" borderId="133" xfId="0" applyFont="1" applyBorder="1"/>
    <xf numFmtId="0" fontId="1" fillId="0" borderId="136" xfId="0" applyFont="1" applyBorder="1"/>
    <xf numFmtId="3" fontId="1" fillId="0" borderId="136" xfId="0" applyNumberFormat="1" applyFont="1" applyBorder="1" applyAlignment="1">
      <alignment horizontal="right"/>
    </xf>
    <xf numFmtId="3" fontId="1" fillId="0" borderId="104" xfId="0" applyNumberFormat="1" applyFont="1" applyBorder="1" applyAlignment="1">
      <alignment horizontal="right" wrapText="1"/>
    </xf>
    <xf numFmtId="3" fontId="1" fillId="0" borderId="136" xfId="0" applyNumberFormat="1" applyFont="1" applyBorder="1" applyAlignment="1">
      <alignment horizontal="right" wrapText="1"/>
    </xf>
    <xf numFmtId="0" fontId="2" fillId="0" borderId="134" xfId="0" applyFont="1" applyBorder="1"/>
    <xf numFmtId="0" fontId="1" fillId="0" borderId="135" xfId="0" applyFont="1" applyBorder="1"/>
    <xf numFmtId="3" fontId="2" fillId="0" borderId="133" xfId="0" applyNumberFormat="1" applyFont="1" applyBorder="1" applyAlignment="1">
      <alignment horizontal="right" wrapText="1"/>
    </xf>
    <xf numFmtId="0" fontId="2" fillId="0" borderId="134" xfId="0" applyFont="1" applyBorder="1" applyAlignment="1">
      <alignment horizontal="left" vertical="center"/>
    </xf>
    <xf numFmtId="3" fontId="1" fillId="0" borderId="136" xfId="0" applyNumberFormat="1" applyFont="1" applyBorder="1" applyAlignment="1">
      <alignment horizontal="center" wrapText="1"/>
    </xf>
    <xf numFmtId="0" fontId="1" fillId="0" borderId="134" xfId="0" applyFont="1" applyBorder="1" applyAlignment="1"/>
    <xf numFmtId="0" fontId="1" fillId="0" borderId="135" xfId="0" applyFont="1" applyBorder="1" applyAlignment="1">
      <alignment horizontal="left"/>
    </xf>
    <xf numFmtId="0" fontId="1" fillId="0" borderId="134" xfId="0" applyFont="1" applyBorder="1"/>
    <xf numFmtId="0" fontId="1" fillId="0" borderId="135" xfId="0" applyFont="1" applyBorder="1" applyAlignment="1"/>
    <xf numFmtId="0" fontId="2" fillId="0" borderId="135" xfId="0" applyFont="1" applyBorder="1"/>
    <xf numFmtId="0" fontId="2" fillId="0" borderId="136" xfId="0" applyFont="1" applyBorder="1"/>
    <xf numFmtId="0" fontId="2" fillId="0" borderId="134" xfId="0" applyFont="1" applyBorder="1" applyAlignment="1"/>
    <xf numFmtId="0" fontId="2" fillId="0" borderId="135" xfId="0" applyFont="1" applyBorder="1" applyAlignment="1"/>
    <xf numFmtId="0" fontId="2" fillId="0" borderId="118" xfId="0" applyFont="1" applyBorder="1"/>
    <xf numFmtId="0" fontId="1" fillId="0" borderId="118" xfId="0" applyFont="1" applyBorder="1"/>
    <xf numFmtId="0" fontId="2" fillId="0" borderId="135" xfId="0" applyFont="1" applyBorder="1" applyAlignment="1">
      <alignment wrapText="1"/>
    </xf>
    <xf numFmtId="0" fontId="2" fillId="0" borderId="121" xfId="0" applyFont="1" applyBorder="1" applyAlignment="1"/>
    <xf numFmtId="0" fontId="2" fillId="0" borderId="122" xfId="0" applyFont="1" applyBorder="1" applyAlignment="1">
      <alignment wrapText="1"/>
    </xf>
    <xf numFmtId="0" fontId="2" fillId="0" borderId="122" xfId="0" applyFont="1" applyBorder="1" applyAlignment="1"/>
    <xf numFmtId="0" fontId="2" fillId="0" borderId="104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0" fillId="0" borderId="135" xfId="0" applyBorder="1"/>
    <xf numFmtId="0" fontId="35" fillId="5" borderId="135" xfId="0" applyFont="1" applyFill="1" applyBorder="1" applyAlignment="1">
      <alignment horizontal="center" wrapText="1" shrinkToFit="1"/>
    </xf>
    <xf numFmtId="0" fontId="35" fillId="5" borderId="136" xfId="0" applyFont="1" applyFill="1" applyBorder="1" applyAlignment="1">
      <alignment horizontal="center" wrapText="1" shrinkToFit="1"/>
    </xf>
    <xf numFmtId="3" fontId="2" fillId="0" borderId="135" xfId="0" applyNumberFormat="1" applyFont="1" applyBorder="1" applyAlignment="1">
      <alignment horizontal="right" wrapText="1"/>
    </xf>
    <xf numFmtId="3" fontId="2" fillId="0" borderId="135" xfId="0" applyNumberFormat="1" applyFont="1" applyBorder="1"/>
    <xf numFmtId="3" fontId="1" fillId="0" borderId="135" xfId="0" applyNumberFormat="1" applyFont="1" applyBorder="1"/>
    <xf numFmtId="0" fontId="1" fillId="4" borderId="135" xfId="0" applyFont="1" applyFill="1" applyBorder="1"/>
    <xf numFmtId="0" fontId="1" fillId="0" borderId="129" xfId="0" applyFont="1" applyBorder="1"/>
    <xf numFmtId="0" fontId="1" fillId="0" borderId="130" xfId="0" applyFont="1" applyBorder="1"/>
    <xf numFmtId="3" fontId="1" fillId="0" borderId="130" xfId="0" applyNumberFormat="1" applyFont="1" applyBorder="1"/>
    <xf numFmtId="0" fontId="0" fillId="0" borderId="130" xfId="0" applyBorder="1"/>
    <xf numFmtId="3" fontId="2" fillId="0" borderId="87" xfId="0" applyNumberFormat="1" applyFont="1" applyBorder="1"/>
    <xf numFmtId="0" fontId="1" fillId="0" borderId="76" xfId="0" applyFont="1" applyBorder="1"/>
    <xf numFmtId="3" fontId="2" fillId="0" borderId="77" xfId="0" applyNumberFormat="1" applyFont="1" applyBorder="1"/>
    <xf numFmtId="0" fontId="0" fillId="0" borderId="77" xfId="0" applyBorder="1"/>
    <xf numFmtId="3" fontId="2" fillId="0" borderId="130" xfId="0" applyNumberFormat="1" applyFont="1" applyBorder="1"/>
    <xf numFmtId="0" fontId="46" fillId="0" borderId="135" xfId="0" applyFont="1" applyBorder="1"/>
    <xf numFmtId="3" fontId="3" fillId="0" borderId="135" xfId="0" applyNumberFormat="1" applyFont="1" applyBorder="1"/>
    <xf numFmtId="3" fontId="3" fillId="0" borderId="77" xfId="0" applyNumberFormat="1" applyFont="1" applyBorder="1"/>
    <xf numFmtId="0" fontId="6" fillId="0" borderId="135" xfId="0" applyFont="1" applyBorder="1"/>
    <xf numFmtId="3" fontId="2" fillId="0" borderId="136" xfId="0" applyNumberFormat="1" applyFont="1" applyBorder="1" applyAlignment="1">
      <alignment horizontal="right" wrapText="1"/>
    </xf>
    <xf numFmtId="3" fontId="2" fillId="0" borderId="104" xfId="0" applyNumberFormat="1" applyFont="1" applyBorder="1"/>
    <xf numFmtId="0" fontId="35" fillId="5" borderId="125" xfId="0" applyFont="1" applyFill="1" applyBorder="1" applyAlignment="1">
      <alignment horizontal="center" wrapText="1" shrinkToFit="1"/>
    </xf>
    <xf numFmtId="3" fontId="2" fillId="0" borderId="135" xfId="0" applyNumberFormat="1" applyFont="1" applyBorder="1" applyAlignment="1">
      <alignment horizontal="center" wrapText="1"/>
    </xf>
    <xf numFmtId="0" fontId="1" fillId="0" borderId="134" xfId="0" applyFont="1" applyBorder="1" applyAlignment="1">
      <alignment horizontal="left"/>
    </xf>
    <xf numFmtId="3" fontId="2" fillId="0" borderId="130" xfId="0" applyNumberFormat="1" applyFont="1" applyBorder="1" applyAlignment="1">
      <alignment horizontal="right" wrapText="1"/>
    </xf>
    <xf numFmtId="3" fontId="2" fillId="0" borderId="137" xfId="0" applyNumberFormat="1" applyFont="1" applyBorder="1" applyAlignment="1">
      <alignment horizontal="right" wrapText="1"/>
    </xf>
    <xf numFmtId="0" fontId="34" fillId="0" borderId="135" xfId="0" applyFont="1" applyBorder="1" applyAlignment="1">
      <alignment horizontal="center" wrapText="1" shrinkToFit="1"/>
    </xf>
    <xf numFmtId="0" fontId="2" fillId="0" borderId="129" xfId="0" applyFont="1" applyBorder="1" applyAlignment="1">
      <alignment horizontal="left"/>
    </xf>
    <xf numFmtId="0" fontId="2" fillId="0" borderId="130" xfId="0" applyFont="1" applyBorder="1" applyAlignment="1">
      <alignment horizontal="left"/>
    </xf>
    <xf numFmtId="3" fontId="2" fillId="0" borderId="45" xfId="0" applyNumberFormat="1" applyFont="1" applyBorder="1"/>
    <xf numFmtId="3" fontId="2" fillId="0" borderId="135" xfId="0" applyNumberFormat="1" applyFont="1" applyBorder="1" applyAlignment="1">
      <alignment horizontal="right"/>
    </xf>
    <xf numFmtId="3" fontId="2" fillId="0" borderId="141" xfId="0" applyNumberFormat="1" applyFont="1" applyBorder="1" applyAlignment="1">
      <alignment horizontal="right"/>
    </xf>
    <xf numFmtId="3" fontId="1" fillId="0" borderId="135" xfId="0" applyNumberFormat="1" applyFont="1" applyBorder="1" applyAlignment="1">
      <alignment horizontal="right"/>
    </xf>
    <xf numFmtId="3" fontId="2" fillId="0" borderId="137" xfId="0" applyNumberFormat="1" applyFont="1" applyBorder="1" applyAlignment="1">
      <alignment horizontal="right"/>
    </xf>
    <xf numFmtId="3" fontId="2" fillId="0" borderId="131" xfId="0" applyNumberFormat="1" applyFont="1" applyBorder="1" applyAlignment="1">
      <alignment horizontal="right"/>
    </xf>
    <xf numFmtId="3" fontId="2" fillId="0" borderId="142" xfId="0" applyNumberFormat="1" applyFont="1" applyBorder="1" applyAlignment="1">
      <alignment horizontal="right"/>
    </xf>
    <xf numFmtId="3" fontId="2" fillId="0" borderId="130" xfId="0" applyNumberFormat="1" applyFont="1" applyBorder="1" applyAlignment="1">
      <alignment horizontal="right"/>
    </xf>
    <xf numFmtId="3" fontId="1" fillId="0" borderId="141" xfId="0" applyNumberFormat="1" applyFont="1" applyBorder="1"/>
    <xf numFmtId="0" fontId="27" fillId="0" borderId="0" xfId="0" applyFont="1" applyAlignment="1">
      <alignment horizontal="center" vertical="center" wrapText="1"/>
    </xf>
    <xf numFmtId="0" fontId="2" fillId="0" borderId="83" xfId="0" applyFont="1" applyBorder="1" applyAlignment="1">
      <alignment horizontal="left"/>
    </xf>
    <xf numFmtId="0" fontId="2" fillId="0" borderId="84" xfId="0" applyFont="1" applyBorder="1" applyAlignment="1">
      <alignment horizontal="left"/>
    </xf>
    <xf numFmtId="0" fontId="2" fillId="0" borderId="79" xfId="0" applyFont="1" applyBorder="1" applyAlignment="1">
      <alignment horizontal="left"/>
    </xf>
    <xf numFmtId="0" fontId="2" fillId="0" borderId="9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50" xfId="0" applyFont="1" applyBorder="1" applyAlignment="1">
      <alignment horizontal="left" wrapText="1" shrinkToFit="1"/>
    </xf>
    <xf numFmtId="0" fontId="2" fillId="0" borderId="44" xfId="0" applyFont="1" applyBorder="1" applyAlignment="1">
      <alignment horizontal="left" wrapText="1" shrinkToFit="1"/>
    </xf>
    <xf numFmtId="0" fontId="2" fillId="0" borderId="97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/>
    </xf>
    <xf numFmtId="0" fontId="3" fillId="0" borderId="125" xfId="0" applyFont="1" applyBorder="1" applyAlignment="1">
      <alignment horizontal="center"/>
    </xf>
    <xf numFmtId="0" fontId="2" fillId="0" borderId="11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2" fillId="0" borderId="90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/>
    </xf>
    <xf numFmtId="0" fontId="2" fillId="0" borderId="12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wrapText="1"/>
    </xf>
    <xf numFmtId="0" fontId="2" fillId="0" borderId="80" xfId="0" applyFont="1" applyBorder="1" applyAlignment="1">
      <alignment horizontal="center" wrapText="1"/>
    </xf>
    <xf numFmtId="0" fontId="1" fillId="0" borderId="84" xfId="0" applyFont="1" applyBorder="1" applyAlignment="1">
      <alignment horizontal="left"/>
    </xf>
    <xf numFmtId="0" fontId="2" fillId="0" borderId="9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23" xfId="0" applyFont="1" applyBorder="1" applyAlignment="1">
      <alignment horizontal="left"/>
    </xf>
    <xf numFmtId="0" fontId="2" fillId="0" borderId="125" xfId="0" applyFont="1" applyBorder="1" applyAlignment="1">
      <alignment horizontal="left"/>
    </xf>
    <xf numFmtId="0" fontId="2" fillId="0" borderId="97" xfId="0" applyFont="1" applyBorder="1" applyAlignment="1">
      <alignment horizontal="left"/>
    </xf>
    <xf numFmtId="0" fontId="2" fillId="0" borderId="99" xfId="0" applyFont="1" applyBorder="1" applyAlignment="1">
      <alignment horizontal="left"/>
    </xf>
    <xf numFmtId="0" fontId="2" fillId="0" borderId="100" xfId="0" applyFont="1" applyBorder="1" applyAlignment="1">
      <alignment horizontal="left"/>
    </xf>
    <xf numFmtId="0" fontId="2" fillId="0" borderId="101" xfId="0" applyFont="1" applyBorder="1" applyAlignment="1">
      <alignment horizontal="left"/>
    </xf>
    <xf numFmtId="0" fontId="2" fillId="0" borderId="104" xfId="0" applyFont="1" applyBorder="1" applyAlignment="1">
      <alignment horizontal="center" vertical="center" wrapText="1"/>
    </xf>
    <xf numFmtId="0" fontId="2" fillId="0" borderId="137" xfId="0" applyFont="1" applyBorder="1" applyAlignment="1">
      <alignment horizontal="center" vertical="center" wrapText="1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0" fontId="2" fillId="0" borderId="131" xfId="0" applyFont="1" applyBorder="1" applyAlignment="1">
      <alignment horizontal="center" vertical="center" wrapText="1"/>
    </xf>
    <xf numFmtId="0" fontId="2" fillId="0" borderId="138" xfId="0" applyFont="1" applyBorder="1" applyAlignment="1"/>
    <xf numFmtId="0" fontId="2" fillId="0" borderId="125" xfId="0" applyFont="1" applyBorder="1" applyAlignment="1"/>
    <xf numFmtId="0" fontId="1" fillId="0" borderId="124" xfId="0" applyFont="1" applyBorder="1" applyAlignment="1">
      <alignment horizontal="center" vertical="center" wrapText="1"/>
    </xf>
    <xf numFmtId="0" fontId="1" fillId="0" borderId="134" xfId="0" applyFont="1" applyBorder="1" applyAlignment="1">
      <alignment horizontal="center" vertical="center" wrapText="1"/>
    </xf>
    <xf numFmtId="0" fontId="2" fillId="0" borderId="134" xfId="0" applyFont="1" applyBorder="1" applyAlignment="1">
      <alignment horizontal="left"/>
    </xf>
    <xf numFmtId="0" fontId="2" fillId="0" borderId="135" xfId="0" applyFont="1" applyBorder="1" applyAlignment="1">
      <alignment horizontal="left"/>
    </xf>
    <xf numFmtId="0" fontId="1" fillId="0" borderId="134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2" fillId="0" borderId="138" xfId="0" applyFont="1" applyBorder="1" applyAlignment="1">
      <alignment horizontal="left"/>
    </xf>
    <xf numFmtId="0" fontId="1" fillId="0" borderId="12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0" borderId="129" xfId="0" applyFont="1" applyBorder="1" applyAlignment="1">
      <alignment horizontal="left"/>
    </xf>
    <xf numFmtId="0" fontId="2" fillId="0" borderId="130" xfId="0" applyFont="1" applyBorder="1" applyAlignment="1">
      <alignment horizontal="left"/>
    </xf>
    <xf numFmtId="0" fontId="2" fillId="0" borderId="2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/>
    </xf>
    <xf numFmtId="0" fontId="2" fillId="0" borderId="123" xfId="0" applyFont="1" applyBorder="1" applyAlignment="1">
      <alignment horizontal="center"/>
    </xf>
    <xf numFmtId="0" fontId="1" fillId="0" borderId="138" xfId="0" applyFont="1" applyBorder="1" applyAlignment="1">
      <alignment horizontal="center"/>
    </xf>
    <xf numFmtId="0" fontId="1" fillId="0" borderId="123" xfId="0" applyFont="1" applyBorder="1" applyAlignment="1">
      <alignment horizontal="center"/>
    </xf>
    <xf numFmtId="0" fontId="2" fillId="0" borderId="115" xfId="0" applyFont="1" applyBorder="1" applyAlignment="1">
      <alignment horizontal="center" wrapText="1"/>
    </xf>
    <xf numFmtId="0" fontId="2" fillId="0" borderId="116" xfId="0" applyFont="1" applyBorder="1" applyAlignment="1">
      <alignment horizontal="center" wrapText="1"/>
    </xf>
    <xf numFmtId="0" fontId="2" fillId="0" borderId="89" xfId="0" applyFont="1" applyBorder="1" applyAlignment="1">
      <alignment horizontal="center" vertical="center" wrapText="1"/>
    </xf>
    <xf numFmtId="0" fontId="1" fillId="0" borderId="134" xfId="0" applyFont="1" applyBorder="1" applyAlignment="1">
      <alignment horizontal="left" vertical="center" wrapText="1"/>
    </xf>
    <xf numFmtId="0" fontId="2" fillId="0" borderId="129" xfId="0" applyFont="1" applyBorder="1" applyAlignment="1"/>
    <xf numFmtId="0" fontId="2" fillId="0" borderId="130" xfId="0" applyFont="1" applyBorder="1" applyAlignment="1"/>
    <xf numFmtId="0" fontId="2" fillId="0" borderId="0" xfId="0" applyFont="1" applyAlignment="1">
      <alignment horizontal="center" shrinkToFit="1"/>
    </xf>
    <xf numFmtId="0" fontId="2" fillId="0" borderId="137" xfId="0" applyFont="1" applyBorder="1" applyAlignment="1">
      <alignment horizont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7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left" wrapText="1"/>
    </xf>
    <xf numFmtId="0" fontId="2" fillId="0" borderId="77" xfId="0" applyFont="1" applyBorder="1" applyAlignment="1">
      <alignment horizontal="center"/>
    </xf>
    <xf numFmtId="0" fontId="2" fillId="0" borderId="92" xfId="0" applyFont="1" applyBorder="1" applyAlignment="1">
      <alignment horizontal="center"/>
    </xf>
    <xf numFmtId="0" fontId="2" fillId="0" borderId="77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left" wrapText="1"/>
    </xf>
    <xf numFmtId="0" fontId="2" fillId="0" borderId="79" xfId="0" applyFont="1" applyBorder="1" applyAlignment="1">
      <alignment horizontal="left" wrapText="1"/>
    </xf>
    <xf numFmtId="0" fontId="2" fillId="0" borderId="92" xfId="0" applyFont="1" applyBorder="1" applyAlignment="1">
      <alignment horizontal="left" wrapText="1"/>
    </xf>
    <xf numFmtId="164" fontId="15" fillId="0" borderId="13" xfId="0" applyNumberFormat="1" applyFont="1" applyFill="1" applyBorder="1" applyAlignment="1" applyProtection="1">
      <alignment horizontal="center" textRotation="180" wrapText="1"/>
    </xf>
    <xf numFmtId="164" fontId="10" fillId="0" borderId="36" xfId="0" applyNumberFormat="1" applyFont="1" applyFill="1" applyBorder="1" applyAlignment="1" applyProtection="1">
      <alignment horizontal="left" vertical="center" wrapText="1" indent="2"/>
    </xf>
    <xf numFmtId="164" fontId="10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10" fillId="0" borderId="34" xfId="0" applyNumberFormat="1" applyFont="1" applyFill="1" applyBorder="1" applyAlignment="1" applyProtection="1">
      <alignment horizontal="center" vertical="center" wrapText="1"/>
    </xf>
    <xf numFmtId="164" fontId="10" fillId="0" borderId="35" xfId="0" applyNumberFormat="1" applyFont="1" applyFill="1" applyBorder="1" applyAlignment="1" applyProtection="1">
      <alignment horizontal="center" vertical="center" wrapText="1"/>
    </xf>
    <xf numFmtId="164" fontId="10" fillId="0" borderId="34" xfId="0" applyNumberFormat="1" applyFont="1" applyFill="1" applyBorder="1" applyAlignment="1" applyProtection="1">
      <alignment horizontal="center" vertical="center"/>
    </xf>
    <xf numFmtId="164" fontId="10" fillId="0" borderId="35" xfId="0" applyNumberFormat="1" applyFont="1" applyFill="1" applyBorder="1" applyAlignment="1" applyProtection="1">
      <alignment horizontal="center" vertical="center"/>
    </xf>
    <xf numFmtId="1" fontId="10" fillId="0" borderId="34" xfId="0" applyNumberFormat="1" applyFont="1" applyFill="1" applyBorder="1" applyAlignment="1" applyProtection="1">
      <alignment horizontal="center" vertical="center" wrapText="1"/>
    </xf>
    <xf numFmtId="1" fontId="10" fillId="0" borderId="35" xfId="0" applyNumberFormat="1" applyFont="1" applyFill="1" applyBorder="1" applyAlignment="1" applyProtection="1">
      <alignment horizontal="center" vertical="center" wrapText="1"/>
    </xf>
    <xf numFmtId="164" fontId="10" fillId="0" borderId="21" xfId="0" applyNumberFormat="1" applyFont="1" applyFill="1" applyBorder="1" applyAlignment="1" applyProtection="1">
      <alignment horizontal="center" vertical="center"/>
    </xf>
    <xf numFmtId="164" fontId="10" fillId="0" borderId="22" xfId="0" applyNumberFormat="1" applyFont="1" applyFill="1" applyBorder="1" applyAlignment="1" applyProtection="1">
      <alignment horizontal="center" vertical="center"/>
    </xf>
    <xf numFmtId="164" fontId="10" fillId="0" borderId="23" xfId="0" applyNumberFormat="1" applyFont="1" applyFill="1" applyBorder="1" applyAlignment="1" applyProtection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28" xfId="2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0" fontId="23" fillId="0" borderId="11" xfId="2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 wrapText="1"/>
    </xf>
    <xf numFmtId="0" fontId="23" fillId="0" borderId="26" xfId="2" applyFont="1" applyFill="1" applyBorder="1" applyAlignment="1">
      <alignment horizontal="center" vertical="center" wrapText="1"/>
    </xf>
    <xf numFmtId="164" fontId="11" fillId="0" borderId="0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10" fillId="0" borderId="113" xfId="2" applyFont="1" applyBorder="1" applyAlignment="1">
      <alignment horizontal="left"/>
    </xf>
    <xf numFmtId="0" fontId="10" fillId="0" borderId="114" xfId="2" applyFont="1" applyBorder="1" applyAlignment="1">
      <alignment horizontal="left"/>
    </xf>
    <xf numFmtId="0" fontId="14" fillId="0" borderId="0" xfId="2" applyFont="1" applyBorder="1" applyAlignment="1">
      <alignment horizontal="justify" vertical="center" wrapText="1"/>
    </xf>
    <xf numFmtId="0" fontId="14" fillId="0" borderId="0" xfId="2" applyFont="1" applyAlignment="1">
      <alignment horizontal="justify" vertical="center" wrapText="1"/>
    </xf>
    <xf numFmtId="0" fontId="40" fillId="0" borderId="49" xfId="0" applyFont="1" applyBorder="1" applyAlignment="1">
      <alignment horizontal="right"/>
    </xf>
    <xf numFmtId="164" fontId="11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justify" vertical="center" wrapText="1"/>
    </xf>
    <xf numFmtId="0" fontId="8" fillId="0" borderId="0" xfId="3" applyFont="1" applyFill="1" applyAlignment="1" applyProtection="1">
      <alignment horizontal="center" wrapText="1"/>
    </xf>
    <xf numFmtId="0" fontId="22" fillId="0" borderId="37" xfId="3" applyFont="1" applyFill="1" applyBorder="1" applyAlignment="1" applyProtection="1">
      <alignment horizontal="left" vertical="center" indent="1"/>
    </xf>
    <xf numFmtId="0" fontId="22" fillId="0" borderId="48" xfId="3" applyFont="1" applyFill="1" applyBorder="1" applyAlignment="1" applyProtection="1">
      <alignment horizontal="left" vertical="center" indent="1"/>
    </xf>
    <xf numFmtId="0" fontId="22" fillId="0" borderId="43" xfId="3" applyFont="1" applyFill="1" applyBorder="1" applyAlignment="1" applyProtection="1">
      <alignment horizontal="left" vertical="center" indent="1"/>
    </xf>
    <xf numFmtId="0" fontId="8" fillId="0" borderId="0" xfId="3" applyFont="1" applyFill="1" applyAlignment="1" applyProtection="1">
      <alignment horizontal="center"/>
    </xf>
    <xf numFmtId="0" fontId="2" fillId="0" borderId="1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9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135" xfId="0" applyFont="1" applyBorder="1" applyAlignment="1">
      <alignment horizontal="center" wrapText="1"/>
    </xf>
    <xf numFmtId="0" fontId="1" fillId="0" borderId="135" xfId="0" applyFont="1" applyBorder="1" applyAlignment="1">
      <alignment horizontal="left"/>
    </xf>
    <xf numFmtId="0" fontId="1" fillId="0" borderId="49" xfId="0" applyFont="1" applyBorder="1" applyAlignment="1">
      <alignment horizontal="right" wrapText="1"/>
    </xf>
    <xf numFmtId="0" fontId="2" fillId="0" borderId="136" xfId="0" applyFont="1" applyBorder="1" applyAlignment="1">
      <alignment horizontal="center" wrapText="1"/>
    </xf>
    <xf numFmtId="0" fontId="34" fillId="0" borderId="135" xfId="0" applyFont="1" applyBorder="1" applyAlignment="1">
      <alignment horizontal="left"/>
    </xf>
    <xf numFmtId="0" fontId="2" fillId="0" borderId="134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7" fillId="0" borderId="135" xfId="0" applyFont="1" applyBorder="1" applyAlignment="1">
      <alignment horizontal="left"/>
    </xf>
    <xf numFmtId="0" fontId="7" fillId="0" borderId="135" xfId="0" applyFont="1" applyBorder="1" applyAlignment="1">
      <alignment horizontal="left" wrapText="1"/>
    </xf>
    <xf numFmtId="0" fontId="2" fillId="0" borderId="125" xfId="0" applyFont="1" applyBorder="1" applyAlignment="1">
      <alignment horizontal="center" wrapText="1"/>
    </xf>
    <xf numFmtId="0" fontId="2" fillId="0" borderId="140" xfId="0" applyFont="1" applyBorder="1" applyAlignment="1">
      <alignment horizontal="center" wrapText="1" shrinkToFit="1"/>
    </xf>
    <xf numFmtId="0" fontId="2" fillId="0" borderId="22" xfId="0" applyFont="1" applyBorder="1" applyAlignment="1">
      <alignment horizontal="center" wrapText="1" shrinkToFit="1"/>
    </xf>
    <xf numFmtId="0" fontId="2" fillId="0" borderId="23" xfId="0" applyFont="1" applyBorder="1" applyAlignment="1">
      <alignment horizontal="center" wrapText="1" shrinkToFit="1"/>
    </xf>
    <xf numFmtId="0" fontId="2" fillId="0" borderId="14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77" xfId="0" applyFont="1" applyBorder="1" applyAlignment="1">
      <alignment horizontal="left"/>
    </xf>
    <xf numFmtId="164" fontId="42" fillId="0" borderId="0" xfId="2" applyNumberFormat="1" applyFont="1" applyAlignment="1">
      <alignment horizontal="center" vertical="center"/>
    </xf>
    <xf numFmtId="164" fontId="43" fillId="0" borderId="49" xfId="2" applyNumberFormat="1" applyFont="1" applyBorder="1" applyAlignment="1">
      <alignment horizontal="left" vertical="center"/>
    </xf>
    <xf numFmtId="164" fontId="43" fillId="0" borderId="49" xfId="2" applyNumberFormat="1" applyFont="1" applyBorder="1" applyAlignment="1">
      <alignment horizontal="left"/>
    </xf>
    <xf numFmtId="0" fontId="2" fillId="0" borderId="140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61" xfId="0" applyFont="1" applyBorder="1" applyAlignment="1">
      <alignment horizontal="center"/>
    </xf>
  </cellXfs>
  <cellStyles count="4">
    <cellStyle name="Ezres" xfId="1" builtinId="3"/>
    <cellStyle name="Normál" xfId="0" builtinId="0"/>
    <cellStyle name="Normál_KVRENMUNKA" xfId="2"/>
    <cellStyle name="Normál_SEGEDLETEK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enke/Documents/2019/rendelet%20mell&#233;kletek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8. sz tájékoztató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I2" t="str">
            <v>Forintban!</v>
          </cell>
        </row>
      </sheetData>
      <sheetData sheetId="29">
        <row r="2">
          <cell r="D2" t="str">
            <v>Forintban!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Layout" zoomScaleNormal="100" workbookViewId="0">
      <selection activeCell="A32" sqref="A32:H32"/>
    </sheetView>
  </sheetViews>
  <sheetFormatPr defaultColWidth="9.140625" defaultRowHeight="12.75" x14ac:dyDescent="0.2"/>
  <cols>
    <col min="1" max="1" width="11" style="1" customWidth="1"/>
    <col min="2" max="2" width="42.140625" style="1" customWidth="1"/>
    <col min="3" max="3" width="14.7109375" style="1" customWidth="1"/>
    <col min="4" max="4" width="14" style="1" customWidth="1"/>
    <col min="5" max="5" width="14.5703125" style="1" customWidth="1"/>
    <col min="6" max="6" width="13" style="1" customWidth="1"/>
    <col min="7" max="7" width="14" style="140" customWidth="1"/>
    <col min="8" max="8" width="12.85546875" style="1" customWidth="1"/>
    <col min="9" max="16384" width="9.140625" style="1"/>
  </cols>
  <sheetData>
    <row r="1" spans="1:11" ht="32.25" customHeight="1" x14ac:dyDescent="0.2">
      <c r="A1" s="496" t="s">
        <v>393</v>
      </c>
      <c r="B1" s="496"/>
      <c r="C1" s="496"/>
      <c r="D1" s="496"/>
      <c r="E1" s="496"/>
      <c r="F1" s="496"/>
      <c r="G1" s="496"/>
      <c r="H1" s="496"/>
    </row>
    <row r="2" spans="1:11" ht="13.15" x14ac:dyDescent="0.25">
      <c r="A2" s="497" t="s">
        <v>1</v>
      </c>
      <c r="B2" s="497"/>
      <c r="C2" s="497"/>
      <c r="D2" s="497"/>
      <c r="E2" s="497"/>
      <c r="F2" s="497"/>
      <c r="G2" s="497"/>
      <c r="H2" s="497"/>
    </row>
    <row r="3" spans="1:11" ht="27" customHeight="1" x14ac:dyDescent="0.2">
      <c r="A3" s="495" t="s">
        <v>267</v>
      </c>
      <c r="B3" s="495"/>
      <c r="C3" s="495"/>
      <c r="D3" s="495"/>
      <c r="E3" s="495"/>
      <c r="F3" s="495"/>
      <c r="G3" s="495"/>
    </row>
    <row r="4" spans="1:11" ht="13.5" thickBot="1" x14ac:dyDescent="0.25">
      <c r="A4" s="495" t="s">
        <v>0</v>
      </c>
      <c r="B4" s="495"/>
      <c r="C4" s="495"/>
      <c r="D4" s="495"/>
      <c r="E4" s="495"/>
      <c r="F4" s="495"/>
      <c r="G4" s="495"/>
    </row>
    <row r="5" spans="1:11" ht="13.9" hidden="1" thickBot="1" x14ac:dyDescent="0.3">
      <c r="A5" s="6" t="s">
        <v>49</v>
      </c>
      <c r="B5" s="7" t="s">
        <v>50</v>
      </c>
      <c r="C5" s="7" t="s">
        <v>51</v>
      </c>
      <c r="D5" s="356"/>
      <c r="E5" s="7" t="s">
        <v>52</v>
      </c>
      <c r="F5" s="356"/>
      <c r="G5" s="141" t="s">
        <v>53</v>
      </c>
      <c r="H5" s="2"/>
      <c r="I5" s="2"/>
      <c r="J5" s="2"/>
      <c r="K5" s="2"/>
    </row>
    <row r="6" spans="1:11" ht="13.15" hidden="1" x14ac:dyDescent="0.25">
      <c r="A6" s="6"/>
      <c r="B6" s="7"/>
      <c r="C6" s="7"/>
      <c r="D6" s="356"/>
      <c r="E6" s="7"/>
      <c r="F6" s="356"/>
      <c r="G6" s="141"/>
    </row>
    <row r="7" spans="1:11" ht="91.15" customHeight="1" thickBot="1" x14ac:dyDescent="0.25">
      <c r="A7" s="504" t="s">
        <v>135</v>
      </c>
      <c r="B7" s="505"/>
      <c r="C7" s="357" t="s">
        <v>3</v>
      </c>
      <c r="D7" s="357" t="s">
        <v>3</v>
      </c>
      <c r="E7" s="270" t="s">
        <v>4</v>
      </c>
      <c r="F7" s="316" t="s">
        <v>4</v>
      </c>
      <c r="G7" s="357" t="s">
        <v>5</v>
      </c>
      <c r="H7" s="364" t="s">
        <v>5</v>
      </c>
    </row>
    <row r="8" spans="1:11" ht="38.25" x14ac:dyDescent="0.2">
      <c r="A8" s="500" t="s">
        <v>2</v>
      </c>
      <c r="B8" s="501"/>
      <c r="C8" s="447" t="s">
        <v>249</v>
      </c>
      <c r="D8" s="447" t="s">
        <v>389</v>
      </c>
      <c r="E8" s="447" t="s">
        <v>249</v>
      </c>
      <c r="F8" s="447" t="s">
        <v>389</v>
      </c>
      <c r="G8" s="448" t="s">
        <v>249</v>
      </c>
      <c r="H8" s="449" t="s">
        <v>389</v>
      </c>
    </row>
    <row r="9" spans="1:11" s="13" customFormat="1" x14ac:dyDescent="0.2">
      <c r="A9" s="265" t="s">
        <v>6</v>
      </c>
      <c r="B9" s="264"/>
      <c r="C9" s="317">
        <f>SUM(C10:C13)</f>
        <v>165797000</v>
      </c>
      <c r="D9" s="317">
        <f>SUM(D10:D13)</f>
        <v>123556000</v>
      </c>
      <c r="E9" s="317">
        <f>SUM(E10:E13)</f>
        <v>2167000</v>
      </c>
      <c r="F9" s="317">
        <f>SUM(F10:F13)</f>
        <v>2167000</v>
      </c>
      <c r="G9" s="317">
        <f>SUM(C9+E9)</f>
        <v>167964000</v>
      </c>
      <c r="H9" s="341">
        <f>(D9+F9)</f>
        <v>125723000</v>
      </c>
    </row>
    <row r="10" spans="1:11" x14ac:dyDescent="0.2">
      <c r="A10" s="244" t="s">
        <v>7</v>
      </c>
      <c r="B10" s="248" t="s">
        <v>8</v>
      </c>
      <c r="C10" s="279">
        <f>SUM('2. sz melléklet'!D10)</f>
        <v>104355106</v>
      </c>
      <c r="D10" s="279">
        <f>SUM('2. sz melléklet'!E10)</f>
        <v>104355106</v>
      </c>
      <c r="E10" s="279">
        <v>0</v>
      </c>
      <c r="F10" s="279">
        <v>0</v>
      </c>
      <c r="G10" s="363">
        <f>SUM(C10+E10)</f>
        <v>104355106</v>
      </c>
      <c r="H10" s="342">
        <f t="shared" ref="H10:H27" si="0">(D10+F10)</f>
        <v>104355106</v>
      </c>
    </row>
    <row r="11" spans="1:11" x14ac:dyDescent="0.2">
      <c r="A11" s="244" t="s">
        <v>9</v>
      </c>
      <c r="B11" s="238" t="s">
        <v>10</v>
      </c>
      <c r="C11" s="279">
        <f>SUM('2. sz melléklet'!D19)</f>
        <v>46940000</v>
      </c>
      <c r="D11" s="279">
        <f>SUM('2. sz melléklet'!E19)</f>
        <v>4540000</v>
      </c>
      <c r="E11" s="279">
        <f>('6. sz melléklet'!D9)</f>
        <v>0</v>
      </c>
      <c r="F11" s="279">
        <f>('6. sz melléklet'!E9)</f>
        <v>0</v>
      </c>
      <c r="G11" s="363">
        <f t="shared" ref="G11:G27" si="1">SUM(C11+E11)</f>
        <v>46940000</v>
      </c>
      <c r="H11" s="342">
        <f t="shared" si="0"/>
        <v>4540000</v>
      </c>
    </row>
    <row r="12" spans="1:11" x14ac:dyDescent="0.2">
      <c r="A12" s="244" t="s">
        <v>11</v>
      </c>
      <c r="B12" s="238" t="s">
        <v>70</v>
      </c>
      <c r="C12" s="279">
        <f>SUM('2. sz melléklet'!D27)</f>
        <v>14501894</v>
      </c>
      <c r="D12" s="279">
        <f>SUM('2. sz melléklet'!E27)</f>
        <v>14660894</v>
      </c>
      <c r="E12" s="279">
        <f>('6. sz melléklet'!D10)</f>
        <v>2167000</v>
      </c>
      <c r="F12" s="279">
        <f>('6. sz melléklet'!E10)</f>
        <v>2167000</v>
      </c>
      <c r="G12" s="363">
        <f t="shared" si="1"/>
        <v>16668894</v>
      </c>
      <c r="H12" s="342">
        <f t="shared" si="0"/>
        <v>16827894</v>
      </c>
    </row>
    <row r="13" spans="1:11" x14ac:dyDescent="0.2">
      <c r="A13" s="244" t="s">
        <v>12</v>
      </c>
      <c r="B13" s="238" t="s">
        <v>13</v>
      </c>
      <c r="C13" s="279">
        <f>SUM('2. sz melléklet'!D36)</f>
        <v>0</v>
      </c>
      <c r="D13" s="279">
        <f>SUM('2. sz melléklet'!E36)</f>
        <v>0</v>
      </c>
      <c r="E13" s="279">
        <f>('6. sz melléklet'!D11)</f>
        <v>0</v>
      </c>
      <c r="F13" s="279">
        <f>('6. sz melléklet'!E11)</f>
        <v>0</v>
      </c>
      <c r="G13" s="363">
        <f t="shared" si="1"/>
        <v>0</v>
      </c>
      <c r="H13" s="342">
        <f t="shared" si="0"/>
        <v>0</v>
      </c>
      <c r="K13" s="1" t="s">
        <v>247</v>
      </c>
    </row>
    <row r="14" spans="1:11" s="13" customFormat="1" x14ac:dyDescent="0.2">
      <c r="A14" s="249" t="s">
        <v>14</v>
      </c>
      <c r="B14" s="251"/>
      <c r="C14" s="280">
        <f>SUM(C15:C17)</f>
        <v>25380000</v>
      </c>
      <c r="D14" s="280">
        <f>SUM(D15:D17)</f>
        <v>41380000</v>
      </c>
      <c r="E14" s="279">
        <f>('6. sz melléklet'!D12)</f>
        <v>0</v>
      </c>
      <c r="F14" s="279">
        <f>('6. sz melléklet'!E12)</f>
        <v>0</v>
      </c>
      <c r="G14" s="317">
        <f t="shared" si="1"/>
        <v>25380000</v>
      </c>
      <c r="H14" s="341">
        <f t="shared" si="0"/>
        <v>41380000</v>
      </c>
    </row>
    <row r="15" spans="1:11" x14ac:dyDescent="0.2">
      <c r="A15" s="244" t="s">
        <v>7</v>
      </c>
      <c r="B15" s="238" t="s">
        <v>15</v>
      </c>
      <c r="C15" s="279">
        <f>SUM('2. sz melléklet'!D38)</f>
        <v>0</v>
      </c>
      <c r="D15" s="279">
        <f>SUM('2. sz melléklet'!E38)</f>
        <v>16000000</v>
      </c>
      <c r="E15" s="279">
        <f>('6. sz melléklet'!D13)</f>
        <v>0</v>
      </c>
      <c r="F15" s="279">
        <f>('6. sz melléklet'!E13)</f>
        <v>0</v>
      </c>
      <c r="G15" s="363">
        <f t="shared" si="1"/>
        <v>0</v>
      </c>
      <c r="H15" s="342">
        <f t="shared" si="0"/>
        <v>16000000</v>
      </c>
      <c r="J15" s="13"/>
    </row>
    <row r="16" spans="1:11" x14ac:dyDescent="0.2">
      <c r="A16" s="244" t="s">
        <v>9</v>
      </c>
      <c r="B16" s="238" t="s">
        <v>16</v>
      </c>
      <c r="C16" s="279">
        <f>SUM('2. sz melléklet'!D41)</f>
        <v>0</v>
      </c>
      <c r="D16" s="279">
        <f>SUM('2. sz melléklet'!E41)</f>
        <v>0</v>
      </c>
      <c r="E16" s="279">
        <f>('6. sz melléklet'!D14)</f>
        <v>0</v>
      </c>
      <c r="F16" s="279">
        <f>('6. sz melléklet'!E14)</f>
        <v>0</v>
      </c>
      <c r="G16" s="363">
        <f t="shared" si="1"/>
        <v>0</v>
      </c>
      <c r="H16" s="342">
        <f t="shared" si="0"/>
        <v>0</v>
      </c>
    </row>
    <row r="17" spans="1:8" x14ac:dyDescent="0.2">
      <c r="A17" s="244" t="s">
        <v>17</v>
      </c>
      <c r="B17" s="238" t="s">
        <v>18</v>
      </c>
      <c r="C17" s="279">
        <f>SUM('2. sz melléklet'!D44)</f>
        <v>25380000</v>
      </c>
      <c r="D17" s="279">
        <f>SUM('2. sz melléklet'!E44)</f>
        <v>25380000</v>
      </c>
      <c r="E17" s="279">
        <f>('6. sz melléklet'!D15)</f>
        <v>0</v>
      </c>
      <c r="F17" s="279">
        <f>('6. sz melléklet'!E15)</f>
        <v>0</v>
      </c>
      <c r="G17" s="363">
        <f t="shared" si="1"/>
        <v>25380000</v>
      </c>
      <c r="H17" s="342">
        <f t="shared" si="0"/>
        <v>25380000</v>
      </c>
    </row>
    <row r="18" spans="1:8" s="13" customFormat="1" x14ac:dyDescent="0.2">
      <c r="A18" s="249" t="s">
        <v>28</v>
      </c>
      <c r="B18" s="251"/>
      <c r="C18" s="280">
        <f>SUM(C9+C14)</f>
        <v>191177000</v>
      </c>
      <c r="D18" s="280">
        <f>SUM(D9+D14)</f>
        <v>164936000</v>
      </c>
      <c r="E18" s="280">
        <f t="shared" ref="E18" si="2">SUM(E9+E14)</f>
        <v>2167000</v>
      </c>
      <c r="F18" s="280">
        <f t="shared" ref="F18" si="3">SUM(F9+F14)</f>
        <v>2167000</v>
      </c>
      <c r="G18" s="317">
        <f t="shared" si="1"/>
        <v>193344000</v>
      </c>
      <c r="H18" s="341">
        <f t="shared" si="0"/>
        <v>167103000</v>
      </c>
    </row>
    <row r="19" spans="1:8" s="13" customFormat="1" x14ac:dyDescent="0.2">
      <c r="A19" s="249" t="s">
        <v>19</v>
      </c>
      <c r="B19" s="251"/>
      <c r="C19" s="280">
        <f>SUM(C20+C23+C25)</f>
        <v>79000000</v>
      </c>
      <c r="D19" s="280">
        <f>SUM(D20+D23+D25)</f>
        <v>80251789</v>
      </c>
      <c r="E19" s="280">
        <f>SUM(E20+E23+E25)</f>
        <v>61695000</v>
      </c>
      <c r="F19" s="280">
        <f>SUM(F20+F23+F25)</f>
        <v>62001789</v>
      </c>
      <c r="G19" s="317">
        <f t="shared" si="1"/>
        <v>140695000</v>
      </c>
      <c r="H19" s="341">
        <f t="shared" si="0"/>
        <v>142253578</v>
      </c>
    </row>
    <row r="20" spans="1:8" s="13" customFormat="1" x14ac:dyDescent="0.2">
      <c r="A20" s="250" t="s">
        <v>7</v>
      </c>
      <c r="B20" s="239" t="s">
        <v>20</v>
      </c>
      <c r="C20" s="280">
        <f>SUM('2. sz melléklet'!D47)</f>
        <v>79000000</v>
      </c>
      <c r="D20" s="280">
        <f>SUM('2. sz melléklet'!E47)</f>
        <v>80251789</v>
      </c>
      <c r="E20" s="280">
        <f>SUM(E21:E22)</f>
        <v>4000000</v>
      </c>
      <c r="F20" s="280">
        <f>SUM(F21:F22)</f>
        <v>4306789</v>
      </c>
      <c r="G20" s="317">
        <f t="shared" si="1"/>
        <v>83000000</v>
      </c>
      <c r="H20" s="341">
        <f t="shared" si="0"/>
        <v>84558578</v>
      </c>
    </row>
    <row r="21" spans="1:8" x14ac:dyDescent="0.2">
      <c r="A21" s="244"/>
      <c r="B21" s="238" t="s">
        <v>21</v>
      </c>
      <c r="C21" s="279">
        <f>SUM('2. sz melléklet'!D48)</f>
        <v>79000000</v>
      </c>
      <c r="D21" s="279">
        <f>SUM('2. sz melléklet'!E48)</f>
        <v>80251789</v>
      </c>
      <c r="E21" s="279">
        <f>('6. sz melléklet'!D39)</f>
        <v>4000000</v>
      </c>
      <c r="F21" s="279">
        <f>('6. sz melléklet'!E39)</f>
        <v>4306789</v>
      </c>
      <c r="G21" s="363">
        <f t="shared" si="1"/>
        <v>83000000</v>
      </c>
      <c r="H21" s="342">
        <f t="shared" si="0"/>
        <v>84558578</v>
      </c>
    </row>
    <row r="22" spans="1:8" x14ac:dyDescent="0.2">
      <c r="A22" s="244"/>
      <c r="B22" s="238" t="s">
        <v>22</v>
      </c>
      <c r="C22" s="279">
        <f>SUM('2. sz melléklet'!D49)</f>
        <v>0</v>
      </c>
      <c r="D22" s="279">
        <f>SUM('2. sz melléklet'!E49)</f>
        <v>0</v>
      </c>
      <c r="E22" s="279"/>
      <c r="F22" s="279"/>
      <c r="G22" s="363">
        <f t="shared" si="1"/>
        <v>0</v>
      </c>
      <c r="H22" s="342">
        <f t="shared" si="0"/>
        <v>0</v>
      </c>
    </row>
    <row r="23" spans="1:8" s="13" customFormat="1" x14ac:dyDescent="0.2">
      <c r="A23" s="250" t="s">
        <v>9</v>
      </c>
      <c r="B23" s="239" t="s">
        <v>23</v>
      </c>
      <c r="C23" s="280">
        <f>SUM('2. sz melléklet'!D50)</f>
        <v>0</v>
      </c>
      <c r="D23" s="280">
        <f>SUM('2. sz melléklet'!E50)</f>
        <v>0</v>
      </c>
      <c r="E23" s="280"/>
      <c r="F23" s="280"/>
      <c r="G23" s="363">
        <f t="shared" si="1"/>
        <v>0</v>
      </c>
      <c r="H23" s="342">
        <f t="shared" si="0"/>
        <v>0</v>
      </c>
    </row>
    <row r="24" spans="1:8" x14ac:dyDescent="0.2">
      <c r="A24" s="244"/>
      <c r="B24" s="238" t="s">
        <v>24</v>
      </c>
      <c r="C24" s="279">
        <f>SUM('2. sz melléklet'!D51)</f>
        <v>0</v>
      </c>
      <c r="D24" s="279">
        <f>SUM('2. sz melléklet'!E51)</f>
        <v>0</v>
      </c>
      <c r="E24" s="279"/>
      <c r="F24" s="279"/>
      <c r="G24" s="363">
        <f t="shared" si="1"/>
        <v>0</v>
      </c>
      <c r="H24" s="342">
        <f t="shared" si="0"/>
        <v>0</v>
      </c>
    </row>
    <row r="25" spans="1:8" s="13" customFormat="1" x14ac:dyDescent="0.2">
      <c r="A25" s="250" t="s">
        <v>17</v>
      </c>
      <c r="B25" s="239" t="s">
        <v>25</v>
      </c>
      <c r="C25" s="280">
        <f>SUM('2. sz melléklet'!D52)</f>
        <v>0</v>
      </c>
      <c r="D25" s="280">
        <f>SUM('2. sz melléklet'!E52)</f>
        <v>0</v>
      </c>
      <c r="E25" s="280">
        <f>('6. sz melléklet'!D41)</f>
        <v>57695000</v>
      </c>
      <c r="F25" s="280">
        <f>('6. sz melléklet'!E41)</f>
        <v>57695000</v>
      </c>
      <c r="G25" s="317">
        <f t="shared" si="1"/>
        <v>57695000</v>
      </c>
      <c r="H25" s="341">
        <f t="shared" si="0"/>
        <v>57695000</v>
      </c>
    </row>
    <row r="26" spans="1:8" s="13" customFormat="1" ht="14.45" customHeight="1" thickBot="1" x14ac:dyDescent="0.25">
      <c r="A26" s="320" t="s">
        <v>26</v>
      </c>
      <c r="B26" s="321"/>
      <c r="C26" s="281">
        <f>SUM(C19+C18)</f>
        <v>270177000</v>
      </c>
      <c r="D26" s="281">
        <f>SUM(D19+D18)</f>
        <v>245187789</v>
      </c>
      <c r="E26" s="281">
        <f t="shared" ref="E26" si="4">SUM(E19+E18)</f>
        <v>63862000</v>
      </c>
      <c r="F26" s="215">
        <f t="shared" ref="F26" si="5">SUM(F19+F18)</f>
        <v>64168789</v>
      </c>
      <c r="G26" s="366">
        <f t="shared" si="1"/>
        <v>334039000</v>
      </c>
      <c r="H26" s="347">
        <f t="shared" si="0"/>
        <v>309356578</v>
      </c>
    </row>
    <row r="27" spans="1:8" s="13" customFormat="1" ht="15" customHeight="1" thickBot="1" x14ac:dyDescent="0.25">
      <c r="A27" s="498" t="s">
        <v>27</v>
      </c>
      <c r="B27" s="499"/>
      <c r="C27" s="149">
        <f>SUM(C26-C25)</f>
        <v>270177000</v>
      </c>
      <c r="D27" s="149">
        <f>SUM(D26-D25)</f>
        <v>245187789</v>
      </c>
      <c r="E27" s="315">
        <f t="shared" ref="E27" si="6">SUM(E26-E25)</f>
        <v>6167000</v>
      </c>
      <c r="F27" s="365">
        <f t="shared" ref="F27" si="7">SUM(F26-F25)</f>
        <v>6473789</v>
      </c>
      <c r="G27" s="343">
        <f t="shared" si="1"/>
        <v>276344000</v>
      </c>
      <c r="H27" s="367">
        <f t="shared" si="0"/>
        <v>251661578</v>
      </c>
    </row>
    <row r="31" spans="1:8" x14ac:dyDescent="0.2">
      <c r="G31" s="143"/>
    </row>
    <row r="32" spans="1:8" ht="13.9" customHeight="1" thickBot="1" x14ac:dyDescent="0.25">
      <c r="A32" s="496" t="s">
        <v>394</v>
      </c>
      <c r="B32" s="496"/>
      <c r="C32" s="496"/>
      <c r="D32" s="496"/>
      <c r="E32" s="496"/>
      <c r="F32" s="496"/>
      <c r="G32" s="496"/>
      <c r="H32" s="496"/>
    </row>
    <row r="33" spans="1:8" ht="15" hidden="1" thickBot="1" x14ac:dyDescent="0.35">
      <c r="A33"/>
      <c r="B33"/>
      <c r="C33"/>
      <c r="D33"/>
      <c r="E33"/>
      <c r="F33"/>
      <c r="G33"/>
    </row>
    <row r="34" spans="1:8" ht="63.6" customHeight="1" thickBot="1" x14ac:dyDescent="0.25">
      <c r="A34" s="506" t="s">
        <v>136</v>
      </c>
      <c r="B34" s="507"/>
      <c r="C34" s="450" t="s">
        <v>3</v>
      </c>
      <c r="D34" s="357" t="s">
        <v>3</v>
      </c>
      <c r="E34" s="450" t="s">
        <v>4</v>
      </c>
      <c r="F34" s="450" t="s">
        <v>4</v>
      </c>
      <c r="G34" s="450" t="s">
        <v>5</v>
      </c>
      <c r="H34" s="362" t="s">
        <v>5</v>
      </c>
    </row>
    <row r="35" spans="1:8" ht="39" customHeight="1" x14ac:dyDescent="0.2">
      <c r="A35" s="502" t="s">
        <v>2</v>
      </c>
      <c r="B35" s="503"/>
      <c r="C35" s="447" t="s">
        <v>249</v>
      </c>
      <c r="D35" s="447" t="s">
        <v>389</v>
      </c>
      <c r="E35" s="447" t="s">
        <v>249</v>
      </c>
      <c r="F35" s="447" t="s">
        <v>389</v>
      </c>
      <c r="G35" s="447" t="s">
        <v>249</v>
      </c>
      <c r="H35" s="449" t="s">
        <v>389</v>
      </c>
    </row>
    <row r="36" spans="1:8" s="13" customFormat="1" x14ac:dyDescent="0.2">
      <c r="A36" s="491" t="s">
        <v>29</v>
      </c>
      <c r="B36" s="492"/>
      <c r="C36" s="280">
        <f>SUM(C37:C41)</f>
        <v>123459155</v>
      </c>
      <c r="D36" s="280">
        <f>SUM(D37:D41)</f>
        <v>113669944</v>
      </c>
      <c r="E36" s="280">
        <f>SUM(E37:E41)</f>
        <v>62414000</v>
      </c>
      <c r="F36" s="280">
        <f>SUM(F37:F41)</f>
        <v>62593789</v>
      </c>
      <c r="G36" s="324">
        <f>SUM(C36+E36)</f>
        <v>185873155</v>
      </c>
      <c r="H36" s="341">
        <f>(D36+F36)</f>
        <v>176263733</v>
      </c>
    </row>
    <row r="37" spans="1:8" x14ac:dyDescent="0.2">
      <c r="A37" s="244" t="s">
        <v>7</v>
      </c>
      <c r="B37" s="238" t="s">
        <v>30</v>
      </c>
      <c r="C37" s="279">
        <f>SUM('3. sz melléklet'!D11)</f>
        <v>34712000</v>
      </c>
      <c r="D37" s="279">
        <f>SUM('3. sz melléklet'!E11)</f>
        <v>34712000</v>
      </c>
      <c r="E37" s="279">
        <f>('6. sz melléklet'!D49)</f>
        <v>37373000</v>
      </c>
      <c r="F37" s="279">
        <f>('6. sz melléklet'!E49)</f>
        <v>37373000</v>
      </c>
      <c r="G37" s="325">
        <f t="shared" ref="G37:G53" si="8">SUM(C37+E37)</f>
        <v>72085000</v>
      </c>
      <c r="H37" s="342">
        <f t="shared" ref="H37:H53" si="9">(D37+F37)</f>
        <v>72085000</v>
      </c>
    </row>
    <row r="38" spans="1:8" x14ac:dyDescent="0.2">
      <c r="A38" s="244" t="s">
        <v>9</v>
      </c>
      <c r="B38" s="238" t="s">
        <v>31</v>
      </c>
      <c r="C38" s="279">
        <f>SUM('3. sz melléklet'!D14)</f>
        <v>7021000</v>
      </c>
      <c r="D38" s="279">
        <f>SUM('3. sz melléklet'!E14)</f>
        <v>7021000</v>
      </c>
      <c r="E38" s="279">
        <f>('6. sz melléklet'!D52)</f>
        <v>7624000</v>
      </c>
      <c r="F38" s="279">
        <f>('6. sz melléklet'!E52)</f>
        <v>7624000</v>
      </c>
      <c r="G38" s="325">
        <f t="shared" si="8"/>
        <v>14645000</v>
      </c>
      <c r="H38" s="342">
        <f t="shared" si="9"/>
        <v>14645000</v>
      </c>
    </row>
    <row r="39" spans="1:8" x14ac:dyDescent="0.2">
      <c r="A39" s="244" t="s">
        <v>17</v>
      </c>
      <c r="B39" s="238" t="s">
        <v>32</v>
      </c>
      <c r="C39" s="279">
        <f>SUM('3. sz melléklet'!D15)</f>
        <v>62974000</v>
      </c>
      <c r="D39" s="279">
        <f>SUM('3. sz melléklet'!E15)</f>
        <v>62974000</v>
      </c>
      <c r="E39" s="279">
        <f>('6. sz melléklet'!D53)</f>
        <v>17417000</v>
      </c>
      <c r="F39" s="279">
        <f>('6. sz melléklet'!E53)</f>
        <v>17596789</v>
      </c>
      <c r="G39" s="325">
        <f t="shared" si="8"/>
        <v>80391000</v>
      </c>
      <c r="H39" s="342">
        <f t="shared" si="9"/>
        <v>80570789</v>
      </c>
    </row>
    <row r="40" spans="1:8" x14ac:dyDescent="0.2">
      <c r="A40" s="244" t="s">
        <v>12</v>
      </c>
      <c r="B40" s="238" t="s">
        <v>33</v>
      </c>
      <c r="C40" s="279">
        <f>SUM('3. sz melléklet'!D16)</f>
        <v>1905000</v>
      </c>
      <c r="D40" s="279">
        <f>SUM('3. sz melléklet'!E16)</f>
        <v>1905000</v>
      </c>
      <c r="E40" s="279">
        <f>('6. sz melléklet'!D54)</f>
        <v>0</v>
      </c>
      <c r="F40" s="279">
        <f>('6. sz melléklet'!E54)</f>
        <v>0</v>
      </c>
      <c r="G40" s="325">
        <f t="shared" si="8"/>
        <v>1905000</v>
      </c>
      <c r="H40" s="342">
        <f t="shared" si="9"/>
        <v>1905000</v>
      </c>
    </row>
    <row r="41" spans="1:8" x14ac:dyDescent="0.2">
      <c r="A41" s="244" t="s">
        <v>34</v>
      </c>
      <c r="B41" s="238" t="s">
        <v>35</v>
      </c>
      <c r="C41" s="279">
        <f>SUM('3. sz melléklet'!D17)</f>
        <v>16847155</v>
      </c>
      <c r="D41" s="279">
        <f>SUM('3. sz melléklet'!E17)</f>
        <v>7057944</v>
      </c>
      <c r="E41" s="279">
        <f>('6. sz melléklet'!D55)</f>
        <v>0</v>
      </c>
      <c r="F41" s="279">
        <f>('6. sz melléklet'!E55)</f>
        <v>0</v>
      </c>
      <c r="G41" s="325">
        <f t="shared" si="8"/>
        <v>16847155</v>
      </c>
      <c r="H41" s="342">
        <f t="shared" si="9"/>
        <v>7057944</v>
      </c>
    </row>
    <row r="42" spans="1:8" s="13" customFormat="1" x14ac:dyDescent="0.2">
      <c r="A42" s="491" t="s">
        <v>36</v>
      </c>
      <c r="B42" s="492"/>
      <c r="C42" s="280">
        <f>SUM(C43:C45)</f>
        <v>85345000</v>
      </c>
      <c r="D42" s="280">
        <f>SUM(D43:D45)</f>
        <v>70145000</v>
      </c>
      <c r="E42" s="280">
        <f>SUM(E43:E45)</f>
        <v>1448000</v>
      </c>
      <c r="F42" s="280">
        <f>SUM(F43:F45)</f>
        <v>1575000</v>
      </c>
      <c r="G42" s="324">
        <f t="shared" si="8"/>
        <v>86793000</v>
      </c>
      <c r="H42" s="341">
        <f t="shared" si="9"/>
        <v>71720000</v>
      </c>
    </row>
    <row r="43" spans="1:8" x14ac:dyDescent="0.2">
      <c r="A43" s="244" t="s">
        <v>7</v>
      </c>
      <c r="B43" s="238" t="s">
        <v>37</v>
      </c>
      <c r="C43" s="279">
        <f>SUM('3. sz melléklet'!D25)</f>
        <v>15509000</v>
      </c>
      <c r="D43" s="279">
        <f>SUM('3. sz melléklet'!E25)</f>
        <v>25509000</v>
      </c>
      <c r="E43" s="279">
        <f>('6. sz melléklet'!D61)</f>
        <v>1448000</v>
      </c>
      <c r="F43" s="279">
        <f>('6. sz melléklet'!E61)</f>
        <v>1575000</v>
      </c>
      <c r="G43" s="325">
        <f t="shared" si="8"/>
        <v>16957000</v>
      </c>
      <c r="H43" s="342">
        <f t="shared" si="9"/>
        <v>27084000</v>
      </c>
    </row>
    <row r="44" spans="1:8" x14ac:dyDescent="0.2">
      <c r="A44" s="244" t="s">
        <v>38</v>
      </c>
      <c r="B44" s="238" t="s">
        <v>39</v>
      </c>
      <c r="C44" s="279">
        <f>SUM('3. sz melléklet'!D26)</f>
        <v>44636000</v>
      </c>
      <c r="D44" s="279">
        <f>SUM('3. sz melléklet'!E26)</f>
        <v>44636000</v>
      </c>
      <c r="E44" s="279">
        <f>('6. sz melléklet'!D62)</f>
        <v>0</v>
      </c>
      <c r="F44" s="279">
        <f>('6. sz melléklet'!E62)</f>
        <v>0</v>
      </c>
      <c r="G44" s="325">
        <f t="shared" si="8"/>
        <v>44636000</v>
      </c>
      <c r="H44" s="342">
        <f t="shared" si="9"/>
        <v>44636000</v>
      </c>
    </row>
    <row r="45" spans="1:8" s="3" customFormat="1" x14ac:dyDescent="0.2">
      <c r="A45" s="244" t="s">
        <v>17</v>
      </c>
      <c r="B45" s="238" t="s">
        <v>40</v>
      </c>
      <c r="C45" s="279">
        <f>SUM('3. sz melléklet'!D27)</f>
        <v>25200000</v>
      </c>
      <c r="D45" s="279">
        <f>SUM('3. sz melléklet'!E27)</f>
        <v>0</v>
      </c>
      <c r="E45" s="279">
        <f>('6. sz melléklet'!D63)</f>
        <v>0</v>
      </c>
      <c r="F45" s="279">
        <f>('6. sz melléklet'!E59)</f>
        <v>0</v>
      </c>
      <c r="G45" s="325">
        <f t="shared" si="8"/>
        <v>25200000</v>
      </c>
      <c r="H45" s="341">
        <f t="shared" si="9"/>
        <v>0</v>
      </c>
    </row>
    <row r="46" spans="1:8" s="13" customFormat="1" x14ac:dyDescent="0.2">
      <c r="A46" s="491" t="s">
        <v>41</v>
      </c>
      <c r="B46" s="492"/>
      <c r="C46" s="324">
        <f>SUM(C36+C42)</f>
        <v>208804155</v>
      </c>
      <c r="D46" s="324">
        <f>SUM(D36+D42)</f>
        <v>183814944</v>
      </c>
      <c r="E46" s="324">
        <f>SUM(E36+E42)</f>
        <v>63862000</v>
      </c>
      <c r="F46" s="324">
        <f>SUM(F36+F42)</f>
        <v>64168789</v>
      </c>
      <c r="G46" s="324">
        <f t="shared" si="8"/>
        <v>272666155</v>
      </c>
      <c r="H46" s="341">
        <f t="shared" si="9"/>
        <v>247983733</v>
      </c>
    </row>
    <row r="47" spans="1:8" s="13" customFormat="1" x14ac:dyDescent="0.2">
      <c r="A47" s="491" t="s">
        <v>42</v>
      </c>
      <c r="B47" s="492"/>
      <c r="C47" s="280">
        <f>SUM(C48:C51)</f>
        <v>61372845</v>
      </c>
      <c r="D47" s="280">
        <f>SUM(D48:D51)</f>
        <v>61372845</v>
      </c>
      <c r="E47" s="324"/>
      <c r="F47" s="279"/>
      <c r="G47" s="324">
        <f t="shared" si="8"/>
        <v>61372845</v>
      </c>
      <c r="H47" s="341">
        <f t="shared" si="9"/>
        <v>61372845</v>
      </c>
    </row>
    <row r="48" spans="1:8" x14ac:dyDescent="0.2">
      <c r="A48" s="244" t="s">
        <v>7</v>
      </c>
      <c r="B48" s="238" t="s">
        <v>43</v>
      </c>
      <c r="C48" s="279">
        <f>SUM('3. sz melléklet'!D35)</f>
        <v>57695000</v>
      </c>
      <c r="D48" s="279">
        <f>SUM('3. sz melléklet'!E35)</f>
        <v>57695000</v>
      </c>
      <c r="E48" s="324"/>
      <c r="F48" s="279"/>
      <c r="G48" s="325">
        <f t="shared" si="8"/>
        <v>57695000</v>
      </c>
      <c r="H48" s="342">
        <f t="shared" si="9"/>
        <v>57695000</v>
      </c>
    </row>
    <row r="49" spans="1:8" x14ac:dyDescent="0.2">
      <c r="A49" s="244" t="s">
        <v>38</v>
      </c>
      <c r="B49" s="238" t="s">
        <v>44</v>
      </c>
      <c r="C49" s="279"/>
      <c r="D49" s="279">
        <f>SUM('3. sz melléklet'!E23)</f>
        <v>0</v>
      </c>
      <c r="E49" s="324"/>
      <c r="F49" s="279"/>
      <c r="G49" s="324">
        <f t="shared" si="8"/>
        <v>0</v>
      </c>
      <c r="H49" s="341">
        <f t="shared" si="9"/>
        <v>0</v>
      </c>
    </row>
    <row r="50" spans="1:8" x14ac:dyDescent="0.2">
      <c r="A50" s="244" t="s">
        <v>17</v>
      </c>
      <c r="B50" s="238" t="s">
        <v>45</v>
      </c>
      <c r="C50" s="279"/>
      <c r="D50" s="279"/>
      <c r="E50" s="324"/>
      <c r="F50" s="279"/>
      <c r="G50" s="324">
        <f t="shared" si="8"/>
        <v>0</v>
      </c>
      <c r="H50" s="341">
        <f t="shared" si="9"/>
        <v>0</v>
      </c>
    </row>
    <row r="51" spans="1:8" s="3" customFormat="1" x14ac:dyDescent="0.2">
      <c r="A51" s="244" t="s">
        <v>12</v>
      </c>
      <c r="B51" s="238" t="s">
        <v>46</v>
      </c>
      <c r="C51" s="279">
        <f>SUM('3. sz melléklet'!D38)</f>
        <v>3677845</v>
      </c>
      <c r="D51" s="279">
        <f>SUM('3. sz melléklet'!E38)</f>
        <v>3677845</v>
      </c>
      <c r="E51" s="324">
        <f t="shared" ref="E51" si="10">SUM(E41+E47)</f>
        <v>0</v>
      </c>
      <c r="F51" s="279">
        <f>('6. sz melléklet'!E62)</f>
        <v>0</v>
      </c>
      <c r="G51" s="325">
        <f t="shared" si="8"/>
        <v>3677845</v>
      </c>
      <c r="H51" s="342">
        <f t="shared" si="9"/>
        <v>3677845</v>
      </c>
    </row>
    <row r="52" spans="1:8" s="3" customFormat="1" x14ac:dyDescent="0.2">
      <c r="A52" s="491" t="s">
        <v>47</v>
      </c>
      <c r="B52" s="492"/>
      <c r="C52" s="324">
        <f>SUM(C46+C47)</f>
        <v>270177000</v>
      </c>
      <c r="D52" s="324">
        <f>SUM(D46+D47)</f>
        <v>245187789</v>
      </c>
      <c r="E52" s="324">
        <f t="shared" ref="E52:F52" si="11">SUM(E46+E47)</f>
        <v>63862000</v>
      </c>
      <c r="F52" s="324">
        <f t="shared" si="11"/>
        <v>64168789</v>
      </c>
      <c r="G52" s="324">
        <f t="shared" si="8"/>
        <v>334039000</v>
      </c>
      <c r="H52" s="341">
        <f t="shared" si="9"/>
        <v>309356578</v>
      </c>
    </row>
    <row r="53" spans="1:8" s="13" customFormat="1" ht="13.5" thickBot="1" x14ac:dyDescent="0.25">
      <c r="A53" s="493" t="s">
        <v>48</v>
      </c>
      <c r="B53" s="494"/>
      <c r="C53" s="358">
        <f>SUM(C52-C48)</f>
        <v>212482000</v>
      </c>
      <c r="D53" s="358">
        <f>SUM(D52-D48)</f>
        <v>187492789</v>
      </c>
      <c r="E53" s="358">
        <f t="shared" ref="E53:F53" si="12">SUM(E52-E48)</f>
        <v>63862000</v>
      </c>
      <c r="F53" s="358">
        <f t="shared" si="12"/>
        <v>64168789</v>
      </c>
      <c r="G53" s="358">
        <f t="shared" si="8"/>
        <v>276344000</v>
      </c>
      <c r="H53" s="218">
        <f t="shared" si="9"/>
        <v>251661578</v>
      </c>
    </row>
  </sheetData>
  <mergeCells count="16">
    <mergeCell ref="A3:G3"/>
    <mergeCell ref="A1:H1"/>
    <mergeCell ref="A2:H2"/>
    <mergeCell ref="A4:G4"/>
    <mergeCell ref="A36:B36"/>
    <mergeCell ref="A27:B27"/>
    <mergeCell ref="A8:B8"/>
    <mergeCell ref="A35:B35"/>
    <mergeCell ref="A7:B7"/>
    <mergeCell ref="A34:B34"/>
    <mergeCell ref="A32:H32"/>
    <mergeCell ref="A42:B42"/>
    <mergeCell ref="A46:B46"/>
    <mergeCell ref="A47:B47"/>
    <mergeCell ref="A52:B52"/>
    <mergeCell ref="A53:B53"/>
  </mergeCells>
  <printOptions horizontalCentered="1" verticalCentered="1"/>
  <pageMargins left="0.59055118110236227" right="0.70866141732283472" top="0.74803149606299213" bottom="0.74803149606299213" header="0.31496062992125984" footer="0.31496062992125984"/>
  <pageSetup paperSize="9" scale="90" orientation="landscape" r:id="rId1"/>
  <rowBreaks count="1" manualBreakCount="1">
    <brk id="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E1"/>
    </sheetView>
  </sheetViews>
  <sheetFormatPr defaultRowHeight="15" x14ac:dyDescent="0.25"/>
  <cols>
    <col min="1" max="1" width="34.42578125" customWidth="1"/>
    <col min="2" max="5" width="18.7109375" customWidth="1"/>
    <col min="6" max="6" width="13.28515625" customWidth="1"/>
  </cols>
  <sheetData>
    <row r="1" spans="1:7" ht="15" customHeight="1" x14ac:dyDescent="0.25">
      <c r="A1" s="496" t="s">
        <v>404</v>
      </c>
      <c r="B1" s="496"/>
      <c r="C1" s="496"/>
      <c r="D1" s="496"/>
      <c r="E1" s="496"/>
    </row>
    <row r="2" spans="1:7" x14ac:dyDescent="0.25">
      <c r="A2" s="495" t="s">
        <v>265</v>
      </c>
      <c r="B2" s="495"/>
      <c r="C2" s="495"/>
      <c r="D2" s="495"/>
      <c r="E2" s="495"/>
      <c r="F2" s="495"/>
    </row>
    <row r="3" spans="1:7" x14ac:dyDescent="0.25">
      <c r="A3" s="495" t="s">
        <v>132</v>
      </c>
      <c r="B3" s="495"/>
      <c r="C3" s="495"/>
      <c r="D3" s="495"/>
      <c r="E3" s="495"/>
      <c r="F3" s="495"/>
    </row>
    <row r="4" spans="1:7" thickBot="1" x14ac:dyDescent="0.35">
      <c r="A4" s="22"/>
      <c r="B4" s="22"/>
      <c r="C4" s="22"/>
      <c r="D4" s="22"/>
    </row>
    <row r="5" spans="1:7" ht="39" customHeight="1" x14ac:dyDescent="0.25">
      <c r="A5" s="576" t="s">
        <v>130</v>
      </c>
      <c r="B5" s="270" t="s">
        <v>133</v>
      </c>
      <c r="C5" s="539" t="s">
        <v>251</v>
      </c>
      <c r="D5" s="578"/>
      <c r="E5" s="579" t="s">
        <v>252</v>
      </c>
      <c r="F5" s="574" t="s">
        <v>390</v>
      </c>
      <c r="G5" s="23"/>
    </row>
    <row r="6" spans="1:7" ht="30" thickBot="1" x14ac:dyDescent="0.3">
      <c r="A6" s="577"/>
      <c r="B6" s="277" t="s">
        <v>250</v>
      </c>
      <c r="C6" s="277" t="s">
        <v>131</v>
      </c>
      <c r="D6" s="277" t="s">
        <v>269</v>
      </c>
      <c r="E6" s="580"/>
      <c r="F6" s="575"/>
    </row>
    <row r="7" spans="1:7" s="5" customFormat="1" ht="19.899999999999999" customHeight="1" x14ac:dyDescent="0.25">
      <c r="A7" s="274" t="s">
        <v>267</v>
      </c>
      <c r="B7" s="275">
        <v>9</v>
      </c>
      <c r="C7" s="275">
        <v>6</v>
      </c>
      <c r="D7" s="275">
        <v>3</v>
      </c>
      <c r="E7" s="276">
        <v>9</v>
      </c>
      <c r="F7" s="368">
        <v>9</v>
      </c>
    </row>
    <row r="8" spans="1:7" s="5" customFormat="1" ht="27.6" customHeight="1" x14ac:dyDescent="0.25">
      <c r="A8" s="271" t="s">
        <v>268</v>
      </c>
      <c r="B8" s="269">
        <v>9</v>
      </c>
      <c r="C8" s="269">
        <v>9</v>
      </c>
      <c r="D8" s="269">
        <v>0</v>
      </c>
      <c r="E8" s="267">
        <v>9</v>
      </c>
      <c r="F8" s="369">
        <v>9</v>
      </c>
    </row>
    <row r="9" spans="1:7" s="5" customFormat="1" ht="19.899999999999999" customHeight="1" thickBot="1" x14ac:dyDescent="0.3">
      <c r="A9" s="272" t="s">
        <v>5</v>
      </c>
      <c r="B9" s="273">
        <f>SUM(B7:B8)</f>
        <v>18</v>
      </c>
      <c r="C9" s="273">
        <f t="shared" ref="C9:E9" si="0">SUM(C7:C8)</f>
        <v>15</v>
      </c>
      <c r="D9" s="273">
        <f t="shared" si="0"/>
        <v>3</v>
      </c>
      <c r="E9" s="268">
        <f t="shared" si="0"/>
        <v>18</v>
      </c>
      <c r="F9" s="370">
        <v>18</v>
      </c>
    </row>
    <row r="20" spans="3:3" x14ac:dyDescent="0.25">
      <c r="C20" s="5"/>
    </row>
  </sheetData>
  <mergeCells count="7">
    <mergeCell ref="F5:F6"/>
    <mergeCell ref="A5:A6"/>
    <mergeCell ref="A1:E1"/>
    <mergeCell ref="C5:D5"/>
    <mergeCell ref="E5:E6"/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C1" workbookViewId="0">
      <selection sqref="A1:H1"/>
    </sheetView>
  </sheetViews>
  <sheetFormatPr defaultColWidth="9.140625" defaultRowHeight="12.75" x14ac:dyDescent="0.2"/>
  <cols>
    <col min="1" max="1" width="4.140625" style="1" hidden="1" customWidth="1"/>
    <col min="2" max="2" width="4.28515625" style="1" hidden="1" customWidth="1"/>
    <col min="3" max="3" width="42.85546875" style="1" customWidth="1"/>
    <col min="4" max="4" width="16" style="1" customWidth="1"/>
    <col min="5" max="5" width="15.5703125" style="1" customWidth="1"/>
    <col min="6" max="6" width="40.7109375" style="1" customWidth="1"/>
    <col min="7" max="7" width="17" style="1" customWidth="1"/>
    <col min="8" max="8" width="13.28515625" style="1" customWidth="1"/>
    <col min="9" max="16384" width="9.140625" style="1"/>
  </cols>
  <sheetData>
    <row r="1" spans="1:9" ht="22.9" customHeight="1" x14ac:dyDescent="0.2">
      <c r="A1" s="496" t="s">
        <v>405</v>
      </c>
      <c r="B1" s="496"/>
      <c r="C1" s="496"/>
      <c r="D1" s="496"/>
      <c r="E1" s="496"/>
      <c r="F1" s="496"/>
      <c r="G1" s="496"/>
      <c r="H1" s="496"/>
    </row>
    <row r="2" spans="1:9" x14ac:dyDescent="0.2">
      <c r="A2" s="497" t="s">
        <v>1</v>
      </c>
      <c r="B2" s="497"/>
      <c r="C2" s="497"/>
      <c r="D2" s="497"/>
      <c r="E2" s="497"/>
      <c r="F2" s="497"/>
      <c r="G2" s="497"/>
      <c r="H2" s="497"/>
    </row>
    <row r="3" spans="1:9" x14ac:dyDescent="0.2">
      <c r="A3" s="495" t="s">
        <v>265</v>
      </c>
      <c r="B3" s="495"/>
      <c r="C3" s="495"/>
      <c r="D3" s="495"/>
      <c r="E3" s="495"/>
      <c r="F3" s="495"/>
      <c r="G3" s="495"/>
      <c r="H3" s="495"/>
    </row>
    <row r="4" spans="1:9" x14ac:dyDescent="0.2">
      <c r="A4" s="495" t="s">
        <v>270</v>
      </c>
      <c r="B4" s="495"/>
      <c r="C4" s="495"/>
      <c r="D4" s="495"/>
      <c r="E4" s="495"/>
      <c r="F4" s="495"/>
      <c r="G4" s="495"/>
      <c r="H4" s="495"/>
    </row>
    <row r="5" spans="1:9" ht="13.5" thickBot="1" x14ac:dyDescent="0.25">
      <c r="A5" s="528"/>
      <c r="B5" s="528"/>
      <c r="C5" s="528"/>
      <c r="D5" s="528"/>
      <c r="E5" s="236"/>
    </row>
    <row r="6" spans="1:9" ht="13.5" hidden="1" thickBot="1" x14ac:dyDescent="0.25">
      <c r="A6" s="6" t="s">
        <v>49</v>
      </c>
      <c r="B6" s="8"/>
      <c r="C6" s="7" t="s">
        <v>50</v>
      </c>
      <c r="D6" s="7" t="s">
        <v>51</v>
      </c>
      <c r="E6" s="278"/>
      <c r="F6" s="2"/>
      <c r="G6" s="2"/>
      <c r="H6" s="2"/>
      <c r="I6" s="2"/>
    </row>
    <row r="7" spans="1:9" ht="13.5" hidden="1" thickBot="1" x14ac:dyDescent="0.25">
      <c r="A7" s="6"/>
      <c r="B7" s="8"/>
      <c r="C7" s="7"/>
      <c r="D7" s="7"/>
      <c r="E7" s="278"/>
    </row>
    <row r="8" spans="1:9" ht="15" customHeight="1" x14ac:dyDescent="0.2">
      <c r="A8" s="513" t="s">
        <v>135</v>
      </c>
      <c r="B8" s="514"/>
      <c r="C8" s="514"/>
      <c r="D8" s="586" t="s">
        <v>249</v>
      </c>
      <c r="E8" s="581" t="s">
        <v>389</v>
      </c>
      <c r="F8" s="584" t="s">
        <v>136</v>
      </c>
      <c r="G8" s="539" t="s">
        <v>249</v>
      </c>
      <c r="H8" s="581" t="s">
        <v>389</v>
      </c>
    </row>
    <row r="9" spans="1:9" ht="28.15" customHeight="1" thickBot="1" x14ac:dyDescent="0.25">
      <c r="A9" s="515"/>
      <c r="B9" s="516"/>
      <c r="C9" s="516"/>
      <c r="D9" s="587"/>
      <c r="E9" s="582"/>
      <c r="F9" s="585"/>
      <c r="G9" s="568"/>
      <c r="H9" s="582"/>
    </row>
    <row r="10" spans="1:9" x14ac:dyDescent="0.2">
      <c r="A10" s="371" t="s">
        <v>55</v>
      </c>
      <c r="B10" s="283"/>
      <c r="C10" s="283"/>
      <c r="D10" s="284"/>
      <c r="E10" s="284"/>
      <c r="F10" s="285" t="s">
        <v>30</v>
      </c>
      <c r="G10" s="286">
        <f>SUM('1. sz melléklet'!G37)</f>
        <v>72085000</v>
      </c>
      <c r="H10" s="346">
        <f>SUM('1. sz melléklet'!H37)</f>
        <v>72085000</v>
      </c>
    </row>
    <row r="11" spans="1:9" ht="15" customHeight="1" x14ac:dyDescent="0.2">
      <c r="A11" s="287" t="s">
        <v>7</v>
      </c>
      <c r="B11" s="583" t="s">
        <v>137</v>
      </c>
      <c r="C11" s="583"/>
      <c r="D11" s="279">
        <f>SUM('1. sz melléklet'!G10)</f>
        <v>104355106</v>
      </c>
      <c r="E11" s="279">
        <f>SUM('1. sz melléklet'!H10)</f>
        <v>104355106</v>
      </c>
      <c r="F11" s="147" t="s">
        <v>138</v>
      </c>
      <c r="G11" s="339">
        <f>SUM('1. sz melléklet'!G38)</f>
        <v>14645000</v>
      </c>
      <c r="H11" s="342">
        <f>SUM('1. sz melléklet'!H38)</f>
        <v>14645000</v>
      </c>
    </row>
    <row r="12" spans="1:9" x14ac:dyDescent="0.2">
      <c r="A12" s="288" t="s">
        <v>9</v>
      </c>
      <c r="B12" s="583" t="s">
        <v>10</v>
      </c>
      <c r="C12" s="583"/>
      <c r="D12" s="279">
        <f>SUM('1. sz melléklet'!G11)</f>
        <v>46940000</v>
      </c>
      <c r="E12" s="279">
        <f>SUM('1. sz melléklet'!H11)</f>
        <v>4540000</v>
      </c>
      <c r="F12" s="238" t="s">
        <v>32</v>
      </c>
      <c r="G12" s="339">
        <f>SUM('1. sz melléklet'!G39)</f>
        <v>80391000</v>
      </c>
      <c r="H12" s="342">
        <f>SUM('1. sz melléklet'!H39)</f>
        <v>80570789</v>
      </c>
    </row>
    <row r="13" spans="1:9" x14ac:dyDescent="0.2">
      <c r="A13" s="288" t="s">
        <v>17</v>
      </c>
      <c r="B13" s="583" t="s">
        <v>70</v>
      </c>
      <c r="C13" s="583"/>
      <c r="D13" s="279">
        <f>SUM('1. sz melléklet'!G12)</f>
        <v>16668894</v>
      </c>
      <c r="E13" s="279">
        <f>SUM('1. sz melléklet'!H12)</f>
        <v>16827894</v>
      </c>
      <c r="F13" s="238" t="s">
        <v>33</v>
      </c>
      <c r="G13" s="339">
        <f>SUM('1. sz melléklet'!G40)</f>
        <v>1905000</v>
      </c>
      <c r="H13" s="342">
        <f>SUM('1. sz melléklet'!H40)</f>
        <v>1905000</v>
      </c>
    </row>
    <row r="14" spans="1:9" x14ac:dyDescent="0.2">
      <c r="A14" s="288" t="s">
        <v>12</v>
      </c>
      <c r="B14" s="583" t="s">
        <v>13</v>
      </c>
      <c r="C14" s="583"/>
      <c r="D14" s="279">
        <f>SUM('1. sz melléklet'!G13)</f>
        <v>0</v>
      </c>
      <c r="E14" s="279">
        <f>SUM('1. sz melléklet'!H13)</f>
        <v>0</v>
      </c>
      <c r="F14" s="238" t="s">
        <v>35</v>
      </c>
      <c r="G14" s="339">
        <f>SUM('1. sz melléklet'!G41)</f>
        <v>16847155</v>
      </c>
      <c r="H14" s="342">
        <f>SUM('1. sz melléklet'!H41)</f>
        <v>7057944</v>
      </c>
    </row>
    <row r="15" spans="1:9" x14ac:dyDescent="0.2">
      <c r="A15" s="288"/>
      <c r="B15" s="289"/>
      <c r="C15" s="289" t="s">
        <v>134</v>
      </c>
      <c r="D15" s="280">
        <f>SUM(D11:D14)</f>
        <v>167964000</v>
      </c>
      <c r="E15" s="280">
        <f>SUM(E11:E14)</f>
        <v>125723000</v>
      </c>
      <c r="F15" s="20" t="s">
        <v>139</v>
      </c>
      <c r="G15" s="314">
        <f>SUM(G10:G14)</f>
        <v>185873155</v>
      </c>
      <c r="H15" s="341">
        <f>SUM(H10:H14)</f>
        <v>176263733</v>
      </c>
    </row>
    <row r="16" spans="1:9" ht="15" customHeight="1" x14ac:dyDescent="0.2">
      <c r="A16" s="287" t="s">
        <v>7</v>
      </c>
      <c r="B16" s="583" t="s">
        <v>81</v>
      </c>
      <c r="C16" s="583"/>
      <c r="D16" s="279">
        <f>SUM('1. sz melléklet'!G15)</f>
        <v>0</v>
      </c>
      <c r="E16" s="279">
        <f>SUM('1. sz melléklet'!H15)</f>
        <v>16000000</v>
      </c>
      <c r="F16" s="238" t="s">
        <v>37</v>
      </c>
      <c r="G16" s="339">
        <f>SUM('1. sz melléklet'!G43)</f>
        <v>16957000</v>
      </c>
      <c r="H16" s="342">
        <f>SUM('1. sz melléklet'!H43)</f>
        <v>27084000</v>
      </c>
    </row>
    <row r="17" spans="1:8" x14ac:dyDescent="0.2">
      <c r="A17" s="287"/>
      <c r="B17" s="290" t="s">
        <v>7</v>
      </c>
      <c r="C17" s="290" t="s">
        <v>82</v>
      </c>
      <c r="D17" s="279">
        <f>SUM('1. sz melléklet'!G16)</f>
        <v>0</v>
      </c>
      <c r="E17" s="279">
        <f>SUM('1. sz melléklet'!H16)</f>
        <v>0</v>
      </c>
      <c r="F17" s="238" t="s">
        <v>39</v>
      </c>
      <c r="G17" s="339">
        <f>SUM('1. sz melléklet'!G44)</f>
        <v>44636000</v>
      </c>
      <c r="H17" s="342">
        <f>SUM('1. sz melléklet'!H44)</f>
        <v>44636000</v>
      </c>
    </row>
    <row r="18" spans="1:8" ht="25.5" x14ac:dyDescent="0.2">
      <c r="A18" s="287"/>
      <c r="B18" s="290" t="s">
        <v>9</v>
      </c>
      <c r="C18" s="290" t="s">
        <v>83</v>
      </c>
      <c r="D18" s="279">
        <f>SUM('1. sz melléklet'!G17)</f>
        <v>25380000</v>
      </c>
      <c r="E18" s="279">
        <f>SUM('1. sz melléklet'!H17)</f>
        <v>25380000</v>
      </c>
      <c r="F18" s="238" t="s">
        <v>40</v>
      </c>
      <c r="G18" s="339">
        <f>SUM('1. sz melléklet'!G45)</f>
        <v>25200000</v>
      </c>
      <c r="H18" s="342">
        <f>SUM('1. sz melléklet'!H45)</f>
        <v>0</v>
      </c>
    </row>
    <row r="19" spans="1:8" s="13" customFormat="1" ht="15" customHeight="1" x14ac:dyDescent="0.2">
      <c r="A19" s="291" t="s">
        <v>9</v>
      </c>
      <c r="B19" s="588" t="s">
        <v>16</v>
      </c>
      <c r="C19" s="588"/>
      <c r="D19" s="280">
        <f>SUM(D16:D18)</f>
        <v>25380000</v>
      </c>
      <c r="E19" s="280">
        <f>SUM(E16:E18)</f>
        <v>41380000</v>
      </c>
      <c r="F19" s="239" t="s">
        <v>140</v>
      </c>
      <c r="G19" s="314">
        <f>SUM(G16:G18)</f>
        <v>86793000</v>
      </c>
      <c r="H19" s="341">
        <f>SUM(H16:H18)</f>
        <v>71720000</v>
      </c>
    </row>
    <row r="20" spans="1:8" s="13" customFormat="1" ht="15" customHeight="1" x14ac:dyDescent="0.2">
      <c r="A20" s="288" t="s">
        <v>87</v>
      </c>
      <c r="B20" s="588" t="s">
        <v>88</v>
      </c>
      <c r="C20" s="588"/>
      <c r="D20" s="280">
        <f>SUM(D21:D23)</f>
        <v>140695000</v>
      </c>
      <c r="E20" s="280">
        <f>SUM('1. sz melléklet'!H19)</f>
        <v>142253578</v>
      </c>
      <c r="F20" s="239" t="s">
        <v>107</v>
      </c>
      <c r="G20" s="314">
        <f>('1. sz melléklet'!G47)</f>
        <v>61372845</v>
      </c>
      <c r="H20" s="341">
        <f>('1. sz melléklet'!H47)</f>
        <v>61372845</v>
      </c>
    </row>
    <row r="21" spans="1:8" s="13" customFormat="1" ht="15" customHeight="1" x14ac:dyDescent="0.2">
      <c r="A21" s="288" t="s">
        <v>7</v>
      </c>
      <c r="B21" s="588" t="s">
        <v>20</v>
      </c>
      <c r="C21" s="588"/>
      <c r="D21" s="280">
        <f>SUM('1. sz melléklet'!G20)</f>
        <v>83000000</v>
      </c>
      <c r="E21" s="280">
        <f>SUM('1. sz melléklet'!H20)</f>
        <v>84558578</v>
      </c>
      <c r="F21" s="238"/>
      <c r="G21" s="314"/>
      <c r="H21" s="243"/>
    </row>
    <row r="22" spans="1:8" s="13" customFormat="1" ht="15" customHeight="1" x14ac:dyDescent="0.2">
      <c r="A22" s="288" t="s">
        <v>9</v>
      </c>
      <c r="B22" s="588" t="s">
        <v>23</v>
      </c>
      <c r="C22" s="588"/>
      <c r="D22" s="280">
        <f>SUM('1. sz melléklet'!G23)</f>
        <v>0</v>
      </c>
      <c r="E22" s="280"/>
      <c r="F22" s="239"/>
      <c r="G22" s="314"/>
      <c r="H22" s="243"/>
    </row>
    <row r="23" spans="1:8" s="13" customFormat="1" ht="15" customHeight="1" x14ac:dyDescent="0.2">
      <c r="A23" s="288" t="s">
        <v>17</v>
      </c>
      <c r="B23" s="588" t="s">
        <v>25</v>
      </c>
      <c r="C23" s="588"/>
      <c r="D23" s="280">
        <f>SUM('1. sz melléklet'!G25)</f>
        <v>57695000</v>
      </c>
      <c r="E23" s="280">
        <f>SUM('1. sz melléklet'!H25)</f>
        <v>57695000</v>
      </c>
      <c r="F23" s="239"/>
      <c r="G23" s="314"/>
      <c r="H23" s="243"/>
    </row>
    <row r="24" spans="1:8" s="13" customFormat="1" ht="15" customHeight="1" thickBot="1" x14ac:dyDescent="0.25">
      <c r="A24" s="589" t="s">
        <v>26</v>
      </c>
      <c r="B24" s="590"/>
      <c r="C24" s="590"/>
      <c r="D24" s="281">
        <f>SUM(D15+D19+D20)</f>
        <v>334039000</v>
      </c>
      <c r="E24" s="281">
        <f>SUM(E15+E19+E20)</f>
        <v>309356578</v>
      </c>
      <c r="F24" s="292" t="s">
        <v>109</v>
      </c>
      <c r="G24" s="237">
        <f>SUM(G15+G19+G20)</f>
        <v>334039000</v>
      </c>
      <c r="H24" s="218">
        <f>SUM(H15+H19+H20)</f>
        <v>309356578</v>
      </c>
    </row>
    <row r="25" spans="1:8" x14ac:dyDescent="0.2">
      <c r="A25" s="20"/>
      <c r="B25" s="20"/>
      <c r="C25" s="20"/>
      <c r="D25" s="15"/>
      <c r="E25" s="15"/>
    </row>
    <row r="26" spans="1:8" ht="15" customHeight="1" x14ac:dyDescent="0.2">
      <c r="A26" s="511"/>
      <c r="B26" s="511"/>
      <c r="C26" s="511"/>
      <c r="D26" s="15"/>
      <c r="E26" s="15"/>
    </row>
    <row r="30" spans="1:8" ht="12" customHeight="1" x14ac:dyDescent="0.2"/>
    <row r="31" spans="1:8" ht="12.75" hidden="1" customHeight="1" x14ac:dyDescent="0.25">
      <c r="A31" s="16"/>
      <c r="B31" s="16"/>
      <c r="C31" s="16"/>
      <c r="D31" s="16"/>
      <c r="E31" s="16"/>
    </row>
    <row r="32" spans="1:8" x14ac:dyDescent="0.2">
      <c r="A32" s="16"/>
      <c r="B32" s="16"/>
      <c r="C32" s="16"/>
      <c r="D32" s="16"/>
      <c r="E32" s="16"/>
    </row>
    <row r="33" spans="1:5" x14ac:dyDescent="0.2">
      <c r="A33" s="512"/>
      <c r="B33" s="512"/>
      <c r="C33" s="512"/>
      <c r="D33" s="17"/>
      <c r="E33" s="17"/>
    </row>
    <row r="34" spans="1:5" x14ac:dyDescent="0.2">
      <c r="A34" s="512"/>
      <c r="B34" s="512"/>
      <c r="C34" s="512"/>
      <c r="D34" s="17"/>
      <c r="E34" s="17"/>
    </row>
    <row r="35" spans="1:5" x14ac:dyDescent="0.2">
      <c r="A35" s="510"/>
      <c r="B35" s="510"/>
      <c r="C35" s="510"/>
      <c r="D35" s="15"/>
      <c r="E35" s="15"/>
    </row>
    <row r="36" spans="1:5" x14ac:dyDescent="0.2">
      <c r="A36" s="15"/>
      <c r="B36" s="15"/>
      <c r="C36" s="15"/>
      <c r="D36" s="15"/>
      <c r="E36" s="15"/>
    </row>
    <row r="37" spans="1:5" x14ac:dyDescent="0.2">
      <c r="A37" s="15"/>
      <c r="B37" s="15"/>
      <c r="C37" s="15"/>
      <c r="D37" s="15"/>
      <c r="E37" s="15"/>
    </row>
    <row r="38" spans="1:5" x14ac:dyDescent="0.2">
      <c r="A38" s="15"/>
      <c r="B38" s="15"/>
      <c r="C38" s="15"/>
      <c r="D38" s="15"/>
      <c r="E38" s="15"/>
    </row>
    <row r="39" spans="1:5" x14ac:dyDescent="0.2">
      <c r="A39" s="15"/>
      <c r="B39" s="15"/>
      <c r="C39" s="15"/>
      <c r="D39" s="15"/>
      <c r="E39" s="15"/>
    </row>
    <row r="40" spans="1:5" x14ac:dyDescent="0.2">
      <c r="A40" s="15"/>
      <c r="B40" s="15"/>
      <c r="C40" s="15"/>
      <c r="D40" s="15"/>
      <c r="E40" s="15"/>
    </row>
    <row r="41" spans="1:5" x14ac:dyDescent="0.2">
      <c r="A41" s="510"/>
      <c r="B41" s="510"/>
      <c r="C41" s="510"/>
      <c r="D41" s="15"/>
      <c r="E41" s="15"/>
    </row>
    <row r="42" spans="1:5" x14ac:dyDescent="0.2">
      <c r="A42" s="15"/>
      <c r="B42" s="15"/>
      <c r="C42" s="15"/>
      <c r="D42" s="15"/>
      <c r="E42" s="15"/>
    </row>
    <row r="43" spans="1:5" x14ac:dyDescent="0.2">
      <c r="A43" s="15"/>
      <c r="B43" s="15"/>
      <c r="C43" s="15"/>
      <c r="D43" s="15"/>
      <c r="E43" s="15"/>
    </row>
    <row r="44" spans="1:5" s="3" customFormat="1" x14ac:dyDescent="0.2">
      <c r="A44" s="15"/>
      <c r="B44" s="15"/>
      <c r="C44" s="15"/>
      <c r="D44" s="15"/>
      <c r="E44" s="15"/>
    </row>
    <row r="45" spans="1:5" x14ac:dyDescent="0.2">
      <c r="A45" s="510"/>
      <c r="B45" s="510"/>
      <c r="C45" s="510"/>
      <c r="D45" s="14"/>
      <c r="E45" s="235"/>
    </row>
    <row r="46" spans="1:5" x14ac:dyDescent="0.2">
      <c r="A46" s="510"/>
      <c r="B46" s="510"/>
      <c r="C46" s="510"/>
      <c r="D46" s="15"/>
      <c r="E46" s="15"/>
    </row>
    <row r="47" spans="1:5" x14ac:dyDescent="0.2">
      <c r="A47" s="15"/>
      <c r="B47" s="15"/>
      <c r="C47" s="15"/>
      <c r="D47" s="15"/>
      <c r="E47" s="15"/>
    </row>
    <row r="48" spans="1:5" x14ac:dyDescent="0.2">
      <c r="A48" s="15"/>
      <c r="B48" s="15"/>
      <c r="C48" s="15"/>
      <c r="D48" s="15"/>
      <c r="E48" s="15"/>
    </row>
    <row r="49" spans="1:5" x14ac:dyDescent="0.2">
      <c r="A49" s="15"/>
      <c r="B49" s="15"/>
      <c r="C49" s="15"/>
      <c r="D49" s="15"/>
      <c r="E49" s="15"/>
    </row>
    <row r="50" spans="1:5" s="3" customFormat="1" x14ac:dyDescent="0.2">
      <c r="A50" s="15"/>
      <c r="B50" s="15"/>
      <c r="C50" s="15"/>
      <c r="D50" s="15"/>
      <c r="E50" s="15"/>
    </row>
    <row r="51" spans="1:5" s="3" customFormat="1" x14ac:dyDescent="0.2">
      <c r="A51" s="510"/>
      <c r="B51" s="510"/>
      <c r="C51" s="510"/>
      <c r="D51" s="14"/>
      <c r="E51" s="235"/>
    </row>
    <row r="52" spans="1:5" x14ac:dyDescent="0.2">
      <c r="A52" s="510"/>
      <c r="B52" s="510"/>
      <c r="C52" s="510"/>
      <c r="D52" s="14"/>
      <c r="E52" s="235"/>
    </row>
    <row r="53" spans="1:5" x14ac:dyDescent="0.2">
      <c r="A53" s="15"/>
      <c r="B53" s="15"/>
      <c r="C53" s="15"/>
      <c r="D53" s="15"/>
      <c r="E53" s="15"/>
    </row>
    <row r="54" spans="1:5" x14ac:dyDescent="0.2">
      <c r="A54" s="15"/>
      <c r="B54" s="15"/>
      <c r="C54" s="15"/>
      <c r="D54" s="15"/>
      <c r="E54" s="15"/>
    </row>
    <row r="55" spans="1:5" x14ac:dyDescent="0.2">
      <c r="A55" s="15"/>
      <c r="B55" s="15"/>
      <c r="C55" s="15"/>
      <c r="D55" s="15"/>
      <c r="E55" s="15"/>
    </row>
  </sheetData>
  <mergeCells count="30">
    <mergeCell ref="A41:C41"/>
    <mergeCell ref="A45:C45"/>
    <mergeCell ref="A46:C46"/>
    <mergeCell ref="A51:C51"/>
    <mergeCell ref="A52:C52"/>
    <mergeCell ref="B13:C13"/>
    <mergeCell ref="B14:C14"/>
    <mergeCell ref="A35:C35"/>
    <mergeCell ref="B16:C16"/>
    <mergeCell ref="B19:C19"/>
    <mergeCell ref="B20:C20"/>
    <mergeCell ref="B21:C21"/>
    <mergeCell ref="B22:C22"/>
    <mergeCell ref="B23:C23"/>
    <mergeCell ref="A24:C24"/>
    <mergeCell ref="A26:C26"/>
    <mergeCell ref="A33:C34"/>
    <mergeCell ref="H8:H9"/>
    <mergeCell ref="A1:H1"/>
    <mergeCell ref="A2:H2"/>
    <mergeCell ref="B11:C11"/>
    <mergeCell ref="B12:C12"/>
    <mergeCell ref="G8:G9"/>
    <mergeCell ref="F8:F9"/>
    <mergeCell ref="D8:D9"/>
    <mergeCell ref="A5:D5"/>
    <mergeCell ref="A8:C9"/>
    <mergeCell ref="E8:E9"/>
    <mergeCell ref="A3:H3"/>
    <mergeCell ref="A4:H4"/>
  </mergeCells>
  <phoneticPr fontId="4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8" sqref="F8"/>
    </sheetView>
  </sheetViews>
  <sheetFormatPr defaultRowHeight="15" x14ac:dyDescent="0.25"/>
  <cols>
    <col min="1" max="1" width="5.85546875" style="26" customWidth="1"/>
    <col min="2" max="2" width="42.5703125" style="25" customWidth="1"/>
    <col min="3" max="8" width="11" style="25" customWidth="1"/>
    <col min="9" max="9" width="12.28515625" style="25" customWidth="1"/>
    <col min="10" max="10" width="2.85546875" style="25" customWidth="1"/>
    <col min="11" max="256" width="9.140625" style="25"/>
    <col min="257" max="257" width="5.85546875" style="25" customWidth="1"/>
    <col min="258" max="258" width="42.5703125" style="25" customWidth="1"/>
    <col min="259" max="264" width="11" style="25" customWidth="1"/>
    <col min="265" max="265" width="12.28515625" style="25" customWidth="1"/>
    <col min="266" max="266" width="2.85546875" style="25" customWidth="1"/>
    <col min="267" max="512" width="9.140625" style="25"/>
    <col min="513" max="513" width="5.85546875" style="25" customWidth="1"/>
    <col min="514" max="514" width="42.5703125" style="25" customWidth="1"/>
    <col min="515" max="520" width="11" style="25" customWidth="1"/>
    <col min="521" max="521" width="12.28515625" style="25" customWidth="1"/>
    <col min="522" max="522" width="2.85546875" style="25" customWidth="1"/>
    <col min="523" max="768" width="9.140625" style="25"/>
    <col min="769" max="769" width="5.85546875" style="25" customWidth="1"/>
    <col min="770" max="770" width="42.5703125" style="25" customWidth="1"/>
    <col min="771" max="776" width="11" style="25" customWidth="1"/>
    <col min="777" max="777" width="12.28515625" style="25" customWidth="1"/>
    <col min="778" max="778" width="2.85546875" style="25" customWidth="1"/>
    <col min="779" max="1024" width="9.140625" style="25"/>
    <col min="1025" max="1025" width="5.85546875" style="25" customWidth="1"/>
    <col min="1026" max="1026" width="42.5703125" style="25" customWidth="1"/>
    <col min="1027" max="1032" width="11" style="25" customWidth="1"/>
    <col min="1033" max="1033" width="12.28515625" style="25" customWidth="1"/>
    <col min="1034" max="1034" width="2.85546875" style="25" customWidth="1"/>
    <col min="1035" max="1280" width="9.140625" style="25"/>
    <col min="1281" max="1281" width="5.85546875" style="25" customWidth="1"/>
    <col min="1282" max="1282" width="42.5703125" style="25" customWidth="1"/>
    <col min="1283" max="1288" width="11" style="25" customWidth="1"/>
    <col min="1289" max="1289" width="12.28515625" style="25" customWidth="1"/>
    <col min="1290" max="1290" width="2.85546875" style="25" customWidth="1"/>
    <col min="1291" max="1536" width="9.140625" style="25"/>
    <col min="1537" max="1537" width="5.85546875" style="25" customWidth="1"/>
    <col min="1538" max="1538" width="42.5703125" style="25" customWidth="1"/>
    <col min="1539" max="1544" width="11" style="25" customWidth="1"/>
    <col min="1545" max="1545" width="12.28515625" style="25" customWidth="1"/>
    <col min="1546" max="1546" width="2.85546875" style="25" customWidth="1"/>
    <col min="1547" max="1792" width="9.140625" style="25"/>
    <col min="1793" max="1793" width="5.85546875" style="25" customWidth="1"/>
    <col min="1794" max="1794" width="42.5703125" style="25" customWidth="1"/>
    <col min="1795" max="1800" width="11" style="25" customWidth="1"/>
    <col min="1801" max="1801" width="12.28515625" style="25" customWidth="1"/>
    <col min="1802" max="1802" width="2.85546875" style="25" customWidth="1"/>
    <col min="1803" max="2048" width="9.140625" style="25"/>
    <col min="2049" max="2049" width="5.85546875" style="25" customWidth="1"/>
    <col min="2050" max="2050" width="42.5703125" style="25" customWidth="1"/>
    <col min="2051" max="2056" width="11" style="25" customWidth="1"/>
    <col min="2057" max="2057" width="12.28515625" style="25" customWidth="1"/>
    <col min="2058" max="2058" width="2.85546875" style="25" customWidth="1"/>
    <col min="2059" max="2304" width="9.140625" style="25"/>
    <col min="2305" max="2305" width="5.85546875" style="25" customWidth="1"/>
    <col min="2306" max="2306" width="42.5703125" style="25" customWidth="1"/>
    <col min="2307" max="2312" width="11" style="25" customWidth="1"/>
    <col min="2313" max="2313" width="12.28515625" style="25" customWidth="1"/>
    <col min="2314" max="2314" width="2.85546875" style="25" customWidth="1"/>
    <col min="2315" max="2560" width="9.140625" style="25"/>
    <col min="2561" max="2561" width="5.85546875" style="25" customWidth="1"/>
    <col min="2562" max="2562" width="42.5703125" style="25" customWidth="1"/>
    <col min="2563" max="2568" width="11" style="25" customWidth="1"/>
    <col min="2569" max="2569" width="12.28515625" style="25" customWidth="1"/>
    <col min="2570" max="2570" width="2.85546875" style="25" customWidth="1"/>
    <col min="2571" max="2816" width="9.140625" style="25"/>
    <col min="2817" max="2817" width="5.85546875" style="25" customWidth="1"/>
    <col min="2818" max="2818" width="42.5703125" style="25" customWidth="1"/>
    <col min="2819" max="2824" width="11" style="25" customWidth="1"/>
    <col min="2825" max="2825" width="12.28515625" style="25" customWidth="1"/>
    <col min="2826" max="2826" width="2.85546875" style="25" customWidth="1"/>
    <col min="2827" max="3072" width="9.140625" style="25"/>
    <col min="3073" max="3073" width="5.85546875" style="25" customWidth="1"/>
    <col min="3074" max="3074" width="42.5703125" style="25" customWidth="1"/>
    <col min="3075" max="3080" width="11" style="25" customWidth="1"/>
    <col min="3081" max="3081" width="12.28515625" style="25" customWidth="1"/>
    <col min="3082" max="3082" width="2.85546875" style="25" customWidth="1"/>
    <col min="3083" max="3328" width="9.140625" style="25"/>
    <col min="3329" max="3329" width="5.85546875" style="25" customWidth="1"/>
    <col min="3330" max="3330" width="42.5703125" style="25" customWidth="1"/>
    <col min="3331" max="3336" width="11" style="25" customWidth="1"/>
    <col min="3337" max="3337" width="12.28515625" style="25" customWidth="1"/>
    <col min="3338" max="3338" width="2.85546875" style="25" customWidth="1"/>
    <col min="3339" max="3584" width="9.140625" style="25"/>
    <col min="3585" max="3585" width="5.85546875" style="25" customWidth="1"/>
    <col min="3586" max="3586" width="42.5703125" style="25" customWidth="1"/>
    <col min="3587" max="3592" width="11" style="25" customWidth="1"/>
    <col min="3593" max="3593" width="12.28515625" style="25" customWidth="1"/>
    <col min="3594" max="3594" width="2.85546875" style="25" customWidth="1"/>
    <col min="3595" max="3840" width="9.140625" style="25"/>
    <col min="3841" max="3841" width="5.85546875" style="25" customWidth="1"/>
    <col min="3842" max="3842" width="42.5703125" style="25" customWidth="1"/>
    <col min="3843" max="3848" width="11" style="25" customWidth="1"/>
    <col min="3849" max="3849" width="12.28515625" style="25" customWidth="1"/>
    <col min="3850" max="3850" width="2.85546875" style="25" customWidth="1"/>
    <col min="3851" max="4096" width="9.140625" style="25"/>
    <col min="4097" max="4097" width="5.85546875" style="25" customWidth="1"/>
    <col min="4098" max="4098" width="42.5703125" style="25" customWidth="1"/>
    <col min="4099" max="4104" width="11" style="25" customWidth="1"/>
    <col min="4105" max="4105" width="12.28515625" style="25" customWidth="1"/>
    <col min="4106" max="4106" width="2.85546875" style="25" customWidth="1"/>
    <col min="4107" max="4352" width="9.140625" style="25"/>
    <col min="4353" max="4353" width="5.85546875" style="25" customWidth="1"/>
    <col min="4354" max="4354" width="42.5703125" style="25" customWidth="1"/>
    <col min="4355" max="4360" width="11" style="25" customWidth="1"/>
    <col min="4361" max="4361" width="12.28515625" style="25" customWidth="1"/>
    <col min="4362" max="4362" width="2.85546875" style="25" customWidth="1"/>
    <col min="4363" max="4608" width="9.140625" style="25"/>
    <col min="4609" max="4609" width="5.85546875" style="25" customWidth="1"/>
    <col min="4610" max="4610" width="42.5703125" style="25" customWidth="1"/>
    <col min="4611" max="4616" width="11" style="25" customWidth="1"/>
    <col min="4617" max="4617" width="12.28515625" style="25" customWidth="1"/>
    <col min="4618" max="4618" width="2.85546875" style="25" customWidth="1"/>
    <col min="4619" max="4864" width="9.140625" style="25"/>
    <col min="4865" max="4865" width="5.85546875" style="25" customWidth="1"/>
    <col min="4866" max="4866" width="42.5703125" style="25" customWidth="1"/>
    <col min="4867" max="4872" width="11" style="25" customWidth="1"/>
    <col min="4873" max="4873" width="12.28515625" style="25" customWidth="1"/>
    <col min="4874" max="4874" width="2.85546875" style="25" customWidth="1"/>
    <col min="4875" max="5120" width="9.140625" style="25"/>
    <col min="5121" max="5121" width="5.85546875" style="25" customWidth="1"/>
    <col min="5122" max="5122" width="42.5703125" style="25" customWidth="1"/>
    <col min="5123" max="5128" width="11" style="25" customWidth="1"/>
    <col min="5129" max="5129" width="12.28515625" style="25" customWidth="1"/>
    <col min="5130" max="5130" width="2.85546875" style="25" customWidth="1"/>
    <col min="5131" max="5376" width="9.140625" style="25"/>
    <col min="5377" max="5377" width="5.85546875" style="25" customWidth="1"/>
    <col min="5378" max="5378" width="42.5703125" style="25" customWidth="1"/>
    <col min="5379" max="5384" width="11" style="25" customWidth="1"/>
    <col min="5385" max="5385" width="12.28515625" style="25" customWidth="1"/>
    <col min="5386" max="5386" width="2.85546875" style="25" customWidth="1"/>
    <col min="5387" max="5632" width="9.140625" style="25"/>
    <col min="5633" max="5633" width="5.85546875" style="25" customWidth="1"/>
    <col min="5634" max="5634" width="42.5703125" style="25" customWidth="1"/>
    <col min="5635" max="5640" width="11" style="25" customWidth="1"/>
    <col min="5641" max="5641" width="12.28515625" style="25" customWidth="1"/>
    <col min="5642" max="5642" width="2.85546875" style="25" customWidth="1"/>
    <col min="5643" max="5888" width="9.140625" style="25"/>
    <col min="5889" max="5889" width="5.85546875" style="25" customWidth="1"/>
    <col min="5890" max="5890" width="42.5703125" style="25" customWidth="1"/>
    <col min="5891" max="5896" width="11" style="25" customWidth="1"/>
    <col min="5897" max="5897" width="12.28515625" style="25" customWidth="1"/>
    <col min="5898" max="5898" width="2.85546875" style="25" customWidth="1"/>
    <col min="5899" max="6144" width="9.140625" style="25"/>
    <col min="6145" max="6145" width="5.85546875" style="25" customWidth="1"/>
    <col min="6146" max="6146" width="42.5703125" style="25" customWidth="1"/>
    <col min="6147" max="6152" width="11" style="25" customWidth="1"/>
    <col min="6153" max="6153" width="12.28515625" style="25" customWidth="1"/>
    <col min="6154" max="6154" width="2.85546875" style="25" customWidth="1"/>
    <col min="6155" max="6400" width="9.140625" style="25"/>
    <col min="6401" max="6401" width="5.85546875" style="25" customWidth="1"/>
    <col min="6402" max="6402" width="42.5703125" style="25" customWidth="1"/>
    <col min="6403" max="6408" width="11" style="25" customWidth="1"/>
    <col min="6409" max="6409" width="12.28515625" style="25" customWidth="1"/>
    <col min="6410" max="6410" width="2.85546875" style="25" customWidth="1"/>
    <col min="6411" max="6656" width="9.140625" style="25"/>
    <col min="6657" max="6657" width="5.85546875" style="25" customWidth="1"/>
    <col min="6658" max="6658" width="42.5703125" style="25" customWidth="1"/>
    <col min="6659" max="6664" width="11" style="25" customWidth="1"/>
    <col min="6665" max="6665" width="12.28515625" style="25" customWidth="1"/>
    <col min="6666" max="6666" width="2.85546875" style="25" customWidth="1"/>
    <col min="6667" max="6912" width="9.140625" style="25"/>
    <col min="6913" max="6913" width="5.85546875" style="25" customWidth="1"/>
    <col min="6914" max="6914" width="42.5703125" style="25" customWidth="1"/>
    <col min="6915" max="6920" width="11" style="25" customWidth="1"/>
    <col min="6921" max="6921" width="12.28515625" style="25" customWidth="1"/>
    <col min="6922" max="6922" width="2.85546875" style="25" customWidth="1"/>
    <col min="6923" max="7168" width="9.140625" style="25"/>
    <col min="7169" max="7169" width="5.85546875" style="25" customWidth="1"/>
    <col min="7170" max="7170" width="42.5703125" style="25" customWidth="1"/>
    <col min="7171" max="7176" width="11" style="25" customWidth="1"/>
    <col min="7177" max="7177" width="12.28515625" style="25" customWidth="1"/>
    <col min="7178" max="7178" width="2.85546875" style="25" customWidth="1"/>
    <col min="7179" max="7424" width="9.140625" style="25"/>
    <col min="7425" max="7425" width="5.85546875" style="25" customWidth="1"/>
    <col min="7426" max="7426" width="42.5703125" style="25" customWidth="1"/>
    <col min="7427" max="7432" width="11" style="25" customWidth="1"/>
    <col min="7433" max="7433" width="12.28515625" style="25" customWidth="1"/>
    <col min="7434" max="7434" width="2.85546875" style="25" customWidth="1"/>
    <col min="7435" max="7680" width="9.140625" style="25"/>
    <col min="7681" max="7681" width="5.85546875" style="25" customWidth="1"/>
    <col min="7682" max="7682" width="42.5703125" style="25" customWidth="1"/>
    <col min="7683" max="7688" width="11" style="25" customWidth="1"/>
    <col min="7689" max="7689" width="12.28515625" style="25" customWidth="1"/>
    <col min="7690" max="7690" width="2.85546875" style="25" customWidth="1"/>
    <col min="7691" max="7936" width="9.140625" style="25"/>
    <col min="7937" max="7937" width="5.85546875" style="25" customWidth="1"/>
    <col min="7938" max="7938" width="42.5703125" style="25" customWidth="1"/>
    <col min="7939" max="7944" width="11" style="25" customWidth="1"/>
    <col min="7945" max="7945" width="12.28515625" style="25" customWidth="1"/>
    <col min="7946" max="7946" width="2.85546875" style="25" customWidth="1"/>
    <col min="7947" max="8192" width="9.140625" style="25"/>
    <col min="8193" max="8193" width="5.85546875" style="25" customWidth="1"/>
    <col min="8194" max="8194" width="42.5703125" style="25" customWidth="1"/>
    <col min="8195" max="8200" width="11" style="25" customWidth="1"/>
    <col min="8201" max="8201" width="12.28515625" style="25" customWidth="1"/>
    <col min="8202" max="8202" width="2.85546875" style="25" customWidth="1"/>
    <col min="8203" max="8448" width="9.140625" style="25"/>
    <col min="8449" max="8449" width="5.85546875" style="25" customWidth="1"/>
    <col min="8450" max="8450" width="42.5703125" style="25" customWidth="1"/>
    <col min="8451" max="8456" width="11" style="25" customWidth="1"/>
    <col min="8457" max="8457" width="12.28515625" style="25" customWidth="1"/>
    <col min="8458" max="8458" width="2.85546875" style="25" customWidth="1"/>
    <col min="8459" max="8704" width="9.140625" style="25"/>
    <col min="8705" max="8705" width="5.85546875" style="25" customWidth="1"/>
    <col min="8706" max="8706" width="42.5703125" style="25" customWidth="1"/>
    <col min="8707" max="8712" width="11" style="25" customWidth="1"/>
    <col min="8713" max="8713" width="12.28515625" style="25" customWidth="1"/>
    <col min="8714" max="8714" width="2.85546875" style="25" customWidth="1"/>
    <col min="8715" max="8960" width="9.140625" style="25"/>
    <col min="8961" max="8961" width="5.85546875" style="25" customWidth="1"/>
    <col min="8962" max="8962" width="42.5703125" style="25" customWidth="1"/>
    <col min="8963" max="8968" width="11" style="25" customWidth="1"/>
    <col min="8969" max="8969" width="12.28515625" style="25" customWidth="1"/>
    <col min="8970" max="8970" width="2.85546875" style="25" customWidth="1"/>
    <col min="8971" max="9216" width="9.140625" style="25"/>
    <col min="9217" max="9217" width="5.85546875" style="25" customWidth="1"/>
    <col min="9218" max="9218" width="42.5703125" style="25" customWidth="1"/>
    <col min="9219" max="9224" width="11" style="25" customWidth="1"/>
    <col min="9225" max="9225" width="12.28515625" style="25" customWidth="1"/>
    <col min="9226" max="9226" width="2.85546875" style="25" customWidth="1"/>
    <col min="9227" max="9472" width="9.140625" style="25"/>
    <col min="9473" max="9473" width="5.85546875" style="25" customWidth="1"/>
    <col min="9474" max="9474" width="42.5703125" style="25" customWidth="1"/>
    <col min="9475" max="9480" width="11" style="25" customWidth="1"/>
    <col min="9481" max="9481" width="12.28515625" style="25" customWidth="1"/>
    <col min="9482" max="9482" width="2.85546875" style="25" customWidth="1"/>
    <col min="9483" max="9728" width="9.140625" style="25"/>
    <col min="9729" max="9729" width="5.85546875" style="25" customWidth="1"/>
    <col min="9730" max="9730" width="42.5703125" style="25" customWidth="1"/>
    <col min="9731" max="9736" width="11" style="25" customWidth="1"/>
    <col min="9737" max="9737" width="12.28515625" style="25" customWidth="1"/>
    <col min="9738" max="9738" width="2.85546875" style="25" customWidth="1"/>
    <col min="9739" max="9984" width="9.140625" style="25"/>
    <col min="9985" max="9985" width="5.85546875" style="25" customWidth="1"/>
    <col min="9986" max="9986" width="42.5703125" style="25" customWidth="1"/>
    <col min="9987" max="9992" width="11" style="25" customWidth="1"/>
    <col min="9993" max="9993" width="12.28515625" style="25" customWidth="1"/>
    <col min="9994" max="9994" width="2.85546875" style="25" customWidth="1"/>
    <col min="9995" max="10240" width="9.140625" style="25"/>
    <col min="10241" max="10241" width="5.85546875" style="25" customWidth="1"/>
    <col min="10242" max="10242" width="42.5703125" style="25" customWidth="1"/>
    <col min="10243" max="10248" width="11" style="25" customWidth="1"/>
    <col min="10249" max="10249" width="12.28515625" style="25" customWidth="1"/>
    <col min="10250" max="10250" width="2.85546875" style="25" customWidth="1"/>
    <col min="10251" max="10496" width="9.140625" style="25"/>
    <col min="10497" max="10497" width="5.85546875" style="25" customWidth="1"/>
    <col min="10498" max="10498" width="42.5703125" style="25" customWidth="1"/>
    <col min="10499" max="10504" width="11" style="25" customWidth="1"/>
    <col min="10505" max="10505" width="12.28515625" style="25" customWidth="1"/>
    <col min="10506" max="10506" width="2.85546875" style="25" customWidth="1"/>
    <col min="10507" max="10752" width="9.140625" style="25"/>
    <col min="10753" max="10753" width="5.85546875" style="25" customWidth="1"/>
    <col min="10754" max="10754" width="42.5703125" style="25" customWidth="1"/>
    <col min="10755" max="10760" width="11" style="25" customWidth="1"/>
    <col min="10761" max="10761" width="12.28515625" style="25" customWidth="1"/>
    <col min="10762" max="10762" width="2.85546875" style="25" customWidth="1"/>
    <col min="10763" max="11008" width="9.140625" style="25"/>
    <col min="11009" max="11009" width="5.85546875" style="25" customWidth="1"/>
    <col min="11010" max="11010" width="42.5703125" style="25" customWidth="1"/>
    <col min="11011" max="11016" width="11" style="25" customWidth="1"/>
    <col min="11017" max="11017" width="12.28515625" style="25" customWidth="1"/>
    <col min="11018" max="11018" width="2.85546875" style="25" customWidth="1"/>
    <col min="11019" max="11264" width="9.140625" style="25"/>
    <col min="11265" max="11265" width="5.85546875" style="25" customWidth="1"/>
    <col min="11266" max="11266" width="42.5703125" style="25" customWidth="1"/>
    <col min="11267" max="11272" width="11" style="25" customWidth="1"/>
    <col min="11273" max="11273" width="12.28515625" style="25" customWidth="1"/>
    <col min="11274" max="11274" width="2.85546875" style="25" customWidth="1"/>
    <col min="11275" max="11520" width="9.140625" style="25"/>
    <col min="11521" max="11521" width="5.85546875" style="25" customWidth="1"/>
    <col min="11522" max="11522" width="42.5703125" style="25" customWidth="1"/>
    <col min="11523" max="11528" width="11" style="25" customWidth="1"/>
    <col min="11529" max="11529" width="12.28515625" style="25" customWidth="1"/>
    <col min="11530" max="11530" width="2.85546875" style="25" customWidth="1"/>
    <col min="11531" max="11776" width="9.140625" style="25"/>
    <col min="11777" max="11777" width="5.85546875" style="25" customWidth="1"/>
    <col min="11778" max="11778" width="42.5703125" style="25" customWidth="1"/>
    <col min="11779" max="11784" width="11" style="25" customWidth="1"/>
    <col min="11785" max="11785" width="12.28515625" style="25" customWidth="1"/>
    <col min="11786" max="11786" width="2.85546875" style="25" customWidth="1"/>
    <col min="11787" max="12032" width="9.140625" style="25"/>
    <col min="12033" max="12033" width="5.85546875" style="25" customWidth="1"/>
    <col min="12034" max="12034" width="42.5703125" style="25" customWidth="1"/>
    <col min="12035" max="12040" width="11" style="25" customWidth="1"/>
    <col min="12041" max="12041" width="12.28515625" style="25" customWidth="1"/>
    <col min="12042" max="12042" width="2.85546875" style="25" customWidth="1"/>
    <col min="12043" max="12288" width="9.140625" style="25"/>
    <col min="12289" max="12289" width="5.85546875" style="25" customWidth="1"/>
    <col min="12290" max="12290" width="42.5703125" style="25" customWidth="1"/>
    <col min="12291" max="12296" width="11" style="25" customWidth="1"/>
    <col min="12297" max="12297" width="12.28515625" style="25" customWidth="1"/>
    <col min="12298" max="12298" width="2.85546875" style="25" customWidth="1"/>
    <col min="12299" max="12544" width="9.140625" style="25"/>
    <col min="12545" max="12545" width="5.85546875" style="25" customWidth="1"/>
    <col min="12546" max="12546" width="42.5703125" style="25" customWidth="1"/>
    <col min="12547" max="12552" width="11" style="25" customWidth="1"/>
    <col min="12553" max="12553" width="12.28515625" style="25" customWidth="1"/>
    <col min="12554" max="12554" width="2.85546875" style="25" customWidth="1"/>
    <col min="12555" max="12800" width="9.140625" style="25"/>
    <col min="12801" max="12801" width="5.85546875" style="25" customWidth="1"/>
    <col min="12802" max="12802" width="42.5703125" style="25" customWidth="1"/>
    <col min="12803" max="12808" width="11" style="25" customWidth="1"/>
    <col min="12809" max="12809" width="12.28515625" style="25" customWidth="1"/>
    <col min="12810" max="12810" width="2.85546875" style="25" customWidth="1"/>
    <col min="12811" max="13056" width="9.140625" style="25"/>
    <col min="13057" max="13057" width="5.85546875" style="25" customWidth="1"/>
    <col min="13058" max="13058" width="42.5703125" style="25" customWidth="1"/>
    <col min="13059" max="13064" width="11" style="25" customWidth="1"/>
    <col min="13065" max="13065" width="12.28515625" style="25" customWidth="1"/>
    <col min="13066" max="13066" width="2.85546875" style="25" customWidth="1"/>
    <col min="13067" max="13312" width="9.140625" style="25"/>
    <col min="13313" max="13313" width="5.85546875" style="25" customWidth="1"/>
    <col min="13314" max="13314" width="42.5703125" style="25" customWidth="1"/>
    <col min="13315" max="13320" width="11" style="25" customWidth="1"/>
    <col min="13321" max="13321" width="12.28515625" style="25" customWidth="1"/>
    <col min="13322" max="13322" width="2.85546875" style="25" customWidth="1"/>
    <col min="13323" max="13568" width="9.140625" style="25"/>
    <col min="13569" max="13569" width="5.85546875" style="25" customWidth="1"/>
    <col min="13570" max="13570" width="42.5703125" style="25" customWidth="1"/>
    <col min="13571" max="13576" width="11" style="25" customWidth="1"/>
    <col min="13577" max="13577" width="12.28515625" style="25" customWidth="1"/>
    <col min="13578" max="13578" width="2.85546875" style="25" customWidth="1"/>
    <col min="13579" max="13824" width="9.140625" style="25"/>
    <col min="13825" max="13825" width="5.85546875" style="25" customWidth="1"/>
    <col min="13826" max="13826" width="42.5703125" style="25" customWidth="1"/>
    <col min="13827" max="13832" width="11" style="25" customWidth="1"/>
    <col min="13833" max="13833" width="12.28515625" style="25" customWidth="1"/>
    <col min="13834" max="13834" width="2.85546875" style="25" customWidth="1"/>
    <col min="13835" max="14080" width="9.140625" style="25"/>
    <col min="14081" max="14081" width="5.85546875" style="25" customWidth="1"/>
    <col min="14082" max="14082" width="42.5703125" style="25" customWidth="1"/>
    <col min="14083" max="14088" width="11" style="25" customWidth="1"/>
    <col min="14089" max="14089" width="12.28515625" style="25" customWidth="1"/>
    <col min="14090" max="14090" width="2.85546875" style="25" customWidth="1"/>
    <col min="14091" max="14336" width="9.140625" style="25"/>
    <col min="14337" max="14337" width="5.85546875" style="25" customWidth="1"/>
    <col min="14338" max="14338" width="42.5703125" style="25" customWidth="1"/>
    <col min="14339" max="14344" width="11" style="25" customWidth="1"/>
    <col min="14345" max="14345" width="12.28515625" style="25" customWidth="1"/>
    <col min="14346" max="14346" width="2.85546875" style="25" customWidth="1"/>
    <col min="14347" max="14592" width="9.140625" style="25"/>
    <col min="14593" max="14593" width="5.85546875" style="25" customWidth="1"/>
    <col min="14594" max="14594" width="42.5703125" style="25" customWidth="1"/>
    <col min="14595" max="14600" width="11" style="25" customWidth="1"/>
    <col min="14601" max="14601" width="12.28515625" style="25" customWidth="1"/>
    <col min="14602" max="14602" width="2.85546875" style="25" customWidth="1"/>
    <col min="14603" max="14848" width="9.140625" style="25"/>
    <col min="14849" max="14849" width="5.85546875" style="25" customWidth="1"/>
    <col min="14850" max="14850" width="42.5703125" style="25" customWidth="1"/>
    <col min="14851" max="14856" width="11" style="25" customWidth="1"/>
    <col min="14857" max="14857" width="12.28515625" style="25" customWidth="1"/>
    <col min="14858" max="14858" width="2.85546875" style="25" customWidth="1"/>
    <col min="14859" max="15104" width="9.140625" style="25"/>
    <col min="15105" max="15105" width="5.85546875" style="25" customWidth="1"/>
    <col min="15106" max="15106" width="42.5703125" style="25" customWidth="1"/>
    <col min="15107" max="15112" width="11" style="25" customWidth="1"/>
    <col min="15113" max="15113" width="12.28515625" style="25" customWidth="1"/>
    <col min="15114" max="15114" width="2.85546875" style="25" customWidth="1"/>
    <col min="15115" max="15360" width="9.140625" style="25"/>
    <col min="15361" max="15361" width="5.85546875" style="25" customWidth="1"/>
    <col min="15362" max="15362" width="42.5703125" style="25" customWidth="1"/>
    <col min="15363" max="15368" width="11" style="25" customWidth="1"/>
    <col min="15369" max="15369" width="12.28515625" style="25" customWidth="1"/>
    <col min="15370" max="15370" width="2.85546875" style="25" customWidth="1"/>
    <col min="15371" max="15616" width="9.140625" style="25"/>
    <col min="15617" max="15617" width="5.85546875" style="25" customWidth="1"/>
    <col min="15618" max="15618" width="42.5703125" style="25" customWidth="1"/>
    <col min="15619" max="15624" width="11" style="25" customWidth="1"/>
    <col min="15625" max="15625" width="12.28515625" style="25" customWidth="1"/>
    <col min="15626" max="15626" width="2.85546875" style="25" customWidth="1"/>
    <col min="15627" max="15872" width="9.140625" style="25"/>
    <col min="15873" max="15873" width="5.85546875" style="25" customWidth="1"/>
    <col min="15874" max="15874" width="42.5703125" style="25" customWidth="1"/>
    <col min="15875" max="15880" width="11" style="25" customWidth="1"/>
    <col min="15881" max="15881" width="12.28515625" style="25" customWidth="1"/>
    <col min="15882" max="15882" width="2.85546875" style="25" customWidth="1"/>
    <col min="15883" max="16128" width="9.140625" style="25"/>
    <col min="16129" max="16129" width="5.85546875" style="25" customWidth="1"/>
    <col min="16130" max="16130" width="42.5703125" style="25" customWidth="1"/>
    <col min="16131" max="16136" width="11" style="25" customWidth="1"/>
    <col min="16137" max="16137" width="12.28515625" style="25" customWidth="1"/>
    <col min="16138" max="16138" width="2.85546875" style="25" customWidth="1"/>
    <col min="16139" max="16384" width="9.140625" style="25"/>
  </cols>
  <sheetData>
    <row r="1" spans="1:10" ht="15" customHeight="1" x14ac:dyDescent="0.25">
      <c r="A1" s="496" t="s">
        <v>406</v>
      </c>
      <c r="B1" s="496"/>
      <c r="C1" s="496"/>
      <c r="D1" s="496"/>
      <c r="E1" s="496"/>
      <c r="F1" s="496"/>
      <c r="G1" s="496"/>
      <c r="H1" s="496"/>
      <c r="I1" s="496"/>
    </row>
    <row r="2" spans="1:10" x14ac:dyDescent="0.25">
      <c r="A2" s="496"/>
      <c r="B2" s="496"/>
      <c r="C2" s="496"/>
      <c r="D2" s="496"/>
      <c r="E2" s="496"/>
      <c r="F2" s="496"/>
      <c r="G2" s="496"/>
      <c r="H2" s="496"/>
      <c r="I2" s="496"/>
    </row>
    <row r="3" spans="1:10" ht="15" customHeight="1" x14ac:dyDescent="0.2">
      <c r="A3" s="495" t="s">
        <v>255</v>
      </c>
      <c r="B3" s="495"/>
      <c r="C3" s="495"/>
      <c r="D3" s="495"/>
      <c r="E3" s="495"/>
      <c r="F3" s="495"/>
      <c r="G3" s="495"/>
      <c r="H3" s="495"/>
      <c r="I3" s="495"/>
    </row>
    <row r="4" spans="1:10" ht="16.5" thickBot="1" x14ac:dyDescent="0.3">
      <c r="B4" s="594" t="s">
        <v>141</v>
      </c>
      <c r="C4" s="594"/>
      <c r="D4" s="594"/>
      <c r="E4" s="594"/>
      <c r="F4" s="594"/>
      <c r="G4" s="594"/>
      <c r="H4" s="594"/>
      <c r="I4" s="594"/>
      <c r="J4" s="594"/>
    </row>
    <row r="5" spans="1:10" s="27" customFormat="1" ht="14.25" x14ac:dyDescent="0.25">
      <c r="A5" s="595" t="s">
        <v>142</v>
      </c>
      <c r="B5" s="597" t="s">
        <v>143</v>
      </c>
      <c r="C5" s="595" t="s">
        <v>144</v>
      </c>
      <c r="D5" s="599">
        <v>2020</v>
      </c>
      <c r="E5" s="601" t="s">
        <v>145</v>
      </c>
      <c r="F5" s="602"/>
      <c r="G5" s="602"/>
      <c r="H5" s="603"/>
      <c r="I5" s="597" t="s">
        <v>5</v>
      </c>
    </row>
    <row r="6" spans="1:10" s="28" customFormat="1" thickBot="1" x14ac:dyDescent="0.3">
      <c r="A6" s="596"/>
      <c r="B6" s="598"/>
      <c r="C6" s="598"/>
      <c r="D6" s="600"/>
      <c r="E6" s="150">
        <v>2021</v>
      </c>
      <c r="F6" s="150">
        <v>2022</v>
      </c>
      <c r="G6" s="150">
        <v>2023</v>
      </c>
      <c r="H6" s="151">
        <v>2024</v>
      </c>
      <c r="I6" s="598"/>
    </row>
    <row r="7" spans="1:10" s="34" customFormat="1" ht="14.45" thickBot="1" x14ac:dyDescent="0.35">
      <c r="A7" s="29" t="s">
        <v>146</v>
      </c>
      <c r="B7" s="30" t="s">
        <v>147</v>
      </c>
      <c r="C7" s="31" t="s">
        <v>148</v>
      </c>
      <c r="D7" s="30" t="s">
        <v>149</v>
      </c>
      <c r="E7" s="29" t="s">
        <v>150</v>
      </c>
      <c r="F7" s="31" t="s">
        <v>151</v>
      </c>
      <c r="G7" s="31" t="s">
        <v>152</v>
      </c>
      <c r="H7" s="32" t="s">
        <v>153</v>
      </c>
      <c r="I7" s="33" t="s">
        <v>154</v>
      </c>
    </row>
    <row r="8" spans="1:10" ht="21.75" thickBot="1" x14ac:dyDescent="0.3">
      <c r="A8" s="35" t="s">
        <v>7</v>
      </c>
      <c r="B8" s="36" t="s">
        <v>155</v>
      </c>
      <c r="C8" s="37"/>
      <c r="D8" s="38">
        <f>+D9+D10</f>
        <v>0</v>
      </c>
      <c r="E8" s="39">
        <f>+E9+E10</f>
        <v>0</v>
      </c>
      <c r="F8" s="40">
        <f>+F9+F10</f>
        <v>0</v>
      </c>
      <c r="G8" s="40">
        <f>+G9+G10</f>
        <v>0</v>
      </c>
      <c r="H8" s="41">
        <f>+H9+H10</f>
        <v>0</v>
      </c>
      <c r="I8" s="42">
        <f t="shared" ref="I8:I19" si="0">SUM(D8:H8)</f>
        <v>0</v>
      </c>
    </row>
    <row r="9" spans="1:10" x14ac:dyDescent="0.25">
      <c r="A9" s="43" t="s">
        <v>9</v>
      </c>
      <c r="B9" s="44" t="s">
        <v>156</v>
      </c>
      <c r="C9" s="45"/>
      <c r="D9" s="46"/>
      <c r="E9" s="47"/>
      <c r="F9" s="48"/>
      <c r="G9" s="48"/>
      <c r="H9" s="49"/>
      <c r="I9" s="50">
        <f t="shared" si="0"/>
        <v>0</v>
      </c>
      <c r="J9" s="591"/>
    </row>
    <row r="10" spans="1:10" ht="15.75" thickBot="1" x14ac:dyDescent="0.3">
      <c r="A10" s="43" t="s">
        <v>17</v>
      </c>
      <c r="B10" s="44" t="s">
        <v>156</v>
      </c>
      <c r="C10" s="45"/>
      <c r="D10" s="46"/>
      <c r="E10" s="47"/>
      <c r="F10" s="48"/>
      <c r="G10" s="48"/>
      <c r="H10" s="49"/>
      <c r="I10" s="50">
        <f t="shared" si="0"/>
        <v>0</v>
      </c>
      <c r="J10" s="591"/>
    </row>
    <row r="11" spans="1:10" ht="21.75" thickBot="1" x14ac:dyDescent="0.3">
      <c r="A11" s="35" t="s">
        <v>12</v>
      </c>
      <c r="B11" s="36" t="s">
        <v>157</v>
      </c>
      <c r="C11" s="37"/>
      <c r="D11" s="38">
        <f>+D12+D13</f>
        <v>0</v>
      </c>
      <c r="E11" s="39">
        <f>+E12+E13</f>
        <v>0</v>
      </c>
      <c r="F11" s="40">
        <f>+F12+F13</f>
        <v>0</v>
      </c>
      <c r="G11" s="40">
        <f>+G12+G13</f>
        <v>0</v>
      </c>
      <c r="H11" s="41">
        <f>+H12+H13</f>
        <v>0</v>
      </c>
      <c r="I11" s="42">
        <f t="shared" si="0"/>
        <v>0</v>
      </c>
      <c r="J11" s="591"/>
    </row>
    <row r="12" spans="1:10" x14ac:dyDescent="0.25">
      <c r="A12" s="43" t="s">
        <v>34</v>
      </c>
      <c r="B12" s="44" t="s">
        <v>156</v>
      </c>
      <c r="C12" s="45"/>
      <c r="D12" s="46"/>
      <c r="E12" s="47"/>
      <c r="F12" s="48"/>
      <c r="G12" s="48"/>
      <c r="H12" s="49"/>
      <c r="I12" s="50">
        <f t="shared" si="0"/>
        <v>0</v>
      </c>
      <c r="J12" s="591"/>
    </row>
    <row r="13" spans="1:10" ht="15.75" thickBot="1" x14ac:dyDescent="0.3">
      <c r="A13" s="43" t="s">
        <v>158</v>
      </c>
      <c r="B13" s="44" t="s">
        <v>156</v>
      </c>
      <c r="C13" s="45"/>
      <c r="D13" s="46"/>
      <c r="E13" s="47"/>
      <c r="F13" s="48"/>
      <c r="G13" s="48"/>
      <c r="H13" s="49"/>
      <c r="I13" s="50">
        <f t="shared" si="0"/>
        <v>0</v>
      </c>
      <c r="J13" s="591"/>
    </row>
    <row r="14" spans="1:10" ht="15.75" thickBot="1" x14ac:dyDescent="0.3">
      <c r="A14" s="35" t="s">
        <v>159</v>
      </c>
      <c r="B14" s="36" t="s">
        <v>160</v>
      </c>
      <c r="C14" s="37"/>
      <c r="D14" s="38">
        <f>+D15</f>
        <v>0</v>
      </c>
      <c r="E14" s="39">
        <f>+E15</f>
        <v>0</v>
      </c>
      <c r="F14" s="40">
        <f>+F15</f>
        <v>0</v>
      </c>
      <c r="G14" s="40">
        <f>+G15</f>
        <v>0</v>
      </c>
      <c r="H14" s="41">
        <f>+H15</f>
        <v>0</v>
      </c>
      <c r="I14" s="42">
        <f t="shared" si="0"/>
        <v>0</v>
      </c>
      <c r="J14" s="591"/>
    </row>
    <row r="15" spans="1:10" ht="15.75" thickBot="1" x14ac:dyDescent="0.3">
      <c r="A15" s="43" t="s">
        <v>161</v>
      </c>
      <c r="B15" s="44" t="s">
        <v>156</v>
      </c>
      <c r="C15" s="45"/>
      <c r="D15" s="46"/>
      <c r="E15" s="47"/>
      <c r="F15" s="48"/>
      <c r="G15" s="48"/>
      <c r="H15" s="49"/>
      <c r="I15" s="50">
        <f t="shared" si="0"/>
        <v>0</v>
      </c>
      <c r="J15" s="591"/>
    </row>
    <row r="16" spans="1:10" ht="15.75" thickBot="1" x14ac:dyDescent="0.3">
      <c r="A16" s="35" t="s">
        <v>162</v>
      </c>
      <c r="B16" s="36" t="s">
        <v>163</v>
      </c>
      <c r="C16" s="37"/>
      <c r="D16" s="38">
        <f>+D17</f>
        <v>0</v>
      </c>
      <c r="E16" s="39">
        <f>+E17</f>
        <v>0</v>
      </c>
      <c r="F16" s="40">
        <f>+F17</f>
        <v>0</v>
      </c>
      <c r="G16" s="40">
        <f>+G17</f>
        <v>0</v>
      </c>
      <c r="H16" s="41">
        <f>+H17</f>
        <v>0</v>
      </c>
      <c r="I16" s="42">
        <f t="shared" si="0"/>
        <v>0</v>
      </c>
      <c r="J16" s="591"/>
    </row>
    <row r="17" spans="1:10" ht="15.75" thickBot="1" x14ac:dyDescent="0.3">
      <c r="A17" s="51" t="s">
        <v>164</v>
      </c>
      <c r="B17" s="52" t="s">
        <v>156</v>
      </c>
      <c r="C17" s="53"/>
      <c r="D17" s="54"/>
      <c r="E17" s="55"/>
      <c r="F17" s="56"/>
      <c r="G17" s="56"/>
      <c r="H17" s="57"/>
      <c r="I17" s="58">
        <f t="shared" si="0"/>
        <v>0</v>
      </c>
      <c r="J17" s="591"/>
    </row>
    <row r="18" spans="1:10" ht="15.75" thickBot="1" x14ac:dyDescent="0.3">
      <c r="A18" s="35" t="s">
        <v>165</v>
      </c>
      <c r="B18" s="59" t="s">
        <v>166</v>
      </c>
      <c r="C18" s="37"/>
      <c r="D18" s="38">
        <f>+D19</f>
        <v>0</v>
      </c>
      <c r="E18" s="39">
        <f>+E19</f>
        <v>0</v>
      </c>
      <c r="F18" s="40">
        <f>+F19</f>
        <v>0</v>
      </c>
      <c r="G18" s="40">
        <f>+G19</f>
        <v>0</v>
      </c>
      <c r="H18" s="41">
        <f>+H19</f>
        <v>0</v>
      </c>
      <c r="I18" s="42">
        <f t="shared" si="0"/>
        <v>0</v>
      </c>
      <c r="J18" s="591"/>
    </row>
    <row r="19" spans="1:10" ht="15.75" thickBot="1" x14ac:dyDescent="0.3">
      <c r="A19" s="60" t="s">
        <v>167</v>
      </c>
      <c r="B19" s="61" t="s">
        <v>156</v>
      </c>
      <c r="C19" s="62"/>
      <c r="D19" s="63"/>
      <c r="E19" s="64"/>
      <c r="F19" s="65"/>
      <c r="G19" s="65"/>
      <c r="H19" s="66"/>
      <c r="I19" s="67">
        <f t="shared" si="0"/>
        <v>0</v>
      </c>
      <c r="J19" s="591"/>
    </row>
    <row r="20" spans="1:10" ht="15.75" thickBot="1" x14ac:dyDescent="0.3">
      <c r="A20" s="592" t="s">
        <v>168</v>
      </c>
      <c r="B20" s="593"/>
      <c r="C20" s="68"/>
      <c r="D20" s="38">
        <f t="shared" ref="D20:I20" si="1">+D8+D11+D14+D16+D18</f>
        <v>0</v>
      </c>
      <c r="E20" s="39">
        <f t="shared" si="1"/>
        <v>0</v>
      </c>
      <c r="F20" s="40">
        <f t="shared" si="1"/>
        <v>0</v>
      </c>
      <c r="G20" s="40">
        <f t="shared" si="1"/>
        <v>0</v>
      </c>
      <c r="H20" s="41">
        <f t="shared" si="1"/>
        <v>0</v>
      </c>
      <c r="I20" s="42">
        <f t="shared" si="1"/>
        <v>0</v>
      </c>
      <c r="J20" s="591"/>
    </row>
  </sheetData>
  <mergeCells count="11">
    <mergeCell ref="J9:J20"/>
    <mergeCell ref="A20:B20"/>
    <mergeCell ref="A1:I2"/>
    <mergeCell ref="A3:I3"/>
    <mergeCell ref="B4:J4"/>
    <mergeCell ref="A5:A6"/>
    <mergeCell ref="B5:B6"/>
    <mergeCell ref="C5:C6"/>
    <mergeCell ref="D5:D6"/>
    <mergeCell ref="E5:H5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sqref="A1:G2"/>
    </sheetView>
  </sheetViews>
  <sheetFormatPr defaultRowHeight="15" x14ac:dyDescent="0.25"/>
  <cols>
    <col min="1" max="1" width="4.85546875" style="69" customWidth="1"/>
    <col min="2" max="2" width="30.5703125" style="69" customWidth="1"/>
    <col min="3" max="7" width="16.7109375" style="69" customWidth="1"/>
    <col min="8" max="257" width="9.140625" style="69"/>
    <col min="258" max="258" width="4.85546875" style="69" customWidth="1"/>
    <col min="259" max="259" width="30.5703125" style="69" customWidth="1"/>
    <col min="260" max="263" width="12" style="69" customWidth="1"/>
    <col min="264" max="513" width="9.140625" style="69"/>
    <col min="514" max="514" width="4.85546875" style="69" customWidth="1"/>
    <col min="515" max="515" width="30.5703125" style="69" customWidth="1"/>
    <col min="516" max="519" width="12" style="69" customWidth="1"/>
    <col min="520" max="769" width="9.140625" style="69"/>
    <col min="770" max="770" width="4.85546875" style="69" customWidth="1"/>
    <col min="771" max="771" width="30.5703125" style="69" customWidth="1"/>
    <col min="772" max="775" width="12" style="69" customWidth="1"/>
    <col min="776" max="1025" width="9.140625" style="69"/>
    <col min="1026" max="1026" width="4.85546875" style="69" customWidth="1"/>
    <col min="1027" max="1027" width="30.5703125" style="69" customWidth="1"/>
    <col min="1028" max="1031" width="12" style="69" customWidth="1"/>
    <col min="1032" max="1281" width="9.140625" style="69"/>
    <col min="1282" max="1282" width="4.85546875" style="69" customWidth="1"/>
    <col min="1283" max="1283" width="30.5703125" style="69" customWidth="1"/>
    <col min="1284" max="1287" width="12" style="69" customWidth="1"/>
    <col min="1288" max="1537" width="9.140625" style="69"/>
    <col min="1538" max="1538" width="4.85546875" style="69" customWidth="1"/>
    <col min="1539" max="1539" width="30.5703125" style="69" customWidth="1"/>
    <col min="1540" max="1543" width="12" style="69" customWidth="1"/>
    <col min="1544" max="1793" width="9.140625" style="69"/>
    <col min="1794" max="1794" width="4.85546875" style="69" customWidth="1"/>
    <col min="1795" max="1795" width="30.5703125" style="69" customWidth="1"/>
    <col min="1796" max="1799" width="12" style="69" customWidth="1"/>
    <col min="1800" max="2049" width="9.140625" style="69"/>
    <col min="2050" max="2050" width="4.85546875" style="69" customWidth="1"/>
    <col min="2051" max="2051" width="30.5703125" style="69" customWidth="1"/>
    <col min="2052" max="2055" width="12" style="69" customWidth="1"/>
    <col min="2056" max="2305" width="9.140625" style="69"/>
    <col min="2306" max="2306" width="4.85546875" style="69" customWidth="1"/>
    <col min="2307" max="2307" width="30.5703125" style="69" customWidth="1"/>
    <col min="2308" max="2311" width="12" style="69" customWidth="1"/>
    <col min="2312" max="2561" width="9.140625" style="69"/>
    <col min="2562" max="2562" width="4.85546875" style="69" customWidth="1"/>
    <col min="2563" max="2563" width="30.5703125" style="69" customWidth="1"/>
    <col min="2564" max="2567" width="12" style="69" customWidth="1"/>
    <col min="2568" max="2817" width="9.140625" style="69"/>
    <col min="2818" max="2818" width="4.85546875" style="69" customWidth="1"/>
    <col min="2819" max="2819" width="30.5703125" style="69" customWidth="1"/>
    <col min="2820" max="2823" width="12" style="69" customWidth="1"/>
    <col min="2824" max="3073" width="9.140625" style="69"/>
    <col min="3074" max="3074" width="4.85546875" style="69" customWidth="1"/>
    <col min="3075" max="3075" width="30.5703125" style="69" customWidth="1"/>
    <col min="3076" max="3079" width="12" style="69" customWidth="1"/>
    <col min="3080" max="3329" width="9.140625" style="69"/>
    <col min="3330" max="3330" width="4.85546875" style="69" customWidth="1"/>
    <col min="3331" max="3331" width="30.5703125" style="69" customWidth="1"/>
    <col min="3332" max="3335" width="12" style="69" customWidth="1"/>
    <col min="3336" max="3585" width="9.140625" style="69"/>
    <col min="3586" max="3586" width="4.85546875" style="69" customWidth="1"/>
    <col min="3587" max="3587" width="30.5703125" style="69" customWidth="1"/>
    <col min="3588" max="3591" width="12" style="69" customWidth="1"/>
    <col min="3592" max="3841" width="9.140625" style="69"/>
    <col min="3842" max="3842" width="4.85546875" style="69" customWidth="1"/>
    <col min="3843" max="3843" width="30.5703125" style="69" customWidth="1"/>
    <col min="3844" max="3847" width="12" style="69" customWidth="1"/>
    <col min="3848" max="4097" width="9.140625" style="69"/>
    <col min="4098" max="4098" width="4.85546875" style="69" customWidth="1"/>
    <col min="4099" max="4099" width="30.5703125" style="69" customWidth="1"/>
    <col min="4100" max="4103" width="12" style="69" customWidth="1"/>
    <col min="4104" max="4353" width="9.140625" style="69"/>
    <col min="4354" max="4354" width="4.85546875" style="69" customWidth="1"/>
    <col min="4355" max="4355" width="30.5703125" style="69" customWidth="1"/>
    <col min="4356" max="4359" width="12" style="69" customWidth="1"/>
    <col min="4360" max="4609" width="9.140625" style="69"/>
    <col min="4610" max="4610" width="4.85546875" style="69" customWidth="1"/>
    <col min="4611" max="4611" width="30.5703125" style="69" customWidth="1"/>
    <col min="4612" max="4615" width="12" style="69" customWidth="1"/>
    <col min="4616" max="4865" width="9.140625" style="69"/>
    <col min="4866" max="4866" width="4.85546875" style="69" customWidth="1"/>
    <col min="4867" max="4867" width="30.5703125" style="69" customWidth="1"/>
    <col min="4868" max="4871" width="12" style="69" customWidth="1"/>
    <col min="4872" max="5121" width="9.140625" style="69"/>
    <col min="5122" max="5122" width="4.85546875" style="69" customWidth="1"/>
    <col min="5123" max="5123" width="30.5703125" style="69" customWidth="1"/>
    <col min="5124" max="5127" width="12" style="69" customWidth="1"/>
    <col min="5128" max="5377" width="9.140625" style="69"/>
    <col min="5378" max="5378" width="4.85546875" style="69" customWidth="1"/>
    <col min="5379" max="5379" width="30.5703125" style="69" customWidth="1"/>
    <col min="5380" max="5383" width="12" style="69" customWidth="1"/>
    <col min="5384" max="5633" width="9.140625" style="69"/>
    <col min="5634" max="5634" width="4.85546875" style="69" customWidth="1"/>
    <col min="5635" max="5635" width="30.5703125" style="69" customWidth="1"/>
    <col min="5636" max="5639" width="12" style="69" customWidth="1"/>
    <col min="5640" max="5889" width="9.140625" style="69"/>
    <col min="5890" max="5890" width="4.85546875" style="69" customWidth="1"/>
    <col min="5891" max="5891" width="30.5703125" style="69" customWidth="1"/>
    <col min="5892" max="5895" width="12" style="69" customWidth="1"/>
    <col min="5896" max="6145" width="9.140625" style="69"/>
    <col min="6146" max="6146" width="4.85546875" style="69" customWidth="1"/>
    <col min="6147" max="6147" width="30.5703125" style="69" customWidth="1"/>
    <col min="6148" max="6151" width="12" style="69" customWidth="1"/>
    <col min="6152" max="6401" width="9.140625" style="69"/>
    <col min="6402" max="6402" width="4.85546875" style="69" customWidth="1"/>
    <col min="6403" max="6403" width="30.5703125" style="69" customWidth="1"/>
    <col min="6404" max="6407" width="12" style="69" customWidth="1"/>
    <col min="6408" max="6657" width="9.140625" style="69"/>
    <col min="6658" max="6658" width="4.85546875" style="69" customWidth="1"/>
    <col min="6659" max="6659" width="30.5703125" style="69" customWidth="1"/>
    <col min="6660" max="6663" width="12" style="69" customWidth="1"/>
    <col min="6664" max="6913" width="9.140625" style="69"/>
    <col min="6914" max="6914" width="4.85546875" style="69" customWidth="1"/>
    <col min="6915" max="6915" width="30.5703125" style="69" customWidth="1"/>
    <col min="6916" max="6919" width="12" style="69" customWidth="1"/>
    <col min="6920" max="7169" width="9.140625" style="69"/>
    <col min="7170" max="7170" width="4.85546875" style="69" customWidth="1"/>
    <col min="7171" max="7171" width="30.5703125" style="69" customWidth="1"/>
    <col min="7172" max="7175" width="12" style="69" customWidth="1"/>
    <col min="7176" max="7425" width="9.140625" style="69"/>
    <col min="7426" max="7426" width="4.85546875" style="69" customWidth="1"/>
    <col min="7427" max="7427" width="30.5703125" style="69" customWidth="1"/>
    <col min="7428" max="7431" width="12" style="69" customWidth="1"/>
    <col min="7432" max="7681" width="9.140625" style="69"/>
    <col min="7682" max="7682" width="4.85546875" style="69" customWidth="1"/>
    <col min="7683" max="7683" width="30.5703125" style="69" customWidth="1"/>
    <col min="7684" max="7687" width="12" style="69" customWidth="1"/>
    <col min="7688" max="7937" width="9.140625" style="69"/>
    <col min="7938" max="7938" width="4.85546875" style="69" customWidth="1"/>
    <col min="7939" max="7939" width="30.5703125" style="69" customWidth="1"/>
    <col min="7940" max="7943" width="12" style="69" customWidth="1"/>
    <col min="7944" max="8193" width="9.140625" style="69"/>
    <col min="8194" max="8194" width="4.85546875" style="69" customWidth="1"/>
    <col min="8195" max="8195" width="30.5703125" style="69" customWidth="1"/>
    <col min="8196" max="8199" width="12" style="69" customWidth="1"/>
    <col min="8200" max="8449" width="9.140625" style="69"/>
    <col min="8450" max="8450" width="4.85546875" style="69" customWidth="1"/>
    <col min="8451" max="8451" width="30.5703125" style="69" customWidth="1"/>
    <col min="8452" max="8455" width="12" style="69" customWidth="1"/>
    <col min="8456" max="8705" width="9.140625" style="69"/>
    <col min="8706" max="8706" width="4.85546875" style="69" customWidth="1"/>
    <col min="8707" max="8707" width="30.5703125" style="69" customWidth="1"/>
    <col min="8708" max="8711" width="12" style="69" customWidth="1"/>
    <col min="8712" max="8961" width="9.140625" style="69"/>
    <col min="8962" max="8962" width="4.85546875" style="69" customWidth="1"/>
    <col min="8963" max="8963" width="30.5703125" style="69" customWidth="1"/>
    <col min="8964" max="8967" width="12" style="69" customWidth="1"/>
    <col min="8968" max="9217" width="9.140625" style="69"/>
    <col min="9218" max="9218" width="4.85546875" style="69" customWidth="1"/>
    <col min="9219" max="9219" width="30.5703125" style="69" customWidth="1"/>
    <col min="9220" max="9223" width="12" style="69" customWidth="1"/>
    <col min="9224" max="9473" width="9.140625" style="69"/>
    <col min="9474" max="9474" width="4.85546875" style="69" customWidth="1"/>
    <col min="9475" max="9475" width="30.5703125" style="69" customWidth="1"/>
    <col min="9476" max="9479" width="12" style="69" customWidth="1"/>
    <col min="9480" max="9729" width="9.140625" style="69"/>
    <col min="9730" max="9730" width="4.85546875" style="69" customWidth="1"/>
    <col min="9731" max="9731" width="30.5703125" style="69" customWidth="1"/>
    <col min="9732" max="9735" width="12" style="69" customWidth="1"/>
    <col min="9736" max="9985" width="9.140625" style="69"/>
    <col min="9986" max="9986" width="4.85546875" style="69" customWidth="1"/>
    <col min="9987" max="9987" width="30.5703125" style="69" customWidth="1"/>
    <col min="9988" max="9991" width="12" style="69" customWidth="1"/>
    <col min="9992" max="10241" width="9.140625" style="69"/>
    <col min="10242" max="10242" width="4.85546875" style="69" customWidth="1"/>
    <col min="10243" max="10243" width="30.5703125" style="69" customWidth="1"/>
    <col min="10244" max="10247" width="12" style="69" customWidth="1"/>
    <col min="10248" max="10497" width="9.140625" style="69"/>
    <col min="10498" max="10498" width="4.85546875" style="69" customWidth="1"/>
    <col min="10499" max="10499" width="30.5703125" style="69" customWidth="1"/>
    <col min="10500" max="10503" width="12" style="69" customWidth="1"/>
    <col min="10504" max="10753" width="9.140625" style="69"/>
    <col min="10754" max="10754" width="4.85546875" style="69" customWidth="1"/>
    <col min="10755" max="10755" width="30.5703125" style="69" customWidth="1"/>
    <col min="10756" max="10759" width="12" style="69" customWidth="1"/>
    <col min="10760" max="11009" width="9.140625" style="69"/>
    <col min="11010" max="11010" width="4.85546875" style="69" customWidth="1"/>
    <col min="11011" max="11011" width="30.5703125" style="69" customWidth="1"/>
    <col min="11012" max="11015" width="12" style="69" customWidth="1"/>
    <col min="11016" max="11265" width="9.140625" style="69"/>
    <col min="11266" max="11266" width="4.85546875" style="69" customWidth="1"/>
    <col min="11267" max="11267" width="30.5703125" style="69" customWidth="1"/>
    <col min="11268" max="11271" width="12" style="69" customWidth="1"/>
    <col min="11272" max="11521" width="9.140625" style="69"/>
    <col min="11522" max="11522" width="4.85546875" style="69" customWidth="1"/>
    <col min="11523" max="11523" width="30.5703125" style="69" customWidth="1"/>
    <col min="11524" max="11527" width="12" style="69" customWidth="1"/>
    <col min="11528" max="11777" width="9.140625" style="69"/>
    <col min="11778" max="11778" width="4.85546875" style="69" customWidth="1"/>
    <col min="11779" max="11779" width="30.5703125" style="69" customWidth="1"/>
    <col min="11780" max="11783" width="12" style="69" customWidth="1"/>
    <col min="11784" max="12033" width="9.140625" style="69"/>
    <col min="12034" max="12034" width="4.85546875" style="69" customWidth="1"/>
    <col min="12035" max="12035" width="30.5703125" style="69" customWidth="1"/>
    <col min="12036" max="12039" width="12" style="69" customWidth="1"/>
    <col min="12040" max="12289" width="9.140625" style="69"/>
    <col min="12290" max="12290" width="4.85546875" style="69" customWidth="1"/>
    <col min="12291" max="12291" width="30.5703125" style="69" customWidth="1"/>
    <col min="12292" max="12295" width="12" style="69" customWidth="1"/>
    <col min="12296" max="12545" width="9.140625" style="69"/>
    <col min="12546" max="12546" width="4.85546875" style="69" customWidth="1"/>
    <col min="12547" max="12547" width="30.5703125" style="69" customWidth="1"/>
    <col min="12548" max="12551" width="12" style="69" customWidth="1"/>
    <col min="12552" max="12801" width="9.140625" style="69"/>
    <col min="12802" max="12802" width="4.85546875" style="69" customWidth="1"/>
    <col min="12803" max="12803" width="30.5703125" style="69" customWidth="1"/>
    <col min="12804" max="12807" width="12" style="69" customWidth="1"/>
    <col min="12808" max="13057" width="9.140625" style="69"/>
    <col min="13058" max="13058" width="4.85546875" style="69" customWidth="1"/>
    <col min="13059" max="13059" width="30.5703125" style="69" customWidth="1"/>
    <col min="13060" max="13063" width="12" style="69" customWidth="1"/>
    <col min="13064" max="13313" width="9.140625" style="69"/>
    <col min="13314" max="13314" width="4.85546875" style="69" customWidth="1"/>
    <col min="13315" max="13315" width="30.5703125" style="69" customWidth="1"/>
    <col min="13316" max="13319" width="12" style="69" customWidth="1"/>
    <col min="13320" max="13569" width="9.140625" style="69"/>
    <col min="13570" max="13570" width="4.85546875" style="69" customWidth="1"/>
    <col min="13571" max="13571" width="30.5703125" style="69" customWidth="1"/>
    <col min="13572" max="13575" width="12" style="69" customWidth="1"/>
    <col min="13576" max="13825" width="9.140625" style="69"/>
    <col min="13826" max="13826" width="4.85546875" style="69" customWidth="1"/>
    <col min="13827" max="13827" width="30.5703125" style="69" customWidth="1"/>
    <col min="13828" max="13831" width="12" style="69" customWidth="1"/>
    <col min="13832" max="14081" width="9.140625" style="69"/>
    <col min="14082" max="14082" width="4.85546875" style="69" customWidth="1"/>
    <col min="14083" max="14083" width="30.5703125" style="69" customWidth="1"/>
    <col min="14084" max="14087" width="12" style="69" customWidth="1"/>
    <col min="14088" max="14337" width="9.140625" style="69"/>
    <col min="14338" max="14338" width="4.85546875" style="69" customWidth="1"/>
    <col min="14339" max="14339" width="30.5703125" style="69" customWidth="1"/>
    <col min="14340" max="14343" width="12" style="69" customWidth="1"/>
    <col min="14344" max="14593" width="9.140625" style="69"/>
    <col min="14594" max="14594" width="4.85546875" style="69" customWidth="1"/>
    <col min="14595" max="14595" width="30.5703125" style="69" customWidth="1"/>
    <col min="14596" max="14599" width="12" style="69" customWidth="1"/>
    <col min="14600" max="14849" width="9.140625" style="69"/>
    <col min="14850" max="14850" width="4.85546875" style="69" customWidth="1"/>
    <col min="14851" max="14851" width="30.5703125" style="69" customWidth="1"/>
    <col min="14852" max="14855" width="12" style="69" customWidth="1"/>
    <col min="14856" max="15105" width="9.140625" style="69"/>
    <col min="15106" max="15106" width="4.85546875" style="69" customWidth="1"/>
    <col min="15107" max="15107" width="30.5703125" style="69" customWidth="1"/>
    <col min="15108" max="15111" width="12" style="69" customWidth="1"/>
    <col min="15112" max="15361" width="9.140625" style="69"/>
    <col min="15362" max="15362" width="4.85546875" style="69" customWidth="1"/>
    <col min="15363" max="15363" width="30.5703125" style="69" customWidth="1"/>
    <col min="15364" max="15367" width="12" style="69" customWidth="1"/>
    <col min="15368" max="15617" width="9.140625" style="69"/>
    <col min="15618" max="15618" width="4.85546875" style="69" customWidth="1"/>
    <col min="15619" max="15619" width="30.5703125" style="69" customWidth="1"/>
    <col min="15620" max="15623" width="12" style="69" customWidth="1"/>
    <col min="15624" max="15873" width="9.140625" style="69"/>
    <col min="15874" max="15874" width="4.85546875" style="69" customWidth="1"/>
    <col min="15875" max="15875" width="30.5703125" style="69" customWidth="1"/>
    <col min="15876" max="15879" width="12" style="69" customWidth="1"/>
    <col min="15880" max="16129" width="9.140625" style="69"/>
    <col min="16130" max="16130" width="4.85546875" style="69" customWidth="1"/>
    <col min="16131" max="16131" width="30.5703125" style="69" customWidth="1"/>
    <col min="16132" max="16135" width="12" style="69" customWidth="1"/>
    <col min="16136" max="16384" width="9.140625" style="69"/>
  </cols>
  <sheetData>
    <row r="1" spans="1:9" ht="15" customHeight="1" x14ac:dyDescent="0.25">
      <c r="A1" s="496" t="s">
        <v>407</v>
      </c>
      <c r="B1" s="496"/>
      <c r="C1" s="496"/>
      <c r="D1" s="496"/>
      <c r="E1" s="496"/>
      <c r="F1" s="496"/>
      <c r="G1" s="496"/>
      <c r="H1" s="10"/>
      <c r="I1" s="10"/>
    </row>
    <row r="2" spans="1:9" x14ac:dyDescent="0.25">
      <c r="A2" s="496"/>
      <c r="B2" s="496"/>
      <c r="C2" s="496"/>
      <c r="D2" s="496"/>
      <c r="E2" s="496"/>
      <c r="F2" s="496"/>
      <c r="G2" s="496"/>
      <c r="H2" s="10"/>
      <c r="I2" s="10"/>
    </row>
    <row r="3" spans="1:9" x14ac:dyDescent="0.25">
      <c r="A3" s="495" t="s">
        <v>255</v>
      </c>
      <c r="B3" s="495"/>
      <c r="C3" s="495"/>
      <c r="D3" s="495"/>
      <c r="E3" s="495"/>
      <c r="F3" s="495"/>
      <c r="G3" s="495"/>
      <c r="H3" s="22"/>
      <c r="I3" s="22"/>
    </row>
    <row r="5" spans="1:9" x14ac:dyDescent="0.25">
      <c r="A5" s="610" t="s">
        <v>271</v>
      </c>
      <c r="B5" s="610"/>
      <c r="C5" s="610"/>
      <c r="D5" s="610"/>
      <c r="E5" s="610"/>
      <c r="F5" s="610"/>
      <c r="G5" s="610"/>
    </row>
    <row r="6" spans="1:9" thickBot="1" x14ac:dyDescent="0.35">
      <c r="A6" s="70"/>
      <c r="B6" s="70"/>
      <c r="C6" s="70"/>
      <c r="D6" s="611"/>
      <c r="E6" s="611"/>
      <c r="F6" s="612" t="str">
        <f>'[1]2.2.sz.mell  '!E2</f>
        <v>Forintban!</v>
      </c>
      <c r="G6" s="612"/>
      <c r="H6" s="71"/>
    </row>
    <row r="7" spans="1:9" ht="25.5" x14ac:dyDescent="0.25">
      <c r="A7" s="604" t="s">
        <v>169</v>
      </c>
      <c r="B7" s="606" t="s">
        <v>170</v>
      </c>
      <c r="C7" s="92" t="s">
        <v>174</v>
      </c>
      <c r="D7" s="606" t="s">
        <v>171</v>
      </c>
      <c r="E7" s="606"/>
      <c r="F7" s="606"/>
      <c r="G7" s="608" t="s">
        <v>172</v>
      </c>
    </row>
    <row r="8" spans="1:9" ht="15.75" thickBot="1" x14ac:dyDescent="0.3">
      <c r="A8" s="605"/>
      <c r="B8" s="607"/>
      <c r="C8" s="93"/>
      <c r="D8" s="72">
        <v>2020</v>
      </c>
      <c r="E8" s="72">
        <v>2021</v>
      </c>
      <c r="F8" s="72">
        <v>2022</v>
      </c>
      <c r="G8" s="609"/>
    </row>
    <row r="9" spans="1:9" ht="14.45" thickBot="1" x14ac:dyDescent="0.3">
      <c r="A9" s="73"/>
      <c r="B9" s="74" t="s">
        <v>146</v>
      </c>
      <c r="C9" s="94">
        <v>43830</v>
      </c>
      <c r="D9" s="74" t="s">
        <v>147</v>
      </c>
      <c r="E9" s="74" t="s">
        <v>148</v>
      </c>
      <c r="F9" s="74" t="s">
        <v>149</v>
      </c>
      <c r="G9" s="75" t="s">
        <v>150</v>
      </c>
    </row>
    <row r="10" spans="1:9" ht="13.9" x14ac:dyDescent="0.25">
      <c r="A10" s="76" t="s">
        <v>7</v>
      </c>
      <c r="B10" s="77"/>
      <c r="C10" s="77"/>
      <c r="D10" s="78"/>
      <c r="E10" s="78"/>
      <c r="F10" s="78"/>
      <c r="G10" s="79">
        <f>SUM(D10:F10)</f>
        <v>0</v>
      </c>
    </row>
    <row r="11" spans="1:9" ht="13.9" x14ac:dyDescent="0.25">
      <c r="A11" s="80" t="s">
        <v>9</v>
      </c>
      <c r="B11" s="81"/>
      <c r="C11" s="81"/>
      <c r="D11" s="82"/>
      <c r="E11" s="82"/>
      <c r="F11" s="82"/>
      <c r="G11" s="83">
        <f>SUM(D11:F11)</f>
        <v>0</v>
      </c>
    </row>
    <row r="12" spans="1:9" s="91" customFormat="1" ht="13.9" x14ac:dyDescent="0.25">
      <c r="A12" s="80" t="s">
        <v>17</v>
      </c>
      <c r="B12" s="81"/>
      <c r="C12" s="81"/>
      <c r="D12" s="82"/>
      <c r="E12" s="82"/>
      <c r="F12" s="82"/>
      <c r="G12" s="83">
        <f>SUM(D12:F12)</f>
        <v>0</v>
      </c>
      <c r="H12" s="69"/>
      <c r="I12" s="69"/>
    </row>
    <row r="13" spans="1:9" ht="13.9" x14ac:dyDescent="0.25">
      <c r="A13" s="80" t="s">
        <v>12</v>
      </c>
      <c r="B13" s="81"/>
      <c r="C13" s="81"/>
      <c r="D13" s="82"/>
      <c r="E13" s="82"/>
      <c r="F13" s="82"/>
      <c r="G13" s="83">
        <f>SUM(D13:F13)</f>
        <v>0</v>
      </c>
    </row>
    <row r="14" spans="1:9" ht="14.45" thickBot="1" x14ac:dyDescent="0.3">
      <c r="A14" s="84" t="s">
        <v>34</v>
      </c>
      <c r="B14" s="85"/>
      <c r="C14" s="85"/>
      <c r="D14" s="86"/>
      <c r="E14" s="86"/>
      <c r="F14" s="86"/>
      <c r="G14" s="83">
        <f>SUM(D14:F14)</f>
        <v>0</v>
      </c>
    </row>
    <row r="15" spans="1:9" ht="15.75" thickBot="1" x14ac:dyDescent="0.3">
      <c r="A15" s="87" t="s">
        <v>158</v>
      </c>
      <c r="B15" s="88" t="s">
        <v>173</v>
      </c>
      <c r="C15" s="88"/>
      <c r="D15" s="89">
        <f>SUM(D10:D14)</f>
        <v>0</v>
      </c>
      <c r="E15" s="89">
        <f>SUM(E10:E14)</f>
        <v>0</v>
      </c>
      <c r="F15" s="89">
        <f>SUM(F10:F14)</f>
        <v>0</v>
      </c>
      <c r="G15" s="90">
        <f>SUM(G10:G14)</f>
        <v>0</v>
      </c>
      <c r="H15" s="91"/>
      <c r="I15" s="91"/>
    </row>
  </sheetData>
  <mergeCells count="9">
    <mergeCell ref="A7:A8"/>
    <mergeCell ref="B7:B8"/>
    <mergeCell ref="D7:F7"/>
    <mergeCell ref="G7:G8"/>
    <mergeCell ref="A1:G2"/>
    <mergeCell ref="A3:G3"/>
    <mergeCell ref="A5:G5"/>
    <mergeCell ref="D6:E6"/>
    <mergeCell ref="F6:G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>
      <selection activeCell="C1" sqref="C1:E1"/>
    </sheetView>
  </sheetViews>
  <sheetFormatPr defaultRowHeight="15" x14ac:dyDescent="0.25"/>
  <cols>
    <col min="2" max="2" width="15" customWidth="1"/>
    <col min="3" max="3" width="60.85546875" customWidth="1"/>
    <col min="4" max="4" width="20" customWidth="1"/>
    <col min="5" max="5" width="16.7109375" customWidth="1"/>
  </cols>
  <sheetData>
    <row r="1" spans="2:5" x14ac:dyDescent="0.25">
      <c r="C1" s="497" t="s">
        <v>408</v>
      </c>
      <c r="D1" s="497"/>
      <c r="E1" s="497"/>
    </row>
    <row r="2" spans="2:5" ht="14.45" customHeight="1" x14ac:dyDescent="0.25">
      <c r="B2" s="618" t="s">
        <v>297</v>
      </c>
      <c r="C2" s="618"/>
      <c r="D2" s="618"/>
      <c r="E2" s="618"/>
    </row>
    <row r="3" spans="2:5" thickBot="1" x14ac:dyDescent="0.35">
      <c r="B3" s="159"/>
      <c r="C3" s="617" t="s">
        <v>298</v>
      </c>
      <c r="D3" s="617"/>
      <c r="E3" s="617"/>
    </row>
    <row r="4" spans="2:5" ht="25.9" customHeight="1" thickBot="1" x14ac:dyDescent="0.3">
      <c r="B4" s="216" t="s">
        <v>169</v>
      </c>
      <c r="C4" s="217" t="s">
        <v>299</v>
      </c>
      <c r="D4" s="293" t="s">
        <v>308</v>
      </c>
      <c r="E4" s="375" t="s">
        <v>391</v>
      </c>
    </row>
    <row r="5" spans="2:5" thickBot="1" x14ac:dyDescent="0.35">
      <c r="B5" s="300"/>
      <c r="C5" s="301" t="s">
        <v>9</v>
      </c>
      <c r="D5" s="294" t="s">
        <v>17</v>
      </c>
      <c r="E5" s="374" t="s">
        <v>12</v>
      </c>
    </row>
    <row r="6" spans="2:5" x14ac:dyDescent="0.25">
      <c r="B6" s="302" t="s">
        <v>7</v>
      </c>
      <c r="C6" s="303" t="s">
        <v>300</v>
      </c>
      <c r="D6" s="295">
        <f>('2. sz melléklet'!D22)</f>
        <v>4300000</v>
      </c>
      <c r="E6" s="373">
        <f>('2. sz melléklet'!E22)</f>
        <v>4300000</v>
      </c>
    </row>
    <row r="7" spans="2:5" ht="31.15" customHeight="1" x14ac:dyDescent="0.25">
      <c r="B7" s="304" t="s">
        <v>9</v>
      </c>
      <c r="C7" s="305" t="s">
        <v>301</v>
      </c>
      <c r="D7" s="296"/>
      <c r="E7" s="372"/>
    </row>
    <row r="8" spans="2:5" ht="21.6" customHeight="1" x14ac:dyDescent="0.25">
      <c r="B8" s="304" t="s">
        <v>17</v>
      </c>
      <c r="C8" s="306" t="s">
        <v>302</v>
      </c>
      <c r="D8" s="296"/>
      <c r="E8" s="372"/>
    </row>
    <row r="9" spans="2:5" ht="24.75" x14ac:dyDescent="0.25">
      <c r="B9" s="304" t="s">
        <v>12</v>
      </c>
      <c r="C9" s="306" t="s">
        <v>303</v>
      </c>
      <c r="D9" s="296"/>
      <c r="E9" s="372"/>
    </row>
    <row r="10" spans="2:5" ht="19.899999999999999" customHeight="1" x14ac:dyDescent="0.25">
      <c r="B10" s="307" t="s">
        <v>34</v>
      </c>
      <c r="C10" s="306" t="s">
        <v>304</v>
      </c>
      <c r="D10" s="296">
        <f>('2. sz melléklet'!D26)</f>
        <v>240000</v>
      </c>
      <c r="E10" s="372">
        <f>('2. sz melléklet'!E26)</f>
        <v>240000</v>
      </c>
    </row>
    <row r="11" spans="2:5" ht="20.45" customHeight="1" thickBot="1" x14ac:dyDescent="0.3">
      <c r="B11" s="304" t="s">
        <v>158</v>
      </c>
      <c r="C11" s="308" t="s">
        <v>305</v>
      </c>
      <c r="D11" s="297"/>
      <c r="E11" s="309"/>
    </row>
    <row r="12" spans="2:5" ht="15.75" thickBot="1" x14ac:dyDescent="0.3">
      <c r="B12" s="613" t="s">
        <v>306</v>
      </c>
      <c r="C12" s="614"/>
      <c r="D12" s="298">
        <f>SUM(D6:D11)</f>
        <v>4540000</v>
      </c>
      <c r="E12" s="160">
        <f>SUM(E6:E11)</f>
        <v>4540000</v>
      </c>
    </row>
    <row r="13" spans="2:5" x14ac:dyDescent="0.25">
      <c r="B13" s="615" t="s">
        <v>307</v>
      </c>
      <c r="C13" s="615"/>
      <c r="D13" s="616"/>
    </row>
  </sheetData>
  <mergeCells count="5">
    <mergeCell ref="B12:C12"/>
    <mergeCell ref="B13:D13"/>
    <mergeCell ref="C3:E3"/>
    <mergeCell ref="C1:E1"/>
    <mergeCell ref="B2:E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J2"/>
    </sheetView>
  </sheetViews>
  <sheetFormatPr defaultColWidth="9.140625" defaultRowHeight="15" x14ac:dyDescent="0.25"/>
  <cols>
    <col min="1" max="1" width="19.42578125" style="95" customWidth="1"/>
    <col min="2" max="2" width="17.85546875" style="95" customWidth="1"/>
    <col min="3" max="3" width="11.5703125" style="95" customWidth="1"/>
    <col min="4" max="4" width="9" style="95" customWidth="1"/>
    <col min="5" max="6" width="11.42578125" style="95" customWidth="1"/>
    <col min="7" max="7" width="9.7109375" style="95" customWidth="1"/>
    <col min="8" max="8" width="9.85546875" style="95" customWidth="1"/>
    <col min="9" max="9" width="11.42578125" style="95" customWidth="1"/>
    <col min="10" max="10" width="12.28515625" style="95" customWidth="1"/>
    <col min="11" max="16384" width="9.140625" style="95"/>
  </cols>
  <sheetData>
    <row r="1" spans="1:10" ht="15" customHeight="1" x14ac:dyDescent="0.25">
      <c r="A1" s="496" t="s">
        <v>409</v>
      </c>
      <c r="B1" s="496"/>
      <c r="C1" s="496"/>
      <c r="D1" s="496"/>
      <c r="E1" s="496"/>
      <c r="F1" s="496"/>
      <c r="G1" s="496"/>
      <c r="H1" s="496"/>
      <c r="I1" s="496"/>
      <c r="J1" s="496"/>
    </row>
    <row r="2" spans="1:10" ht="25.9" customHeight="1" x14ac:dyDescent="0.25">
      <c r="A2" s="496"/>
      <c r="B2" s="496"/>
      <c r="C2" s="496"/>
      <c r="D2" s="496"/>
      <c r="E2" s="496"/>
      <c r="F2" s="496"/>
      <c r="G2" s="496"/>
      <c r="H2" s="496"/>
      <c r="I2" s="496"/>
      <c r="J2" s="496"/>
    </row>
    <row r="3" spans="1:10" ht="19.899999999999999" customHeight="1" x14ac:dyDescent="0.25">
      <c r="A3" s="619" t="s">
        <v>255</v>
      </c>
      <c r="B3" s="619"/>
      <c r="C3" s="619"/>
      <c r="D3" s="619"/>
      <c r="E3" s="619"/>
      <c r="F3" s="619"/>
      <c r="G3" s="619"/>
      <c r="H3" s="619"/>
      <c r="I3" s="619"/>
      <c r="J3" s="619"/>
    </row>
    <row r="4" spans="1:10" ht="19.899999999999999" customHeight="1" thickBot="1" x14ac:dyDescent="0.3">
      <c r="A4" s="620" t="s">
        <v>272</v>
      </c>
      <c r="B4" s="620"/>
      <c r="C4" s="620"/>
      <c r="D4" s="620"/>
      <c r="E4" s="620"/>
      <c r="F4" s="620"/>
      <c r="G4" s="620"/>
      <c r="H4" s="620"/>
      <c r="I4" s="620"/>
      <c r="J4" s="620"/>
    </row>
    <row r="5" spans="1:10" ht="28.9" customHeight="1" x14ac:dyDescent="0.25">
      <c r="A5" s="627" t="s">
        <v>175</v>
      </c>
      <c r="B5" s="625" t="s">
        <v>176</v>
      </c>
      <c r="C5" s="623" t="s">
        <v>177</v>
      </c>
      <c r="D5" s="623"/>
      <c r="E5" s="623"/>
      <c r="F5" s="623" t="s">
        <v>253</v>
      </c>
      <c r="G5" s="623" t="s">
        <v>178</v>
      </c>
      <c r="H5" s="623" t="s">
        <v>254</v>
      </c>
      <c r="I5" s="629" t="s">
        <v>386</v>
      </c>
      <c r="J5" s="621" t="s">
        <v>179</v>
      </c>
    </row>
    <row r="6" spans="1:10" ht="68.45" customHeight="1" x14ac:dyDescent="0.25">
      <c r="A6" s="628"/>
      <c r="B6" s="626"/>
      <c r="C6" s="148" t="s">
        <v>180</v>
      </c>
      <c r="D6" s="148" t="s">
        <v>181</v>
      </c>
      <c r="E6" s="148" t="s">
        <v>182</v>
      </c>
      <c r="F6" s="624"/>
      <c r="G6" s="624"/>
      <c r="H6" s="624"/>
      <c r="I6" s="630"/>
      <c r="J6" s="622"/>
    </row>
    <row r="7" spans="1:10" ht="30" x14ac:dyDescent="0.25">
      <c r="A7" s="97" t="s">
        <v>379</v>
      </c>
      <c r="B7" s="24" t="s">
        <v>378</v>
      </c>
      <c r="C7" s="214">
        <v>22644909</v>
      </c>
      <c r="D7" s="214">
        <v>0</v>
      </c>
      <c r="E7" s="214">
        <f>SUM(C7:D7)</f>
        <v>22644909</v>
      </c>
      <c r="F7" s="214">
        <f>SUM(D7:E7)</f>
        <v>22644909</v>
      </c>
      <c r="G7" s="214"/>
      <c r="H7" s="214"/>
      <c r="I7" s="214">
        <v>22644909</v>
      </c>
      <c r="J7" s="98"/>
    </row>
    <row r="8" spans="1:10" ht="45" x14ac:dyDescent="0.25">
      <c r="A8" s="97" t="s">
        <v>380</v>
      </c>
      <c r="B8" s="24" t="s">
        <v>378</v>
      </c>
      <c r="C8" s="214">
        <v>4990346</v>
      </c>
      <c r="D8" s="214"/>
      <c r="E8" s="214">
        <v>4990346</v>
      </c>
      <c r="F8" s="214">
        <v>4990346</v>
      </c>
      <c r="G8" s="214"/>
      <c r="H8" s="214"/>
      <c r="I8" s="214">
        <v>4990346</v>
      </c>
      <c r="J8" s="98"/>
    </row>
    <row r="9" spans="1:10" ht="30" x14ac:dyDescent="0.25">
      <c r="A9" s="97" t="s">
        <v>381</v>
      </c>
      <c r="B9" s="24" t="s">
        <v>382</v>
      </c>
      <c r="C9" s="214">
        <v>14885445</v>
      </c>
      <c r="D9" s="214">
        <v>2626843</v>
      </c>
      <c r="E9" s="214">
        <f>SUM(C9:D9)</f>
        <v>17512288</v>
      </c>
      <c r="F9" s="214">
        <v>14885445</v>
      </c>
      <c r="G9" s="214"/>
      <c r="H9" s="214"/>
      <c r="I9" s="214">
        <v>14885445</v>
      </c>
      <c r="J9" s="98"/>
    </row>
    <row r="10" spans="1:10" ht="13.9" x14ac:dyDescent="0.25">
      <c r="A10" s="97"/>
      <c r="B10" s="24"/>
      <c r="C10" s="214"/>
      <c r="D10" s="214"/>
      <c r="E10" s="214"/>
      <c r="F10" s="214"/>
      <c r="G10" s="214"/>
      <c r="H10" s="214"/>
      <c r="I10" s="310"/>
      <c r="J10" s="98"/>
    </row>
    <row r="11" spans="1:10" x14ac:dyDescent="0.25">
      <c r="A11" s="97"/>
      <c r="B11" s="24"/>
      <c r="C11" s="214"/>
      <c r="D11" s="214"/>
      <c r="E11" s="214"/>
      <c r="F11" s="214"/>
      <c r="G11" s="214"/>
      <c r="H11" s="214"/>
      <c r="I11" s="310"/>
      <c r="J11" s="98"/>
    </row>
    <row r="12" spans="1:10" x14ac:dyDescent="0.25">
      <c r="A12" s="97"/>
      <c r="B12" s="24"/>
      <c r="C12" s="214"/>
      <c r="D12" s="214"/>
      <c r="E12" s="214"/>
      <c r="F12" s="214"/>
      <c r="G12" s="214"/>
      <c r="H12" s="214"/>
      <c r="I12" s="310"/>
      <c r="J12" s="98"/>
    </row>
    <row r="13" spans="1:10" x14ac:dyDescent="0.25">
      <c r="A13" s="97"/>
      <c r="B13" s="24"/>
      <c r="C13" s="214"/>
      <c r="D13" s="214"/>
      <c r="E13" s="214"/>
      <c r="F13" s="214"/>
      <c r="G13" s="214"/>
      <c r="H13" s="214"/>
      <c r="I13" s="310"/>
      <c r="J13" s="98"/>
    </row>
    <row r="14" spans="1:10" x14ac:dyDescent="0.25">
      <c r="A14" s="97"/>
      <c r="B14" s="24"/>
      <c r="C14" s="214"/>
      <c r="D14" s="214"/>
      <c r="E14" s="214"/>
      <c r="F14" s="214"/>
      <c r="G14" s="214"/>
      <c r="H14" s="214"/>
      <c r="I14" s="310"/>
      <c r="J14" s="98"/>
    </row>
    <row r="15" spans="1:10" x14ac:dyDescent="0.25">
      <c r="A15" s="97"/>
      <c r="B15" s="24"/>
      <c r="C15" s="214"/>
      <c r="D15" s="214"/>
      <c r="E15" s="214"/>
      <c r="F15" s="214"/>
      <c r="G15" s="214"/>
      <c r="H15" s="214"/>
      <c r="I15" s="310"/>
      <c r="J15" s="98"/>
    </row>
    <row r="16" spans="1:10" x14ac:dyDescent="0.25">
      <c r="A16" s="97"/>
      <c r="B16" s="24"/>
      <c r="C16" s="214"/>
      <c r="D16" s="214"/>
      <c r="E16" s="214"/>
      <c r="F16" s="214"/>
      <c r="G16" s="214"/>
      <c r="H16" s="214"/>
      <c r="I16" s="310"/>
      <c r="J16" s="98"/>
    </row>
    <row r="17" spans="1:10" x14ac:dyDescent="0.25">
      <c r="A17" s="97"/>
      <c r="B17" s="24"/>
      <c r="C17" s="24"/>
      <c r="D17" s="24"/>
      <c r="E17" s="24"/>
      <c r="F17" s="24"/>
      <c r="G17" s="24"/>
      <c r="H17" s="24"/>
      <c r="I17" s="311"/>
      <c r="J17" s="98"/>
    </row>
    <row r="18" spans="1:10" x14ac:dyDescent="0.25">
      <c r="A18" s="97"/>
      <c r="B18" s="24"/>
      <c r="C18" s="24"/>
      <c r="D18" s="24"/>
      <c r="E18" s="24"/>
      <c r="F18" s="24"/>
      <c r="G18" s="24"/>
      <c r="H18" s="24"/>
      <c r="I18" s="311"/>
      <c r="J18" s="98"/>
    </row>
    <row r="19" spans="1:10" x14ac:dyDescent="0.25">
      <c r="A19" s="97"/>
      <c r="B19" s="24"/>
      <c r="C19" s="24"/>
      <c r="D19" s="24"/>
      <c r="E19" s="24"/>
      <c r="F19" s="24"/>
      <c r="G19" s="24"/>
      <c r="H19" s="24"/>
      <c r="I19" s="311"/>
      <c r="J19" s="98"/>
    </row>
    <row r="20" spans="1:10" ht="15.75" thickBot="1" x14ac:dyDescent="0.3">
      <c r="A20" s="396"/>
      <c r="B20" s="397"/>
      <c r="C20" s="397"/>
      <c r="D20" s="397"/>
      <c r="E20" s="397"/>
      <c r="F20" s="397"/>
      <c r="G20" s="397"/>
      <c r="H20" s="397"/>
      <c r="I20" s="398"/>
      <c r="J20" s="399"/>
    </row>
    <row r="21" spans="1:10" ht="15.75" thickBot="1" x14ac:dyDescent="0.3">
      <c r="A21" s="400" t="s">
        <v>392</v>
      </c>
      <c r="B21" s="401"/>
      <c r="C21" s="402">
        <f>SUM(C7:C20)</f>
        <v>42520700</v>
      </c>
      <c r="D21" s="402">
        <f t="shared" ref="D21:I21" si="0">SUM(D7:D20)</f>
        <v>2626843</v>
      </c>
      <c r="E21" s="402">
        <f t="shared" si="0"/>
        <v>45147543</v>
      </c>
      <c r="F21" s="402">
        <f t="shared" si="0"/>
        <v>42520700</v>
      </c>
      <c r="G21" s="402"/>
      <c r="H21" s="402"/>
      <c r="I21" s="402">
        <f t="shared" si="0"/>
        <v>42520700</v>
      </c>
      <c r="J21" s="403"/>
    </row>
  </sheetData>
  <mergeCells count="11">
    <mergeCell ref="A3:J3"/>
    <mergeCell ref="A1:J2"/>
    <mergeCell ref="A4:J4"/>
    <mergeCell ref="J5:J6"/>
    <mergeCell ref="C5:E5"/>
    <mergeCell ref="F5:F6"/>
    <mergeCell ref="G5:G6"/>
    <mergeCell ref="H5:H6"/>
    <mergeCell ref="B5:B6"/>
    <mergeCell ref="A5:A6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A2" sqref="A2:D2"/>
    </sheetView>
  </sheetViews>
  <sheetFormatPr defaultRowHeight="15" x14ac:dyDescent="0.25"/>
  <cols>
    <col min="1" max="1" width="5" style="99" customWidth="1"/>
    <col min="2" max="2" width="45.7109375" style="100" customWidth="1"/>
    <col min="3" max="4" width="15.140625" style="100" customWidth="1"/>
    <col min="5" max="5" width="10.85546875" style="378" customWidth="1"/>
    <col min="6" max="256" width="9.140625" style="100"/>
    <col min="257" max="257" width="5" style="100" customWidth="1"/>
    <col min="258" max="258" width="47" style="100" customWidth="1"/>
    <col min="259" max="260" width="15.140625" style="100" customWidth="1"/>
    <col min="261" max="512" width="9.140625" style="100"/>
    <col min="513" max="513" width="5" style="100" customWidth="1"/>
    <col min="514" max="514" width="47" style="100" customWidth="1"/>
    <col min="515" max="516" width="15.140625" style="100" customWidth="1"/>
    <col min="517" max="768" width="9.140625" style="100"/>
    <col min="769" max="769" width="5" style="100" customWidth="1"/>
    <col min="770" max="770" width="47" style="100" customWidth="1"/>
    <col min="771" max="772" width="15.140625" style="100" customWidth="1"/>
    <col min="773" max="1024" width="9.140625" style="100"/>
    <col min="1025" max="1025" width="5" style="100" customWidth="1"/>
    <col min="1026" max="1026" width="47" style="100" customWidth="1"/>
    <col min="1027" max="1028" width="15.140625" style="100" customWidth="1"/>
    <col min="1029" max="1280" width="9.140625" style="100"/>
    <col min="1281" max="1281" width="5" style="100" customWidth="1"/>
    <col min="1282" max="1282" width="47" style="100" customWidth="1"/>
    <col min="1283" max="1284" width="15.140625" style="100" customWidth="1"/>
    <col min="1285" max="1536" width="9.140625" style="100"/>
    <col min="1537" max="1537" width="5" style="100" customWidth="1"/>
    <col min="1538" max="1538" width="47" style="100" customWidth="1"/>
    <col min="1539" max="1540" width="15.140625" style="100" customWidth="1"/>
    <col min="1541" max="1792" width="9.140625" style="100"/>
    <col min="1793" max="1793" width="5" style="100" customWidth="1"/>
    <col min="1794" max="1794" width="47" style="100" customWidth="1"/>
    <col min="1795" max="1796" width="15.140625" style="100" customWidth="1"/>
    <col min="1797" max="2048" width="9.140625" style="100"/>
    <col min="2049" max="2049" width="5" style="100" customWidth="1"/>
    <col min="2050" max="2050" width="47" style="100" customWidth="1"/>
    <col min="2051" max="2052" width="15.140625" style="100" customWidth="1"/>
    <col min="2053" max="2304" width="9.140625" style="100"/>
    <col min="2305" max="2305" width="5" style="100" customWidth="1"/>
    <col min="2306" max="2306" width="47" style="100" customWidth="1"/>
    <col min="2307" max="2308" width="15.140625" style="100" customWidth="1"/>
    <col min="2309" max="2560" width="9.140625" style="100"/>
    <col min="2561" max="2561" width="5" style="100" customWidth="1"/>
    <col min="2562" max="2562" width="47" style="100" customWidth="1"/>
    <col min="2563" max="2564" width="15.140625" style="100" customWidth="1"/>
    <col min="2565" max="2816" width="9.140625" style="100"/>
    <col min="2817" max="2817" width="5" style="100" customWidth="1"/>
    <col min="2818" max="2818" width="47" style="100" customWidth="1"/>
    <col min="2819" max="2820" width="15.140625" style="100" customWidth="1"/>
    <col min="2821" max="3072" width="9.140625" style="100"/>
    <col min="3073" max="3073" width="5" style="100" customWidth="1"/>
    <col min="3074" max="3074" width="47" style="100" customWidth="1"/>
    <col min="3075" max="3076" width="15.140625" style="100" customWidth="1"/>
    <col min="3077" max="3328" width="9.140625" style="100"/>
    <col min="3329" max="3329" width="5" style="100" customWidth="1"/>
    <col min="3330" max="3330" width="47" style="100" customWidth="1"/>
    <col min="3331" max="3332" width="15.140625" style="100" customWidth="1"/>
    <col min="3333" max="3584" width="9.140625" style="100"/>
    <col min="3585" max="3585" width="5" style="100" customWidth="1"/>
    <col min="3586" max="3586" width="47" style="100" customWidth="1"/>
    <col min="3587" max="3588" width="15.140625" style="100" customWidth="1"/>
    <col min="3589" max="3840" width="9.140625" style="100"/>
    <col min="3841" max="3841" width="5" style="100" customWidth="1"/>
    <col min="3842" max="3842" width="47" style="100" customWidth="1"/>
    <col min="3843" max="3844" width="15.140625" style="100" customWidth="1"/>
    <col min="3845" max="4096" width="9.140625" style="100"/>
    <col min="4097" max="4097" width="5" style="100" customWidth="1"/>
    <col min="4098" max="4098" width="47" style="100" customWidth="1"/>
    <col min="4099" max="4100" width="15.140625" style="100" customWidth="1"/>
    <col min="4101" max="4352" width="9.140625" style="100"/>
    <col min="4353" max="4353" width="5" style="100" customWidth="1"/>
    <col min="4354" max="4354" width="47" style="100" customWidth="1"/>
    <col min="4355" max="4356" width="15.140625" style="100" customWidth="1"/>
    <col min="4357" max="4608" width="9.140625" style="100"/>
    <col min="4609" max="4609" width="5" style="100" customWidth="1"/>
    <col min="4610" max="4610" width="47" style="100" customWidth="1"/>
    <col min="4611" max="4612" width="15.140625" style="100" customWidth="1"/>
    <col min="4613" max="4864" width="9.140625" style="100"/>
    <col min="4865" max="4865" width="5" style="100" customWidth="1"/>
    <col min="4866" max="4866" width="47" style="100" customWidth="1"/>
    <col min="4867" max="4868" width="15.140625" style="100" customWidth="1"/>
    <col min="4869" max="5120" width="9.140625" style="100"/>
    <col min="5121" max="5121" width="5" style="100" customWidth="1"/>
    <col min="5122" max="5122" width="47" style="100" customWidth="1"/>
    <col min="5123" max="5124" width="15.140625" style="100" customWidth="1"/>
    <col min="5125" max="5376" width="9.140625" style="100"/>
    <col min="5377" max="5377" width="5" style="100" customWidth="1"/>
    <col min="5378" max="5378" width="47" style="100" customWidth="1"/>
    <col min="5379" max="5380" width="15.140625" style="100" customWidth="1"/>
    <col min="5381" max="5632" width="9.140625" style="100"/>
    <col min="5633" max="5633" width="5" style="100" customWidth="1"/>
    <col min="5634" max="5634" width="47" style="100" customWidth="1"/>
    <col min="5635" max="5636" width="15.140625" style="100" customWidth="1"/>
    <col min="5637" max="5888" width="9.140625" style="100"/>
    <col min="5889" max="5889" width="5" style="100" customWidth="1"/>
    <col min="5890" max="5890" width="47" style="100" customWidth="1"/>
    <col min="5891" max="5892" width="15.140625" style="100" customWidth="1"/>
    <col min="5893" max="6144" width="9.140625" style="100"/>
    <col min="6145" max="6145" width="5" style="100" customWidth="1"/>
    <col min="6146" max="6146" width="47" style="100" customWidth="1"/>
    <col min="6147" max="6148" width="15.140625" style="100" customWidth="1"/>
    <col min="6149" max="6400" width="9.140625" style="100"/>
    <col min="6401" max="6401" width="5" style="100" customWidth="1"/>
    <col min="6402" max="6402" width="47" style="100" customWidth="1"/>
    <col min="6403" max="6404" width="15.140625" style="100" customWidth="1"/>
    <col min="6405" max="6656" width="9.140625" style="100"/>
    <col min="6657" max="6657" width="5" style="100" customWidth="1"/>
    <col min="6658" max="6658" width="47" style="100" customWidth="1"/>
    <col min="6659" max="6660" width="15.140625" style="100" customWidth="1"/>
    <col min="6661" max="6912" width="9.140625" style="100"/>
    <col min="6913" max="6913" width="5" style="100" customWidth="1"/>
    <col min="6914" max="6914" width="47" style="100" customWidth="1"/>
    <col min="6915" max="6916" width="15.140625" style="100" customWidth="1"/>
    <col min="6917" max="7168" width="9.140625" style="100"/>
    <col min="7169" max="7169" width="5" style="100" customWidth="1"/>
    <col min="7170" max="7170" width="47" style="100" customWidth="1"/>
    <col min="7171" max="7172" width="15.140625" style="100" customWidth="1"/>
    <col min="7173" max="7424" width="9.140625" style="100"/>
    <col min="7425" max="7425" width="5" style="100" customWidth="1"/>
    <col min="7426" max="7426" width="47" style="100" customWidth="1"/>
    <col min="7427" max="7428" width="15.140625" style="100" customWidth="1"/>
    <col min="7429" max="7680" width="9.140625" style="100"/>
    <col min="7681" max="7681" width="5" style="100" customWidth="1"/>
    <col min="7682" max="7682" width="47" style="100" customWidth="1"/>
    <col min="7683" max="7684" width="15.140625" style="100" customWidth="1"/>
    <col min="7685" max="7936" width="9.140625" style="100"/>
    <col min="7937" max="7937" width="5" style="100" customWidth="1"/>
    <col min="7938" max="7938" width="47" style="100" customWidth="1"/>
    <col min="7939" max="7940" width="15.140625" style="100" customWidth="1"/>
    <col min="7941" max="8192" width="9.140625" style="100"/>
    <col min="8193" max="8193" width="5" style="100" customWidth="1"/>
    <col min="8194" max="8194" width="47" style="100" customWidth="1"/>
    <col min="8195" max="8196" width="15.140625" style="100" customWidth="1"/>
    <col min="8197" max="8448" width="9.140625" style="100"/>
    <col min="8449" max="8449" width="5" style="100" customWidth="1"/>
    <col min="8450" max="8450" width="47" style="100" customWidth="1"/>
    <col min="8451" max="8452" width="15.140625" style="100" customWidth="1"/>
    <col min="8453" max="8704" width="9.140625" style="100"/>
    <col min="8705" max="8705" width="5" style="100" customWidth="1"/>
    <col min="8706" max="8706" width="47" style="100" customWidth="1"/>
    <col min="8707" max="8708" width="15.140625" style="100" customWidth="1"/>
    <col min="8709" max="8960" width="9.140625" style="100"/>
    <col min="8961" max="8961" width="5" style="100" customWidth="1"/>
    <col min="8962" max="8962" width="47" style="100" customWidth="1"/>
    <col min="8963" max="8964" width="15.140625" style="100" customWidth="1"/>
    <col min="8965" max="9216" width="9.140625" style="100"/>
    <col min="9217" max="9217" width="5" style="100" customWidth="1"/>
    <col min="9218" max="9218" width="47" style="100" customWidth="1"/>
    <col min="9219" max="9220" width="15.140625" style="100" customWidth="1"/>
    <col min="9221" max="9472" width="9.140625" style="100"/>
    <col min="9473" max="9473" width="5" style="100" customWidth="1"/>
    <col min="9474" max="9474" width="47" style="100" customWidth="1"/>
    <col min="9475" max="9476" width="15.140625" style="100" customWidth="1"/>
    <col min="9477" max="9728" width="9.140625" style="100"/>
    <col min="9729" max="9729" width="5" style="100" customWidth="1"/>
    <col min="9730" max="9730" width="47" style="100" customWidth="1"/>
    <col min="9731" max="9732" width="15.140625" style="100" customWidth="1"/>
    <col min="9733" max="9984" width="9.140625" style="100"/>
    <col min="9985" max="9985" width="5" style="100" customWidth="1"/>
    <col min="9986" max="9986" width="47" style="100" customWidth="1"/>
    <col min="9987" max="9988" width="15.140625" style="100" customWidth="1"/>
    <col min="9989" max="10240" width="9.140625" style="100"/>
    <col min="10241" max="10241" width="5" style="100" customWidth="1"/>
    <col min="10242" max="10242" width="47" style="100" customWidth="1"/>
    <col min="10243" max="10244" width="15.140625" style="100" customWidth="1"/>
    <col min="10245" max="10496" width="9.140625" style="100"/>
    <col min="10497" max="10497" width="5" style="100" customWidth="1"/>
    <col min="10498" max="10498" width="47" style="100" customWidth="1"/>
    <col min="10499" max="10500" width="15.140625" style="100" customWidth="1"/>
    <col min="10501" max="10752" width="9.140625" style="100"/>
    <col min="10753" max="10753" width="5" style="100" customWidth="1"/>
    <col min="10754" max="10754" width="47" style="100" customWidth="1"/>
    <col min="10755" max="10756" width="15.140625" style="100" customWidth="1"/>
    <col min="10757" max="11008" width="9.140625" style="100"/>
    <col min="11009" max="11009" width="5" style="100" customWidth="1"/>
    <col min="11010" max="11010" width="47" style="100" customWidth="1"/>
    <col min="11011" max="11012" width="15.140625" style="100" customWidth="1"/>
    <col min="11013" max="11264" width="9.140625" style="100"/>
    <col min="11265" max="11265" width="5" style="100" customWidth="1"/>
    <col min="11266" max="11266" width="47" style="100" customWidth="1"/>
    <col min="11267" max="11268" width="15.140625" style="100" customWidth="1"/>
    <col min="11269" max="11520" width="9.140625" style="100"/>
    <col min="11521" max="11521" width="5" style="100" customWidth="1"/>
    <col min="11522" max="11522" width="47" style="100" customWidth="1"/>
    <col min="11523" max="11524" width="15.140625" style="100" customWidth="1"/>
    <col min="11525" max="11776" width="9.140625" style="100"/>
    <col min="11777" max="11777" width="5" style="100" customWidth="1"/>
    <col min="11778" max="11778" width="47" style="100" customWidth="1"/>
    <col min="11779" max="11780" width="15.140625" style="100" customWidth="1"/>
    <col min="11781" max="12032" width="9.140625" style="100"/>
    <col min="12033" max="12033" width="5" style="100" customWidth="1"/>
    <col min="12034" max="12034" width="47" style="100" customWidth="1"/>
    <col min="12035" max="12036" width="15.140625" style="100" customWidth="1"/>
    <col min="12037" max="12288" width="9.140625" style="100"/>
    <col min="12289" max="12289" width="5" style="100" customWidth="1"/>
    <col min="12290" max="12290" width="47" style="100" customWidth="1"/>
    <col min="12291" max="12292" width="15.140625" style="100" customWidth="1"/>
    <col min="12293" max="12544" width="9.140625" style="100"/>
    <col min="12545" max="12545" width="5" style="100" customWidth="1"/>
    <col min="12546" max="12546" width="47" style="100" customWidth="1"/>
    <col min="12547" max="12548" width="15.140625" style="100" customWidth="1"/>
    <col min="12549" max="12800" width="9.140625" style="100"/>
    <col min="12801" max="12801" width="5" style="100" customWidth="1"/>
    <col min="12802" max="12802" width="47" style="100" customWidth="1"/>
    <col min="12803" max="12804" width="15.140625" style="100" customWidth="1"/>
    <col min="12805" max="13056" width="9.140625" style="100"/>
    <col min="13057" max="13057" width="5" style="100" customWidth="1"/>
    <col min="13058" max="13058" width="47" style="100" customWidth="1"/>
    <col min="13059" max="13060" width="15.140625" style="100" customWidth="1"/>
    <col min="13061" max="13312" width="9.140625" style="100"/>
    <col min="13313" max="13313" width="5" style="100" customWidth="1"/>
    <col min="13314" max="13314" width="47" style="100" customWidth="1"/>
    <col min="13315" max="13316" width="15.140625" style="100" customWidth="1"/>
    <col min="13317" max="13568" width="9.140625" style="100"/>
    <col min="13569" max="13569" width="5" style="100" customWidth="1"/>
    <col min="13570" max="13570" width="47" style="100" customWidth="1"/>
    <col min="13571" max="13572" width="15.140625" style="100" customWidth="1"/>
    <col min="13573" max="13824" width="9.140625" style="100"/>
    <col min="13825" max="13825" width="5" style="100" customWidth="1"/>
    <col min="13826" max="13826" width="47" style="100" customWidth="1"/>
    <col min="13827" max="13828" width="15.140625" style="100" customWidth="1"/>
    <col min="13829" max="14080" width="9.140625" style="100"/>
    <col min="14081" max="14081" width="5" style="100" customWidth="1"/>
    <col min="14082" max="14082" width="47" style="100" customWidth="1"/>
    <col min="14083" max="14084" width="15.140625" style="100" customWidth="1"/>
    <col min="14085" max="14336" width="9.140625" style="100"/>
    <col min="14337" max="14337" width="5" style="100" customWidth="1"/>
    <col min="14338" max="14338" width="47" style="100" customWidth="1"/>
    <col min="14339" max="14340" width="15.140625" style="100" customWidth="1"/>
    <col min="14341" max="14592" width="9.140625" style="100"/>
    <col min="14593" max="14593" width="5" style="100" customWidth="1"/>
    <col min="14594" max="14594" width="47" style="100" customWidth="1"/>
    <col min="14595" max="14596" width="15.140625" style="100" customWidth="1"/>
    <col min="14597" max="14848" width="9.140625" style="100"/>
    <col min="14849" max="14849" width="5" style="100" customWidth="1"/>
    <col min="14850" max="14850" width="47" style="100" customWidth="1"/>
    <col min="14851" max="14852" width="15.140625" style="100" customWidth="1"/>
    <col min="14853" max="15104" width="9.140625" style="100"/>
    <col min="15105" max="15105" width="5" style="100" customWidth="1"/>
    <col min="15106" max="15106" width="47" style="100" customWidth="1"/>
    <col min="15107" max="15108" width="15.140625" style="100" customWidth="1"/>
    <col min="15109" max="15360" width="9.140625" style="100"/>
    <col min="15361" max="15361" width="5" style="100" customWidth="1"/>
    <col min="15362" max="15362" width="47" style="100" customWidth="1"/>
    <col min="15363" max="15364" width="15.140625" style="100" customWidth="1"/>
    <col min="15365" max="15616" width="9.140625" style="100"/>
    <col min="15617" max="15617" width="5" style="100" customWidth="1"/>
    <col min="15618" max="15618" width="47" style="100" customWidth="1"/>
    <col min="15619" max="15620" width="15.140625" style="100" customWidth="1"/>
    <col min="15621" max="15872" width="9.140625" style="100"/>
    <col min="15873" max="15873" width="5" style="100" customWidth="1"/>
    <col min="15874" max="15874" width="47" style="100" customWidth="1"/>
    <col min="15875" max="15876" width="15.140625" style="100" customWidth="1"/>
    <col min="15877" max="16128" width="9.140625" style="100"/>
    <col min="16129" max="16129" width="5" style="100" customWidth="1"/>
    <col min="16130" max="16130" width="47" style="100" customWidth="1"/>
    <col min="16131" max="16132" width="15.140625" style="100" customWidth="1"/>
    <col min="16133" max="16384" width="9.140625" style="100"/>
  </cols>
  <sheetData>
    <row r="2" spans="1:8" ht="15" customHeight="1" x14ac:dyDescent="0.2">
      <c r="A2" s="496" t="s">
        <v>410</v>
      </c>
      <c r="B2" s="496"/>
      <c r="C2" s="496"/>
      <c r="D2" s="496"/>
      <c r="E2" s="376"/>
      <c r="F2" s="10"/>
      <c r="G2" s="10"/>
      <c r="H2" s="10"/>
    </row>
    <row r="3" spans="1:8" ht="15" customHeight="1" x14ac:dyDescent="0.2">
      <c r="A3" s="619" t="s">
        <v>255</v>
      </c>
      <c r="B3" s="619"/>
      <c r="C3" s="619"/>
      <c r="D3" s="619"/>
      <c r="E3" s="377"/>
      <c r="F3" s="96"/>
      <c r="G3" s="96"/>
      <c r="H3" s="96"/>
    </row>
    <row r="4" spans="1:8" ht="31.5" customHeight="1" x14ac:dyDescent="0.25">
      <c r="B4" s="631" t="s">
        <v>183</v>
      </c>
      <c r="C4" s="631"/>
      <c r="D4" s="631"/>
    </row>
    <row r="5" spans="1:8" s="103" customFormat="1" ht="16.149999999999999" thickBot="1" x14ac:dyDescent="0.35">
      <c r="A5" s="101"/>
      <c r="B5" s="102"/>
      <c r="D5" s="104" t="str">
        <f>'[1]2. sz tájékoztató t'!I2</f>
        <v>Forintban!</v>
      </c>
      <c r="E5" s="379"/>
    </row>
    <row r="6" spans="1:8" s="105" customFormat="1" ht="48" customHeight="1" thickBot="1" x14ac:dyDescent="0.3">
      <c r="A6" s="383" t="s">
        <v>169</v>
      </c>
      <c r="B6" s="384" t="s">
        <v>184</v>
      </c>
      <c r="C6" s="326" t="s">
        <v>185</v>
      </c>
      <c r="D6" s="386" t="s">
        <v>186</v>
      </c>
      <c r="E6" s="380"/>
    </row>
    <row r="7" spans="1:8" s="105" customFormat="1" ht="14.1" customHeight="1" thickBot="1" x14ac:dyDescent="0.35">
      <c r="A7" s="329" t="s">
        <v>146</v>
      </c>
      <c r="B7" s="330" t="s">
        <v>147</v>
      </c>
      <c r="C7" s="327" t="s">
        <v>148</v>
      </c>
      <c r="D7" s="388" t="s">
        <v>149</v>
      </c>
      <c r="E7" s="380"/>
    </row>
    <row r="8" spans="1:8" ht="18" customHeight="1" x14ac:dyDescent="0.25">
      <c r="A8" s="331" t="s">
        <v>7</v>
      </c>
      <c r="B8" s="385" t="s">
        <v>187</v>
      </c>
      <c r="C8" s="381"/>
      <c r="D8" s="387"/>
    </row>
    <row r="9" spans="1:8" ht="18" customHeight="1" x14ac:dyDescent="0.25">
      <c r="A9" s="332" t="s">
        <v>9</v>
      </c>
      <c r="B9" s="333" t="s">
        <v>188</v>
      </c>
      <c r="C9" s="382"/>
      <c r="D9" s="334"/>
    </row>
    <row r="10" spans="1:8" ht="18" customHeight="1" x14ac:dyDescent="0.25">
      <c r="A10" s="332" t="s">
        <v>17</v>
      </c>
      <c r="B10" s="333" t="s">
        <v>189</v>
      </c>
      <c r="C10" s="382"/>
      <c r="D10" s="334"/>
    </row>
    <row r="11" spans="1:8" ht="18" customHeight="1" x14ac:dyDescent="0.25">
      <c r="A11" s="332" t="s">
        <v>12</v>
      </c>
      <c r="B11" s="333" t="s">
        <v>190</v>
      </c>
      <c r="C11" s="382"/>
      <c r="D11" s="334"/>
    </row>
    <row r="12" spans="1:8" ht="18" customHeight="1" x14ac:dyDescent="0.25">
      <c r="A12" s="332" t="s">
        <v>34</v>
      </c>
      <c r="B12" s="333" t="s">
        <v>191</v>
      </c>
      <c r="C12" s="328">
        <f>SUM(C13:C18)</f>
        <v>4300000</v>
      </c>
      <c r="D12" s="334">
        <f>SUM(D13:D18)</f>
        <v>316000</v>
      </c>
    </row>
    <row r="13" spans="1:8" ht="18" customHeight="1" x14ac:dyDescent="0.25">
      <c r="A13" s="332" t="s">
        <v>158</v>
      </c>
      <c r="B13" s="333" t="s">
        <v>192</v>
      </c>
      <c r="C13" s="382"/>
      <c r="D13" s="334"/>
    </row>
    <row r="14" spans="1:8" ht="18" customHeight="1" x14ac:dyDescent="0.25">
      <c r="A14" s="332" t="s">
        <v>159</v>
      </c>
      <c r="B14" s="335" t="s">
        <v>193</v>
      </c>
      <c r="C14" s="382"/>
      <c r="D14" s="334"/>
    </row>
    <row r="15" spans="1:8" ht="18" customHeight="1" x14ac:dyDescent="0.25">
      <c r="A15" s="332" t="s">
        <v>162</v>
      </c>
      <c r="B15" s="335" t="s">
        <v>194</v>
      </c>
      <c r="C15" s="382">
        <v>4300000</v>
      </c>
      <c r="D15" s="334">
        <v>316000</v>
      </c>
    </row>
    <row r="16" spans="1:8" ht="18" customHeight="1" x14ac:dyDescent="0.25">
      <c r="A16" s="332" t="s">
        <v>164</v>
      </c>
      <c r="B16" s="335" t="s">
        <v>195</v>
      </c>
      <c r="C16" s="382"/>
      <c r="D16" s="334"/>
    </row>
    <row r="17" spans="1:4" ht="18" customHeight="1" x14ac:dyDescent="0.25">
      <c r="A17" s="332" t="s">
        <v>165</v>
      </c>
      <c r="B17" s="335" t="s">
        <v>196</v>
      </c>
      <c r="C17" s="382"/>
      <c r="D17" s="334"/>
    </row>
    <row r="18" spans="1:4" ht="22.5" customHeight="1" x14ac:dyDescent="0.25">
      <c r="A18" s="332" t="s">
        <v>167</v>
      </c>
      <c r="B18" s="335" t="s">
        <v>197</v>
      </c>
      <c r="C18" s="382"/>
      <c r="D18" s="334"/>
    </row>
    <row r="19" spans="1:4" ht="18" customHeight="1" x14ac:dyDescent="0.25">
      <c r="A19" s="332" t="s">
        <v>198</v>
      </c>
      <c r="B19" s="333" t="s">
        <v>199</v>
      </c>
      <c r="C19" s="382">
        <v>42400000</v>
      </c>
      <c r="D19" s="334">
        <v>97000</v>
      </c>
    </row>
    <row r="20" spans="1:4" ht="18" customHeight="1" x14ac:dyDescent="0.25">
      <c r="A20" s="332" t="s">
        <v>200</v>
      </c>
      <c r="B20" s="333" t="s">
        <v>201</v>
      </c>
      <c r="C20" s="382"/>
      <c r="D20" s="334"/>
    </row>
    <row r="21" spans="1:4" ht="18" customHeight="1" x14ac:dyDescent="0.25">
      <c r="A21" s="332" t="s">
        <v>202</v>
      </c>
      <c r="B21" s="333" t="s">
        <v>203</v>
      </c>
      <c r="C21" s="382"/>
      <c r="D21" s="334"/>
    </row>
    <row r="22" spans="1:4" ht="18" customHeight="1" x14ac:dyDescent="0.25">
      <c r="A22" s="332" t="s">
        <v>204</v>
      </c>
      <c r="B22" s="333" t="s">
        <v>205</v>
      </c>
      <c r="C22" s="382"/>
      <c r="D22" s="334"/>
    </row>
    <row r="23" spans="1:4" ht="18" customHeight="1" x14ac:dyDescent="0.25">
      <c r="A23" s="332" t="s">
        <v>206</v>
      </c>
      <c r="B23" s="333" t="s">
        <v>207</v>
      </c>
      <c r="C23" s="382"/>
      <c r="D23" s="334"/>
    </row>
    <row r="24" spans="1:4" ht="18" customHeight="1" x14ac:dyDescent="0.25">
      <c r="A24" s="332" t="s">
        <v>208</v>
      </c>
      <c r="B24" s="336"/>
      <c r="C24" s="328"/>
      <c r="D24" s="334"/>
    </row>
    <row r="25" spans="1:4" ht="18" customHeight="1" x14ac:dyDescent="0.25">
      <c r="A25" s="332" t="s">
        <v>209</v>
      </c>
      <c r="B25" s="337"/>
      <c r="C25" s="328"/>
      <c r="D25" s="334"/>
    </row>
    <row r="26" spans="1:4" ht="18" customHeight="1" x14ac:dyDescent="0.25">
      <c r="A26" s="332" t="s">
        <v>210</v>
      </c>
      <c r="B26" s="337"/>
      <c r="C26" s="328"/>
      <c r="D26" s="334"/>
    </row>
    <row r="27" spans="1:4" ht="18" customHeight="1" x14ac:dyDescent="0.25">
      <c r="A27" s="332" t="s">
        <v>211</v>
      </c>
      <c r="B27" s="337"/>
      <c r="C27" s="328"/>
      <c r="D27" s="334"/>
    </row>
    <row r="28" spans="1:4" ht="18" customHeight="1" x14ac:dyDescent="0.25">
      <c r="A28" s="332" t="s">
        <v>212</v>
      </c>
      <c r="B28" s="337"/>
      <c r="C28" s="328"/>
      <c r="D28" s="334"/>
    </row>
    <row r="29" spans="1:4" ht="18" customHeight="1" x14ac:dyDescent="0.25">
      <c r="A29" s="332" t="s">
        <v>213</v>
      </c>
      <c r="B29" s="337"/>
      <c r="C29" s="328"/>
      <c r="D29" s="334"/>
    </row>
    <row r="30" spans="1:4" ht="18" customHeight="1" thickBot="1" x14ac:dyDescent="0.3">
      <c r="A30" s="389" t="s">
        <v>214</v>
      </c>
      <c r="B30" s="390"/>
      <c r="C30" s="391"/>
      <c r="D30" s="392"/>
    </row>
    <row r="31" spans="1:4" ht="18" customHeight="1" thickBot="1" x14ac:dyDescent="0.3">
      <c r="A31" s="338" t="s">
        <v>215</v>
      </c>
      <c r="B31" s="393" t="s">
        <v>216</v>
      </c>
      <c r="C31" s="394">
        <f>SUM(C8+C9+C10+C11+C12+C19+C20+C21+C22+C23)</f>
        <v>46700000</v>
      </c>
      <c r="D31" s="395">
        <f>SUM(D8+D9+D10+D11+D12+D19+D20+D21+D22+D23)</f>
        <v>413000</v>
      </c>
    </row>
    <row r="32" spans="1:4" ht="8.25" customHeight="1" x14ac:dyDescent="0.25">
      <c r="A32" s="106"/>
      <c r="B32" s="632"/>
      <c r="C32" s="632"/>
      <c r="D32" s="632"/>
    </row>
  </sheetData>
  <mergeCells count="4">
    <mergeCell ref="A2:D2"/>
    <mergeCell ref="A3:D3"/>
    <mergeCell ref="B4:D4"/>
    <mergeCell ref="B32:D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opLeftCell="A7" workbookViewId="0">
      <selection activeCell="Q35" sqref="Q35"/>
    </sheetView>
  </sheetViews>
  <sheetFormatPr defaultRowHeight="15.75" x14ac:dyDescent="0.25"/>
  <cols>
    <col min="1" max="1" width="4.140625" style="108" customWidth="1"/>
    <col min="2" max="2" width="23.28515625" style="107" customWidth="1"/>
    <col min="3" max="4" width="7.7109375" style="107" customWidth="1"/>
    <col min="5" max="5" width="8.140625" style="107" customWidth="1"/>
    <col min="6" max="6" width="7.5703125" style="107" customWidth="1"/>
    <col min="7" max="7" width="7.42578125" style="107" customWidth="1"/>
    <col min="8" max="8" width="7.5703125" style="107" customWidth="1"/>
    <col min="9" max="9" width="7" style="107" customWidth="1"/>
    <col min="10" max="10" width="8.140625" style="107" customWidth="1"/>
    <col min="11" max="11" width="7.28515625" style="107" customWidth="1"/>
    <col min="12" max="12" width="8.140625" style="107" customWidth="1"/>
    <col min="13" max="13" width="7" style="107" customWidth="1"/>
    <col min="14" max="14" width="7.140625" style="107" customWidth="1"/>
    <col min="15" max="15" width="10.85546875" style="108" customWidth="1"/>
    <col min="16" max="256" width="9.140625" style="107"/>
    <col min="257" max="257" width="4.140625" style="107" customWidth="1"/>
    <col min="258" max="258" width="26.7109375" style="107" customWidth="1"/>
    <col min="259" max="260" width="7.7109375" style="107" customWidth="1"/>
    <col min="261" max="261" width="8.140625" style="107" customWidth="1"/>
    <col min="262" max="262" width="7.5703125" style="107" customWidth="1"/>
    <col min="263" max="263" width="7.42578125" style="107" customWidth="1"/>
    <col min="264" max="264" width="7.5703125" style="107" customWidth="1"/>
    <col min="265" max="265" width="7" style="107" customWidth="1"/>
    <col min="266" max="270" width="8.140625" style="107" customWidth="1"/>
    <col min="271" max="271" width="10.85546875" style="107" customWidth="1"/>
    <col min="272" max="512" width="9.140625" style="107"/>
    <col min="513" max="513" width="4.140625" style="107" customWidth="1"/>
    <col min="514" max="514" width="26.7109375" style="107" customWidth="1"/>
    <col min="515" max="516" width="7.7109375" style="107" customWidth="1"/>
    <col min="517" max="517" width="8.140625" style="107" customWidth="1"/>
    <col min="518" max="518" width="7.5703125" style="107" customWidth="1"/>
    <col min="519" max="519" width="7.42578125" style="107" customWidth="1"/>
    <col min="520" max="520" width="7.5703125" style="107" customWidth="1"/>
    <col min="521" max="521" width="7" style="107" customWidth="1"/>
    <col min="522" max="526" width="8.140625" style="107" customWidth="1"/>
    <col min="527" max="527" width="10.85546875" style="107" customWidth="1"/>
    <col min="528" max="768" width="9.140625" style="107"/>
    <col min="769" max="769" width="4.140625" style="107" customWidth="1"/>
    <col min="770" max="770" width="26.7109375" style="107" customWidth="1"/>
    <col min="771" max="772" width="7.7109375" style="107" customWidth="1"/>
    <col min="773" max="773" width="8.140625" style="107" customWidth="1"/>
    <col min="774" max="774" width="7.5703125" style="107" customWidth="1"/>
    <col min="775" max="775" width="7.42578125" style="107" customWidth="1"/>
    <col min="776" max="776" width="7.5703125" style="107" customWidth="1"/>
    <col min="777" max="777" width="7" style="107" customWidth="1"/>
    <col min="778" max="782" width="8.140625" style="107" customWidth="1"/>
    <col min="783" max="783" width="10.85546875" style="107" customWidth="1"/>
    <col min="784" max="1024" width="9.140625" style="107"/>
    <col min="1025" max="1025" width="4.140625" style="107" customWidth="1"/>
    <col min="1026" max="1026" width="26.7109375" style="107" customWidth="1"/>
    <col min="1027" max="1028" width="7.7109375" style="107" customWidth="1"/>
    <col min="1029" max="1029" width="8.140625" style="107" customWidth="1"/>
    <col min="1030" max="1030" width="7.5703125" style="107" customWidth="1"/>
    <col min="1031" max="1031" width="7.42578125" style="107" customWidth="1"/>
    <col min="1032" max="1032" width="7.5703125" style="107" customWidth="1"/>
    <col min="1033" max="1033" width="7" style="107" customWidth="1"/>
    <col min="1034" max="1038" width="8.140625" style="107" customWidth="1"/>
    <col min="1039" max="1039" width="10.85546875" style="107" customWidth="1"/>
    <col min="1040" max="1280" width="9.140625" style="107"/>
    <col min="1281" max="1281" width="4.140625" style="107" customWidth="1"/>
    <col min="1282" max="1282" width="26.7109375" style="107" customWidth="1"/>
    <col min="1283" max="1284" width="7.7109375" style="107" customWidth="1"/>
    <col min="1285" max="1285" width="8.140625" style="107" customWidth="1"/>
    <col min="1286" max="1286" width="7.5703125" style="107" customWidth="1"/>
    <col min="1287" max="1287" width="7.42578125" style="107" customWidth="1"/>
    <col min="1288" max="1288" width="7.5703125" style="107" customWidth="1"/>
    <col min="1289" max="1289" width="7" style="107" customWidth="1"/>
    <col min="1290" max="1294" width="8.140625" style="107" customWidth="1"/>
    <col min="1295" max="1295" width="10.85546875" style="107" customWidth="1"/>
    <col min="1296" max="1536" width="9.140625" style="107"/>
    <col min="1537" max="1537" width="4.140625" style="107" customWidth="1"/>
    <col min="1538" max="1538" width="26.7109375" style="107" customWidth="1"/>
    <col min="1539" max="1540" width="7.7109375" style="107" customWidth="1"/>
    <col min="1541" max="1541" width="8.140625" style="107" customWidth="1"/>
    <col min="1542" max="1542" width="7.5703125" style="107" customWidth="1"/>
    <col min="1543" max="1543" width="7.42578125" style="107" customWidth="1"/>
    <col min="1544" max="1544" width="7.5703125" style="107" customWidth="1"/>
    <col min="1545" max="1545" width="7" style="107" customWidth="1"/>
    <col min="1546" max="1550" width="8.140625" style="107" customWidth="1"/>
    <col min="1551" max="1551" width="10.85546875" style="107" customWidth="1"/>
    <col min="1552" max="1792" width="9.140625" style="107"/>
    <col min="1793" max="1793" width="4.140625" style="107" customWidth="1"/>
    <col min="1794" max="1794" width="26.7109375" style="107" customWidth="1"/>
    <col min="1795" max="1796" width="7.7109375" style="107" customWidth="1"/>
    <col min="1797" max="1797" width="8.140625" style="107" customWidth="1"/>
    <col min="1798" max="1798" width="7.5703125" style="107" customWidth="1"/>
    <col min="1799" max="1799" width="7.42578125" style="107" customWidth="1"/>
    <col min="1800" max="1800" width="7.5703125" style="107" customWidth="1"/>
    <col min="1801" max="1801" width="7" style="107" customWidth="1"/>
    <col min="1802" max="1806" width="8.140625" style="107" customWidth="1"/>
    <col min="1807" max="1807" width="10.85546875" style="107" customWidth="1"/>
    <col min="1808" max="2048" width="9.140625" style="107"/>
    <col min="2049" max="2049" width="4.140625" style="107" customWidth="1"/>
    <col min="2050" max="2050" width="26.7109375" style="107" customWidth="1"/>
    <col min="2051" max="2052" width="7.7109375" style="107" customWidth="1"/>
    <col min="2053" max="2053" width="8.140625" style="107" customWidth="1"/>
    <col min="2054" max="2054" width="7.5703125" style="107" customWidth="1"/>
    <col min="2055" max="2055" width="7.42578125" style="107" customWidth="1"/>
    <col min="2056" max="2056" width="7.5703125" style="107" customWidth="1"/>
    <col min="2057" max="2057" width="7" style="107" customWidth="1"/>
    <col min="2058" max="2062" width="8.140625" style="107" customWidth="1"/>
    <col min="2063" max="2063" width="10.85546875" style="107" customWidth="1"/>
    <col min="2064" max="2304" width="9.140625" style="107"/>
    <col min="2305" max="2305" width="4.140625" style="107" customWidth="1"/>
    <col min="2306" max="2306" width="26.7109375" style="107" customWidth="1"/>
    <col min="2307" max="2308" width="7.7109375" style="107" customWidth="1"/>
    <col min="2309" max="2309" width="8.140625" style="107" customWidth="1"/>
    <col min="2310" max="2310" width="7.5703125" style="107" customWidth="1"/>
    <col min="2311" max="2311" width="7.42578125" style="107" customWidth="1"/>
    <col min="2312" max="2312" width="7.5703125" style="107" customWidth="1"/>
    <col min="2313" max="2313" width="7" style="107" customWidth="1"/>
    <col min="2314" max="2318" width="8.140625" style="107" customWidth="1"/>
    <col min="2319" max="2319" width="10.85546875" style="107" customWidth="1"/>
    <col min="2320" max="2560" width="9.140625" style="107"/>
    <col min="2561" max="2561" width="4.140625" style="107" customWidth="1"/>
    <col min="2562" max="2562" width="26.7109375" style="107" customWidth="1"/>
    <col min="2563" max="2564" width="7.7109375" style="107" customWidth="1"/>
    <col min="2565" max="2565" width="8.140625" style="107" customWidth="1"/>
    <col min="2566" max="2566" width="7.5703125" style="107" customWidth="1"/>
    <col min="2567" max="2567" width="7.42578125" style="107" customWidth="1"/>
    <col min="2568" max="2568" width="7.5703125" style="107" customWidth="1"/>
    <col min="2569" max="2569" width="7" style="107" customWidth="1"/>
    <col min="2570" max="2574" width="8.140625" style="107" customWidth="1"/>
    <col min="2575" max="2575" width="10.85546875" style="107" customWidth="1"/>
    <col min="2576" max="2816" width="9.140625" style="107"/>
    <col min="2817" max="2817" width="4.140625" style="107" customWidth="1"/>
    <col min="2818" max="2818" width="26.7109375" style="107" customWidth="1"/>
    <col min="2819" max="2820" width="7.7109375" style="107" customWidth="1"/>
    <col min="2821" max="2821" width="8.140625" style="107" customWidth="1"/>
    <col min="2822" max="2822" width="7.5703125" style="107" customWidth="1"/>
    <col min="2823" max="2823" width="7.42578125" style="107" customWidth="1"/>
    <col min="2824" max="2824" width="7.5703125" style="107" customWidth="1"/>
    <col min="2825" max="2825" width="7" style="107" customWidth="1"/>
    <col min="2826" max="2830" width="8.140625" style="107" customWidth="1"/>
    <col min="2831" max="2831" width="10.85546875" style="107" customWidth="1"/>
    <col min="2832" max="3072" width="9.140625" style="107"/>
    <col min="3073" max="3073" width="4.140625" style="107" customWidth="1"/>
    <col min="3074" max="3074" width="26.7109375" style="107" customWidth="1"/>
    <col min="3075" max="3076" width="7.7109375" style="107" customWidth="1"/>
    <col min="3077" max="3077" width="8.140625" style="107" customWidth="1"/>
    <col min="3078" max="3078" width="7.5703125" style="107" customWidth="1"/>
    <col min="3079" max="3079" width="7.42578125" style="107" customWidth="1"/>
    <col min="3080" max="3080" width="7.5703125" style="107" customWidth="1"/>
    <col min="3081" max="3081" width="7" style="107" customWidth="1"/>
    <col min="3082" max="3086" width="8.140625" style="107" customWidth="1"/>
    <col min="3087" max="3087" width="10.85546875" style="107" customWidth="1"/>
    <col min="3088" max="3328" width="9.140625" style="107"/>
    <col min="3329" max="3329" width="4.140625" style="107" customWidth="1"/>
    <col min="3330" max="3330" width="26.7109375" style="107" customWidth="1"/>
    <col min="3331" max="3332" width="7.7109375" style="107" customWidth="1"/>
    <col min="3333" max="3333" width="8.140625" style="107" customWidth="1"/>
    <col min="3334" max="3334" width="7.5703125" style="107" customWidth="1"/>
    <col min="3335" max="3335" width="7.42578125" style="107" customWidth="1"/>
    <col min="3336" max="3336" width="7.5703125" style="107" customWidth="1"/>
    <col min="3337" max="3337" width="7" style="107" customWidth="1"/>
    <col min="3338" max="3342" width="8.140625" style="107" customWidth="1"/>
    <col min="3343" max="3343" width="10.85546875" style="107" customWidth="1"/>
    <col min="3344" max="3584" width="9.140625" style="107"/>
    <col min="3585" max="3585" width="4.140625" style="107" customWidth="1"/>
    <col min="3586" max="3586" width="26.7109375" style="107" customWidth="1"/>
    <col min="3587" max="3588" width="7.7109375" style="107" customWidth="1"/>
    <col min="3589" max="3589" width="8.140625" style="107" customWidth="1"/>
    <col min="3590" max="3590" width="7.5703125" style="107" customWidth="1"/>
    <col min="3591" max="3591" width="7.42578125" style="107" customWidth="1"/>
    <col min="3592" max="3592" width="7.5703125" style="107" customWidth="1"/>
    <col min="3593" max="3593" width="7" style="107" customWidth="1"/>
    <col min="3594" max="3598" width="8.140625" style="107" customWidth="1"/>
    <col min="3599" max="3599" width="10.85546875" style="107" customWidth="1"/>
    <col min="3600" max="3840" width="9.140625" style="107"/>
    <col min="3841" max="3841" width="4.140625" style="107" customWidth="1"/>
    <col min="3842" max="3842" width="26.7109375" style="107" customWidth="1"/>
    <col min="3843" max="3844" width="7.7109375" style="107" customWidth="1"/>
    <col min="3845" max="3845" width="8.140625" style="107" customWidth="1"/>
    <col min="3846" max="3846" width="7.5703125" style="107" customWidth="1"/>
    <col min="3847" max="3847" width="7.42578125" style="107" customWidth="1"/>
    <col min="3848" max="3848" width="7.5703125" style="107" customWidth="1"/>
    <col min="3849" max="3849" width="7" style="107" customWidth="1"/>
    <col min="3850" max="3854" width="8.140625" style="107" customWidth="1"/>
    <col min="3855" max="3855" width="10.85546875" style="107" customWidth="1"/>
    <col min="3856" max="4096" width="9.140625" style="107"/>
    <col min="4097" max="4097" width="4.140625" style="107" customWidth="1"/>
    <col min="4098" max="4098" width="26.7109375" style="107" customWidth="1"/>
    <col min="4099" max="4100" width="7.7109375" style="107" customWidth="1"/>
    <col min="4101" max="4101" width="8.140625" style="107" customWidth="1"/>
    <col min="4102" max="4102" width="7.5703125" style="107" customWidth="1"/>
    <col min="4103" max="4103" width="7.42578125" style="107" customWidth="1"/>
    <col min="4104" max="4104" width="7.5703125" style="107" customWidth="1"/>
    <col min="4105" max="4105" width="7" style="107" customWidth="1"/>
    <col min="4106" max="4110" width="8.140625" style="107" customWidth="1"/>
    <col min="4111" max="4111" width="10.85546875" style="107" customWidth="1"/>
    <col min="4112" max="4352" width="9.140625" style="107"/>
    <col min="4353" max="4353" width="4.140625" style="107" customWidth="1"/>
    <col min="4354" max="4354" width="26.7109375" style="107" customWidth="1"/>
    <col min="4355" max="4356" width="7.7109375" style="107" customWidth="1"/>
    <col min="4357" max="4357" width="8.140625" style="107" customWidth="1"/>
    <col min="4358" max="4358" width="7.5703125" style="107" customWidth="1"/>
    <col min="4359" max="4359" width="7.42578125" style="107" customWidth="1"/>
    <col min="4360" max="4360" width="7.5703125" style="107" customWidth="1"/>
    <col min="4361" max="4361" width="7" style="107" customWidth="1"/>
    <col min="4362" max="4366" width="8.140625" style="107" customWidth="1"/>
    <col min="4367" max="4367" width="10.85546875" style="107" customWidth="1"/>
    <col min="4368" max="4608" width="9.140625" style="107"/>
    <col min="4609" max="4609" width="4.140625" style="107" customWidth="1"/>
    <col min="4610" max="4610" width="26.7109375" style="107" customWidth="1"/>
    <col min="4611" max="4612" width="7.7109375" style="107" customWidth="1"/>
    <col min="4613" max="4613" width="8.140625" style="107" customWidth="1"/>
    <col min="4614" max="4614" width="7.5703125" style="107" customWidth="1"/>
    <col min="4615" max="4615" width="7.42578125" style="107" customWidth="1"/>
    <col min="4616" max="4616" width="7.5703125" style="107" customWidth="1"/>
    <col min="4617" max="4617" width="7" style="107" customWidth="1"/>
    <col min="4618" max="4622" width="8.140625" style="107" customWidth="1"/>
    <col min="4623" max="4623" width="10.85546875" style="107" customWidth="1"/>
    <col min="4624" max="4864" width="9.140625" style="107"/>
    <col min="4865" max="4865" width="4.140625" style="107" customWidth="1"/>
    <col min="4866" max="4866" width="26.7109375" style="107" customWidth="1"/>
    <col min="4867" max="4868" width="7.7109375" style="107" customWidth="1"/>
    <col min="4869" max="4869" width="8.140625" style="107" customWidth="1"/>
    <col min="4870" max="4870" width="7.5703125" style="107" customWidth="1"/>
    <col min="4871" max="4871" width="7.42578125" style="107" customWidth="1"/>
    <col min="4872" max="4872" width="7.5703125" style="107" customWidth="1"/>
    <col min="4873" max="4873" width="7" style="107" customWidth="1"/>
    <col min="4874" max="4878" width="8.140625" style="107" customWidth="1"/>
    <col min="4879" max="4879" width="10.85546875" style="107" customWidth="1"/>
    <col min="4880" max="5120" width="9.140625" style="107"/>
    <col min="5121" max="5121" width="4.140625" style="107" customWidth="1"/>
    <col min="5122" max="5122" width="26.7109375" style="107" customWidth="1"/>
    <col min="5123" max="5124" width="7.7109375" style="107" customWidth="1"/>
    <col min="5125" max="5125" width="8.140625" style="107" customWidth="1"/>
    <col min="5126" max="5126" width="7.5703125" style="107" customWidth="1"/>
    <col min="5127" max="5127" width="7.42578125" style="107" customWidth="1"/>
    <col min="5128" max="5128" width="7.5703125" style="107" customWidth="1"/>
    <col min="5129" max="5129" width="7" style="107" customWidth="1"/>
    <col min="5130" max="5134" width="8.140625" style="107" customWidth="1"/>
    <col min="5135" max="5135" width="10.85546875" style="107" customWidth="1"/>
    <col min="5136" max="5376" width="9.140625" style="107"/>
    <col min="5377" max="5377" width="4.140625" style="107" customWidth="1"/>
    <col min="5378" max="5378" width="26.7109375" style="107" customWidth="1"/>
    <col min="5379" max="5380" width="7.7109375" style="107" customWidth="1"/>
    <col min="5381" max="5381" width="8.140625" style="107" customWidth="1"/>
    <col min="5382" max="5382" width="7.5703125" style="107" customWidth="1"/>
    <col min="5383" max="5383" width="7.42578125" style="107" customWidth="1"/>
    <col min="5384" max="5384" width="7.5703125" style="107" customWidth="1"/>
    <col min="5385" max="5385" width="7" style="107" customWidth="1"/>
    <col min="5386" max="5390" width="8.140625" style="107" customWidth="1"/>
    <col min="5391" max="5391" width="10.85546875" style="107" customWidth="1"/>
    <col min="5392" max="5632" width="9.140625" style="107"/>
    <col min="5633" max="5633" width="4.140625" style="107" customWidth="1"/>
    <col min="5634" max="5634" width="26.7109375" style="107" customWidth="1"/>
    <col min="5635" max="5636" width="7.7109375" style="107" customWidth="1"/>
    <col min="5637" max="5637" width="8.140625" style="107" customWidth="1"/>
    <col min="5638" max="5638" width="7.5703125" style="107" customWidth="1"/>
    <col min="5639" max="5639" width="7.42578125" style="107" customWidth="1"/>
    <col min="5640" max="5640" width="7.5703125" style="107" customWidth="1"/>
    <col min="5641" max="5641" width="7" style="107" customWidth="1"/>
    <col min="5642" max="5646" width="8.140625" style="107" customWidth="1"/>
    <col min="5647" max="5647" width="10.85546875" style="107" customWidth="1"/>
    <col min="5648" max="5888" width="9.140625" style="107"/>
    <col min="5889" max="5889" width="4.140625" style="107" customWidth="1"/>
    <col min="5890" max="5890" width="26.7109375" style="107" customWidth="1"/>
    <col min="5891" max="5892" width="7.7109375" style="107" customWidth="1"/>
    <col min="5893" max="5893" width="8.140625" style="107" customWidth="1"/>
    <col min="5894" max="5894" width="7.5703125" style="107" customWidth="1"/>
    <col min="5895" max="5895" width="7.42578125" style="107" customWidth="1"/>
    <col min="5896" max="5896" width="7.5703125" style="107" customWidth="1"/>
    <col min="5897" max="5897" width="7" style="107" customWidth="1"/>
    <col min="5898" max="5902" width="8.140625" style="107" customWidth="1"/>
    <col min="5903" max="5903" width="10.85546875" style="107" customWidth="1"/>
    <col min="5904" max="6144" width="9.140625" style="107"/>
    <col min="6145" max="6145" width="4.140625" style="107" customWidth="1"/>
    <col min="6146" max="6146" width="26.7109375" style="107" customWidth="1"/>
    <col min="6147" max="6148" width="7.7109375" style="107" customWidth="1"/>
    <col min="6149" max="6149" width="8.140625" style="107" customWidth="1"/>
    <col min="6150" max="6150" width="7.5703125" style="107" customWidth="1"/>
    <col min="6151" max="6151" width="7.42578125" style="107" customWidth="1"/>
    <col min="6152" max="6152" width="7.5703125" style="107" customWidth="1"/>
    <col min="6153" max="6153" width="7" style="107" customWidth="1"/>
    <col min="6154" max="6158" width="8.140625" style="107" customWidth="1"/>
    <col min="6159" max="6159" width="10.85546875" style="107" customWidth="1"/>
    <col min="6160" max="6400" width="9.140625" style="107"/>
    <col min="6401" max="6401" width="4.140625" style="107" customWidth="1"/>
    <col min="6402" max="6402" width="26.7109375" style="107" customWidth="1"/>
    <col min="6403" max="6404" width="7.7109375" style="107" customWidth="1"/>
    <col min="6405" max="6405" width="8.140625" style="107" customWidth="1"/>
    <col min="6406" max="6406" width="7.5703125" style="107" customWidth="1"/>
    <col min="6407" max="6407" width="7.42578125" style="107" customWidth="1"/>
    <col min="6408" max="6408" width="7.5703125" style="107" customWidth="1"/>
    <col min="6409" max="6409" width="7" style="107" customWidth="1"/>
    <col min="6410" max="6414" width="8.140625" style="107" customWidth="1"/>
    <col min="6415" max="6415" width="10.85546875" style="107" customWidth="1"/>
    <col min="6416" max="6656" width="9.140625" style="107"/>
    <col min="6657" max="6657" width="4.140625" style="107" customWidth="1"/>
    <col min="6658" max="6658" width="26.7109375" style="107" customWidth="1"/>
    <col min="6659" max="6660" width="7.7109375" style="107" customWidth="1"/>
    <col min="6661" max="6661" width="8.140625" style="107" customWidth="1"/>
    <col min="6662" max="6662" width="7.5703125" style="107" customWidth="1"/>
    <col min="6663" max="6663" width="7.42578125" style="107" customWidth="1"/>
    <col min="6664" max="6664" width="7.5703125" style="107" customWidth="1"/>
    <col min="6665" max="6665" width="7" style="107" customWidth="1"/>
    <col min="6666" max="6670" width="8.140625" style="107" customWidth="1"/>
    <col min="6671" max="6671" width="10.85546875" style="107" customWidth="1"/>
    <col min="6672" max="6912" width="9.140625" style="107"/>
    <col min="6913" max="6913" width="4.140625" style="107" customWidth="1"/>
    <col min="6914" max="6914" width="26.7109375" style="107" customWidth="1"/>
    <col min="6915" max="6916" width="7.7109375" style="107" customWidth="1"/>
    <col min="6917" max="6917" width="8.140625" style="107" customWidth="1"/>
    <col min="6918" max="6918" width="7.5703125" style="107" customWidth="1"/>
    <col min="6919" max="6919" width="7.42578125" style="107" customWidth="1"/>
    <col min="6920" max="6920" width="7.5703125" style="107" customWidth="1"/>
    <col min="6921" max="6921" width="7" style="107" customWidth="1"/>
    <col min="6922" max="6926" width="8.140625" style="107" customWidth="1"/>
    <col min="6927" max="6927" width="10.85546875" style="107" customWidth="1"/>
    <col min="6928" max="7168" width="9.140625" style="107"/>
    <col min="7169" max="7169" width="4.140625" style="107" customWidth="1"/>
    <col min="7170" max="7170" width="26.7109375" style="107" customWidth="1"/>
    <col min="7171" max="7172" width="7.7109375" style="107" customWidth="1"/>
    <col min="7173" max="7173" width="8.140625" style="107" customWidth="1"/>
    <col min="7174" max="7174" width="7.5703125" style="107" customWidth="1"/>
    <col min="7175" max="7175" width="7.42578125" style="107" customWidth="1"/>
    <col min="7176" max="7176" width="7.5703125" style="107" customWidth="1"/>
    <col min="7177" max="7177" width="7" style="107" customWidth="1"/>
    <col min="7178" max="7182" width="8.140625" style="107" customWidth="1"/>
    <col min="7183" max="7183" width="10.85546875" style="107" customWidth="1"/>
    <col min="7184" max="7424" width="9.140625" style="107"/>
    <col min="7425" max="7425" width="4.140625" style="107" customWidth="1"/>
    <col min="7426" max="7426" width="26.7109375" style="107" customWidth="1"/>
    <col min="7427" max="7428" width="7.7109375" style="107" customWidth="1"/>
    <col min="7429" max="7429" width="8.140625" style="107" customWidth="1"/>
    <col min="7430" max="7430" width="7.5703125" style="107" customWidth="1"/>
    <col min="7431" max="7431" width="7.42578125" style="107" customWidth="1"/>
    <col min="7432" max="7432" width="7.5703125" style="107" customWidth="1"/>
    <col min="7433" max="7433" width="7" style="107" customWidth="1"/>
    <col min="7434" max="7438" width="8.140625" style="107" customWidth="1"/>
    <col min="7439" max="7439" width="10.85546875" style="107" customWidth="1"/>
    <col min="7440" max="7680" width="9.140625" style="107"/>
    <col min="7681" max="7681" width="4.140625" style="107" customWidth="1"/>
    <col min="7682" max="7682" width="26.7109375" style="107" customWidth="1"/>
    <col min="7683" max="7684" width="7.7109375" style="107" customWidth="1"/>
    <col min="7685" max="7685" width="8.140625" style="107" customWidth="1"/>
    <col min="7686" max="7686" width="7.5703125" style="107" customWidth="1"/>
    <col min="7687" max="7687" width="7.42578125" style="107" customWidth="1"/>
    <col min="7688" max="7688" width="7.5703125" style="107" customWidth="1"/>
    <col min="7689" max="7689" width="7" style="107" customWidth="1"/>
    <col min="7690" max="7694" width="8.140625" style="107" customWidth="1"/>
    <col min="7695" max="7695" width="10.85546875" style="107" customWidth="1"/>
    <col min="7696" max="7936" width="9.140625" style="107"/>
    <col min="7937" max="7937" width="4.140625" style="107" customWidth="1"/>
    <col min="7938" max="7938" width="26.7109375" style="107" customWidth="1"/>
    <col min="7939" max="7940" width="7.7109375" style="107" customWidth="1"/>
    <col min="7941" max="7941" width="8.140625" style="107" customWidth="1"/>
    <col min="7942" max="7942" width="7.5703125" style="107" customWidth="1"/>
    <col min="7943" max="7943" width="7.42578125" style="107" customWidth="1"/>
    <col min="7944" max="7944" width="7.5703125" style="107" customWidth="1"/>
    <col min="7945" max="7945" width="7" style="107" customWidth="1"/>
    <col min="7946" max="7950" width="8.140625" style="107" customWidth="1"/>
    <col min="7951" max="7951" width="10.85546875" style="107" customWidth="1"/>
    <col min="7952" max="8192" width="9.140625" style="107"/>
    <col min="8193" max="8193" width="4.140625" style="107" customWidth="1"/>
    <col min="8194" max="8194" width="26.7109375" style="107" customWidth="1"/>
    <col min="8195" max="8196" width="7.7109375" style="107" customWidth="1"/>
    <col min="8197" max="8197" width="8.140625" style="107" customWidth="1"/>
    <col min="8198" max="8198" width="7.5703125" style="107" customWidth="1"/>
    <col min="8199" max="8199" width="7.42578125" style="107" customWidth="1"/>
    <col min="8200" max="8200" width="7.5703125" style="107" customWidth="1"/>
    <col min="8201" max="8201" width="7" style="107" customWidth="1"/>
    <col min="8202" max="8206" width="8.140625" style="107" customWidth="1"/>
    <col min="8207" max="8207" width="10.85546875" style="107" customWidth="1"/>
    <col min="8208" max="8448" width="9.140625" style="107"/>
    <col min="8449" max="8449" width="4.140625" style="107" customWidth="1"/>
    <col min="8450" max="8450" width="26.7109375" style="107" customWidth="1"/>
    <col min="8451" max="8452" width="7.7109375" style="107" customWidth="1"/>
    <col min="8453" max="8453" width="8.140625" style="107" customWidth="1"/>
    <col min="8454" max="8454" width="7.5703125" style="107" customWidth="1"/>
    <col min="8455" max="8455" width="7.42578125" style="107" customWidth="1"/>
    <col min="8456" max="8456" width="7.5703125" style="107" customWidth="1"/>
    <col min="8457" max="8457" width="7" style="107" customWidth="1"/>
    <col min="8458" max="8462" width="8.140625" style="107" customWidth="1"/>
    <col min="8463" max="8463" width="10.85546875" style="107" customWidth="1"/>
    <col min="8464" max="8704" width="9.140625" style="107"/>
    <col min="8705" max="8705" width="4.140625" style="107" customWidth="1"/>
    <col min="8706" max="8706" width="26.7109375" style="107" customWidth="1"/>
    <col min="8707" max="8708" width="7.7109375" style="107" customWidth="1"/>
    <col min="8709" max="8709" width="8.140625" style="107" customWidth="1"/>
    <col min="8710" max="8710" width="7.5703125" style="107" customWidth="1"/>
    <col min="8711" max="8711" width="7.42578125" style="107" customWidth="1"/>
    <col min="8712" max="8712" width="7.5703125" style="107" customWidth="1"/>
    <col min="8713" max="8713" width="7" style="107" customWidth="1"/>
    <col min="8714" max="8718" width="8.140625" style="107" customWidth="1"/>
    <col min="8719" max="8719" width="10.85546875" style="107" customWidth="1"/>
    <col min="8720" max="8960" width="9.140625" style="107"/>
    <col min="8961" max="8961" width="4.140625" style="107" customWidth="1"/>
    <col min="8962" max="8962" width="26.7109375" style="107" customWidth="1"/>
    <col min="8963" max="8964" width="7.7109375" style="107" customWidth="1"/>
    <col min="8965" max="8965" width="8.140625" style="107" customWidth="1"/>
    <col min="8966" max="8966" width="7.5703125" style="107" customWidth="1"/>
    <col min="8967" max="8967" width="7.42578125" style="107" customWidth="1"/>
    <col min="8968" max="8968" width="7.5703125" style="107" customWidth="1"/>
    <col min="8969" max="8969" width="7" style="107" customWidth="1"/>
    <col min="8970" max="8974" width="8.140625" style="107" customWidth="1"/>
    <col min="8975" max="8975" width="10.85546875" style="107" customWidth="1"/>
    <col min="8976" max="9216" width="9.140625" style="107"/>
    <col min="9217" max="9217" width="4.140625" style="107" customWidth="1"/>
    <col min="9218" max="9218" width="26.7109375" style="107" customWidth="1"/>
    <col min="9219" max="9220" width="7.7109375" style="107" customWidth="1"/>
    <col min="9221" max="9221" width="8.140625" style="107" customWidth="1"/>
    <col min="9222" max="9222" width="7.5703125" style="107" customWidth="1"/>
    <col min="9223" max="9223" width="7.42578125" style="107" customWidth="1"/>
    <col min="9224" max="9224" width="7.5703125" style="107" customWidth="1"/>
    <col min="9225" max="9225" width="7" style="107" customWidth="1"/>
    <col min="9226" max="9230" width="8.140625" style="107" customWidth="1"/>
    <col min="9231" max="9231" width="10.85546875" style="107" customWidth="1"/>
    <col min="9232" max="9472" width="9.140625" style="107"/>
    <col min="9473" max="9473" width="4.140625" style="107" customWidth="1"/>
    <col min="9474" max="9474" width="26.7109375" style="107" customWidth="1"/>
    <col min="9475" max="9476" width="7.7109375" style="107" customWidth="1"/>
    <col min="9477" max="9477" width="8.140625" style="107" customWidth="1"/>
    <col min="9478" max="9478" width="7.5703125" style="107" customWidth="1"/>
    <col min="9479" max="9479" width="7.42578125" style="107" customWidth="1"/>
    <col min="9480" max="9480" width="7.5703125" style="107" customWidth="1"/>
    <col min="9481" max="9481" width="7" style="107" customWidth="1"/>
    <col min="9482" max="9486" width="8.140625" style="107" customWidth="1"/>
    <col min="9487" max="9487" width="10.85546875" style="107" customWidth="1"/>
    <col min="9488" max="9728" width="9.140625" style="107"/>
    <col min="9729" max="9729" width="4.140625" style="107" customWidth="1"/>
    <col min="9730" max="9730" width="26.7109375" style="107" customWidth="1"/>
    <col min="9731" max="9732" width="7.7109375" style="107" customWidth="1"/>
    <col min="9733" max="9733" width="8.140625" style="107" customWidth="1"/>
    <col min="9734" max="9734" width="7.5703125" style="107" customWidth="1"/>
    <col min="9735" max="9735" width="7.42578125" style="107" customWidth="1"/>
    <col min="9736" max="9736" width="7.5703125" style="107" customWidth="1"/>
    <col min="9737" max="9737" width="7" style="107" customWidth="1"/>
    <col min="9738" max="9742" width="8.140625" style="107" customWidth="1"/>
    <col min="9743" max="9743" width="10.85546875" style="107" customWidth="1"/>
    <col min="9744" max="9984" width="9.140625" style="107"/>
    <col min="9985" max="9985" width="4.140625" style="107" customWidth="1"/>
    <col min="9986" max="9986" width="26.7109375" style="107" customWidth="1"/>
    <col min="9987" max="9988" width="7.7109375" style="107" customWidth="1"/>
    <col min="9989" max="9989" width="8.140625" style="107" customWidth="1"/>
    <col min="9990" max="9990" width="7.5703125" style="107" customWidth="1"/>
    <col min="9991" max="9991" width="7.42578125" style="107" customWidth="1"/>
    <col min="9992" max="9992" width="7.5703125" style="107" customWidth="1"/>
    <col min="9993" max="9993" width="7" style="107" customWidth="1"/>
    <col min="9994" max="9998" width="8.140625" style="107" customWidth="1"/>
    <col min="9999" max="9999" width="10.85546875" style="107" customWidth="1"/>
    <col min="10000" max="10240" width="9.140625" style="107"/>
    <col min="10241" max="10241" width="4.140625" style="107" customWidth="1"/>
    <col min="10242" max="10242" width="26.7109375" style="107" customWidth="1"/>
    <col min="10243" max="10244" width="7.7109375" style="107" customWidth="1"/>
    <col min="10245" max="10245" width="8.140625" style="107" customWidth="1"/>
    <col min="10246" max="10246" width="7.5703125" style="107" customWidth="1"/>
    <col min="10247" max="10247" width="7.42578125" style="107" customWidth="1"/>
    <col min="10248" max="10248" width="7.5703125" style="107" customWidth="1"/>
    <col min="10249" max="10249" width="7" style="107" customWidth="1"/>
    <col min="10250" max="10254" width="8.140625" style="107" customWidth="1"/>
    <col min="10255" max="10255" width="10.85546875" style="107" customWidth="1"/>
    <col min="10256" max="10496" width="9.140625" style="107"/>
    <col min="10497" max="10497" width="4.140625" style="107" customWidth="1"/>
    <col min="10498" max="10498" width="26.7109375" style="107" customWidth="1"/>
    <col min="10499" max="10500" width="7.7109375" style="107" customWidth="1"/>
    <col min="10501" max="10501" width="8.140625" style="107" customWidth="1"/>
    <col min="10502" max="10502" width="7.5703125" style="107" customWidth="1"/>
    <col min="10503" max="10503" width="7.42578125" style="107" customWidth="1"/>
    <col min="10504" max="10504" width="7.5703125" style="107" customWidth="1"/>
    <col min="10505" max="10505" width="7" style="107" customWidth="1"/>
    <col min="10506" max="10510" width="8.140625" style="107" customWidth="1"/>
    <col min="10511" max="10511" width="10.85546875" style="107" customWidth="1"/>
    <col min="10512" max="10752" width="9.140625" style="107"/>
    <col min="10753" max="10753" width="4.140625" style="107" customWidth="1"/>
    <col min="10754" max="10754" width="26.7109375" style="107" customWidth="1"/>
    <col min="10755" max="10756" width="7.7109375" style="107" customWidth="1"/>
    <col min="10757" max="10757" width="8.140625" style="107" customWidth="1"/>
    <col min="10758" max="10758" width="7.5703125" style="107" customWidth="1"/>
    <col min="10759" max="10759" width="7.42578125" style="107" customWidth="1"/>
    <col min="10760" max="10760" width="7.5703125" style="107" customWidth="1"/>
    <col min="10761" max="10761" width="7" style="107" customWidth="1"/>
    <col min="10762" max="10766" width="8.140625" style="107" customWidth="1"/>
    <col min="10767" max="10767" width="10.85546875" style="107" customWidth="1"/>
    <col min="10768" max="11008" width="9.140625" style="107"/>
    <col min="11009" max="11009" width="4.140625" style="107" customWidth="1"/>
    <col min="11010" max="11010" width="26.7109375" style="107" customWidth="1"/>
    <col min="11011" max="11012" width="7.7109375" style="107" customWidth="1"/>
    <col min="11013" max="11013" width="8.140625" style="107" customWidth="1"/>
    <col min="11014" max="11014" width="7.5703125" style="107" customWidth="1"/>
    <col min="11015" max="11015" width="7.42578125" style="107" customWidth="1"/>
    <col min="11016" max="11016" width="7.5703125" style="107" customWidth="1"/>
    <col min="11017" max="11017" width="7" style="107" customWidth="1"/>
    <col min="11018" max="11022" width="8.140625" style="107" customWidth="1"/>
    <col min="11023" max="11023" width="10.85546875" style="107" customWidth="1"/>
    <col min="11024" max="11264" width="9.140625" style="107"/>
    <col min="11265" max="11265" width="4.140625" style="107" customWidth="1"/>
    <col min="11266" max="11266" width="26.7109375" style="107" customWidth="1"/>
    <col min="11267" max="11268" width="7.7109375" style="107" customWidth="1"/>
    <col min="11269" max="11269" width="8.140625" style="107" customWidth="1"/>
    <col min="11270" max="11270" width="7.5703125" style="107" customWidth="1"/>
    <col min="11271" max="11271" width="7.42578125" style="107" customWidth="1"/>
    <col min="11272" max="11272" width="7.5703125" style="107" customWidth="1"/>
    <col min="11273" max="11273" width="7" style="107" customWidth="1"/>
    <col min="11274" max="11278" width="8.140625" style="107" customWidth="1"/>
    <col min="11279" max="11279" width="10.85546875" style="107" customWidth="1"/>
    <col min="11280" max="11520" width="9.140625" style="107"/>
    <col min="11521" max="11521" width="4.140625" style="107" customWidth="1"/>
    <col min="11522" max="11522" width="26.7109375" style="107" customWidth="1"/>
    <col min="11523" max="11524" width="7.7109375" style="107" customWidth="1"/>
    <col min="11525" max="11525" width="8.140625" style="107" customWidth="1"/>
    <col min="11526" max="11526" width="7.5703125" style="107" customWidth="1"/>
    <col min="11527" max="11527" width="7.42578125" style="107" customWidth="1"/>
    <col min="11528" max="11528" width="7.5703125" style="107" customWidth="1"/>
    <col min="11529" max="11529" width="7" style="107" customWidth="1"/>
    <col min="11530" max="11534" width="8.140625" style="107" customWidth="1"/>
    <col min="11535" max="11535" width="10.85546875" style="107" customWidth="1"/>
    <col min="11536" max="11776" width="9.140625" style="107"/>
    <col min="11777" max="11777" width="4.140625" style="107" customWidth="1"/>
    <col min="11778" max="11778" width="26.7109375" style="107" customWidth="1"/>
    <col min="11779" max="11780" width="7.7109375" style="107" customWidth="1"/>
    <col min="11781" max="11781" width="8.140625" style="107" customWidth="1"/>
    <col min="11782" max="11782" width="7.5703125" style="107" customWidth="1"/>
    <col min="11783" max="11783" width="7.42578125" style="107" customWidth="1"/>
    <col min="11784" max="11784" width="7.5703125" style="107" customWidth="1"/>
    <col min="11785" max="11785" width="7" style="107" customWidth="1"/>
    <col min="11786" max="11790" width="8.140625" style="107" customWidth="1"/>
    <col min="11791" max="11791" width="10.85546875" style="107" customWidth="1"/>
    <col min="11792" max="12032" width="9.140625" style="107"/>
    <col min="12033" max="12033" width="4.140625" style="107" customWidth="1"/>
    <col min="12034" max="12034" width="26.7109375" style="107" customWidth="1"/>
    <col min="12035" max="12036" width="7.7109375" style="107" customWidth="1"/>
    <col min="12037" max="12037" width="8.140625" style="107" customWidth="1"/>
    <col min="12038" max="12038" width="7.5703125" style="107" customWidth="1"/>
    <col min="12039" max="12039" width="7.42578125" style="107" customWidth="1"/>
    <col min="12040" max="12040" width="7.5703125" style="107" customWidth="1"/>
    <col min="12041" max="12041" width="7" style="107" customWidth="1"/>
    <col min="12042" max="12046" width="8.140625" style="107" customWidth="1"/>
    <col min="12047" max="12047" width="10.85546875" style="107" customWidth="1"/>
    <col min="12048" max="12288" width="9.140625" style="107"/>
    <col min="12289" max="12289" width="4.140625" style="107" customWidth="1"/>
    <col min="12290" max="12290" width="26.7109375" style="107" customWidth="1"/>
    <col min="12291" max="12292" width="7.7109375" style="107" customWidth="1"/>
    <col min="12293" max="12293" width="8.140625" style="107" customWidth="1"/>
    <col min="12294" max="12294" width="7.5703125" style="107" customWidth="1"/>
    <col min="12295" max="12295" width="7.42578125" style="107" customWidth="1"/>
    <col min="12296" max="12296" width="7.5703125" style="107" customWidth="1"/>
    <col min="12297" max="12297" width="7" style="107" customWidth="1"/>
    <col min="12298" max="12302" width="8.140625" style="107" customWidth="1"/>
    <col min="12303" max="12303" width="10.85546875" style="107" customWidth="1"/>
    <col min="12304" max="12544" width="9.140625" style="107"/>
    <col min="12545" max="12545" width="4.140625" style="107" customWidth="1"/>
    <col min="12546" max="12546" width="26.7109375" style="107" customWidth="1"/>
    <col min="12547" max="12548" width="7.7109375" style="107" customWidth="1"/>
    <col min="12549" max="12549" width="8.140625" style="107" customWidth="1"/>
    <col min="12550" max="12550" width="7.5703125" style="107" customWidth="1"/>
    <col min="12551" max="12551" width="7.42578125" style="107" customWidth="1"/>
    <col min="12552" max="12552" width="7.5703125" style="107" customWidth="1"/>
    <col min="12553" max="12553" width="7" style="107" customWidth="1"/>
    <col min="12554" max="12558" width="8.140625" style="107" customWidth="1"/>
    <col min="12559" max="12559" width="10.85546875" style="107" customWidth="1"/>
    <col min="12560" max="12800" width="9.140625" style="107"/>
    <col min="12801" max="12801" width="4.140625" style="107" customWidth="1"/>
    <col min="12802" max="12802" width="26.7109375" style="107" customWidth="1"/>
    <col min="12803" max="12804" width="7.7109375" style="107" customWidth="1"/>
    <col min="12805" max="12805" width="8.140625" style="107" customWidth="1"/>
    <col min="12806" max="12806" width="7.5703125" style="107" customWidth="1"/>
    <col min="12807" max="12807" width="7.42578125" style="107" customWidth="1"/>
    <col min="12808" max="12808" width="7.5703125" style="107" customWidth="1"/>
    <col min="12809" max="12809" width="7" style="107" customWidth="1"/>
    <col min="12810" max="12814" width="8.140625" style="107" customWidth="1"/>
    <col min="12815" max="12815" width="10.85546875" style="107" customWidth="1"/>
    <col min="12816" max="13056" width="9.140625" style="107"/>
    <col min="13057" max="13057" width="4.140625" style="107" customWidth="1"/>
    <col min="13058" max="13058" width="26.7109375" style="107" customWidth="1"/>
    <col min="13059" max="13060" width="7.7109375" style="107" customWidth="1"/>
    <col min="13061" max="13061" width="8.140625" style="107" customWidth="1"/>
    <col min="13062" max="13062" width="7.5703125" style="107" customWidth="1"/>
    <col min="13063" max="13063" width="7.42578125" style="107" customWidth="1"/>
    <col min="13064" max="13064" width="7.5703125" style="107" customWidth="1"/>
    <col min="13065" max="13065" width="7" style="107" customWidth="1"/>
    <col min="13066" max="13070" width="8.140625" style="107" customWidth="1"/>
    <col min="13071" max="13071" width="10.85546875" style="107" customWidth="1"/>
    <col min="13072" max="13312" width="9.140625" style="107"/>
    <col min="13313" max="13313" width="4.140625" style="107" customWidth="1"/>
    <col min="13314" max="13314" width="26.7109375" style="107" customWidth="1"/>
    <col min="13315" max="13316" width="7.7109375" style="107" customWidth="1"/>
    <col min="13317" max="13317" width="8.140625" style="107" customWidth="1"/>
    <col min="13318" max="13318" width="7.5703125" style="107" customWidth="1"/>
    <col min="13319" max="13319" width="7.42578125" style="107" customWidth="1"/>
    <col min="13320" max="13320" width="7.5703125" style="107" customWidth="1"/>
    <col min="13321" max="13321" width="7" style="107" customWidth="1"/>
    <col min="13322" max="13326" width="8.140625" style="107" customWidth="1"/>
    <col min="13327" max="13327" width="10.85546875" style="107" customWidth="1"/>
    <col min="13328" max="13568" width="9.140625" style="107"/>
    <col min="13569" max="13569" width="4.140625" style="107" customWidth="1"/>
    <col min="13570" max="13570" width="26.7109375" style="107" customWidth="1"/>
    <col min="13571" max="13572" width="7.7109375" style="107" customWidth="1"/>
    <col min="13573" max="13573" width="8.140625" style="107" customWidth="1"/>
    <col min="13574" max="13574" width="7.5703125" style="107" customWidth="1"/>
    <col min="13575" max="13575" width="7.42578125" style="107" customWidth="1"/>
    <col min="13576" max="13576" width="7.5703125" style="107" customWidth="1"/>
    <col min="13577" max="13577" width="7" style="107" customWidth="1"/>
    <col min="13578" max="13582" width="8.140625" style="107" customWidth="1"/>
    <col min="13583" max="13583" width="10.85546875" style="107" customWidth="1"/>
    <col min="13584" max="13824" width="9.140625" style="107"/>
    <col min="13825" max="13825" width="4.140625" style="107" customWidth="1"/>
    <col min="13826" max="13826" width="26.7109375" style="107" customWidth="1"/>
    <col min="13827" max="13828" width="7.7109375" style="107" customWidth="1"/>
    <col min="13829" max="13829" width="8.140625" style="107" customWidth="1"/>
    <col min="13830" max="13830" width="7.5703125" style="107" customWidth="1"/>
    <col min="13831" max="13831" width="7.42578125" style="107" customWidth="1"/>
    <col min="13832" max="13832" width="7.5703125" style="107" customWidth="1"/>
    <col min="13833" max="13833" width="7" style="107" customWidth="1"/>
    <col min="13834" max="13838" width="8.140625" style="107" customWidth="1"/>
    <col min="13839" max="13839" width="10.85546875" style="107" customWidth="1"/>
    <col min="13840" max="14080" width="9.140625" style="107"/>
    <col min="14081" max="14081" width="4.140625" style="107" customWidth="1"/>
    <col min="14082" max="14082" width="26.7109375" style="107" customWidth="1"/>
    <col min="14083" max="14084" width="7.7109375" style="107" customWidth="1"/>
    <col min="14085" max="14085" width="8.140625" style="107" customWidth="1"/>
    <col min="14086" max="14086" width="7.5703125" style="107" customWidth="1"/>
    <col min="14087" max="14087" width="7.42578125" style="107" customWidth="1"/>
    <col min="14088" max="14088" width="7.5703125" style="107" customWidth="1"/>
    <col min="14089" max="14089" width="7" style="107" customWidth="1"/>
    <col min="14090" max="14094" width="8.140625" style="107" customWidth="1"/>
    <col min="14095" max="14095" width="10.85546875" style="107" customWidth="1"/>
    <col min="14096" max="14336" width="9.140625" style="107"/>
    <col min="14337" max="14337" width="4.140625" style="107" customWidth="1"/>
    <col min="14338" max="14338" width="26.7109375" style="107" customWidth="1"/>
    <col min="14339" max="14340" width="7.7109375" style="107" customWidth="1"/>
    <col min="14341" max="14341" width="8.140625" style="107" customWidth="1"/>
    <col min="14342" max="14342" width="7.5703125" style="107" customWidth="1"/>
    <col min="14343" max="14343" width="7.42578125" style="107" customWidth="1"/>
    <col min="14344" max="14344" width="7.5703125" style="107" customWidth="1"/>
    <col min="14345" max="14345" width="7" style="107" customWidth="1"/>
    <col min="14346" max="14350" width="8.140625" style="107" customWidth="1"/>
    <col min="14351" max="14351" width="10.85546875" style="107" customWidth="1"/>
    <col min="14352" max="14592" width="9.140625" style="107"/>
    <col min="14593" max="14593" width="4.140625" style="107" customWidth="1"/>
    <col min="14594" max="14594" width="26.7109375" style="107" customWidth="1"/>
    <col min="14595" max="14596" width="7.7109375" style="107" customWidth="1"/>
    <col min="14597" max="14597" width="8.140625" style="107" customWidth="1"/>
    <col min="14598" max="14598" width="7.5703125" style="107" customWidth="1"/>
    <col min="14599" max="14599" width="7.42578125" style="107" customWidth="1"/>
    <col min="14600" max="14600" width="7.5703125" style="107" customWidth="1"/>
    <col min="14601" max="14601" width="7" style="107" customWidth="1"/>
    <col min="14602" max="14606" width="8.140625" style="107" customWidth="1"/>
    <col min="14607" max="14607" width="10.85546875" style="107" customWidth="1"/>
    <col min="14608" max="14848" width="9.140625" style="107"/>
    <col min="14849" max="14849" width="4.140625" style="107" customWidth="1"/>
    <col min="14850" max="14850" width="26.7109375" style="107" customWidth="1"/>
    <col min="14851" max="14852" width="7.7109375" style="107" customWidth="1"/>
    <col min="14853" max="14853" width="8.140625" style="107" customWidth="1"/>
    <col min="14854" max="14854" width="7.5703125" style="107" customWidth="1"/>
    <col min="14855" max="14855" width="7.42578125" style="107" customWidth="1"/>
    <col min="14856" max="14856" width="7.5703125" style="107" customWidth="1"/>
    <col min="14857" max="14857" width="7" style="107" customWidth="1"/>
    <col min="14858" max="14862" width="8.140625" style="107" customWidth="1"/>
    <col min="14863" max="14863" width="10.85546875" style="107" customWidth="1"/>
    <col min="14864" max="15104" width="9.140625" style="107"/>
    <col min="15105" max="15105" width="4.140625" style="107" customWidth="1"/>
    <col min="15106" max="15106" width="26.7109375" style="107" customWidth="1"/>
    <col min="15107" max="15108" width="7.7109375" style="107" customWidth="1"/>
    <col min="15109" max="15109" width="8.140625" style="107" customWidth="1"/>
    <col min="15110" max="15110" width="7.5703125" style="107" customWidth="1"/>
    <col min="15111" max="15111" width="7.42578125" style="107" customWidth="1"/>
    <col min="15112" max="15112" width="7.5703125" style="107" customWidth="1"/>
    <col min="15113" max="15113" width="7" style="107" customWidth="1"/>
    <col min="15114" max="15118" width="8.140625" style="107" customWidth="1"/>
    <col min="15119" max="15119" width="10.85546875" style="107" customWidth="1"/>
    <col min="15120" max="15360" width="9.140625" style="107"/>
    <col min="15361" max="15361" width="4.140625" style="107" customWidth="1"/>
    <col min="15362" max="15362" width="26.7109375" style="107" customWidth="1"/>
    <col min="15363" max="15364" width="7.7109375" style="107" customWidth="1"/>
    <col min="15365" max="15365" width="8.140625" style="107" customWidth="1"/>
    <col min="15366" max="15366" width="7.5703125" style="107" customWidth="1"/>
    <col min="15367" max="15367" width="7.42578125" style="107" customWidth="1"/>
    <col min="15368" max="15368" width="7.5703125" style="107" customWidth="1"/>
    <col min="15369" max="15369" width="7" style="107" customWidth="1"/>
    <col min="15370" max="15374" width="8.140625" style="107" customWidth="1"/>
    <col min="15375" max="15375" width="10.85546875" style="107" customWidth="1"/>
    <col min="15376" max="15616" width="9.140625" style="107"/>
    <col min="15617" max="15617" width="4.140625" style="107" customWidth="1"/>
    <col min="15618" max="15618" width="26.7109375" style="107" customWidth="1"/>
    <col min="15619" max="15620" width="7.7109375" style="107" customWidth="1"/>
    <col min="15621" max="15621" width="8.140625" style="107" customWidth="1"/>
    <col min="15622" max="15622" width="7.5703125" style="107" customWidth="1"/>
    <col min="15623" max="15623" width="7.42578125" style="107" customWidth="1"/>
    <col min="15624" max="15624" width="7.5703125" style="107" customWidth="1"/>
    <col min="15625" max="15625" width="7" style="107" customWidth="1"/>
    <col min="15626" max="15630" width="8.140625" style="107" customWidth="1"/>
    <col min="15631" max="15631" width="10.85546875" style="107" customWidth="1"/>
    <col min="15632" max="15872" width="9.140625" style="107"/>
    <col min="15873" max="15873" width="4.140625" style="107" customWidth="1"/>
    <col min="15874" max="15874" width="26.7109375" style="107" customWidth="1"/>
    <col min="15875" max="15876" width="7.7109375" style="107" customWidth="1"/>
    <col min="15877" max="15877" width="8.140625" style="107" customWidth="1"/>
    <col min="15878" max="15878" width="7.5703125" style="107" customWidth="1"/>
    <col min="15879" max="15879" width="7.42578125" style="107" customWidth="1"/>
    <col min="15880" max="15880" width="7.5703125" style="107" customWidth="1"/>
    <col min="15881" max="15881" width="7" style="107" customWidth="1"/>
    <col min="15882" max="15886" width="8.140625" style="107" customWidth="1"/>
    <col min="15887" max="15887" width="10.85546875" style="107" customWidth="1"/>
    <col min="15888" max="16128" width="9.140625" style="107"/>
    <col min="16129" max="16129" width="4.140625" style="107" customWidth="1"/>
    <col min="16130" max="16130" width="26.7109375" style="107" customWidth="1"/>
    <col min="16131" max="16132" width="7.7109375" style="107" customWidth="1"/>
    <col min="16133" max="16133" width="8.140625" style="107" customWidth="1"/>
    <col min="16134" max="16134" width="7.5703125" style="107" customWidth="1"/>
    <col min="16135" max="16135" width="7.42578125" style="107" customWidth="1"/>
    <col min="16136" max="16136" width="7.5703125" style="107" customWidth="1"/>
    <col min="16137" max="16137" width="7" style="107" customWidth="1"/>
    <col min="16138" max="16142" width="8.140625" style="107" customWidth="1"/>
    <col min="16143" max="16143" width="10.85546875" style="107" customWidth="1"/>
    <col min="16144" max="16384" width="9.140625" style="107"/>
  </cols>
  <sheetData>
    <row r="1" spans="1:15" ht="23.25" customHeight="1" x14ac:dyDescent="0.25">
      <c r="A1" s="496" t="s">
        <v>411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</row>
    <row r="2" spans="1:15" ht="20.25" customHeight="1" x14ac:dyDescent="0.25">
      <c r="A2" s="619" t="s">
        <v>255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</row>
    <row r="3" spans="1:15" ht="20.25" customHeight="1" x14ac:dyDescent="0.25">
      <c r="A3" s="633" t="s">
        <v>237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</row>
    <row r="4" spans="1:15" ht="16.149999999999999" thickBot="1" x14ac:dyDescent="0.35">
      <c r="O4" s="109" t="str">
        <f>'[1]3. sz tájékoztató t.'!D2</f>
        <v>Forintban!</v>
      </c>
    </row>
    <row r="5" spans="1:15" s="108" customFormat="1" ht="26.1" customHeight="1" thickBot="1" x14ac:dyDescent="0.3">
      <c r="A5" s="110" t="s">
        <v>169</v>
      </c>
      <c r="B5" s="111" t="s">
        <v>2</v>
      </c>
      <c r="C5" s="111" t="s">
        <v>217</v>
      </c>
      <c r="D5" s="111" t="s">
        <v>218</v>
      </c>
      <c r="E5" s="111" t="s">
        <v>219</v>
      </c>
      <c r="F5" s="111" t="s">
        <v>220</v>
      </c>
      <c r="G5" s="111" t="s">
        <v>221</v>
      </c>
      <c r="H5" s="111" t="s">
        <v>222</v>
      </c>
      <c r="I5" s="111" t="s">
        <v>223</v>
      </c>
      <c r="J5" s="111" t="s">
        <v>224</v>
      </c>
      <c r="K5" s="111" t="s">
        <v>225</v>
      </c>
      <c r="L5" s="111" t="s">
        <v>226</v>
      </c>
      <c r="M5" s="111" t="s">
        <v>227</v>
      </c>
      <c r="N5" s="111" t="s">
        <v>228</v>
      </c>
      <c r="O5" s="112" t="s">
        <v>216</v>
      </c>
    </row>
    <row r="6" spans="1:15" s="114" customFormat="1" ht="15" customHeight="1" thickBot="1" x14ac:dyDescent="0.3">
      <c r="A6" s="113" t="s">
        <v>7</v>
      </c>
      <c r="B6" s="634" t="s">
        <v>135</v>
      </c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6"/>
    </row>
    <row r="7" spans="1:15" s="114" customFormat="1" ht="22.5" x14ac:dyDescent="0.25">
      <c r="A7" s="115" t="s">
        <v>9</v>
      </c>
      <c r="B7" s="116" t="s">
        <v>56</v>
      </c>
      <c r="C7" s="117">
        <v>5492378</v>
      </c>
      <c r="D7" s="117">
        <v>7662158</v>
      </c>
      <c r="E7" s="117">
        <v>7662158</v>
      </c>
      <c r="F7" s="117">
        <v>7662158</v>
      </c>
      <c r="G7" s="117">
        <v>7662158</v>
      </c>
      <c r="H7" s="117">
        <v>7662158</v>
      </c>
      <c r="I7" s="117">
        <v>7662158</v>
      </c>
      <c r="J7" s="117">
        <v>7662158</v>
      </c>
      <c r="K7" s="117">
        <v>7662158</v>
      </c>
      <c r="L7" s="117">
        <v>7662158</v>
      </c>
      <c r="M7" s="117">
        <v>7662158</v>
      </c>
      <c r="N7" s="117">
        <v>9832148</v>
      </c>
      <c r="O7" s="118">
        <f t="shared" ref="O7:O27" si="0">SUM(C7:N7)</f>
        <v>91946106</v>
      </c>
    </row>
    <row r="8" spans="1:15" s="123" customFormat="1" ht="22.5" x14ac:dyDescent="0.25">
      <c r="A8" s="119" t="s">
        <v>17</v>
      </c>
      <c r="B8" s="120" t="s">
        <v>229</v>
      </c>
      <c r="C8" s="121">
        <v>1034000</v>
      </c>
      <c r="D8" s="121">
        <v>1034000</v>
      </c>
      <c r="E8" s="121">
        <v>1034000</v>
      </c>
      <c r="F8" s="121">
        <v>1034000</v>
      </c>
      <c r="G8" s="121">
        <v>1034000</v>
      </c>
      <c r="H8" s="121">
        <v>1034000</v>
      </c>
      <c r="I8" s="121">
        <v>1035000</v>
      </c>
      <c r="J8" s="121">
        <v>1034000</v>
      </c>
      <c r="K8" s="121">
        <v>1034000</v>
      </c>
      <c r="L8" s="121">
        <v>1034000</v>
      </c>
      <c r="M8" s="121">
        <v>1034000</v>
      </c>
      <c r="N8" s="121">
        <v>1034000</v>
      </c>
      <c r="O8" s="122">
        <f>SUM(C8:N8)</f>
        <v>12409000</v>
      </c>
    </row>
    <row r="9" spans="1:15" s="123" customFormat="1" ht="22.5" x14ac:dyDescent="0.25">
      <c r="A9" s="119" t="s">
        <v>12</v>
      </c>
      <c r="B9" s="124" t="s">
        <v>230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6">
        <f t="shared" si="0"/>
        <v>0</v>
      </c>
    </row>
    <row r="10" spans="1:15" s="123" customFormat="1" ht="14.1" customHeight="1" x14ac:dyDescent="0.25">
      <c r="A10" s="119" t="s">
        <v>34</v>
      </c>
      <c r="B10" s="127" t="s">
        <v>10</v>
      </c>
      <c r="C10" s="121">
        <v>850000</v>
      </c>
      <c r="D10" s="121">
        <v>750000</v>
      </c>
      <c r="E10" s="121">
        <v>18000000</v>
      </c>
      <c r="F10" s="121">
        <v>3200000</v>
      </c>
      <c r="G10" s="121">
        <v>250000</v>
      </c>
      <c r="H10" s="121">
        <v>600000</v>
      </c>
      <c r="I10" s="121">
        <v>320000</v>
      </c>
      <c r="J10" s="121">
        <v>420000</v>
      </c>
      <c r="K10" s="121">
        <v>17500000</v>
      </c>
      <c r="L10" s="121">
        <v>4580000</v>
      </c>
      <c r="M10" s="121">
        <v>350000</v>
      </c>
      <c r="N10" s="121">
        <v>120000</v>
      </c>
      <c r="O10" s="122">
        <f t="shared" si="0"/>
        <v>46940000</v>
      </c>
    </row>
    <row r="11" spans="1:15" s="123" customFormat="1" ht="14.1" customHeight="1" x14ac:dyDescent="0.25">
      <c r="A11" s="119" t="s">
        <v>158</v>
      </c>
      <c r="B11" s="127" t="s">
        <v>70</v>
      </c>
      <c r="C11" s="121">
        <v>1410000</v>
      </c>
      <c r="D11" s="121">
        <v>1409000</v>
      </c>
      <c r="E11" s="121">
        <v>1552894</v>
      </c>
      <c r="F11" s="121">
        <v>1405000</v>
      </c>
      <c r="G11" s="121">
        <v>1405000</v>
      </c>
      <c r="H11" s="121">
        <v>1405000</v>
      </c>
      <c r="I11" s="121">
        <v>1300000</v>
      </c>
      <c r="J11" s="121">
        <v>950000</v>
      </c>
      <c r="K11" s="121">
        <v>650000</v>
      </c>
      <c r="L11" s="121">
        <v>1605000</v>
      </c>
      <c r="M11" s="121">
        <v>1805000</v>
      </c>
      <c r="N11" s="121">
        <v>1772000</v>
      </c>
      <c r="O11" s="122">
        <f t="shared" si="0"/>
        <v>16668894</v>
      </c>
    </row>
    <row r="12" spans="1:15" s="123" customFormat="1" ht="14.1" customHeight="1" x14ac:dyDescent="0.25">
      <c r="A12" s="119" t="s">
        <v>159</v>
      </c>
      <c r="B12" s="127" t="s">
        <v>16</v>
      </c>
      <c r="C12" s="125">
        <v>25380000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>
        <f t="shared" si="0"/>
        <v>25380000</v>
      </c>
    </row>
    <row r="13" spans="1:15" s="123" customFormat="1" ht="14.1" customHeight="1" x14ac:dyDescent="0.25">
      <c r="A13" s="119" t="s">
        <v>161</v>
      </c>
      <c r="B13" s="127" t="s">
        <v>13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2">
        <f t="shared" si="0"/>
        <v>0</v>
      </c>
    </row>
    <row r="14" spans="1:15" s="123" customFormat="1" ht="22.5" x14ac:dyDescent="0.25">
      <c r="A14" s="119" t="s">
        <v>162</v>
      </c>
      <c r="B14" s="120" t="s">
        <v>231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2">
        <f t="shared" si="0"/>
        <v>0</v>
      </c>
    </row>
    <row r="15" spans="1:15" s="123" customFormat="1" ht="14.1" customHeight="1" thickBot="1" x14ac:dyDescent="0.3">
      <c r="A15" s="119" t="s">
        <v>164</v>
      </c>
      <c r="B15" s="127" t="s">
        <v>88</v>
      </c>
      <c r="C15" s="121">
        <v>4808000</v>
      </c>
      <c r="D15" s="121">
        <v>87807000</v>
      </c>
      <c r="E15" s="121">
        <v>4808000</v>
      </c>
      <c r="F15" s="121">
        <v>4808000</v>
      </c>
      <c r="G15" s="121">
        <v>4808000</v>
      </c>
      <c r="H15" s="121">
        <v>4808000</v>
      </c>
      <c r="I15" s="121">
        <v>4808000</v>
      </c>
      <c r="J15" s="121">
        <v>4808000</v>
      </c>
      <c r="K15" s="121">
        <v>4808000</v>
      </c>
      <c r="L15" s="121">
        <v>4808000</v>
      </c>
      <c r="M15" s="121">
        <v>4808000</v>
      </c>
      <c r="N15" s="121">
        <v>4808000</v>
      </c>
      <c r="O15" s="122">
        <f t="shared" si="0"/>
        <v>140695000</v>
      </c>
    </row>
    <row r="16" spans="1:15" s="114" customFormat="1" ht="15.95" customHeight="1" thickBot="1" x14ac:dyDescent="0.3">
      <c r="A16" s="113" t="s">
        <v>165</v>
      </c>
      <c r="B16" s="128" t="s">
        <v>232</v>
      </c>
      <c r="C16" s="129">
        <f t="shared" ref="C16:N16" si="1">SUM(C7:C15)</f>
        <v>38974378</v>
      </c>
      <c r="D16" s="129">
        <f t="shared" si="1"/>
        <v>98662158</v>
      </c>
      <c r="E16" s="129">
        <f t="shared" si="1"/>
        <v>33057052</v>
      </c>
      <c r="F16" s="129">
        <f t="shared" si="1"/>
        <v>18109158</v>
      </c>
      <c r="G16" s="129">
        <f t="shared" si="1"/>
        <v>15159158</v>
      </c>
      <c r="H16" s="129">
        <f t="shared" si="1"/>
        <v>15509158</v>
      </c>
      <c r="I16" s="129">
        <f t="shared" si="1"/>
        <v>15125158</v>
      </c>
      <c r="J16" s="129">
        <f t="shared" si="1"/>
        <v>14874158</v>
      </c>
      <c r="K16" s="129">
        <f t="shared" si="1"/>
        <v>31654158</v>
      </c>
      <c r="L16" s="129">
        <f t="shared" si="1"/>
        <v>19689158</v>
      </c>
      <c r="M16" s="129">
        <f t="shared" si="1"/>
        <v>15659158</v>
      </c>
      <c r="N16" s="129">
        <f t="shared" si="1"/>
        <v>17566148</v>
      </c>
      <c r="O16" s="130">
        <f>SUM(C16:N16)</f>
        <v>334039000</v>
      </c>
    </row>
    <row r="17" spans="1:15" s="114" customFormat="1" ht="15" customHeight="1" thickBot="1" x14ac:dyDescent="0.3">
      <c r="A17" s="113" t="s">
        <v>167</v>
      </c>
      <c r="B17" s="634" t="s">
        <v>136</v>
      </c>
      <c r="C17" s="635"/>
      <c r="D17" s="635"/>
      <c r="E17" s="635"/>
      <c r="F17" s="635"/>
      <c r="G17" s="635"/>
      <c r="H17" s="635"/>
      <c r="I17" s="635"/>
      <c r="J17" s="635"/>
      <c r="K17" s="635"/>
      <c r="L17" s="635"/>
      <c r="M17" s="635"/>
      <c r="N17" s="635"/>
      <c r="O17" s="636"/>
    </row>
    <row r="18" spans="1:15" s="123" customFormat="1" ht="14.1" customHeight="1" x14ac:dyDescent="0.25">
      <c r="A18" s="131" t="s">
        <v>198</v>
      </c>
      <c r="B18" s="132" t="s">
        <v>30</v>
      </c>
      <c r="C18" s="125">
        <v>6007083</v>
      </c>
      <c r="D18" s="125">
        <v>6007083</v>
      </c>
      <c r="E18" s="125">
        <v>6007083</v>
      </c>
      <c r="F18" s="125">
        <v>6007083</v>
      </c>
      <c r="G18" s="125">
        <v>6007083</v>
      </c>
      <c r="H18" s="125">
        <v>6007083</v>
      </c>
      <c r="I18" s="125">
        <v>6007083</v>
      </c>
      <c r="J18" s="125">
        <v>6007083</v>
      </c>
      <c r="K18" s="125">
        <v>6007083</v>
      </c>
      <c r="L18" s="125">
        <v>6007083</v>
      </c>
      <c r="M18" s="125">
        <v>6007083</v>
      </c>
      <c r="N18" s="125">
        <v>6007087</v>
      </c>
      <c r="O18" s="126">
        <f t="shared" si="0"/>
        <v>72085000</v>
      </c>
    </row>
    <row r="19" spans="1:15" s="123" customFormat="1" ht="27" customHeight="1" x14ac:dyDescent="0.25">
      <c r="A19" s="119" t="s">
        <v>200</v>
      </c>
      <c r="B19" s="120" t="s">
        <v>31</v>
      </c>
      <c r="C19" s="121">
        <v>1220416</v>
      </c>
      <c r="D19" s="121">
        <v>1220416</v>
      </c>
      <c r="E19" s="121">
        <v>1220416</v>
      </c>
      <c r="F19" s="121">
        <v>1220416</v>
      </c>
      <c r="G19" s="121">
        <v>1220416</v>
      </c>
      <c r="H19" s="121">
        <v>1220416</v>
      </c>
      <c r="I19" s="121">
        <v>1220416</v>
      </c>
      <c r="J19" s="121">
        <v>1220416</v>
      </c>
      <c r="K19" s="121">
        <v>1220416</v>
      </c>
      <c r="L19" s="121">
        <v>1220416</v>
      </c>
      <c r="M19" s="121">
        <v>1220416</v>
      </c>
      <c r="N19" s="121">
        <v>1220424</v>
      </c>
      <c r="O19" s="122">
        <f t="shared" si="0"/>
        <v>14645000</v>
      </c>
    </row>
    <row r="20" spans="1:15" s="123" customFormat="1" ht="14.1" customHeight="1" x14ac:dyDescent="0.25">
      <c r="A20" s="119" t="s">
        <v>202</v>
      </c>
      <c r="B20" s="127" t="s">
        <v>233</v>
      </c>
      <c r="C20" s="121">
        <v>6699000</v>
      </c>
      <c r="D20" s="121">
        <v>7364000</v>
      </c>
      <c r="E20" s="121">
        <v>7895000</v>
      </c>
      <c r="F20" s="121">
        <v>6956000</v>
      </c>
      <c r="G20" s="121">
        <v>4238000</v>
      </c>
      <c r="H20" s="121">
        <v>4698000</v>
      </c>
      <c r="I20" s="121">
        <v>5363000</v>
      </c>
      <c r="J20" s="121">
        <v>6699000</v>
      </c>
      <c r="K20" s="121">
        <v>6699000</v>
      </c>
      <c r="L20" s="121">
        <v>7528000</v>
      </c>
      <c r="M20" s="121">
        <v>7895000</v>
      </c>
      <c r="N20" s="121">
        <v>8357000</v>
      </c>
      <c r="O20" s="122">
        <f t="shared" si="0"/>
        <v>80391000</v>
      </c>
    </row>
    <row r="21" spans="1:15" s="123" customFormat="1" ht="14.1" customHeight="1" x14ac:dyDescent="0.25">
      <c r="A21" s="119" t="s">
        <v>204</v>
      </c>
      <c r="B21" s="127" t="s">
        <v>33</v>
      </c>
      <c r="C21" s="121">
        <v>30000</v>
      </c>
      <c r="D21" s="121">
        <v>60000</v>
      </c>
      <c r="E21" s="121">
        <v>130000</v>
      </c>
      <c r="F21" s="121">
        <v>158000</v>
      </c>
      <c r="G21" s="121">
        <v>210000</v>
      </c>
      <c r="H21" s="121">
        <v>324000</v>
      </c>
      <c r="I21" s="121">
        <v>158000</v>
      </c>
      <c r="J21" s="121">
        <v>158000</v>
      </c>
      <c r="K21" s="121">
        <v>210000</v>
      </c>
      <c r="L21" s="121">
        <v>157000</v>
      </c>
      <c r="M21" s="121">
        <v>260000</v>
      </c>
      <c r="N21" s="121">
        <v>50000</v>
      </c>
      <c r="O21" s="122">
        <f t="shared" si="0"/>
        <v>1905000</v>
      </c>
    </row>
    <row r="22" spans="1:15" s="123" customFormat="1" ht="14.1" customHeight="1" x14ac:dyDescent="0.25">
      <c r="A22" s="119" t="s">
        <v>206</v>
      </c>
      <c r="B22" s="127" t="s">
        <v>234</v>
      </c>
      <c r="C22" s="121">
        <v>1404000</v>
      </c>
      <c r="D22" s="121">
        <v>1404000</v>
      </c>
      <c r="E22" s="121">
        <v>1404000</v>
      </c>
      <c r="F22" s="121">
        <v>1404000</v>
      </c>
      <c r="G22" s="121">
        <v>1404000</v>
      </c>
      <c r="H22" s="121">
        <v>1404000</v>
      </c>
      <c r="I22" s="121">
        <v>1404000</v>
      </c>
      <c r="J22" s="121">
        <v>1404000</v>
      </c>
      <c r="K22" s="121">
        <v>1404000</v>
      </c>
      <c r="L22" s="121">
        <v>1404000</v>
      </c>
      <c r="M22" s="121">
        <v>1404000</v>
      </c>
      <c r="N22" s="121">
        <v>1403155</v>
      </c>
      <c r="O22" s="122">
        <f t="shared" si="0"/>
        <v>16847155</v>
      </c>
    </row>
    <row r="23" spans="1:15" s="123" customFormat="1" ht="14.1" customHeight="1" x14ac:dyDescent="0.25">
      <c r="A23" s="119" t="s">
        <v>208</v>
      </c>
      <c r="B23" s="127" t="s">
        <v>37</v>
      </c>
      <c r="C23" s="121"/>
      <c r="D23" s="121">
        <v>520000</v>
      </c>
      <c r="E23" s="121"/>
      <c r="F23" s="121">
        <v>8200000</v>
      </c>
      <c r="G23" s="121">
        <v>250000</v>
      </c>
      <c r="H23" s="121">
        <v>1200000</v>
      </c>
      <c r="I23" s="121"/>
      <c r="J23" s="121">
        <v>3200000</v>
      </c>
      <c r="K23" s="121">
        <v>300000</v>
      </c>
      <c r="L23" s="121">
        <v>3287000</v>
      </c>
      <c r="M23" s="121"/>
      <c r="N23" s="121"/>
      <c r="O23" s="122">
        <f t="shared" si="0"/>
        <v>16957000</v>
      </c>
    </row>
    <row r="24" spans="1:15" s="123" customFormat="1" x14ac:dyDescent="0.25">
      <c r="A24" s="119" t="s">
        <v>209</v>
      </c>
      <c r="B24" s="120" t="s">
        <v>39</v>
      </c>
      <c r="C24" s="121"/>
      <c r="D24" s="121"/>
      <c r="E24" s="121">
        <v>21000000</v>
      </c>
      <c r="F24" s="121"/>
      <c r="G24" s="121"/>
      <c r="H24" s="121"/>
      <c r="I24" s="121">
        <v>23636000</v>
      </c>
      <c r="J24" s="121"/>
      <c r="K24" s="121"/>
      <c r="L24" s="121"/>
      <c r="M24" s="121"/>
      <c r="N24" s="121"/>
      <c r="O24" s="122">
        <f t="shared" si="0"/>
        <v>44636000</v>
      </c>
    </row>
    <row r="25" spans="1:15" s="123" customFormat="1" ht="14.1" customHeight="1" x14ac:dyDescent="0.25">
      <c r="A25" s="119" t="s">
        <v>210</v>
      </c>
      <c r="B25" s="127" t="s">
        <v>40</v>
      </c>
      <c r="C25" s="121"/>
      <c r="D25" s="121"/>
      <c r="E25" s="121">
        <v>25200000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2">
        <f t="shared" si="0"/>
        <v>25200000</v>
      </c>
    </row>
    <row r="26" spans="1:15" s="123" customFormat="1" ht="14.1" customHeight="1" thickBot="1" x14ac:dyDescent="0.3">
      <c r="A26" s="119" t="s">
        <v>211</v>
      </c>
      <c r="B26" s="127" t="s">
        <v>107</v>
      </c>
      <c r="C26" s="121">
        <v>8485845</v>
      </c>
      <c r="D26" s="121">
        <v>4807000</v>
      </c>
      <c r="E26" s="121">
        <v>4808000</v>
      </c>
      <c r="F26" s="121">
        <v>4808000</v>
      </c>
      <c r="G26" s="121">
        <v>4808000</v>
      </c>
      <c r="H26" s="121">
        <v>4808000</v>
      </c>
      <c r="I26" s="121">
        <v>4808000</v>
      </c>
      <c r="J26" s="121">
        <v>4808000</v>
      </c>
      <c r="K26" s="121">
        <v>4808000</v>
      </c>
      <c r="L26" s="121">
        <v>4808000</v>
      </c>
      <c r="M26" s="121">
        <v>4808000</v>
      </c>
      <c r="N26" s="121">
        <v>4808000</v>
      </c>
      <c r="O26" s="122">
        <f t="shared" si="0"/>
        <v>61372845</v>
      </c>
    </row>
    <row r="27" spans="1:15" s="114" customFormat="1" ht="15.95" customHeight="1" thickBot="1" x14ac:dyDescent="0.3">
      <c r="A27" s="133" t="s">
        <v>212</v>
      </c>
      <c r="B27" s="128" t="s">
        <v>235</v>
      </c>
      <c r="C27" s="129">
        <f t="shared" ref="C27:N27" si="2">SUM(C18:C26)</f>
        <v>23846344</v>
      </c>
      <c r="D27" s="129">
        <f t="shared" si="2"/>
        <v>21382499</v>
      </c>
      <c r="E27" s="129">
        <f t="shared" si="2"/>
        <v>67664499</v>
      </c>
      <c r="F27" s="129">
        <f t="shared" si="2"/>
        <v>28753499</v>
      </c>
      <c r="G27" s="129">
        <f t="shared" si="2"/>
        <v>18137499</v>
      </c>
      <c r="H27" s="129">
        <f t="shared" si="2"/>
        <v>19661499</v>
      </c>
      <c r="I27" s="129">
        <f t="shared" si="2"/>
        <v>42596499</v>
      </c>
      <c r="J27" s="129">
        <f t="shared" si="2"/>
        <v>23496499</v>
      </c>
      <c r="K27" s="129">
        <f t="shared" si="2"/>
        <v>20648499</v>
      </c>
      <c r="L27" s="129">
        <f t="shared" si="2"/>
        <v>24411499</v>
      </c>
      <c r="M27" s="129">
        <f t="shared" si="2"/>
        <v>21594499</v>
      </c>
      <c r="N27" s="129">
        <f t="shared" si="2"/>
        <v>21845666</v>
      </c>
      <c r="O27" s="130">
        <f t="shared" si="0"/>
        <v>334039000</v>
      </c>
    </row>
    <row r="28" spans="1:15" ht="16.5" thickBot="1" x14ac:dyDescent="0.3">
      <c r="A28" s="133" t="s">
        <v>213</v>
      </c>
      <c r="B28" s="134" t="s">
        <v>236</v>
      </c>
      <c r="C28" s="135">
        <f t="shared" ref="C28:O28" si="3">C16-C27</f>
        <v>15128034</v>
      </c>
      <c r="D28" s="135">
        <f t="shared" si="3"/>
        <v>77279659</v>
      </c>
      <c r="E28" s="135">
        <f t="shared" si="3"/>
        <v>-34607447</v>
      </c>
      <c r="F28" s="135">
        <f t="shared" si="3"/>
        <v>-10644341</v>
      </c>
      <c r="G28" s="135">
        <f t="shared" si="3"/>
        <v>-2978341</v>
      </c>
      <c r="H28" s="135">
        <f t="shared" si="3"/>
        <v>-4152341</v>
      </c>
      <c r="I28" s="135">
        <f t="shared" si="3"/>
        <v>-27471341</v>
      </c>
      <c r="J28" s="135">
        <f t="shared" si="3"/>
        <v>-8622341</v>
      </c>
      <c r="K28" s="135">
        <f t="shared" si="3"/>
        <v>11005659</v>
      </c>
      <c r="L28" s="135">
        <f t="shared" si="3"/>
        <v>-4722341</v>
      </c>
      <c r="M28" s="135">
        <f t="shared" si="3"/>
        <v>-5935341</v>
      </c>
      <c r="N28" s="135">
        <f t="shared" si="3"/>
        <v>-4279518</v>
      </c>
      <c r="O28" s="136">
        <f t="shared" si="3"/>
        <v>0</v>
      </c>
    </row>
    <row r="29" spans="1:15" x14ac:dyDescent="0.25">
      <c r="A29" s="137"/>
    </row>
    <row r="30" spans="1:15" x14ac:dyDescent="0.25">
      <c r="B30" s="138"/>
      <c r="C30" s="139"/>
      <c r="D30" s="139"/>
      <c r="O30" s="107"/>
    </row>
    <row r="31" spans="1:15" x14ac:dyDescent="0.25">
      <c r="A31" s="637" t="s">
        <v>386</v>
      </c>
      <c r="B31" s="637"/>
      <c r="C31" s="637"/>
      <c r="D31" s="637"/>
      <c r="E31" s="637"/>
      <c r="F31" s="637"/>
      <c r="G31" s="637"/>
      <c r="H31" s="637"/>
      <c r="I31" s="637"/>
      <c r="J31" s="637"/>
      <c r="K31" s="637"/>
      <c r="L31" s="637"/>
      <c r="M31" s="637"/>
      <c r="N31" s="637"/>
      <c r="O31" s="637"/>
    </row>
    <row r="32" spans="1:15" ht="16.5" thickBot="1" x14ac:dyDescent="0.3">
      <c r="O32" s="107"/>
    </row>
    <row r="33" spans="1:15" ht="36.75" thickBot="1" x14ac:dyDescent="0.3">
      <c r="A33" s="110" t="s">
        <v>169</v>
      </c>
      <c r="B33" s="111" t="s">
        <v>2</v>
      </c>
      <c r="C33" s="111" t="s">
        <v>217</v>
      </c>
      <c r="D33" s="111" t="s">
        <v>218</v>
      </c>
      <c r="E33" s="111" t="s">
        <v>219</v>
      </c>
      <c r="F33" s="111" t="s">
        <v>220</v>
      </c>
      <c r="G33" s="111" t="s">
        <v>221</v>
      </c>
      <c r="H33" s="111" t="s">
        <v>222</v>
      </c>
      <c r="I33" s="111" t="s">
        <v>223</v>
      </c>
      <c r="J33" s="111" t="s">
        <v>224</v>
      </c>
      <c r="K33" s="111" t="s">
        <v>225</v>
      </c>
      <c r="L33" s="111" t="s">
        <v>226</v>
      </c>
      <c r="M33" s="111" t="s">
        <v>227</v>
      </c>
      <c r="N33" s="111" t="s">
        <v>228</v>
      </c>
      <c r="O33" s="112" t="s">
        <v>216</v>
      </c>
    </row>
    <row r="34" spans="1:15" ht="16.5" thickBot="1" x14ac:dyDescent="0.3">
      <c r="A34" s="113" t="s">
        <v>7</v>
      </c>
      <c r="B34" s="634" t="s">
        <v>135</v>
      </c>
      <c r="C34" s="635"/>
      <c r="D34" s="635"/>
      <c r="E34" s="635"/>
      <c r="F34" s="635"/>
      <c r="G34" s="635"/>
      <c r="H34" s="635"/>
      <c r="I34" s="635"/>
      <c r="J34" s="635"/>
      <c r="K34" s="635"/>
      <c r="L34" s="635"/>
      <c r="M34" s="635"/>
      <c r="N34" s="635"/>
      <c r="O34" s="636"/>
    </row>
    <row r="35" spans="1:15" ht="22.5" x14ac:dyDescent="0.25">
      <c r="A35" s="115" t="s">
        <v>9</v>
      </c>
      <c r="B35" s="116" t="s">
        <v>56</v>
      </c>
      <c r="C35" s="117">
        <v>5492378</v>
      </c>
      <c r="D35" s="117">
        <v>7662158</v>
      </c>
      <c r="E35" s="117">
        <v>7662158</v>
      </c>
      <c r="F35" s="117">
        <v>7662158</v>
      </c>
      <c r="G35" s="117">
        <v>7662158</v>
      </c>
      <c r="H35" s="117">
        <v>7662158</v>
      </c>
      <c r="I35" s="117">
        <v>7662158</v>
      </c>
      <c r="J35" s="117">
        <v>7662158</v>
      </c>
      <c r="K35" s="117">
        <v>7662158</v>
      </c>
      <c r="L35" s="117">
        <v>7662158</v>
      </c>
      <c r="M35" s="117">
        <v>7662158</v>
      </c>
      <c r="N35" s="117">
        <v>9832148</v>
      </c>
      <c r="O35" s="118">
        <f t="shared" ref="O35" si="4">SUM(C35:N35)</f>
        <v>91946106</v>
      </c>
    </row>
    <row r="36" spans="1:15" ht="22.5" x14ac:dyDescent="0.25">
      <c r="A36" s="119" t="s">
        <v>17</v>
      </c>
      <c r="B36" s="120" t="s">
        <v>229</v>
      </c>
      <c r="C36" s="121">
        <v>1034000</v>
      </c>
      <c r="D36" s="121">
        <v>1034000</v>
      </c>
      <c r="E36" s="121">
        <v>1034000</v>
      </c>
      <c r="F36" s="121">
        <v>1034000</v>
      </c>
      <c r="G36" s="121">
        <v>1034000</v>
      </c>
      <c r="H36" s="121">
        <v>1034000</v>
      </c>
      <c r="I36" s="121">
        <v>1035000</v>
      </c>
      <c r="J36" s="121">
        <v>1034000</v>
      </c>
      <c r="K36" s="121">
        <v>1034000</v>
      </c>
      <c r="L36" s="121">
        <v>1034000</v>
      </c>
      <c r="M36" s="121">
        <v>1034000</v>
      </c>
      <c r="N36" s="121">
        <v>1034000</v>
      </c>
      <c r="O36" s="122">
        <f>SUM(C36:N36)</f>
        <v>12409000</v>
      </c>
    </row>
    <row r="37" spans="1:15" ht="22.5" x14ac:dyDescent="0.25">
      <c r="A37" s="119" t="s">
        <v>12</v>
      </c>
      <c r="B37" s="124" t="s">
        <v>230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>
        <f t="shared" ref="O37:O43" si="5">SUM(C37:N37)</f>
        <v>0</v>
      </c>
    </row>
    <row r="38" spans="1:15" x14ac:dyDescent="0.25">
      <c r="A38" s="119" t="s">
        <v>34</v>
      </c>
      <c r="B38" s="127" t="s">
        <v>10</v>
      </c>
      <c r="C38" s="121">
        <v>650000</v>
      </c>
      <c r="D38" s="121">
        <v>750000</v>
      </c>
      <c r="E38" s="121">
        <v>200000</v>
      </c>
      <c r="F38" s="121">
        <v>200000</v>
      </c>
      <c r="G38" s="121">
        <v>250000</v>
      </c>
      <c r="H38" s="121">
        <v>600000</v>
      </c>
      <c r="I38" s="121">
        <v>320000</v>
      </c>
      <c r="J38" s="121">
        <v>420000</v>
      </c>
      <c r="K38" s="121">
        <v>300000</v>
      </c>
      <c r="L38" s="121">
        <v>380000</v>
      </c>
      <c r="M38" s="121">
        <v>350000</v>
      </c>
      <c r="N38" s="121">
        <v>120000</v>
      </c>
      <c r="O38" s="122">
        <f t="shared" si="5"/>
        <v>4540000</v>
      </c>
    </row>
    <row r="39" spans="1:15" x14ac:dyDescent="0.25">
      <c r="A39" s="119" t="s">
        <v>158</v>
      </c>
      <c r="B39" s="127" t="s">
        <v>70</v>
      </c>
      <c r="C39" s="121">
        <v>1410000</v>
      </c>
      <c r="D39" s="121">
        <v>1409000</v>
      </c>
      <c r="E39" s="121">
        <v>1552894</v>
      </c>
      <c r="F39" s="121">
        <v>1405000</v>
      </c>
      <c r="G39" s="121">
        <v>1405000</v>
      </c>
      <c r="H39" s="121">
        <v>1405000</v>
      </c>
      <c r="I39" s="121">
        <v>1300000</v>
      </c>
      <c r="J39" s="121">
        <v>950000</v>
      </c>
      <c r="K39" s="121">
        <v>850000</v>
      </c>
      <c r="L39" s="121">
        <v>1605000</v>
      </c>
      <c r="M39" s="121">
        <v>1805000</v>
      </c>
      <c r="N39" s="121">
        <v>1731000</v>
      </c>
      <c r="O39" s="122">
        <f t="shared" si="5"/>
        <v>16827894</v>
      </c>
    </row>
    <row r="40" spans="1:15" x14ac:dyDescent="0.25">
      <c r="A40" s="119" t="s">
        <v>159</v>
      </c>
      <c r="B40" s="127" t="s">
        <v>16</v>
      </c>
      <c r="C40" s="125">
        <v>25380000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2">
        <f t="shared" si="5"/>
        <v>25380000</v>
      </c>
    </row>
    <row r="41" spans="1:15" x14ac:dyDescent="0.25">
      <c r="A41" s="119" t="s">
        <v>161</v>
      </c>
      <c r="B41" s="127" t="s">
        <v>13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2">
        <f t="shared" si="5"/>
        <v>0</v>
      </c>
    </row>
    <row r="42" spans="1:15" ht="22.5" x14ac:dyDescent="0.25">
      <c r="A42" s="119" t="s">
        <v>162</v>
      </c>
      <c r="B42" s="120" t="s">
        <v>231</v>
      </c>
      <c r="C42" s="121"/>
      <c r="D42" s="121"/>
      <c r="E42" s="121"/>
      <c r="F42" s="121"/>
      <c r="G42" s="121">
        <v>16000000</v>
      </c>
      <c r="H42" s="121"/>
      <c r="I42" s="121"/>
      <c r="J42" s="121"/>
      <c r="K42" s="121"/>
      <c r="L42" s="121"/>
      <c r="M42" s="121"/>
      <c r="N42" s="121"/>
      <c r="O42" s="122">
        <f t="shared" si="5"/>
        <v>16000000</v>
      </c>
    </row>
    <row r="43" spans="1:15" ht="16.5" thickBot="1" x14ac:dyDescent="0.3">
      <c r="A43" s="119" t="s">
        <v>164</v>
      </c>
      <c r="B43" s="127" t="s">
        <v>88</v>
      </c>
      <c r="C43" s="121">
        <v>4808000</v>
      </c>
      <c r="D43" s="121">
        <v>87807000</v>
      </c>
      <c r="E43" s="121">
        <v>4808000</v>
      </c>
      <c r="F43" s="121">
        <v>6366578</v>
      </c>
      <c r="G43" s="121">
        <v>4808000</v>
      </c>
      <c r="H43" s="121">
        <v>4808000</v>
      </c>
      <c r="I43" s="121">
        <v>4808000</v>
      </c>
      <c r="J43" s="121">
        <v>4808000</v>
      </c>
      <c r="K43" s="121">
        <v>4808000</v>
      </c>
      <c r="L43" s="121">
        <v>4808000</v>
      </c>
      <c r="M43" s="121">
        <v>4808000</v>
      </c>
      <c r="N43" s="121">
        <v>4808000</v>
      </c>
      <c r="O43" s="122">
        <f t="shared" si="5"/>
        <v>142253578</v>
      </c>
    </row>
    <row r="44" spans="1:15" ht="16.5" thickBot="1" x14ac:dyDescent="0.3">
      <c r="A44" s="113" t="s">
        <v>165</v>
      </c>
      <c r="B44" s="128" t="s">
        <v>232</v>
      </c>
      <c r="C44" s="129">
        <f t="shared" ref="C44:N44" si="6">SUM(C35:C43)</f>
        <v>38774378</v>
      </c>
      <c r="D44" s="129">
        <f t="shared" si="6"/>
        <v>98662158</v>
      </c>
      <c r="E44" s="129">
        <f t="shared" si="6"/>
        <v>15257052</v>
      </c>
      <c r="F44" s="129">
        <f t="shared" si="6"/>
        <v>16667736</v>
      </c>
      <c r="G44" s="129">
        <f t="shared" si="6"/>
        <v>31159158</v>
      </c>
      <c r="H44" s="129">
        <f t="shared" si="6"/>
        <v>15509158</v>
      </c>
      <c r="I44" s="129">
        <f t="shared" si="6"/>
        <v>15125158</v>
      </c>
      <c r="J44" s="129">
        <f t="shared" si="6"/>
        <v>14874158</v>
      </c>
      <c r="K44" s="129">
        <f t="shared" si="6"/>
        <v>14654158</v>
      </c>
      <c r="L44" s="129">
        <f t="shared" si="6"/>
        <v>15489158</v>
      </c>
      <c r="M44" s="129">
        <f t="shared" si="6"/>
        <v>15659158</v>
      </c>
      <c r="N44" s="129">
        <f t="shared" si="6"/>
        <v>17525148</v>
      </c>
      <c r="O44" s="130">
        <f>SUM(C44:N44)</f>
        <v>309356578</v>
      </c>
    </row>
    <row r="45" spans="1:15" ht="16.5" thickBot="1" x14ac:dyDescent="0.3">
      <c r="A45" s="113" t="s">
        <v>167</v>
      </c>
      <c r="B45" s="634" t="s">
        <v>136</v>
      </c>
      <c r="C45" s="635"/>
      <c r="D45" s="635"/>
      <c r="E45" s="635"/>
      <c r="F45" s="635"/>
      <c r="G45" s="635"/>
      <c r="H45" s="635"/>
      <c r="I45" s="635"/>
      <c r="J45" s="635"/>
      <c r="K45" s="635"/>
      <c r="L45" s="635"/>
      <c r="M45" s="635"/>
      <c r="N45" s="635"/>
      <c r="O45" s="636"/>
    </row>
    <row r="46" spans="1:15" x14ac:dyDescent="0.25">
      <c r="A46" s="131" t="s">
        <v>198</v>
      </c>
      <c r="B46" s="132" t="s">
        <v>30</v>
      </c>
      <c r="C46" s="125">
        <v>6007083</v>
      </c>
      <c r="D46" s="125">
        <v>6007083</v>
      </c>
      <c r="E46" s="125">
        <v>6007083</v>
      </c>
      <c r="F46" s="125">
        <v>6007083</v>
      </c>
      <c r="G46" s="125">
        <v>6007083</v>
      </c>
      <c r="H46" s="125">
        <v>6007083</v>
      </c>
      <c r="I46" s="125">
        <v>6007083</v>
      </c>
      <c r="J46" s="125">
        <v>6007083</v>
      </c>
      <c r="K46" s="125">
        <v>6007083</v>
      </c>
      <c r="L46" s="125">
        <v>6007083</v>
      </c>
      <c r="M46" s="125">
        <v>6007083</v>
      </c>
      <c r="N46" s="125">
        <v>6007087</v>
      </c>
      <c r="O46" s="126">
        <f t="shared" ref="O46:O55" si="7">SUM(C46:N46)</f>
        <v>72085000</v>
      </c>
    </row>
    <row r="47" spans="1:15" ht="33.75" x14ac:dyDescent="0.25">
      <c r="A47" s="119" t="s">
        <v>200</v>
      </c>
      <c r="B47" s="120" t="s">
        <v>31</v>
      </c>
      <c r="C47" s="121">
        <v>1220416</v>
      </c>
      <c r="D47" s="121">
        <v>1220416</v>
      </c>
      <c r="E47" s="121">
        <v>1220416</v>
      </c>
      <c r="F47" s="121">
        <v>1220416</v>
      </c>
      <c r="G47" s="121">
        <v>1220416</v>
      </c>
      <c r="H47" s="121">
        <v>1220416</v>
      </c>
      <c r="I47" s="121">
        <v>1220416</v>
      </c>
      <c r="J47" s="121">
        <v>1220416</v>
      </c>
      <c r="K47" s="121">
        <v>1220416</v>
      </c>
      <c r="L47" s="121">
        <v>1220416</v>
      </c>
      <c r="M47" s="121">
        <v>1220416</v>
      </c>
      <c r="N47" s="121">
        <v>1220424</v>
      </c>
      <c r="O47" s="122">
        <f t="shared" si="7"/>
        <v>14645000</v>
      </c>
    </row>
    <row r="48" spans="1:15" x14ac:dyDescent="0.25">
      <c r="A48" s="119" t="s">
        <v>202</v>
      </c>
      <c r="B48" s="127" t="s">
        <v>233</v>
      </c>
      <c r="C48" s="121">
        <v>6699000</v>
      </c>
      <c r="D48" s="121">
        <v>7364000</v>
      </c>
      <c r="E48" s="121">
        <v>8074789</v>
      </c>
      <c r="F48" s="121">
        <v>6956000</v>
      </c>
      <c r="G48" s="121">
        <v>4238000</v>
      </c>
      <c r="H48" s="121">
        <v>4698000</v>
      </c>
      <c r="I48" s="121">
        <v>5363000</v>
      </c>
      <c r="J48" s="121">
        <v>6699000</v>
      </c>
      <c r="K48" s="121">
        <v>6699000</v>
      </c>
      <c r="L48" s="121">
        <v>7528000</v>
      </c>
      <c r="M48" s="121">
        <v>7895000</v>
      </c>
      <c r="N48" s="121">
        <v>8357000</v>
      </c>
      <c r="O48" s="122">
        <f t="shared" si="7"/>
        <v>80570789</v>
      </c>
    </row>
    <row r="49" spans="1:15" x14ac:dyDescent="0.25">
      <c r="A49" s="119" t="s">
        <v>204</v>
      </c>
      <c r="B49" s="127" t="s">
        <v>33</v>
      </c>
      <c r="C49" s="121">
        <v>30000</v>
      </c>
      <c r="D49" s="121">
        <v>60000</v>
      </c>
      <c r="E49" s="121">
        <v>130000</v>
      </c>
      <c r="F49" s="121">
        <v>158000</v>
      </c>
      <c r="G49" s="121">
        <v>210000</v>
      </c>
      <c r="H49" s="121">
        <v>324000</v>
      </c>
      <c r="I49" s="121">
        <v>158000</v>
      </c>
      <c r="J49" s="121">
        <v>158000</v>
      </c>
      <c r="K49" s="121">
        <v>210000</v>
      </c>
      <c r="L49" s="121">
        <v>157000</v>
      </c>
      <c r="M49" s="121">
        <v>260000</v>
      </c>
      <c r="N49" s="121">
        <v>50000</v>
      </c>
      <c r="O49" s="122">
        <f t="shared" si="7"/>
        <v>1905000</v>
      </c>
    </row>
    <row r="50" spans="1:15" x14ac:dyDescent="0.25">
      <c r="A50" s="119" t="s">
        <v>206</v>
      </c>
      <c r="B50" s="127" t="s">
        <v>234</v>
      </c>
      <c r="C50" s="121">
        <v>404000</v>
      </c>
      <c r="D50" s="121">
        <v>504000</v>
      </c>
      <c r="E50" s="121">
        <v>804000</v>
      </c>
      <c r="F50" s="121">
        <v>504000</v>
      </c>
      <c r="G50" s="121">
        <v>504000</v>
      </c>
      <c r="H50" s="121">
        <v>804000</v>
      </c>
      <c r="I50" s="121">
        <v>504000</v>
      </c>
      <c r="J50" s="121">
        <v>604000</v>
      </c>
      <c r="K50" s="121">
        <v>604000</v>
      </c>
      <c r="L50" s="121">
        <v>604000</v>
      </c>
      <c r="M50" s="121">
        <v>604000</v>
      </c>
      <c r="N50" s="121">
        <v>613944</v>
      </c>
      <c r="O50" s="122">
        <f t="shared" si="7"/>
        <v>7057944</v>
      </c>
    </row>
    <row r="51" spans="1:15" x14ac:dyDescent="0.25">
      <c r="A51" s="119" t="s">
        <v>208</v>
      </c>
      <c r="B51" s="127" t="s">
        <v>37</v>
      </c>
      <c r="C51" s="121"/>
      <c r="D51" s="121">
        <v>520000</v>
      </c>
      <c r="E51" s="121"/>
      <c r="F51" s="121">
        <v>18327000</v>
      </c>
      <c r="G51" s="121">
        <v>250000</v>
      </c>
      <c r="H51" s="121">
        <v>1200000</v>
      </c>
      <c r="I51" s="121"/>
      <c r="J51" s="121">
        <v>3200000</v>
      </c>
      <c r="K51" s="121">
        <v>300000</v>
      </c>
      <c r="L51" s="121">
        <v>3287000</v>
      </c>
      <c r="M51" s="121"/>
      <c r="N51" s="121"/>
      <c r="O51" s="122">
        <f t="shared" si="7"/>
        <v>27084000</v>
      </c>
    </row>
    <row r="52" spans="1:15" x14ac:dyDescent="0.25">
      <c r="A52" s="119" t="s">
        <v>209</v>
      </c>
      <c r="B52" s="120" t="s">
        <v>39</v>
      </c>
      <c r="C52" s="121"/>
      <c r="D52" s="121"/>
      <c r="E52" s="121">
        <v>21000000</v>
      </c>
      <c r="F52" s="121"/>
      <c r="G52" s="121"/>
      <c r="H52" s="121"/>
      <c r="I52" s="121">
        <v>23636000</v>
      </c>
      <c r="J52" s="121"/>
      <c r="K52" s="121"/>
      <c r="L52" s="121"/>
      <c r="M52" s="121"/>
      <c r="N52" s="121"/>
      <c r="O52" s="122">
        <f t="shared" si="7"/>
        <v>44636000</v>
      </c>
    </row>
    <row r="53" spans="1:15" x14ac:dyDescent="0.25">
      <c r="A53" s="119" t="s">
        <v>210</v>
      </c>
      <c r="B53" s="127" t="s">
        <v>40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2">
        <f t="shared" si="7"/>
        <v>0</v>
      </c>
    </row>
    <row r="54" spans="1:15" ht="16.5" thickBot="1" x14ac:dyDescent="0.3">
      <c r="A54" s="119" t="s">
        <v>211</v>
      </c>
      <c r="B54" s="127" t="s">
        <v>107</v>
      </c>
      <c r="C54" s="121">
        <v>8485845</v>
      </c>
      <c r="D54" s="121">
        <v>4807000</v>
      </c>
      <c r="E54" s="121">
        <v>4808000</v>
      </c>
      <c r="F54" s="121">
        <v>4808000</v>
      </c>
      <c r="G54" s="121">
        <v>4808000</v>
      </c>
      <c r="H54" s="121">
        <v>4808000</v>
      </c>
      <c r="I54" s="121">
        <v>4808000</v>
      </c>
      <c r="J54" s="121">
        <v>4808000</v>
      </c>
      <c r="K54" s="121">
        <v>4808000</v>
      </c>
      <c r="L54" s="121">
        <v>4808000</v>
      </c>
      <c r="M54" s="121">
        <v>4808000</v>
      </c>
      <c r="N54" s="121">
        <v>4808000</v>
      </c>
      <c r="O54" s="122">
        <f t="shared" si="7"/>
        <v>61372845</v>
      </c>
    </row>
    <row r="55" spans="1:15" ht="16.5" thickBot="1" x14ac:dyDescent="0.3">
      <c r="A55" s="133" t="s">
        <v>212</v>
      </c>
      <c r="B55" s="128" t="s">
        <v>235</v>
      </c>
      <c r="C55" s="129">
        <f t="shared" ref="C55:N55" si="8">SUM(C46:C54)</f>
        <v>22846344</v>
      </c>
      <c r="D55" s="129">
        <f t="shared" si="8"/>
        <v>20482499</v>
      </c>
      <c r="E55" s="129">
        <f t="shared" si="8"/>
        <v>42044288</v>
      </c>
      <c r="F55" s="129">
        <f t="shared" si="8"/>
        <v>37980499</v>
      </c>
      <c r="G55" s="129">
        <f t="shared" si="8"/>
        <v>17237499</v>
      </c>
      <c r="H55" s="129">
        <f t="shared" si="8"/>
        <v>19061499</v>
      </c>
      <c r="I55" s="129">
        <f t="shared" si="8"/>
        <v>41696499</v>
      </c>
      <c r="J55" s="129">
        <f t="shared" si="8"/>
        <v>22696499</v>
      </c>
      <c r="K55" s="129">
        <f t="shared" si="8"/>
        <v>19848499</v>
      </c>
      <c r="L55" s="129">
        <f t="shared" si="8"/>
        <v>23611499</v>
      </c>
      <c r="M55" s="129">
        <f t="shared" si="8"/>
        <v>20794499</v>
      </c>
      <c r="N55" s="129">
        <f t="shared" si="8"/>
        <v>21056455</v>
      </c>
      <c r="O55" s="130">
        <f t="shared" si="7"/>
        <v>309356578</v>
      </c>
    </row>
    <row r="56" spans="1:15" ht="16.5" thickBot="1" x14ac:dyDescent="0.3">
      <c r="A56" s="133" t="s">
        <v>213</v>
      </c>
      <c r="B56" s="134" t="s">
        <v>236</v>
      </c>
      <c r="C56" s="135">
        <f t="shared" ref="C56:O56" si="9">C44-C55</f>
        <v>15928034</v>
      </c>
      <c r="D56" s="135">
        <f t="shared" si="9"/>
        <v>78179659</v>
      </c>
      <c r="E56" s="135">
        <f t="shared" si="9"/>
        <v>-26787236</v>
      </c>
      <c r="F56" s="135">
        <f t="shared" si="9"/>
        <v>-21312763</v>
      </c>
      <c r="G56" s="135">
        <f t="shared" si="9"/>
        <v>13921659</v>
      </c>
      <c r="H56" s="135">
        <f t="shared" si="9"/>
        <v>-3552341</v>
      </c>
      <c r="I56" s="135">
        <f t="shared" si="9"/>
        <v>-26571341</v>
      </c>
      <c r="J56" s="135">
        <f t="shared" si="9"/>
        <v>-7822341</v>
      </c>
      <c r="K56" s="135">
        <f t="shared" si="9"/>
        <v>-5194341</v>
      </c>
      <c r="L56" s="135">
        <f t="shared" si="9"/>
        <v>-8122341</v>
      </c>
      <c r="M56" s="135">
        <f t="shared" si="9"/>
        <v>-5135341</v>
      </c>
      <c r="N56" s="135">
        <f t="shared" si="9"/>
        <v>-3531307</v>
      </c>
      <c r="O56" s="136">
        <f t="shared" si="9"/>
        <v>0</v>
      </c>
    </row>
    <row r="57" spans="1:15" x14ac:dyDescent="0.25">
      <c r="O57" s="107"/>
    </row>
    <row r="58" spans="1:15" x14ac:dyDescent="0.25">
      <c r="O58" s="107"/>
    </row>
    <row r="59" spans="1:15" x14ac:dyDescent="0.25">
      <c r="O59" s="107"/>
    </row>
    <row r="60" spans="1:15" x14ac:dyDescent="0.25">
      <c r="O60" s="107"/>
    </row>
    <row r="61" spans="1:15" x14ac:dyDescent="0.25">
      <c r="O61" s="107"/>
    </row>
    <row r="62" spans="1:15" x14ac:dyDescent="0.25">
      <c r="O62" s="107"/>
    </row>
    <row r="63" spans="1:15" x14ac:dyDescent="0.25">
      <c r="O63" s="107"/>
    </row>
    <row r="64" spans="1:15" x14ac:dyDescent="0.25">
      <c r="O64" s="107"/>
    </row>
    <row r="65" spans="15:15" x14ac:dyDescent="0.25">
      <c r="O65" s="107"/>
    </row>
    <row r="66" spans="15:15" x14ac:dyDescent="0.25">
      <c r="O66" s="107"/>
    </row>
    <row r="67" spans="15:15" x14ac:dyDescent="0.25">
      <c r="O67" s="107"/>
    </row>
    <row r="68" spans="15:15" x14ac:dyDescent="0.25">
      <c r="O68" s="107"/>
    </row>
    <row r="69" spans="15:15" x14ac:dyDescent="0.25">
      <c r="O69" s="107"/>
    </row>
    <row r="70" spans="15:15" x14ac:dyDescent="0.25">
      <c r="O70" s="107"/>
    </row>
    <row r="71" spans="15:15" x14ac:dyDescent="0.25">
      <c r="O71" s="107"/>
    </row>
    <row r="72" spans="15:15" x14ac:dyDescent="0.25">
      <c r="O72" s="107"/>
    </row>
    <row r="73" spans="15:15" x14ac:dyDescent="0.25">
      <c r="O73" s="107"/>
    </row>
    <row r="74" spans="15:15" x14ac:dyDescent="0.25">
      <c r="O74" s="107"/>
    </row>
    <row r="75" spans="15:15" x14ac:dyDescent="0.25">
      <c r="O75" s="107"/>
    </row>
    <row r="76" spans="15:15" x14ac:dyDescent="0.25">
      <c r="O76" s="107"/>
    </row>
    <row r="77" spans="15:15" x14ac:dyDescent="0.25">
      <c r="O77" s="107"/>
    </row>
    <row r="78" spans="15:15" x14ac:dyDescent="0.25">
      <c r="O78" s="107"/>
    </row>
    <row r="79" spans="15:15" x14ac:dyDescent="0.25">
      <c r="O79" s="107"/>
    </row>
    <row r="80" spans="15:15" x14ac:dyDescent="0.25">
      <c r="O80" s="107"/>
    </row>
    <row r="81" spans="15:15" x14ac:dyDescent="0.25">
      <c r="O81" s="107"/>
    </row>
    <row r="82" spans="15:15" x14ac:dyDescent="0.25">
      <c r="O82" s="107"/>
    </row>
  </sheetData>
  <mergeCells count="8">
    <mergeCell ref="A2:O2"/>
    <mergeCell ref="A3:O3"/>
    <mergeCell ref="A1:O1"/>
    <mergeCell ref="B34:O34"/>
    <mergeCell ref="B45:O45"/>
    <mergeCell ref="A31:O31"/>
    <mergeCell ref="B6:O6"/>
    <mergeCell ref="B17:O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1"/>
  <sheetViews>
    <sheetView zoomScaleNormal="100" workbookViewId="0">
      <selection activeCell="B44" sqref="B44:D44"/>
    </sheetView>
  </sheetViews>
  <sheetFormatPr defaultRowHeight="15" x14ac:dyDescent="0.25"/>
  <cols>
    <col min="1" max="1" width="4.42578125" customWidth="1"/>
    <col min="2" max="2" width="4.5703125" customWidth="1"/>
    <col min="3" max="3" width="4.28515625" customWidth="1"/>
    <col min="4" max="4" width="51.42578125" customWidth="1"/>
    <col min="5" max="5" width="14.140625" customWidth="1"/>
    <col min="6" max="6" width="12.42578125" customWidth="1"/>
    <col min="7" max="7" width="12.85546875" customWidth="1"/>
    <col min="8" max="8" width="13.28515625" customWidth="1"/>
    <col min="9" max="9" width="12.28515625" customWidth="1"/>
    <col min="10" max="10" width="12.5703125" customWidth="1"/>
    <col min="11" max="11" width="12.7109375" customWidth="1"/>
    <col min="12" max="12" width="13.28515625" customWidth="1"/>
  </cols>
  <sheetData>
    <row r="1" spans="2:12" ht="14.45" customHeight="1" x14ac:dyDescent="0.25">
      <c r="B1" s="496" t="s">
        <v>412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</row>
    <row r="2" spans="2:12" ht="14.45" x14ac:dyDescent="0.3">
      <c r="B2" s="497" t="s">
        <v>1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</row>
    <row r="3" spans="2:12" x14ac:dyDescent="0.25">
      <c r="B3" s="495" t="s">
        <v>255</v>
      </c>
      <c r="C3" s="495"/>
      <c r="D3" s="495"/>
      <c r="E3" s="495"/>
      <c r="F3" s="495"/>
      <c r="G3" s="495"/>
      <c r="H3" s="495"/>
      <c r="I3" s="495"/>
      <c r="J3" s="495"/>
      <c r="K3" s="495"/>
      <c r="L3" s="495"/>
    </row>
    <row r="4" spans="2:12" ht="15.75" thickBot="1" x14ac:dyDescent="0.3">
      <c r="B4" s="647" t="s">
        <v>238</v>
      </c>
      <c r="C4" s="647"/>
      <c r="D4" s="647"/>
      <c r="E4" s="647"/>
      <c r="F4" s="647"/>
      <c r="G4" s="647"/>
      <c r="H4" s="647"/>
      <c r="I4" s="647"/>
      <c r="J4" s="647"/>
      <c r="K4" s="647"/>
      <c r="L4" s="647"/>
    </row>
    <row r="5" spans="2:12" x14ac:dyDescent="0.25">
      <c r="B5" s="661" t="s">
        <v>136</v>
      </c>
      <c r="C5" s="662"/>
      <c r="D5" s="662"/>
      <c r="E5" s="662"/>
      <c r="F5" s="662"/>
      <c r="G5" s="662"/>
      <c r="H5" s="662"/>
      <c r="I5" s="662"/>
      <c r="J5" s="662"/>
      <c r="K5" s="662"/>
      <c r="L5" s="663"/>
    </row>
    <row r="6" spans="2:12" ht="24.75" x14ac:dyDescent="0.25">
      <c r="B6" s="638" t="s">
        <v>2</v>
      </c>
      <c r="C6" s="639"/>
      <c r="D6" s="640"/>
      <c r="E6" s="452" t="s">
        <v>239</v>
      </c>
      <c r="F6" s="452" t="s">
        <v>240</v>
      </c>
      <c r="G6" s="452" t="s">
        <v>241</v>
      </c>
      <c r="H6" s="453" t="s">
        <v>5</v>
      </c>
      <c r="I6" s="452" t="s">
        <v>239</v>
      </c>
      <c r="J6" s="452" t="s">
        <v>240</v>
      </c>
      <c r="K6" s="452" t="s">
        <v>241</v>
      </c>
      <c r="L6" s="453" t="s">
        <v>5</v>
      </c>
    </row>
    <row r="7" spans="2:12" ht="14.45" customHeight="1" x14ac:dyDescent="0.25">
      <c r="B7" s="641"/>
      <c r="C7" s="642"/>
      <c r="D7" s="643"/>
      <c r="E7" s="648" t="s">
        <v>249</v>
      </c>
      <c r="F7" s="648" t="s">
        <v>249</v>
      </c>
      <c r="G7" s="648" t="s">
        <v>249</v>
      </c>
      <c r="H7" s="651" t="s">
        <v>249</v>
      </c>
      <c r="I7" s="648" t="s">
        <v>389</v>
      </c>
      <c r="J7" s="648" t="s">
        <v>389</v>
      </c>
      <c r="K7" s="648" t="s">
        <v>389</v>
      </c>
      <c r="L7" s="651" t="s">
        <v>389</v>
      </c>
    </row>
    <row r="8" spans="2:12" ht="24" customHeight="1" x14ac:dyDescent="0.25">
      <c r="B8" s="644"/>
      <c r="C8" s="645"/>
      <c r="D8" s="646"/>
      <c r="E8" s="648"/>
      <c r="F8" s="648"/>
      <c r="G8" s="648"/>
      <c r="H8" s="651"/>
      <c r="I8" s="648"/>
      <c r="J8" s="648"/>
      <c r="K8" s="648"/>
      <c r="L8" s="651"/>
    </row>
    <row r="9" spans="2:12" x14ac:dyDescent="0.25">
      <c r="B9" s="430" t="s">
        <v>29</v>
      </c>
      <c r="C9" s="406"/>
      <c r="D9" s="406"/>
      <c r="E9" s="454">
        <f>SUM(E10+E15+E22)</f>
        <v>183829155</v>
      </c>
      <c r="F9" s="454">
        <f>SUM(F10+F15+F22)</f>
        <v>2044000</v>
      </c>
      <c r="G9" s="454">
        <f t="shared" ref="G9:I9" si="0">SUM(G10+G15+G22)</f>
        <v>0</v>
      </c>
      <c r="H9" s="312">
        <f t="shared" si="0"/>
        <v>202720310</v>
      </c>
      <c r="I9" s="312">
        <f t="shared" si="0"/>
        <v>174219733</v>
      </c>
      <c r="J9" s="454">
        <f>SUM(J10+J15+J22)</f>
        <v>2044000</v>
      </c>
      <c r="K9" s="451"/>
      <c r="L9" s="471">
        <f t="shared" ref="L9" si="1">SUM(L10+L15+L22)</f>
        <v>183321677</v>
      </c>
    </row>
    <row r="10" spans="2:12" x14ac:dyDescent="0.25">
      <c r="B10" s="438"/>
      <c r="C10" s="439" t="s">
        <v>3</v>
      </c>
      <c r="D10" s="439"/>
      <c r="E10" s="455">
        <f>SUM(E11:E14)</f>
        <v>106612000</v>
      </c>
      <c r="F10" s="455">
        <f>SUM(F11:F14)</f>
        <v>0</v>
      </c>
      <c r="G10" s="455">
        <f t="shared" ref="G10:H10" si="2">SUM(G11:G15)</f>
        <v>0</v>
      </c>
      <c r="H10" s="314">
        <f t="shared" si="2"/>
        <v>123459155</v>
      </c>
      <c r="I10" s="314">
        <f>SUM(I11:I14)</f>
        <v>106612000</v>
      </c>
      <c r="J10" s="451"/>
      <c r="K10" s="451"/>
      <c r="L10" s="409">
        <f t="shared" ref="L10" si="3">SUM(L11:L15)</f>
        <v>113669944</v>
      </c>
    </row>
    <row r="11" spans="2:12" x14ac:dyDescent="0.25">
      <c r="B11" s="427" t="s">
        <v>242</v>
      </c>
      <c r="C11" s="652" t="s">
        <v>30</v>
      </c>
      <c r="D11" s="652"/>
      <c r="E11" s="456">
        <f>SUM('3. sz melléklet'!D11)</f>
        <v>34712000</v>
      </c>
      <c r="F11" s="455"/>
      <c r="G11" s="436"/>
      <c r="H11" s="314">
        <f t="shared" ref="H11:H45" si="4">SUM(E11:G11)</f>
        <v>34712000</v>
      </c>
      <c r="I11" s="456">
        <f>SUM('3. sz melléklet'!E11)</f>
        <v>34712000</v>
      </c>
      <c r="J11" s="451"/>
      <c r="K11" s="451"/>
      <c r="L11" s="409">
        <f t="shared" ref="L11:L32" si="5">SUM(I11:K11)</f>
        <v>34712000</v>
      </c>
    </row>
    <row r="12" spans="2:12" x14ac:dyDescent="0.25">
      <c r="B12" s="416" t="s">
        <v>9</v>
      </c>
      <c r="C12" s="546" t="s">
        <v>31</v>
      </c>
      <c r="D12" s="546"/>
      <c r="E12" s="456">
        <f>SUM('3. sz melléklet'!D14)</f>
        <v>7021000</v>
      </c>
      <c r="F12" s="456"/>
      <c r="G12" s="428"/>
      <c r="H12" s="314">
        <f t="shared" si="4"/>
        <v>7021000</v>
      </c>
      <c r="I12" s="456">
        <f>SUM('3. sz melléklet'!E14)</f>
        <v>7021000</v>
      </c>
      <c r="J12" s="451"/>
      <c r="K12" s="451"/>
      <c r="L12" s="409">
        <f t="shared" si="5"/>
        <v>7021000</v>
      </c>
    </row>
    <row r="13" spans="2:12" x14ac:dyDescent="0.25">
      <c r="B13" s="416" t="s">
        <v>17</v>
      </c>
      <c r="C13" s="546" t="s">
        <v>32</v>
      </c>
      <c r="D13" s="546"/>
      <c r="E13" s="456">
        <f>SUM('3. sz melléklet'!D15)</f>
        <v>62974000</v>
      </c>
      <c r="F13" s="456"/>
      <c r="G13" s="428"/>
      <c r="H13" s="314">
        <f t="shared" si="4"/>
        <v>62974000</v>
      </c>
      <c r="I13" s="456">
        <f>SUM('3. sz melléklet'!E15)</f>
        <v>62974000</v>
      </c>
      <c r="J13" s="451"/>
      <c r="K13" s="451"/>
      <c r="L13" s="409">
        <f t="shared" si="5"/>
        <v>62974000</v>
      </c>
    </row>
    <row r="14" spans="2:12" x14ac:dyDescent="0.25">
      <c r="B14" s="416" t="s">
        <v>12</v>
      </c>
      <c r="C14" s="546" t="s">
        <v>33</v>
      </c>
      <c r="D14" s="546"/>
      <c r="E14" s="456">
        <f>SUM('3. sz melléklet'!D16)</f>
        <v>1905000</v>
      </c>
      <c r="F14" s="456"/>
      <c r="G14" s="428"/>
      <c r="H14" s="314">
        <f t="shared" si="4"/>
        <v>1905000</v>
      </c>
      <c r="I14" s="456">
        <f>SUM('3. sz melléklet'!E16)</f>
        <v>1905000</v>
      </c>
      <c r="J14" s="451"/>
      <c r="K14" s="451"/>
      <c r="L14" s="409">
        <f t="shared" si="5"/>
        <v>1905000</v>
      </c>
    </row>
    <row r="15" spans="2:12" x14ac:dyDescent="0.25">
      <c r="B15" s="427" t="s">
        <v>34</v>
      </c>
      <c r="C15" s="546" t="s">
        <v>35</v>
      </c>
      <c r="D15" s="546"/>
      <c r="E15" s="455">
        <f>SUM(E16:E21)</f>
        <v>14803155</v>
      </c>
      <c r="F15" s="455">
        <f>SUM(F16:F21)</f>
        <v>2044000</v>
      </c>
      <c r="G15" s="436">
        <f>SUM(G16:G21)</f>
        <v>0</v>
      </c>
      <c r="H15" s="314">
        <f t="shared" si="4"/>
        <v>16847155</v>
      </c>
      <c r="I15" s="314">
        <f>SUM(I16:I21)</f>
        <v>5013944</v>
      </c>
      <c r="J15" s="314">
        <f>SUM(J16:J21)</f>
        <v>2044000</v>
      </c>
      <c r="K15" s="451"/>
      <c r="L15" s="409">
        <f t="shared" si="5"/>
        <v>7057944</v>
      </c>
    </row>
    <row r="16" spans="2:12" x14ac:dyDescent="0.25">
      <c r="B16" s="434"/>
      <c r="C16" s="435">
        <v>1</v>
      </c>
      <c r="D16" s="435" t="s">
        <v>95</v>
      </c>
      <c r="E16" s="456">
        <f>SUM('3. sz melléklet'!D18)</f>
        <v>0</v>
      </c>
      <c r="F16" s="456"/>
      <c r="G16" s="428"/>
      <c r="H16" s="314">
        <f t="shared" si="4"/>
        <v>0</v>
      </c>
      <c r="I16" s="451"/>
      <c r="J16" s="451"/>
      <c r="K16" s="451"/>
      <c r="L16" s="409">
        <f t="shared" si="5"/>
        <v>0</v>
      </c>
    </row>
    <row r="17" spans="2:12" x14ac:dyDescent="0.25">
      <c r="B17" s="434"/>
      <c r="C17" s="428">
        <v>2</v>
      </c>
      <c r="D17" s="428" t="s">
        <v>96</v>
      </c>
      <c r="E17" s="456">
        <f>SUM('3. sz melléklet'!D19)</f>
        <v>4720000</v>
      </c>
      <c r="F17" s="456"/>
      <c r="G17" s="428"/>
      <c r="H17" s="314">
        <f t="shared" si="4"/>
        <v>4720000</v>
      </c>
      <c r="I17" s="456">
        <f>SUM('3. sz melléklet'!E19)</f>
        <v>4720000</v>
      </c>
      <c r="J17" s="451"/>
      <c r="K17" s="451"/>
      <c r="L17" s="409">
        <f t="shared" si="5"/>
        <v>4720000</v>
      </c>
    </row>
    <row r="18" spans="2:12" x14ac:dyDescent="0.25">
      <c r="B18" s="434"/>
      <c r="C18" s="428">
        <v>3</v>
      </c>
      <c r="D18" s="428" t="s">
        <v>97</v>
      </c>
      <c r="E18" s="456"/>
      <c r="F18" s="456">
        <f>SUM('3. sz melléklet'!D20)</f>
        <v>2044000</v>
      </c>
      <c r="G18" s="457"/>
      <c r="H18" s="314">
        <f t="shared" si="4"/>
        <v>2044000</v>
      </c>
      <c r="I18" s="456"/>
      <c r="J18" s="456">
        <f>SUM('3. sz melléklet'!E20)</f>
        <v>2044000</v>
      </c>
      <c r="K18" s="451"/>
      <c r="L18" s="409">
        <f t="shared" si="5"/>
        <v>2044000</v>
      </c>
    </row>
    <row r="19" spans="2:12" x14ac:dyDescent="0.25">
      <c r="B19" s="434"/>
      <c r="C19" s="428">
        <v>4</v>
      </c>
      <c r="D19" s="428" t="s">
        <v>98</v>
      </c>
      <c r="E19" s="456">
        <f>SUM('3. sz melléklet'!D21)</f>
        <v>0</v>
      </c>
      <c r="F19" s="456"/>
      <c r="G19" s="428"/>
      <c r="H19" s="314">
        <f t="shared" si="4"/>
        <v>0</v>
      </c>
      <c r="I19" s="456">
        <f>SUM('3. sz melléklet'!H21)</f>
        <v>0</v>
      </c>
      <c r="J19" s="451"/>
      <c r="K19" s="451"/>
      <c r="L19" s="409">
        <f t="shared" si="5"/>
        <v>0</v>
      </c>
    </row>
    <row r="20" spans="2:12" x14ac:dyDescent="0.25">
      <c r="B20" s="434"/>
      <c r="C20" s="428">
        <v>5</v>
      </c>
      <c r="D20" s="428" t="s">
        <v>99</v>
      </c>
      <c r="E20" s="456">
        <f>SUM('3. sz melléklet'!D22)</f>
        <v>10083155</v>
      </c>
      <c r="F20" s="456"/>
      <c r="G20" s="428"/>
      <c r="H20" s="314">
        <f t="shared" si="4"/>
        <v>10083155</v>
      </c>
      <c r="I20" s="456">
        <f>SUM('3. sz melléklet'!E22)</f>
        <v>293944</v>
      </c>
      <c r="J20" s="451"/>
      <c r="K20" s="451"/>
      <c r="L20" s="409">
        <f t="shared" si="5"/>
        <v>293944</v>
      </c>
    </row>
    <row r="21" spans="2:12" x14ac:dyDescent="0.25">
      <c r="B21" s="434"/>
      <c r="C21" s="428">
        <v>6</v>
      </c>
      <c r="D21" s="428" t="s">
        <v>100</v>
      </c>
      <c r="E21" s="456">
        <f>SUM('3. sz melléklet'!D23)</f>
        <v>0</v>
      </c>
      <c r="F21" s="456"/>
      <c r="G21" s="428"/>
      <c r="H21" s="314">
        <f t="shared" si="4"/>
        <v>0</v>
      </c>
      <c r="I21" s="451"/>
      <c r="J21" s="451"/>
      <c r="K21" s="451"/>
      <c r="L21" s="409">
        <f t="shared" si="5"/>
        <v>0</v>
      </c>
    </row>
    <row r="22" spans="2:12" x14ac:dyDescent="0.25">
      <c r="B22" s="434"/>
      <c r="C22" s="546" t="s">
        <v>243</v>
      </c>
      <c r="D22" s="546"/>
      <c r="E22" s="455">
        <f>SUM(E23:E23)</f>
        <v>62414000</v>
      </c>
      <c r="F22" s="455">
        <f>SUM(F23:F23)</f>
        <v>0</v>
      </c>
      <c r="G22" s="436">
        <f>SUM(G23:G23)</f>
        <v>0</v>
      </c>
      <c r="H22" s="314">
        <f t="shared" si="4"/>
        <v>62414000</v>
      </c>
      <c r="I22" s="468">
        <f>SUM(I23)</f>
        <v>62593789</v>
      </c>
      <c r="J22" s="451"/>
      <c r="K22" s="451"/>
      <c r="L22" s="409">
        <f t="shared" si="5"/>
        <v>62593789</v>
      </c>
    </row>
    <row r="23" spans="2:12" x14ac:dyDescent="0.25">
      <c r="B23" s="434"/>
      <c r="C23" s="428"/>
      <c r="D23" s="428" t="s">
        <v>268</v>
      </c>
      <c r="E23" s="456">
        <f>SUM('6. sz melléklet'!D48)</f>
        <v>62414000</v>
      </c>
      <c r="F23" s="456"/>
      <c r="G23" s="428"/>
      <c r="H23" s="314">
        <f t="shared" si="4"/>
        <v>62414000</v>
      </c>
      <c r="I23" s="456">
        <f>SUM('6. sz melléklet'!E48)</f>
        <v>62593789</v>
      </c>
      <c r="J23" s="451"/>
      <c r="K23" s="451"/>
      <c r="L23" s="409">
        <f t="shared" si="5"/>
        <v>62593789</v>
      </c>
    </row>
    <row r="24" spans="2:12" x14ac:dyDescent="0.25">
      <c r="B24" s="427" t="s">
        <v>79</v>
      </c>
      <c r="C24" s="546" t="s">
        <v>101</v>
      </c>
      <c r="D24" s="546"/>
      <c r="E24" s="455">
        <f>SUM(E25+E26+E36)</f>
        <v>61593000</v>
      </c>
      <c r="F24" s="455">
        <f>SUM(F25+F26+F27+F36)</f>
        <v>25200000</v>
      </c>
      <c r="G24" s="436">
        <f>SUM(G25+G26+G27+G36)</f>
        <v>0</v>
      </c>
      <c r="H24" s="314">
        <f t="shared" si="4"/>
        <v>86793000</v>
      </c>
      <c r="I24" s="455">
        <f>SUM(I25+I26+I36)</f>
        <v>71720000</v>
      </c>
      <c r="J24" s="455">
        <f>SUM(J25+J26+J27+J36)</f>
        <v>0</v>
      </c>
      <c r="K24" s="451"/>
      <c r="L24" s="409">
        <f t="shared" si="5"/>
        <v>71720000</v>
      </c>
    </row>
    <row r="25" spans="2:12" x14ac:dyDescent="0.25">
      <c r="B25" s="427"/>
      <c r="C25" s="408" t="s">
        <v>7</v>
      </c>
      <c r="D25" s="408" t="s">
        <v>37</v>
      </c>
      <c r="E25" s="455">
        <f>SUM('3. sz melléklet'!D25)</f>
        <v>15509000</v>
      </c>
      <c r="F25" s="455"/>
      <c r="G25" s="436"/>
      <c r="H25" s="314">
        <f t="shared" si="4"/>
        <v>15509000</v>
      </c>
      <c r="I25" s="455">
        <f>SUM('3. sz melléklet'!E25)</f>
        <v>25509000</v>
      </c>
      <c r="J25" s="451"/>
      <c r="K25" s="451"/>
      <c r="L25" s="409">
        <f t="shared" si="5"/>
        <v>25509000</v>
      </c>
    </row>
    <row r="26" spans="2:12" x14ac:dyDescent="0.25">
      <c r="B26" s="427"/>
      <c r="C26" s="408" t="s">
        <v>9</v>
      </c>
      <c r="D26" s="408" t="s">
        <v>39</v>
      </c>
      <c r="E26" s="455">
        <f>SUM('3. sz melléklet'!D26)</f>
        <v>44636000</v>
      </c>
      <c r="F26" s="455"/>
      <c r="G26" s="436"/>
      <c r="H26" s="314">
        <f t="shared" si="4"/>
        <v>44636000</v>
      </c>
      <c r="I26" s="455">
        <f>SUM('3. sz melléklet'!E26)</f>
        <v>44636000</v>
      </c>
      <c r="J26" s="451"/>
      <c r="K26" s="451"/>
      <c r="L26" s="409">
        <f t="shared" si="5"/>
        <v>44636000</v>
      </c>
    </row>
    <row r="27" spans="2:12" x14ac:dyDescent="0.25">
      <c r="B27" s="427"/>
      <c r="C27" s="436" t="s">
        <v>17</v>
      </c>
      <c r="D27" s="436" t="s">
        <v>40</v>
      </c>
      <c r="E27" s="455">
        <f>SUM(E29:E32)</f>
        <v>0</v>
      </c>
      <c r="F27" s="455">
        <f>SUM(F29:F32)</f>
        <v>25200000</v>
      </c>
      <c r="G27" s="436">
        <f>SUM(G29:G32)</f>
        <v>0</v>
      </c>
      <c r="H27" s="314">
        <f t="shared" si="4"/>
        <v>25200000</v>
      </c>
      <c r="I27" s="451"/>
      <c r="J27" s="467">
        <f>SUM(J28:J32)</f>
        <v>0</v>
      </c>
      <c r="K27" s="451"/>
      <c r="L27" s="409">
        <f t="shared" si="5"/>
        <v>0</v>
      </c>
    </row>
    <row r="28" spans="2:12" x14ac:dyDescent="0.25">
      <c r="B28" s="434"/>
      <c r="C28" s="428"/>
      <c r="D28" s="428" t="s">
        <v>102</v>
      </c>
      <c r="E28" s="456">
        <f>SUM('3. sz melléklet'!D28)</f>
        <v>0</v>
      </c>
      <c r="F28" s="456"/>
      <c r="G28" s="428"/>
      <c r="H28" s="314">
        <f t="shared" si="4"/>
        <v>0</v>
      </c>
      <c r="I28" s="451"/>
      <c r="J28" s="451"/>
      <c r="K28" s="451"/>
      <c r="L28" s="409">
        <f t="shared" si="5"/>
        <v>0</v>
      </c>
    </row>
    <row r="29" spans="2:12" x14ac:dyDescent="0.25">
      <c r="B29" s="434"/>
      <c r="C29" s="428"/>
      <c r="D29" s="428" t="s">
        <v>103</v>
      </c>
      <c r="E29" s="456"/>
      <c r="F29" s="456">
        <f>SUM('3. sz melléklet'!D29)</f>
        <v>25200000</v>
      </c>
      <c r="G29" s="428"/>
      <c r="H29" s="314">
        <f t="shared" si="4"/>
        <v>25200000</v>
      </c>
      <c r="I29" s="451"/>
      <c r="J29" s="456">
        <f>SUM('3. sz melléklet'!E29)</f>
        <v>0</v>
      </c>
      <c r="K29" s="451"/>
      <c r="L29" s="409">
        <f t="shared" si="5"/>
        <v>0</v>
      </c>
    </row>
    <row r="30" spans="2:12" x14ac:dyDescent="0.25">
      <c r="B30" s="434"/>
      <c r="C30" s="428"/>
      <c r="D30" s="428" t="s">
        <v>104</v>
      </c>
      <c r="E30" s="456"/>
      <c r="F30" s="456"/>
      <c r="G30" s="428"/>
      <c r="H30" s="314">
        <f t="shared" si="4"/>
        <v>0</v>
      </c>
      <c r="I30" s="451"/>
      <c r="J30" s="451"/>
      <c r="K30" s="451"/>
      <c r="L30" s="409">
        <f t="shared" si="5"/>
        <v>0</v>
      </c>
    </row>
    <row r="31" spans="2:12" x14ac:dyDescent="0.25">
      <c r="B31" s="434"/>
      <c r="C31" s="428"/>
      <c r="D31" s="428" t="s">
        <v>105</v>
      </c>
      <c r="E31" s="456"/>
      <c r="F31" s="456"/>
      <c r="G31" s="428"/>
      <c r="H31" s="314">
        <f t="shared" si="4"/>
        <v>0</v>
      </c>
      <c r="I31" s="451"/>
      <c r="J31" s="451"/>
      <c r="K31" s="451"/>
      <c r="L31" s="409">
        <f t="shared" si="5"/>
        <v>0</v>
      </c>
    </row>
    <row r="32" spans="2:12" ht="15.75" thickBot="1" x14ac:dyDescent="0.3">
      <c r="B32" s="458"/>
      <c r="C32" s="459"/>
      <c r="D32" s="459" t="s">
        <v>106</v>
      </c>
      <c r="E32" s="460"/>
      <c r="F32" s="460"/>
      <c r="G32" s="459"/>
      <c r="H32" s="411">
        <f t="shared" si="4"/>
        <v>0</v>
      </c>
      <c r="I32" s="461"/>
      <c r="J32" s="461"/>
      <c r="K32" s="461"/>
      <c r="L32" s="412">
        <f t="shared" si="5"/>
        <v>0</v>
      </c>
    </row>
    <row r="33" spans="2:12" x14ac:dyDescent="0.25">
      <c r="B33" s="15"/>
      <c r="C33" s="15"/>
      <c r="D33" s="15"/>
      <c r="E33" s="15"/>
      <c r="F33" s="15"/>
      <c r="G33" s="15"/>
      <c r="H33" s="20"/>
    </row>
    <row r="34" spans="2:12" x14ac:dyDescent="0.25">
      <c r="B34" s="15"/>
      <c r="C34" s="15"/>
      <c r="D34" s="15"/>
      <c r="E34" s="15"/>
      <c r="F34" s="15"/>
      <c r="G34" s="15"/>
      <c r="H34" s="20"/>
    </row>
    <row r="35" spans="2:12" ht="15" customHeight="1" thickBot="1" x14ac:dyDescent="0.3">
      <c r="B35" s="650" t="s">
        <v>413</v>
      </c>
      <c r="C35" s="650"/>
      <c r="D35" s="650"/>
      <c r="E35" s="650"/>
      <c r="F35" s="650"/>
      <c r="G35" s="650"/>
      <c r="H35" s="650"/>
      <c r="I35" s="650"/>
      <c r="J35" s="650"/>
      <c r="K35" s="650"/>
      <c r="L35" s="650"/>
    </row>
    <row r="36" spans="2:12" x14ac:dyDescent="0.25">
      <c r="B36" s="463"/>
      <c r="C36" s="664" t="s">
        <v>243</v>
      </c>
      <c r="D36" s="664"/>
      <c r="E36" s="464">
        <f>SUM(E37:E37)</f>
        <v>1448000</v>
      </c>
      <c r="F36" s="464">
        <f>SUM(F37:F37)</f>
        <v>0</v>
      </c>
      <c r="G36" s="464">
        <f>SUM(G37:G37)</f>
        <v>0</v>
      </c>
      <c r="H36" s="462">
        <f t="shared" si="4"/>
        <v>1448000</v>
      </c>
      <c r="I36" s="469">
        <f>SUM(I37)</f>
        <v>1575000</v>
      </c>
      <c r="J36" s="465"/>
      <c r="K36" s="465"/>
      <c r="L36" s="472">
        <f t="shared" ref="L36:L45" si="6">SUM(I36:K36)</f>
        <v>1575000</v>
      </c>
    </row>
    <row r="37" spans="2:12" x14ac:dyDescent="0.25">
      <c r="B37" s="434"/>
      <c r="C37" s="428"/>
      <c r="D37" s="428" t="s">
        <v>268</v>
      </c>
      <c r="E37" s="456">
        <f>SUM('6. sz melléklet'!D60)</f>
        <v>1448000</v>
      </c>
      <c r="F37" s="456"/>
      <c r="G37" s="456"/>
      <c r="H37" s="314">
        <f t="shared" si="4"/>
        <v>1448000</v>
      </c>
      <c r="I37" s="456">
        <f>SUM('6. sz melléklet'!E60)</f>
        <v>1575000</v>
      </c>
      <c r="J37" s="451"/>
      <c r="K37" s="451"/>
      <c r="L37" s="409">
        <f t="shared" si="6"/>
        <v>1575000</v>
      </c>
    </row>
    <row r="38" spans="2:12" x14ac:dyDescent="0.25">
      <c r="B38" s="545" t="s">
        <v>41</v>
      </c>
      <c r="C38" s="546"/>
      <c r="D38" s="546"/>
      <c r="E38" s="455">
        <f>SUM(E24+E9)</f>
        <v>245422155</v>
      </c>
      <c r="F38" s="455">
        <f>SUM(F24+F9)</f>
        <v>27244000</v>
      </c>
      <c r="G38" s="455">
        <f>SUM(G24+G9)</f>
        <v>0</v>
      </c>
      <c r="H38" s="314">
        <f t="shared" si="4"/>
        <v>272666155</v>
      </c>
      <c r="I38" s="455">
        <f>SUM(I24+I9)</f>
        <v>245939733</v>
      </c>
      <c r="J38" s="455">
        <f>SUM(J24+J9)</f>
        <v>2044000</v>
      </c>
      <c r="K38" s="451"/>
      <c r="L38" s="409">
        <f t="shared" si="6"/>
        <v>247983733</v>
      </c>
    </row>
    <row r="39" spans="2:12" x14ac:dyDescent="0.25">
      <c r="B39" s="416" t="s">
        <v>87</v>
      </c>
      <c r="C39" s="546" t="s">
        <v>107</v>
      </c>
      <c r="D39" s="546"/>
      <c r="E39" s="455">
        <f>SUM(E40:E43)</f>
        <v>61372845</v>
      </c>
      <c r="F39" s="455">
        <f>SUM(F41:F43)</f>
        <v>0</v>
      </c>
      <c r="G39" s="455">
        <f>SUM(G41:G43)</f>
        <v>0</v>
      </c>
      <c r="H39" s="314">
        <f t="shared" si="4"/>
        <v>61372845</v>
      </c>
      <c r="I39" s="468">
        <f>SUM(I40:I43)</f>
        <v>61372845</v>
      </c>
      <c r="J39" s="451"/>
      <c r="K39" s="451"/>
      <c r="L39" s="409">
        <f t="shared" si="6"/>
        <v>61372845</v>
      </c>
    </row>
    <row r="40" spans="2:12" x14ac:dyDescent="0.25">
      <c r="B40" s="416"/>
      <c r="C40" s="433" t="s">
        <v>7</v>
      </c>
      <c r="D40" s="433" t="s">
        <v>43</v>
      </c>
      <c r="E40" s="456">
        <f>SUM('3. sz melléklet'!D35)</f>
        <v>57695000</v>
      </c>
      <c r="F40" s="456"/>
      <c r="G40" s="456"/>
      <c r="H40" s="314">
        <f t="shared" si="4"/>
        <v>57695000</v>
      </c>
      <c r="I40" s="456">
        <f>SUM('3. sz melléklet'!E35)</f>
        <v>57695000</v>
      </c>
      <c r="J40" s="451"/>
      <c r="K40" s="451"/>
      <c r="L40" s="409">
        <f t="shared" si="6"/>
        <v>57695000</v>
      </c>
    </row>
    <row r="41" spans="2:12" x14ac:dyDescent="0.25">
      <c r="B41" s="416"/>
      <c r="C41" s="433" t="s">
        <v>9</v>
      </c>
      <c r="D41" s="433" t="s">
        <v>44</v>
      </c>
      <c r="E41" s="456"/>
      <c r="F41" s="456"/>
      <c r="G41" s="456"/>
      <c r="H41" s="314">
        <f t="shared" si="4"/>
        <v>0</v>
      </c>
      <c r="I41" s="470"/>
      <c r="J41" s="451"/>
      <c r="K41" s="451"/>
      <c r="L41" s="409">
        <f t="shared" si="6"/>
        <v>0</v>
      </c>
    </row>
    <row r="42" spans="2:12" x14ac:dyDescent="0.25">
      <c r="B42" s="416"/>
      <c r="C42" s="433" t="s">
        <v>17</v>
      </c>
      <c r="D42" s="433" t="s">
        <v>108</v>
      </c>
      <c r="E42" s="456"/>
      <c r="F42" s="456"/>
      <c r="G42" s="456"/>
      <c r="H42" s="314">
        <f t="shared" si="4"/>
        <v>0</v>
      </c>
      <c r="I42" s="451"/>
      <c r="J42" s="451"/>
      <c r="K42" s="451"/>
      <c r="L42" s="409">
        <f t="shared" si="6"/>
        <v>0</v>
      </c>
    </row>
    <row r="43" spans="2:12" x14ac:dyDescent="0.25">
      <c r="B43" s="416"/>
      <c r="C43" s="433" t="s">
        <v>12</v>
      </c>
      <c r="D43" s="433" t="s">
        <v>46</v>
      </c>
      <c r="E43" s="456">
        <f>SUM('3. sz melléklet'!D38)</f>
        <v>3677845</v>
      </c>
      <c r="F43" s="456"/>
      <c r="G43" s="456"/>
      <c r="H43" s="314">
        <f t="shared" si="4"/>
        <v>3677845</v>
      </c>
      <c r="I43" s="456">
        <f>SUM('3. sz melléklet'!E38)</f>
        <v>3677845</v>
      </c>
      <c r="J43" s="451"/>
      <c r="K43" s="451"/>
      <c r="L43" s="409">
        <f t="shared" si="6"/>
        <v>3677845</v>
      </c>
    </row>
    <row r="44" spans="2:12" x14ac:dyDescent="0.25">
      <c r="B44" s="545" t="s">
        <v>109</v>
      </c>
      <c r="C44" s="546"/>
      <c r="D44" s="546"/>
      <c r="E44" s="455">
        <f>SUM(E38+E39)</f>
        <v>306795000</v>
      </c>
      <c r="F44" s="455">
        <f>SUM(F38+F39)</f>
        <v>27244000</v>
      </c>
      <c r="G44" s="455">
        <f>SUM(G38+G39)</f>
        <v>0</v>
      </c>
      <c r="H44" s="314">
        <f t="shared" si="4"/>
        <v>334039000</v>
      </c>
      <c r="I44" s="455">
        <f>SUM(I38+I39)</f>
        <v>307312578</v>
      </c>
      <c r="J44" s="455">
        <f>SUM(J38+J39)</f>
        <v>2044000</v>
      </c>
      <c r="K44" s="451"/>
      <c r="L44" s="409">
        <f t="shared" si="6"/>
        <v>309356578</v>
      </c>
    </row>
    <row r="45" spans="2:12" ht="15.75" thickBot="1" x14ac:dyDescent="0.3">
      <c r="B45" s="555" t="s">
        <v>110</v>
      </c>
      <c r="C45" s="556"/>
      <c r="D45" s="556"/>
      <c r="E45" s="466">
        <f>SUM(E44-E40)</f>
        <v>249100000</v>
      </c>
      <c r="F45" s="466">
        <f>SUM(F44-F40)</f>
        <v>27244000</v>
      </c>
      <c r="G45" s="466">
        <f>SUM(G44-G40)</f>
        <v>0</v>
      </c>
      <c r="H45" s="411">
        <f t="shared" si="4"/>
        <v>276344000</v>
      </c>
      <c r="I45" s="466">
        <f>SUM(I44-I40)</f>
        <v>249617578</v>
      </c>
      <c r="J45" s="466">
        <f>SUM(J44-J40)</f>
        <v>2044000</v>
      </c>
      <c r="K45" s="461"/>
      <c r="L45" s="412">
        <f t="shared" si="6"/>
        <v>251661578</v>
      </c>
    </row>
    <row r="46" spans="2:12" x14ac:dyDescent="0.25">
      <c r="B46" s="144"/>
      <c r="C46" s="144"/>
      <c r="D46" s="144"/>
      <c r="E46" s="20"/>
      <c r="F46" s="20"/>
      <c r="G46" s="20"/>
      <c r="H46" s="20"/>
    </row>
    <row r="49" spans="2:12" ht="15" customHeight="1" thickBot="1" x14ac:dyDescent="0.3">
      <c r="B49" s="496" t="s">
        <v>414</v>
      </c>
      <c r="C49" s="496"/>
      <c r="D49" s="496"/>
      <c r="E49" s="496"/>
      <c r="F49" s="496"/>
      <c r="G49" s="496"/>
      <c r="H49" s="496"/>
      <c r="I49" s="496"/>
      <c r="J49" s="496"/>
      <c r="K49" s="496"/>
      <c r="L49" s="496"/>
    </row>
    <row r="50" spans="2:12" ht="14.45" customHeight="1" x14ac:dyDescent="0.25">
      <c r="B50" s="658" t="s">
        <v>135</v>
      </c>
      <c r="C50" s="659"/>
      <c r="D50" s="659"/>
      <c r="E50" s="659"/>
      <c r="F50" s="659"/>
      <c r="G50" s="659"/>
      <c r="H50" s="659"/>
      <c r="I50" s="659"/>
      <c r="J50" s="659"/>
      <c r="K50" s="659"/>
      <c r="L50" s="660"/>
    </row>
    <row r="51" spans="2:12" ht="27" customHeight="1" x14ac:dyDescent="0.25">
      <c r="B51" s="653" t="s">
        <v>2</v>
      </c>
      <c r="C51" s="654"/>
      <c r="D51" s="654"/>
      <c r="E51" s="478" t="s">
        <v>239</v>
      </c>
      <c r="F51" s="478" t="s">
        <v>240</v>
      </c>
      <c r="G51" s="478" t="s">
        <v>241</v>
      </c>
      <c r="H51" s="478" t="s">
        <v>5</v>
      </c>
      <c r="I51" s="473" t="s">
        <v>239</v>
      </c>
      <c r="J51" s="452" t="s">
        <v>240</v>
      </c>
      <c r="K51" s="452" t="s">
        <v>241</v>
      </c>
      <c r="L51" s="453" t="s">
        <v>5</v>
      </c>
    </row>
    <row r="52" spans="2:12" ht="14.45" customHeight="1" x14ac:dyDescent="0.25">
      <c r="B52" s="653"/>
      <c r="C52" s="654"/>
      <c r="D52" s="654"/>
      <c r="E52" s="648" t="s">
        <v>249</v>
      </c>
      <c r="F52" s="648" t="s">
        <v>249</v>
      </c>
      <c r="G52" s="648" t="s">
        <v>249</v>
      </c>
      <c r="H52" s="648" t="s">
        <v>249</v>
      </c>
      <c r="I52" s="657" t="s">
        <v>389</v>
      </c>
      <c r="J52" s="648" t="s">
        <v>389</v>
      </c>
      <c r="K52" s="648" t="s">
        <v>389</v>
      </c>
      <c r="L52" s="651" t="s">
        <v>389</v>
      </c>
    </row>
    <row r="53" spans="2:12" ht="24.6" customHeight="1" x14ac:dyDescent="0.25">
      <c r="B53" s="653"/>
      <c r="C53" s="654"/>
      <c r="D53" s="654"/>
      <c r="E53" s="648"/>
      <c r="F53" s="648"/>
      <c r="G53" s="648"/>
      <c r="H53" s="648"/>
      <c r="I53" s="657"/>
      <c r="J53" s="648"/>
      <c r="K53" s="648"/>
      <c r="L53" s="651"/>
    </row>
    <row r="54" spans="2:12" x14ac:dyDescent="0.25">
      <c r="B54" s="430" t="s">
        <v>244</v>
      </c>
      <c r="C54" s="406"/>
      <c r="D54" s="406"/>
      <c r="E54" s="454">
        <f>SUM(E55:E58)</f>
        <v>125564000</v>
      </c>
      <c r="F54" s="474">
        <f>SUM(F55:F58)</f>
        <v>0</v>
      </c>
      <c r="G54" s="454">
        <f>SUM(G55:G58)</f>
        <v>42400000</v>
      </c>
      <c r="H54" s="454">
        <f>SUM(E54:G54)</f>
        <v>167964000</v>
      </c>
      <c r="I54" s="454">
        <f>SUM(I55:I58)</f>
        <v>125723000</v>
      </c>
      <c r="J54" s="474">
        <f>SUM(J55:J58)</f>
        <v>0</v>
      </c>
      <c r="K54" s="454">
        <f>SUM(K55:K58)</f>
        <v>0</v>
      </c>
      <c r="L54" s="471">
        <f>SUM(I54:K54)</f>
        <v>125723000</v>
      </c>
    </row>
    <row r="55" spans="2:12" x14ac:dyDescent="0.25">
      <c r="B55" s="434" t="s">
        <v>7</v>
      </c>
      <c r="C55" s="649" t="s">
        <v>8</v>
      </c>
      <c r="D55" s="649"/>
      <c r="E55" s="456">
        <f>SUM('2. sz melléklet'!D10)</f>
        <v>104355106</v>
      </c>
      <c r="F55" s="456"/>
      <c r="G55" s="456"/>
      <c r="H55" s="454">
        <f t="shared" ref="H55:H71" si="7">SUM(E55:G55)</f>
        <v>104355106</v>
      </c>
      <c r="I55" s="456">
        <f>SUM('2. sz melléklet'!E10)</f>
        <v>104355106</v>
      </c>
      <c r="J55" s="456"/>
      <c r="K55" s="456"/>
      <c r="L55" s="471">
        <f t="shared" ref="L55:L71" si="8">SUM(I55:K55)</f>
        <v>104355106</v>
      </c>
    </row>
    <row r="56" spans="2:12" x14ac:dyDescent="0.25">
      <c r="B56" s="434" t="s">
        <v>9</v>
      </c>
      <c r="C56" s="655" t="s">
        <v>10</v>
      </c>
      <c r="D56" s="655"/>
      <c r="E56" s="456">
        <f>SUM('2. sz melléklet'!D19-'2. sz melléklet'!D25)</f>
        <v>4540000</v>
      </c>
      <c r="F56" s="456"/>
      <c r="G56" s="456">
        <f>SUM('2. sz melléklet'!D25)</f>
        <v>42400000</v>
      </c>
      <c r="H56" s="454">
        <f t="shared" si="7"/>
        <v>46940000</v>
      </c>
      <c r="I56" s="456">
        <f>SUM('2. sz melléklet'!E19-'2. sz melléklet'!E25)</f>
        <v>4540000</v>
      </c>
      <c r="J56" s="456"/>
      <c r="K56" s="456">
        <f>SUM('2. sz melléklet'!E25)</f>
        <v>0</v>
      </c>
      <c r="L56" s="471">
        <f t="shared" si="8"/>
        <v>4540000</v>
      </c>
    </row>
    <row r="57" spans="2:12" x14ac:dyDescent="0.25">
      <c r="B57" s="434" t="s">
        <v>17</v>
      </c>
      <c r="C57" s="656" t="s">
        <v>70</v>
      </c>
      <c r="D57" s="656"/>
      <c r="E57" s="456">
        <f>('2. sz melléklet'!D27+'6. sz melléklet'!D10)</f>
        <v>16668894</v>
      </c>
      <c r="F57" s="456"/>
      <c r="G57" s="456"/>
      <c r="H57" s="454">
        <f t="shared" si="7"/>
        <v>16668894</v>
      </c>
      <c r="I57" s="456">
        <f>('2. sz melléklet'!E27+'6. sz melléklet'!E10)</f>
        <v>16827894</v>
      </c>
      <c r="J57" s="456"/>
      <c r="K57" s="456"/>
      <c r="L57" s="471">
        <f t="shared" si="8"/>
        <v>16827894</v>
      </c>
    </row>
    <row r="58" spans="2:12" x14ac:dyDescent="0.25">
      <c r="B58" s="434" t="s">
        <v>12</v>
      </c>
      <c r="C58" s="655" t="s">
        <v>13</v>
      </c>
      <c r="D58" s="655"/>
      <c r="E58" s="456"/>
      <c r="F58" s="456">
        <f>SUM('2. sz melléklet'!D36)</f>
        <v>0</v>
      </c>
      <c r="G58" s="456"/>
      <c r="H58" s="454">
        <f t="shared" si="7"/>
        <v>0</v>
      </c>
      <c r="I58" s="456"/>
      <c r="J58" s="456">
        <f>SUM('2. sz melléklet'!H36)</f>
        <v>0</v>
      </c>
      <c r="K58" s="456"/>
      <c r="L58" s="471">
        <f t="shared" si="8"/>
        <v>0</v>
      </c>
    </row>
    <row r="59" spans="2:12" x14ac:dyDescent="0.25">
      <c r="B59" s="427" t="s">
        <v>79</v>
      </c>
      <c r="C59" s="546" t="s">
        <v>80</v>
      </c>
      <c r="D59" s="546"/>
      <c r="E59" s="455">
        <f>SUM(E60:E62)</f>
        <v>0</v>
      </c>
      <c r="F59" s="455">
        <f>SUM(F60:F62)</f>
        <v>25380000</v>
      </c>
      <c r="G59" s="455">
        <f>SUM(G60:G62)</f>
        <v>0</v>
      </c>
      <c r="H59" s="454">
        <f t="shared" si="7"/>
        <v>25380000</v>
      </c>
      <c r="I59" s="455">
        <f>SUM(I60:I62)</f>
        <v>16000000</v>
      </c>
      <c r="J59" s="455">
        <f>SUM(J60:J62)</f>
        <v>25380000</v>
      </c>
      <c r="K59" s="455">
        <f>SUM(K60:K62)</f>
        <v>0</v>
      </c>
      <c r="L59" s="471">
        <f t="shared" si="8"/>
        <v>41380000</v>
      </c>
    </row>
    <row r="60" spans="2:12" x14ac:dyDescent="0.25">
      <c r="B60" s="434" t="s">
        <v>7</v>
      </c>
      <c r="C60" s="649" t="s">
        <v>81</v>
      </c>
      <c r="D60" s="649"/>
      <c r="E60" s="456">
        <f>SUM('2. sz melléklet'!D38)</f>
        <v>0</v>
      </c>
      <c r="F60" s="456"/>
      <c r="G60" s="456"/>
      <c r="H60" s="454">
        <f t="shared" si="7"/>
        <v>0</v>
      </c>
      <c r="I60" s="456">
        <f>SUM('2. sz melléklet'!H38)</f>
        <v>0</v>
      </c>
      <c r="J60" s="456"/>
      <c r="K60" s="456"/>
      <c r="L60" s="471">
        <f t="shared" si="8"/>
        <v>0</v>
      </c>
    </row>
    <row r="61" spans="2:12" x14ac:dyDescent="0.25">
      <c r="B61" s="434" t="s">
        <v>9</v>
      </c>
      <c r="C61" s="649" t="s">
        <v>16</v>
      </c>
      <c r="D61" s="649"/>
      <c r="E61" s="456">
        <f>SUM('2. sz melléklet'!D41)</f>
        <v>0</v>
      </c>
      <c r="F61" s="456"/>
      <c r="G61" s="456"/>
      <c r="H61" s="454">
        <f t="shared" si="7"/>
        <v>0</v>
      </c>
      <c r="I61" s="456">
        <f>SUM('2. sz melléklet'!H41)</f>
        <v>0</v>
      </c>
      <c r="J61" s="456"/>
      <c r="K61" s="456"/>
      <c r="L61" s="471">
        <f t="shared" si="8"/>
        <v>0</v>
      </c>
    </row>
    <row r="62" spans="2:12" x14ac:dyDescent="0.25">
      <c r="B62" s="434" t="s">
        <v>17</v>
      </c>
      <c r="C62" s="649" t="s">
        <v>231</v>
      </c>
      <c r="D62" s="649"/>
      <c r="E62" s="456"/>
      <c r="F62" s="456">
        <f>SUM('2. sz melléklet'!D44)</f>
        <v>25380000</v>
      </c>
      <c r="G62" s="456"/>
      <c r="H62" s="454">
        <f t="shared" si="7"/>
        <v>25380000</v>
      </c>
      <c r="I62" s="456">
        <f>SUM('2. sz melléklet'!E38)</f>
        <v>16000000</v>
      </c>
      <c r="J62" s="456">
        <f>SUM('2. sz melléklet'!E44)</f>
        <v>25380000</v>
      </c>
      <c r="K62" s="456"/>
      <c r="L62" s="471">
        <f t="shared" si="8"/>
        <v>41380000</v>
      </c>
    </row>
    <row r="63" spans="2:12" x14ac:dyDescent="0.25">
      <c r="B63" s="545" t="s">
        <v>28</v>
      </c>
      <c r="C63" s="546"/>
      <c r="D63" s="546"/>
      <c r="E63" s="455">
        <f>SUM(E54+E59)</f>
        <v>125564000</v>
      </c>
      <c r="F63" s="455">
        <f>SUM(F54+F59)</f>
        <v>25380000</v>
      </c>
      <c r="G63" s="455">
        <f>SUM(G54+G59)</f>
        <v>42400000</v>
      </c>
      <c r="H63" s="454">
        <f t="shared" si="7"/>
        <v>193344000</v>
      </c>
      <c r="I63" s="455">
        <f>SUM(I54+I59)</f>
        <v>141723000</v>
      </c>
      <c r="J63" s="455">
        <f>SUM(J54+J59)</f>
        <v>25380000</v>
      </c>
      <c r="K63" s="455">
        <f>SUM(K54+K59)</f>
        <v>0</v>
      </c>
      <c r="L63" s="471">
        <f t="shared" si="8"/>
        <v>167103000</v>
      </c>
    </row>
    <row r="64" spans="2:12" x14ac:dyDescent="0.25">
      <c r="B64" s="416" t="s">
        <v>87</v>
      </c>
      <c r="C64" s="546" t="s">
        <v>88</v>
      </c>
      <c r="D64" s="546"/>
      <c r="E64" s="455">
        <f>SUM(E65+E68+E70)</f>
        <v>140695000</v>
      </c>
      <c r="F64" s="455">
        <f>SUM(F65+F68+F70)</f>
        <v>0</v>
      </c>
      <c r="G64" s="455">
        <f>SUM(G65+G68+G70)</f>
        <v>0</v>
      </c>
      <c r="H64" s="454">
        <f t="shared" si="7"/>
        <v>140695000</v>
      </c>
      <c r="I64" s="455">
        <f>SUM(I65+I68+I70)</f>
        <v>142253578</v>
      </c>
      <c r="J64" s="455">
        <f>SUM(J65+J68+J70)</f>
        <v>0</v>
      </c>
      <c r="K64" s="455">
        <f>SUM(K65+K68+K70)</f>
        <v>0</v>
      </c>
      <c r="L64" s="471">
        <f t="shared" si="8"/>
        <v>142253578</v>
      </c>
    </row>
    <row r="65" spans="2:12" x14ac:dyDescent="0.25">
      <c r="B65" s="416" t="s">
        <v>7</v>
      </c>
      <c r="C65" s="546" t="s">
        <v>20</v>
      </c>
      <c r="D65" s="546"/>
      <c r="E65" s="455">
        <f>SUM(E66:E67)</f>
        <v>83000000</v>
      </c>
      <c r="F65" s="455">
        <f>SUM(F66:F67)</f>
        <v>0</v>
      </c>
      <c r="G65" s="455">
        <f>SUM(G66:G67)</f>
        <v>0</v>
      </c>
      <c r="H65" s="454">
        <f t="shared" si="7"/>
        <v>83000000</v>
      </c>
      <c r="I65" s="455">
        <f>SUM(I66:I67)</f>
        <v>84558578</v>
      </c>
      <c r="J65" s="455">
        <f>SUM(J66:J67)</f>
        <v>0</v>
      </c>
      <c r="K65" s="455">
        <f>SUM(K66:K67)</f>
        <v>0</v>
      </c>
      <c r="L65" s="471">
        <f t="shared" si="8"/>
        <v>84558578</v>
      </c>
    </row>
    <row r="66" spans="2:12" x14ac:dyDescent="0.25">
      <c r="B66" s="416"/>
      <c r="C66" s="433" t="s">
        <v>7</v>
      </c>
      <c r="D66" s="433" t="s">
        <v>89</v>
      </c>
      <c r="E66" s="456">
        <f>('2. sz melléklet'!D48+'6. sz melléklet'!D40)</f>
        <v>83000000</v>
      </c>
      <c r="F66" s="456"/>
      <c r="G66" s="456"/>
      <c r="H66" s="454">
        <f t="shared" si="7"/>
        <v>83000000</v>
      </c>
      <c r="I66" s="456">
        <f>('2. sz melléklet'!E48+'6. sz melléklet'!E40)</f>
        <v>84558578</v>
      </c>
      <c r="J66" s="456"/>
      <c r="K66" s="456"/>
      <c r="L66" s="471">
        <f t="shared" si="8"/>
        <v>84558578</v>
      </c>
    </row>
    <row r="67" spans="2:12" x14ac:dyDescent="0.25">
      <c r="B67" s="416"/>
      <c r="C67" s="433" t="s">
        <v>9</v>
      </c>
      <c r="D67" s="433" t="s">
        <v>90</v>
      </c>
      <c r="E67" s="456"/>
      <c r="F67" s="456"/>
      <c r="G67" s="456"/>
      <c r="H67" s="454">
        <f t="shared" si="7"/>
        <v>0</v>
      </c>
      <c r="I67" s="456"/>
      <c r="J67" s="456"/>
      <c r="K67" s="456"/>
      <c r="L67" s="471">
        <f t="shared" si="8"/>
        <v>0</v>
      </c>
    </row>
    <row r="68" spans="2:12" x14ac:dyDescent="0.25">
      <c r="B68" s="416" t="s">
        <v>9</v>
      </c>
      <c r="C68" s="546" t="s">
        <v>23</v>
      </c>
      <c r="D68" s="546"/>
      <c r="E68" s="455">
        <f>SUM(E69)</f>
        <v>0</v>
      </c>
      <c r="F68" s="455">
        <f>SUM(F69)</f>
        <v>0</v>
      </c>
      <c r="G68" s="455">
        <f>SUM(G69)</f>
        <v>0</v>
      </c>
      <c r="H68" s="454">
        <f t="shared" si="7"/>
        <v>0</v>
      </c>
      <c r="I68" s="455">
        <f>SUM(I69)</f>
        <v>0</v>
      </c>
      <c r="J68" s="455">
        <f>SUM(J69)</f>
        <v>0</v>
      </c>
      <c r="K68" s="455">
        <f>SUM(K69)</f>
        <v>0</v>
      </c>
      <c r="L68" s="471">
        <f t="shared" si="8"/>
        <v>0</v>
      </c>
    </row>
    <row r="69" spans="2:12" x14ac:dyDescent="0.25">
      <c r="B69" s="475"/>
      <c r="C69" s="433" t="s">
        <v>7</v>
      </c>
      <c r="D69" s="433" t="s">
        <v>91</v>
      </c>
      <c r="E69" s="456"/>
      <c r="F69" s="456"/>
      <c r="G69" s="456"/>
      <c r="H69" s="454">
        <f t="shared" si="7"/>
        <v>0</v>
      </c>
      <c r="I69" s="456"/>
      <c r="J69" s="456"/>
      <c r="K69" s="456"/>
      <c r="L69" s="471">
        <f t="shared" si="8"/>
        <v>0</v>
      </c>
    </row>
    <row r="70" spans="2:12" x14ac:dyDescent="0.25">
      <c r="B70" s="416" t="s">
        <v>17</v>
      </c>
      <c r="C70" s="546" t="s">
        <v>25</v>
      </c>
      <c r="D70" s="546"/>
      <c r="E70" s="455">
        <f>('6. sz melléklet'!D41)</f>
        <v>57695000</v>
      </c>
      <c r="F70" s="455"/>
      <c r="G70" s="455"/>
      <c r="H70" s="454">
        <f t="shared" si="7"/>
        <v>57695000</v>
      </c>
      <c r="I70" s="455">
        <f>('6. sz melléklet'!E41)</f>
        <v>57695000</v>
      </c>
      <c r="J70" s="455"/>
      <c r="K70" s="455"/>
      <c r="L70" s="471">
        <f t="shared" si="8"/>
        <v>57695000</v>
      </c>
    </row>
    <row r="71" spans="2:12" ht="15.75" thickBot="1" x14ac:dyDescent="0.3">
      <c r="B71" s="555" t="s">
        <v>26</v>
      </c>
      <c r="C71" s="556"/>
      <c r="D71" s="556"/>
      <c r="E71" s="466">
        <f>SUM(E54+E59+E64)</f>
        <v>266259000</v>
      </c>
      <c r="F71" s="466">
        <f>SUM(F54+F59+F64)</f>
        <v>25380000</v>
      </c>
      <c r="G71" s="466">
        <f>SUM(G54+G59+G64)</f>
        <v>42400000</v>
      </c>
      <c r="H71" s="476">
        <f t="shared" si="7"/>
        <v>334039000</v>
      </c>
      <c r="I71" s="466">
        <f>SUM(I54+I59+I64)</f>
        <v>283976578</v>
      </c>
      <c r="J71" s="466">
        <f>SUM(J54+J59+J64)</f>
        <v>25380000</v>
      </c>
      <c r="K71" s="466">
        <f>SUM(K54+K59+K64)</f>
        <v>0</v>
      </c>
      <c r="L71" s="477">
        <f t="shared" si="8"/>
        <v>309356578</v>
      </c>
    </row>
  </sheetData>
  <mergeCells count="52">
    <mergeCell ref="B1:L1"/>
    <mergeCell ref="B2:L2"/>
    <mergeCell ref="I52:I53"/>
    <mergeCell ref="J52:J53"/>
    <mergeCell ref="K52:K53"/>
    <mergeCell ref="L52:L53"/>
    <mergeCell ref="B50:L50"/>
    <mergeCell ref="B49:L49"/>
    <mergeCell ref="I7:I8"/>
    <mergeCell ref="J7:J8"/>
    <mergeCell ref="K7:K8"/>
    <mergeCell ref="L7:L8"/>
    <mergeCell ref="B5:L5"/>
    <mergeCell ref="C36:D36"/>
    <mergeCell ref="B38:D38"/>
    <mergeCell ref="B3:L3"/>
    <mergeCell ref="C70:D70"/>
    <mergeCell ref="B71:D71"/>
    <mergeCell ref="B51:D53"/>
    <mergeCell ref="C65:D65"/>
    <mergeCell ref="C68:D68"/>
    <mergeCell ref="C64:D64"/>
    <mergeCell ref="C62:D62"/>
    <mergeCell ref="B63:D63"/>
    <mergeCell ref="C55:D55"/>
    <mergeCell ref="C56:D56"/>
    <mergeCell ref="C57:D57"/>
    <mergeCell ref="C58:D58"/>
    <mergeCell ref="C59:D59"/>
    <mergeCell ref="C60:D60"/>
    <mergeCell ref="C22:D22"/>
    <mergeCell ref="B4:L4"/>
    <mergeCell ref="G52:G53"/>
    <mergeCell ref="H52:H53"/>
    <mergeCell ref="C61:D61"/>
    <mergeCell ref="C39:D39"/>
    <mergeCell ref="B44:D44"/>
    <mergeCell ref="B45:D45"/>
    <mergeCell ref="E52:E53"/>
    <mergeCell ref="F52:F53"/>
    <mergeCell ref="B35:L35"/>
    <mergeCell ref="C24:D24"/>
    <mergeCell ref="E7:E8"/>
    <mergeCell ref="F7:F8"/>
    <mergeCell ref="G7:G8"/>
    <mergeCell ref="H7:H8"/>
    <mergeCell ref="B6:D8"/>
    <mergeCell ref="C12:D12"/>
    <mergeCell ref="C13:D13"/>
    <mergeCell ref="C14:D14"/>
    <mergeCell ref="C15:D15"/>
    <mergeCell ref="C11:D11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rowBreaks count="1" manualBreakCount="1">
    <brk id="48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4" sqref="A4"/>
    </sheetView>
  </sheetViews>
  <sheetFormatPr defaultRowHeight="15" x14ac:dyDescent="0.25"/>
  <cols>
    <col min="1" max="1" width="10.28515625" customWidth="1"/>
    <col min="2" max="2" width="50.28515625" customWidth="1"/>
    <col min="3" max="3" width="16.7109375" customWidth="1"/>
  </cols>
  <sheetData>
    <row r="1" spans="1:7" ht="14.45" customHeight="1" x14ac:dyDescent="0.25">
      <c r="A1" s="10"/>
      <c r="B1" s="496" t="s">
        <v>415</v>
      </c>
      <c r="C1" s="496"/>
      <c r="D1" s="10"/>
      <c r="E1" s="10"/>
      <c r="F1" s="10"/>
      <c r="G1" s="10"/>
    </row>
    <row r="2" spans="1:7" ht="14.45" x14ac:dyDescent="0.3">
      <c r="A2" s="2"/>
      <c r="B2" s="497" t="s">
        <v>1</v>
      </c>
      <c r="C2" s="497"/>
      <c r="D2" s="2"/>
      <c r="E2" s="2"/>
      <c r="F2" s="2"/>
      <c r="G2" s="2"/>
    </row>
    <row r="3" spans="1:7" ht="47.25" x14ac:dyDescent="0.25">
      <c r="B3" s="490" t="s">
        <v>416</v>
      </c>
    </row>
    <row r="4" spans="1:7" ht="16.149999999999999" thickBot="1" x14ac:dyDescent="0.35">
      <c r="B4" s="152"/>
      <c r="C4" s="153"/>
    </row>
    <row r="5" spans="1:7" ht="15.75" thickBot="1" x14ac:dyDescent="0.3">
      <c r="B5" s="219" t="s">
        <v>273</v>
      </c>
      <c r="C5" s="220" t="s">
        <v>294</v>
      </c>
    </row>
    <row r="6" spans="1:7" thickBot="1" x14ac:dyDescent="0.35">
      <c r="B6" s="221" t="s">
        <v>7</v>
      </c>
      <c r="C6" s="222" t="s">
        <v>9</v>
      </c>
    </row>
    <row r="7" spans="1:7" ht="22.5" x14ac:dyDescent="0.25">
      <c r="B7" s="154" t="s">
        <v>274</v>
      </c>
      <c r="C7" s="223">
        <v>6882120</v>
      </c>
    </row>
    <row r="8" spans="1:7" x14ac:dyDescent="0.25">
      <c r="B8" s="155" t="s">
        <v>275</v>
      </c>
      <c r="C8" s="224">
        <v>6112000</v>
      </c>
    </row>
    <row r="9" spans="1:7" x14ac:dyDescent="0.25">
      <c r="B9" s="155" t="s">
        <v>276</v>
      </c>
      <c r="C9" s="224">
        <v>265649</v>
      </c>
    </row>
    <row r="10" spans="1:7" x14ac:dyDescent="0.25">
      <c r="B10" s="155" t="s">
        <v>277</v>
      </c>
      <c r="C10" s="224">
        <v>5752180</v>
      </c>
    </row>
    <row r="11" spans="1:7" x14ac:dyDescent="0.25">
      <c r="B11" s="155" t="s">
        <v>278</v>
      </c>
      <c r="C11" s="224">
        <v>7000000</v>
      </c>
    </row>
    <row r="12" spans="1:7" x14ac:dyDescent="0.25">
      <c r="B12" s="155" t="s">
        <v>279</v>
      </c>
      <c r="C12" s="224">
        <v>84150</v>
      </c>
    </row>
    <row r="13" spans="1:7" x14ac:dyDescent="0.25">
      <c r="B13" s="155" t="s">
        <v>280</v>
      </c>
      <c r="C13" s="224"/>
    </row>
    <row r="14" spans="1:7" x14ac:dyDescent="0.25">
      <c r="B14" s="155" t="s">
        <v>281</v>
      </c>
      <c r="C14" s="224">
        <v>142200</v>
      </c>
    </row>
    <row r="15" spans="1:7" x14ac:dyDescent="0.25">
      <c r="B15" s="155" t="s">
        <v>282</v>
      </c>
      <c r="C15" s="224">
        <v>23606100</v>
      </c>
    </row>
    <row r="16" spans="1:7" x14ac:dyDescent="0.25">
      <c r="B16" s="155" t="s">
        <v>283</v>
      </c>
      <c r="C16" s="224">
        <v>4800000</v>
      </c>
    </row>
    <row r="17" spans="2:3" x14ac:dyDescent="0.25">
      <c r="B17" s="155" t="s">
        <v>284</v>
      </c>
      <c r="C17" s="224">
        <v>5357000</v>
      </c>
    </row>
    <row r="18" spans="2:3" x14ac:dyDescent="0.25">
      <c r="B18" s="155" t="s">
        <v>285</v>
      </c>
      <c r="C18" s="224"/>
    </row>
    <row r="19" spans="2:3" x14ac:dyDescent="0.25">
      <c r="B19" s="155" t="s">
        <v>286</v>
      </c>
      <c r="C19" s="224">
        <v>5913944</v>
      </c>
    </row>
    <row r="20" spans="2:3" x14ac:dyDescent="0.25">
      <c r="B20" s="155" t="s">
        <v>287</v>
      </c>
      <c r="C20" s="224">
        <v>980400</v>
      </c>
    </row>
    <row r="21" spans="2:3" x14ac:dyDescent="0.25">
      <c r="B21" s="155" t="s">
        <v>288</v>
      </c>
      <c r="C21" s="224">
        <v>8979000</v>
      </c>
    </row>
    <row r="22" spans="2:3" x14ac:dyDescent="0.25">
      <c r="B22" s="155" t="s">
        <v>289</v>
      </c>
      <c r="C22" s="224">
        <v>2623000</v>
      </c>
    </row>
    <row r="23" spans="2:3" x14ac:dyDescent="0.25">
      <c r="B23" s="155" t="s">
        <v>290</v>
      </c>
      <c r="C23" s="224">
        <v>10318000</v>
      </c>
    </row>
    <row r="24" spans="2:3" x14ac:dyDescent="0.25">
      <c r="B24" s="155" t="s">
        <v>291</v>
      </c>
      <c r="C24" s="224">
        <v>622741</v>
      </c>
    </row>
    <row r="25" spans="2:3" x14ac:dyDescent="0.25">
      <c r="B25" s="155" t="s">
        <v>292</v>
      </c>
      <c r="C25" s="224">
        <v>353400</v>
      </c>
    </row>
    <row r="26" spans="2:3" x14ac:dyDescent="0.25">
      <c r="B26" s="155" t="s">
        <v>293</v>
      </c>
      <c r="C26" s="224">
        <v>2154222</v>
      </c>
    </row>
    <row r="27" spans="2:3" ht="15.75" thickBot="1" x14ac:dyDescent="0.3">
      <c r="B27" s="156"/>
      <c r="C27" s="157"/>
    </row>
    <row r="28" spans="2:3" ht="15.75" thickBot="1" x14ac:dyDescent="0.3">
      <c r="B28" s="225" t="s">
        <v>216</v>
      </c>
      <c r="C28" s="158">
        <f>SUM(C7:C27)</f>
        <v>91946106</v>
      </c>
    </row>
  </sheetData>
  <mergeCells count="2">
    <mergeCell ref="B1:C1"/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sqref="A1:E1"/>
    </sheetView>
  </sheetViews>
  <sheetFormatPr defaultColWidth="9.140625" defaultRowHeight="12.75" x14ac:dyDescent="0.2"/>
  <cols>
    <col min="1" max="1" width="2.85546875" style="1" customWidth="1"/>
    <col min="2" max="2" width="3.7109375" style="1" customWidth="1"/>
    <col min="3" max="3" width="53.7109375" style="1" customWidth="1"/>
    <col min="4" max="4" width="14.7109375" style="1" customWidth="1"/>
    <col min="5" max="5" width="15.140625" style="1" customWidth="1"/>
    <col min="6" max="16384" width="9.140625" style="1"/>
  </cols>
  <sheetData>
    <row r="1" spans="1:8" ht="28.9" customHeight="1" x14ac:dyDescent="0.2">
      <c r="A1" s="496" t="s">
        <v>395</v>
      </c>
      <c r="B1" s="496"/>
      <c r="C1" s="496"/>
      <c r="D1" s="496"/>
      <c r="E1" s="496"/>
    </row>
    <row r="2" spans="1:8" ht="13.15" x14ac:dyDescent="0.25">
      <c r="A2" s="497" t="s">
        <v>1</v>
      </c>
      <c r="B2" s="497"/>
      <c r="C2" s="497"/>
      <c r="D2" s="497"/>
      <c r="E2" s="497"/>
    </row>
    <row r="3" spans="1:8" x14ac:dyDescent="0.2">
      <c r="A3" s="495" t="s">
        <v>265</v>
      </c>
      <c r="B3" s="495"/>
      <c r="C3" s="495"/>
      <c r="D3" s="495"/>
      <c r="E3" s="495"/>
    </row>
    <row r="4" spans="1:8" ht="13.5" thickBot="1" x14ac:dyDescent="0.25">
      <c r="A4" s="495" t="s">
        <v>92</v>
      </c>
      <c r="B4" s="495"/>
      <c r="C4" s="495"/>
      <c r="D4" s="495"/>
      <c r="E4" s="495"/>
    </row>
    <row r="5" spans="1:8" ht="13.15" hidden="1" x14ac:dyDescent="0.25">
      <c r="A5" s="6" t="s">
        <v>49</v>
      </c>
      <c r="B5" s="8"/>
      <c r="C5" s="7" t="s">
        <v>50</v>
      </c>
      <c r="D5" s="7" t="s">
        <v>51</v>
      </c>
      <c r="E5" s="2"/>
      <c r="F5" s="2"/>
      <c r="G5" s="2"/>
      <c r="H5" s="2"/>
    </row>
    <row r="6" spans="1:8" ht="13.15" hidden="1" x14ac:dyDescent="0.25">
      <c r="A6" s="6"/>
      <c r="B6" s="8"/>
      <c r="C6" s="7"/>
      <c r="D6" s="7"/>
    </row>
    <row r="7" spans="1:8" ht="15" customHeight="1" x14ac:dyDescent="0.2">
      <c r="A7" s="513" t="s">
        <v>2</v>
      </c>
      <c r="B7" s="514"/>
      <c r="C7" s="514"/>
      <c r="D7" s="517" t="s">
        <v>249</v>
      </c>
      <c r="E7" s="508" t="s">
        <v>391</v>
      </c>
    </row>
    <row r="8" spans="1:8" ht="23.45" customHeight="1" thickBot="1" x14ac:dyDescent="0.25">
      <c r="A8" s="515"/>
      <c r="B8" s="516"/>
      <c r="C8" s="516"/>
      <c r="D8" s="518"/>
      <c r="E8" s="509"/>
    </row>
    <row r="9" spans="1:8" s="13" customFormat="1" x14ac:dyDescent="0.2">
      <c r="A9" s="240" t="s">
        <v>55</v>
      </c>
      <c r="B9" s="241"/>
      <c r="C9" s="241"/>
      <c r="D9" s="344">
        <f>SUM(D10+D19+D27+D36)</f>
        <v>165797000</v>
      </c>
      <c r="E9" s="345">
        <f>SUM(E10+E19+E27+E36)</f>
        <v>123556000</v>
      </c>
      <c r="F9" s="20"/>
    </row>
    <row r="10" spans="1:8" s="13" customFormat="1" ht="15" customHeight="1" x14ac:dyDescent="0.2">
      <c r="A10" s="242" t="s">
        <v>7</v>
      </c>
      <c r="B10" s="492" t="s">
        <v>56</v>
      </c>
      <c r="C10" s="492"/>
      <c r="D10" s="314">
        <f>SUM(D11:D18)</f>
        <v>104355106</v>
      </c>
      <c r="E10" s="340">
        <f>SUM(E11:E18)</f>
        <v>104355106</v>
      </c>
    </row>
    <row r="11" spans="1:8" x14ac:dyDescent="0.2">
      <c r="A11" s="244"/>
      <c r="B11" s="238">
        <v>1</v>
      </c>
      <c r="C11" s="245" t="s">
        <v>58</v>
      </c>
      <c r="D11" s="339">
        <v>26238299</v>
      </c>
      <c r="E11" s="342">
        <v>26238299</v>
      </c>
    </row>
    <row r="12" spans="1:8" x14ac:dyDescent="0.2">
      <c r="A12" s="244"/>
      <c r="B12" s="238"/>
      <c r="C12" s="245" t="s">
        <v>59</v>
      </c>
      <c r="D12" s="339">
        <v>33763100</v>
      </c>
      <c r="E12" s="342">
        <v>33763100</v>
      </c>
    </row>
    <row r="13" spans="1:8" ht="24" x14ac:dyDescent="0.2">
      <c r="A13" s="244"/>
      <c r="B13" s="238"/>
      <c r="C13" s="246" t="s">
        <v>387</v>
      </c>
      <c r="D13" s="339">
        <v>29790485</v>
      </c>
      <c r="E13" s="342">
        <v>18496344</v>
      </c>
    </row>
    <row r="14" spans="1:8" x14ac:dyDescent="0.2">
      <c r="A14" s="244"/>
      <c r="B14" s="238"/>
      <c r="C14" s="246" t="s">
        <v>388</v>
      </c>
      <c r="D14" s="339"/>
      <c r="E14" s="342">
        <v>11294141</v>
      </c>
    </row>
    <row r="15" spans="1:8" x14ac:dyDescent="0.2">
      <c r="A15" s="244"/>
      <c r="B15" s="238"/>
      <c r="C15" s="245" t="s">
        <v>60</v>
      </c>
      <c r="D15" s="339">
        <v>2154222</v>
      </c>
      <c r="E15" s="342">
        <v>2154222</v>
      </c>
    </row>
    <row r="16" spans="1:8" x14ac:dyDescent="0.2">
      <c r="A16" s="244"/>
      <c r="B16" s="238"/>
      <c r="C16" s="245" t="s">
        <v>61</v>
      </c>
      <c r="D16" s="339"/>
      <c r="E16" s="342"/>
    </row>
    <row r="17" spans="1:8" x14ac:dyDescent="0.2">
      <c r="A17" s="244"/>
      <c r="B17" s="238"/>
      <c r="C17" s="245" t="s">
        <v>62</v>
      </c>
      <c r="D17" s="339"/>
      <c r="E17" s="342"/>
    </row>
    <row r="18" spans="1:8" x14ac:dyDescent="0.2">
      <c r="A18" s="247"/>
      <c r="B18" s="248">
        <v>2</v>
      </c>
      <c r="C18" s="238" t="s">
        <v>57</v>
      </c>
      <c r="D18" s="339">
        <v>12409000</v>
      </c>
      <c r="E18" s="342">
        <v>12409000</v>
      </c>
    </row>
    <row r="19" spans="1:8" s="13" customFormat="1" x14ac:dyDescent="0.2">
      <c r="A19" s="249" t="s">
        <v>9</v>
      </c>
      <c r="B19" s="492" t="s">
        <v>10</v>
      </c>
      <c r="C19" s="492"/>
      <c r="D19" s="314">
        <f>SUM(D20+D23+D26)</f>
        <v>46940000</v>
      </c>
      <c r="E19" s="341">
        <f>SUM(E20+E23+E26)</f>
        <v>4540000</v>
      </c>
    </row>
    <row r="20" spans="1:8" s="13" customFormat="1" x14ac:dyDescent="0.2">
      <c r="A20" s="250"/>
      <c r="B20" s="239" t="s">
        <v>7</v>
      </c>
      <c r="C20" s="239" t="s">
        <v>63</v>
      </c>
      <c r="D20" s="314">
        <f>SUM(D21:D22)</f>
        <v>4300000</v>
      </c>
      <c r="E20" s="341">
        <f>SUM(E21:E22)</f>
        <v>4300000</v>
      </c>
    </row>
    <row r="21" spans="1:8" x14ac:dyDescent="0.2">
      <c r="A21" s="244"/>
      <c r="B21" s="238"/>
      <c r="C21" s="238" t="s">
        <v>64</v>
      </c>
      <c r="D21" s="339"/>
      <c r="E21" s="342"/>
    </row>
    <row r="22" spans="1:8" x14ac:dyDescent="0.2">
      <c r="A22" s="244"/>
      <c r="B22" s="238"/>
      <c r="C22" s="238" t="s">
        <v>65</v>
      </c>
      <c r="D22" s="339">
        <v>4300000</v>
      </c>
      <c r="E22" s="342">
        <v>4300000</v>
      </c>
      <c r="G22" s="15"/>
      <c r="H22" s="15"/>
    </row>
    <row r="23" spans="1:8" s="13" customFormat="1" x14ac:dyDescent="0.2">
      <c r="A23" s="250"/>
      <c r="B23" s="239" t="s">
        <v>9</v>
      </c>
      <c r="C23" s="239" t="s">
        <v>66</v>
      </c>
      <c r="D23" s="314">
        <f>SUM(D24:D25)</f>
        <v>42400000</v>
      </c>
      <c r="E23" s="341">
        <f>SUM(E24:E25)</f>
        <v>0</v>
      </c>
    </row>
    <row r="24" spans="1:8" x14ac:dyDescent="0.2">
      <c r="A24" s="244"/>
      <c r="B24" s="238"/>
      <c r="C24" s="238" t="s">
        <v>67</v>
      </c>
      <c r="D24" s="339"/>
      <c r="E24" s="342"/>
    </row>
    <row r="25" spans="1:8" x14ac:dyDescent="0.2">
      <c r="A25" s="244"/>
      <c r="B25" s="238"/>
      <c r="C25" s="238" t="s">
        <v>68</v>
      </c>
      <c r="D25" s="339">
        <v>42400000</v>
      </c>
      <c r="E25" s="342">
        <v>0</v>
      </c>
    </row>
    <row r="26" spans="1:8" s="13" customFormat="1" x14ac:dyDescent="0.2">
      <c r="A26" s="250"/>
      <c r="B26" s="239" t="s">
        <v>17</v>
      </c>
      <c r="C26" s="239" t="s">
        <v>69</v>
      </c>
      <c r="D26" s="314">
        <v>240000</v>
      </c>
      <c r="E26" s="341">
        <v>240000</v>
      </c>
    </row>
    <row r="27" spans="1:8" s="13" customFormat="1" x14ac:dyDescent="0.2">
      <c r="A27" s="249" t="s">
        <v>17</v>
      </c>
      <c r="B27" s="492" t="s">
        <v>70</v>
      </c>
      <c r="C27" s="492"/>
      <c r="D27" s="314">
        <f>SUM(D28:D35)</f>
        <v>14501894</v>
      </c>
      <c r="E27" s="341">
        <f>SUM(E28:E35)</f>
        <v>14660894</v>
      </c>
    </row>
    <row r="28" spans="1:8" x14ac:dyDescent="0.2">
      <c r="A28" s="249"/>
      <c r="B28" s="251"/>
      <c r="C28" s="252" t="s">
        <v>71</v>
      </c>
      <c r="D28" s="339">
        <v>300000</v>
      </c>
      <c r="E28" s="342">
        <v>300000</v>
      </c>
    </row>
    <row r="29" spans="1:8" x14ac:dyDescent="0.2">
      <c r="A29" s="249"/>
      <c r="B29" s="251"/>
      <c r="C29" s="252" t="s">
        <v>72</v>
      </c>
      <c r="D29" s="339">
        <v>5534000</v>
      </c>
      <c r="E29" s="342">
        <v>5534000</v>
      </c>
    </row>
    <row r="30" spans="1:8" x14ac:dyDescent="0.2">
      <c r="A30" s="249"/>
      <c r="B30" s="251"/>
      <c r="C30" s="252" t="s">
        <v>73</v>
      </c>
      <c r="D30" s="339">
        <v>1300000</v>
      </c>
      <c r="E30" s="342">
        <v>1300000</v>
      </c>
    </row>
    <row r="31" spans="1:8" x14ac:dyDescent="0.2">
      <c r="A31" s="249"/>
      <c r="B31" s="251"/>
      <c r="C31" s="252" t="s">
        <v>74</v>
      </c>
      <c r="D31" s="339">
        <v>36000</v>
      </c>
      <c r="E31" s="342">
        <v>36000</v>
      </c>
    </row>
    <row r="32" spans="1:8" x14ac:dyDescent="0.2">
      <c r="A32" s="249"/>
      <c r="B32" s="251"/>
      <c r="C32" s="252" t="s">
        <v>75</v>
      </c>
      <c r="D32" s="339">
        <v>5600000</v>
      </c>
      <c r="E32" s="342">
        <v>5600000</v>
      </c>
    </row>
    <row r="33" spans="1:5" x14ac:dyDescent="0.2">
      <c r="A33" s="249"/>
      <c r="B33" s="251"/>
      <c r="C33" s="252" t="s">
        <v>76</v>
      </c>
      <c r="D33" s="339">
        <v>1719000</v>
      </c>
      <c r="E33" s="342">
        <v>1719000</v>
      </c>
    </row>
    <row r="34" spans="1:5" x14ac:dyDescent="0.2">
      <c r="A34" s="249"/>
      <c r="B34" s="251"/>
      <c r="C34" s="252" t="s">
        <v>77</v>
      </c>
      <c r="D34" s="339"/>
      <c r="E34" s="342"/>
    </row>
    <row r="35" spans="1:5" x14ac:dyDescent="0.2">
      <c r="A35" s="249"/>
      <c r="B35" s="251"/>
      <c r="C35" s="252" t="s">
        <v>78</v>
      </c>
      <c r="D35" s="339">
        <v>12894</v>
      </c>
      <c r="E35" s="342">
        <v>171894</v>
      </c>
    </row>
    <row r="36" spans="1:5" s="13" customFormat="1" x14ac:dyDescent="0.2">
      <c r="A36" s="249" t="s">
        <v>12</v>
      </c>
      <c r="B36" s="492" t="s">
        <v>13</v>
      </c>
      <c r="C36" s="492"/>
      <c r="D36" s="314"/>
      <c r="E36" s="341"/>
    </row>
    <row r="37" spans="1:5" s="13" customFormat="1" ht="15" customHeight="1" x14ac:dyDescent="0.2">
      <c r="A37" s="250" t="s">
        <v>79</v>
      </c>
      <c r="B37" s="492" t="s">
        <v>80</v>
      </c>
      <c r="C37" s="492"/>
      <c r="D37" s="314">
        <f>SUM(D38+D41+D44)</f>
        <v>25380000</v>
      </c>
      <c r="E37" s="341">
        <f>SUM(E38+E41+E44)</f>
        <v>41380000</v>
      </c>
    </row>
    <row r="38" spans="1:5" ht="15" customHeight="1" x14ac:dyDescent="0.2">
      <c r="A38" s="244" t="s">
        <v>7</v>
      </c>
      <c r="B38" s="519" t="s">
        <v>81</v>
      </c>
      <c r="C38" s="519"/>
      <c r="D38" s="339">
        <f>SUM(D39:D40)</f>
        <v>0</v>
      </c>
      <c r="E38" s="342">
        <f>SUM(E39:E40)</f>
        <v>16000000</v>
      </c>
    </row>
    <row r="39" spans="1:5" x14ac:dyDescent="0.2">
      <c r="A39" s="244"/>
      <c r="B39" s="238" t="s">
        <v>7</v>
      </c>
      <c r="C39" s="238" t="s">
        <v>82</v>
      </c>
      <c r="D39" s="339"/>
      <c r="E39" s="342"/>
    </row>
    <row r="40" spans="1:5" x14ac:dyDescent="0.2">
      <c r="A40" s="244"/>
      <c r="B40" s="238" t="s">
        <v>9</v>
      </c>
      <c r="C40" s="238" t="s">
        <v>83</v>
      </c>
      <c r="D40" s="339"/>
      <c r="E40" s="342">
        <v>16000000</v>
      </c>
    </row>
    <row r="41" spans="1:5" s="13" customFormat="1" ht="15" customHeight="1" x14ac:dyDescent="0.2">
      <c r="A41" s="250" t="s">
        <v>9</v>
      </c>
      <c r="B41" s="492" t="s">
        <v>16</v>
      </c>
      <c r="C41" s="492"/>
      <c r="D41" s="314">
        <f>SUM(D42:D43)</f>
        <v>0</v>
      </c>
      <c r="E41" s="341">
        <f>SUM(E42:E43)</f>
        <v>0</v>
      </c>
    </row>
    <row r="42" spans="1:5" ht="15" customHeight="1" x14ac:dyDescent="0.2">
      <c r="A42" s="244"/>
      <c r="B42" s="252" t="s">
        <v>7</v>
      </c>
      <c r="C42" s="252" t="s">
        <v>84</v>
      </c>
      <c r="D42" s="339"/>
      <c r="E42" s="342"/>
    </row>
    <row r="43" spans="1:5" ht="15" customHeight="1" x14ac:dyDescent="0.2">
      <c r="A43" s="244"/>
      <c r="B43" s="252" t="s">
        <v>9</v>
      </c>
      <c r="C43" s="252" t="s">
        <v>85</v>
      </c>
      <c r="D43" s="339"/>
      <c r="E43" s="342"/>
    </row>
    <row r="44" spans="1:5" s="13" customFormat="1" ht="15" customHeight="1" x14ac:dyDescent="0.2">
      <c r="A44" s="250" t="s">
        <v>17</v>
      </c>
      <c r="B44" s="492" t="s">
        <v>86</v>
      </c>
      <c r="C44" s="492"/>
      <c r="D44" s="314">
        <v>25380000</v>
      </c>
      <c r="E44" s="341">
        <v>25380000</v>
      </c>
    </row>
    <row r="45" spans="1:5" s="13" customFormat="1" ht="15" customHeight="1" x14ac:dyDescent="0.2">
      <c r="A45" s="491" t="s">
        <v>28</v>
      </c>
      <c r="B45" s="492"/>
      <c r="C45" s="492"/>
      <c r="D45" s="314">
        <f>SUM(D37+D9)</f>
        <v>191177000</v>
      </c>
      <c r="E45" s="341">
        <f>SUM(E37+E9)</f>
        <v>164936000</v>
      </c>
    </row>
    <row r="46" spans="1:5" s="13" customFormat="1" ht="15" customHeight="1" x14ac:dyDescent="0.2">
      <c r="A46" s="249" t="s">
        <v>87</v>
      </c>
      <c r="B46" s="492" t="s">
        <v>88</v>
      </c>
      <c r="C46" s="492"/>
      <c r="D46" s="314">
        <f>SUM(D47+D50+D52)</f>
        <v>79000000</v>
      </c>
      <c r="E46" s="341">
        <f>SUM(E47+E50+E52)</f>
        <v>80251789</v>
      </c>
    </row>
    <row r="47" spans="1:5" s="13" customFormat="1" ht="15" customHeight="1" x14ac:dyDescent="0.2">
      <c r="A47" s="249" t="s">
        <v>7</v>
      </c>
      <c r="B47" s="492" t="s">
        <v>20</v>
      </c>
      <c r="C47" s="492"/>
      <c r="D47" s="314">
        <f>SUM(D48:D49)</f>
        <v>79000000</v>
      </c>
      <c r="E47" s="341">
        <f>SUM(E48:E49)</f>
        <v>80251789</v>
      </c>
    </row>
    <row r="48" spans="1:5" s="13" customFormat="1" ht="15" customHeight="1" x14ac:dyDescent="0.2">
      <c r="A48" s="249"/>
      <c r="B48" s="252" t="s">
        <v>7</v>
      </c>
      <c r="C48" s="252" t="s">
        <v>89</v>
      </c>
      <c r="D48" s="339">
        <v>79000000</v>
      </c>
      <c r="E48" s="341">
        <v>80251789</v>
      </c>
    </row>
    <row r="49" spans="1:5" s="13" customFormat="1" ht="15" customHeight="1" x14ac:dyDescent="0.2">
      <c r="A49" s="249"/>
      <c r="B49" s="252" t="s">
        <v>9</v>
      </c>
      <c r="C49" s="252" t="s">
        <v>90</v>
      </c>
      <c r="D49" s="339"/>
      <c r="E49" s="341"/>
    </row>
    <row r="50" spans="1:5" s="13" customFormat="1" ht="15" customHeight="1" x14ac:dyDescent="0.2">
      <c r="A50" s="249" t="s">
        <v>9</v>
      </c>
      <c r="B50" s="492" t="s">
        <v>23</v>
      </c>
      <c r="C50" s="492"/>
      <c r="D50" s="314">
        <f>SUM(D51)</f>
        <v>0</v>
      </c>
      <c r="E50" s="341">
        <f>SUM(E51)</f>
        <v>0</v>
      </c>
    </row>
    <row r="51" spans="1:5" ht="15" customHeight="1" x14ac:dyDescent="0.2">
      <c r="A51" s="253"/>
      <c r="B51" s="252" t="s">
        <v>7</v>
      </c>
      <c r="C51" s="252" t="s">
        <v>91</v>
      </c>
      <c r="D51" s="339"/>
      <c r="E51" s="342"/>
    </row>
    <row r="52" spans="1:5" s="13" customFormat="1" ht="15" customHeight="1" x14ac:dyDescent="0.2">
      <c r="A52" s="249" t="s">
        <v>17</v>
      </c>
      <c r="B52" s="492" t="s">
        <v>25</v>
      </c>
      <c r="C52" s="492"/>
      <c r="D52" s="314"/>
      <c r="E52" s="341"/>
    </row>
    <row r="53" spans="1:5" s="13" customFormat="1" ht="15" customHeight="1" thickBot="1" x14ac:dyDescent="0.25">
      <c r="A53" s="493" t="s">
        <v>26</v>
      </c>
      <c r="B53" s="494"/>
      <c r="C53" s="494"/>
      <c r="D53" s="237">
        <f>SUM(D45+D46)</f>
        <v>270177000</v>
      </c>
      <c r="E53" s="218">
        <f>SUM(E45+E46)</f>
        <v>245187789</v>
      </c>
    </row>
    <row r="54" spans="1:5" x14ac:dyDescent="0.2">
      <c r="A54" s="20"/>
      <c r="B54" s="20"/>
      <c r="C54" s="20"/>
      <c r="D54" s="15"/>
    </row>
    <row r="55" spans="1:5" ht="15" customHeight="1" x14ac:dyDescent="0.2">
      <c r="A55" s="511"/>
      <c r="B55" s="511"/>
      <c r="C55" s="511"/>
      <c r="D55" s="15"/>
    </row>
    <row r="59" spans="1:5" ht="12" customHeight="1" x14ac:dyDescent="0.2"/>
    <row r="60" spans="1:5" ht="13.9" hidden="1" thickBot="1" x14ac:dyDescent="0.3">
      <c r="A60" s="16"/>
      <c r="B60" s="16"/>
      <c r="C60" s="16"/>
      <c r="D60" s="16"/>
    </row>
    <row r="61" spans="1:5" x14ac:dyDescent="0.2">
      <c r="A61" s="16"/>
      <c r="B61" s="16"/>
      <c r="C61" s="16"/>
      <c r="D61" s="16"/>
    </row>
    <row r="62" spans="1:5" x14ac:dyDescent="0.2">
      <c r="A62" s="512"/>
      <c r="B62" s="512"/>
      <c r="C62" s="512"/>
      <c r="D62" s="17"/>
    </row>
    <row r="63" spans="1:5" x14ac:dyDescent="0.2">
      <c r="A63" s="512"/>
      <c r="B63" s="512"/>
      <c r="C63" s="512"/>
      <c r="D63" s="17"/>
    </row>
    <row r="64" spans="1:5" x14ac:dyDescent="0.2">
      <c r="A64" s="510"/>
      <c r="B64" s="510"/>
      <c r="C64" s="510"/>
      <c r="D64" s="15"/>
    </row>
    <row r="65" spans="1:4" x14ac:dyDescent="0.2">
      <c r="A65" s="15"/>
      <c r="B65" s="15"/>
      <c r="C65" s="15"/>
      <c r="D65" s="15"/>
    </row>
    <row r="66" spans="1:4" x14ac:dyDescent="0.2">
      <c r="A66" s="15"/>
      <c r="B66" s="15"/>
      <c r="C66" s="15"/>
      <c r="D66" s="15"/>
    </row>
    <row r="67" spans="1:4" x14ac:dyDescent="0.2">
      <c r="A67" s="15"/>
      <c r="B67" s="15"/>
      <c r="C67" s="15"/>
      <c r="D67" s="15"/>
    </row>
    <row r="68" spans="1:4" x14ac:dyDescent="0.2">
      <c r="A68" s="15"/>
      <c r="B68" s="15"/>
      <c r="C68" s="15"/>
      <c r="D68" s="15"/>
    </row>
    <row r="69" spans="1:4" x14ac:dyDescent="0.2">
      <c r="A69" s="15"/>
      <c r="B69" s="15"/>
      <c r="C69" s="15"/>
      <c r="D69" s="15"/>
    </row>
    <row r="70" spans="1:4" x14ac:dyDescent="0.2">
      <c r="A70" s="510"/>
      <c r="B70" s="510"/>
      <c r="C70" s="510"/>
      <c r="D70" s="15"/>
    </row>
    <row r="71" spans="1:4" x14ac:dyDescent="0.2">
      <c r="A71" s="15"/>
      <c r="B71" s="15"/>
      <c r="C71" s="15"/>
      <c r="D71" s="15"/>
    </row>
    <row r="72" spans="1:4" x14ac:dyDescent="0.2">
      <c r="A72" s="15"/>
      <c r="B72" s="15"/>
      <c r="C72" s="15"/>
      <c r="D72" s="15"/>
    </row>
    <row r="73" spans="1:4" s="3" customFormat="1" x14ac:dyDescent="0.2">
      <c r="A73" s="15"/>
      <c r="B73" s="15"/>
      <c r="C73" s="15"/>
      <c r="D73" s="15"/>
    </row>
    <row r="74" spans="1:4" x14ac:dyDescent="0.2">
      <c r="A74" s="510"/>
      <c r="B74" s="510"/>
      <c r="C74" s="510"/>
      <c r="D74" s="14"/>
    </row>
    <row r="75" spans="1:4" x14ac:dyDescent="0.2">
      <c r="A75" s="510"/>
      <c r="B75" s="510"/>
      <c r="C75" s="510"/>
      <c r="D75" s="15"/>
    </row>
    <row r="76" spans="1:4" x14ac:dyDescent="0.2">
      <c r="A76" s="15"/>
      <c r="B76" s="15"/>
      <c r="C76" s="15"/>
      <c r="D76" s="15"/>
    </row>
    <row r="77" spans="1:4" x14ac:dyDescent="0.2">
      <c r="A77" s="15"/>
      <c r="B77" s="15"/>
      <c r="C77" s="15"/>
      <c r="D77" s="15"/>
    </row>
    <row r="78" spans="1:4" x14ac:dyDescent="0.2">
      <c r="A78" s="15"/>
      <c r="B78" s="15"/>
      <c r="C78" s="15"/>
      <c r="D78" s="15"/>
    </row>
    <row r="79" spans="1:4" s="3" customFormat="1" x14ac:dyDescent="0.2">
      <c r="A79" s="15"/>
      <c r="B79" s="15"/>
      <c r="C79" s="15"/>
      <c r="D79" s="15"/>
    </row>
    <row r="80" spans="1:4" s="3" customFormat="1" x14ac:dyDescent="0.2">
      <c r="A80" s="510"/>
      <c r="B80" s="510"/>
      <c r="C80" s="510"/>
      <c r="D80" s="14"/>
    </row>
    <row r="81" spans="1:4" x14ac:dyDescent="0.2">
      <c r="A81" s="510"/>
      <c r="B81" s="510"/>
      <c r="C81" s="510"/>
      <c r="D81" s="14"/>
    </row>
    <row r="82" spans="1:4" x14ac:dyDescent="0.2">
      <c r="A82" s="15"/>
      <c r="B82" s="15"/>
      <c r="C82" s="15"/>
      <c r="D82" s="15"/>
    </row>
    <row r="83" spans="1:4" x14ac:dyDescent="0.2">
      <c r="A83" s="15"/>
      <c r="B83" s="15"/>
      <c r="C83" s="15"/>
      <c r="D83" s="15"/>
    </row>
    <row r="84" spans="1:4" x14ac:dyDescent="0.2">
      <c r="A84" s="15"/>
      <c r="B84" s="15"/>
      <c r="C84" s="15"/>
      <c r="D84" s="15"/>
    </row>
  </sheetData>
  <mergeCells count="29">
    <mergeCell ref="A45:C45"/>
    <mergeCell ref="B46:C46"/>
    <mergeCell ref="B47:C47"/>
    <mergeCell ref="B36:C36"/>
    <mergeCell ref="B37:C37"/>
    <mergeCell ref="B38:C38"/>
    <mergeCell ref="B41:C41"/>
    <mergeCell ref="B44:C44"/>
    <mergeCell ref="A81:C81"/>
    <mergeCell ref="A55:C55"/>
    <mergeCell ref="A62:C63"/>
    <mergeCell ref="A7:C8"/>
    <mergeCell ref="D7:D8"/>
    <mergeCell ref="A64:C64"/>
    <mergeCell ref="A70:C70"/>
    <mergeCell ref="A74:C74"/>
    <mergeCell ref="A75:C75"/>
    <mergeCell ref="A80:C80"/>
    <mergeCell ref="B52:C52"/>
    <mergeCell ref="A53:C53"/>
    <mergeCell ref="B50:C50"/>
    <mergeCell ref="B10:C10"/>
    <mergeCell ref="B19:C19"/>
    <mergeCell ref="B27:C27"/>
    <mergeCell ref="A3:E3"/>
    <mergeCell ref="A4:E4"/>
    <mergeCell ref="E7:E8"/>
    <mergeCell ref="A1:E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workbookViewId="0">
      <selection activeCell="C1" sqref="C1:F1"/>
    </sheetView>
  </sheetViews>
  <sheetFormatPr defaultRowHeight="15" x14ac:dyDescent="0.25"/>
  <cols>
    <col min="1" max="1" width="0.42578125" customWidth="1"/>
    <col min="2" max="2" width="8.7109375" customWidth="1"/>
    <col min="3" max="3" width="36.7109375" customWidth="1"/>
    <col min="4" max="4" width="12.140625" customWidth="1"/>
    <col min="5" max="5" width="12.7109375" customWidth="1"/>
    <col min="6" max="6" width="13" customWidth="1"/>
  </cols>
  <sheetData>
    <row r="1" spans="2:6" x14ac:dyDescent="0.25">
      <c r="C1" s="497" t="s">
        <v>417</v>
      </c>
      <c r="D1" s="497"/>
      <c r="E1" s="497"/>
      <c r="F1" s="497"/>
    </row>
    <row r="3" spans="2:6" ht="15.75" x14ac:dyDescent="0.25">
      <c r="B3" s="665" t="s">
        <v>309</v>
      </c>
      <c r="C3" s="665"/>
      <c r="D3" s="665"/>
      <c r="E3" s="665"/>
      <c r="F3" s="665"/>
    </row>
    <row r="4" spans="2:6" ht="16.149999999999999" thickBot="1" x14ac:dyDescent="0.35">
      <c r="B4" s="666"/>
      <c r="C4" s="666"/>
      <c r="D4" s="161"/>
      <c r="E4" s="162"/>
      <c r="F4" s="163" t="s">
        <v>310</v>
      </c>
    </row>
    <row r="5" spans="2:6" ht="24.75" thickBot="1" x14ac:dyDescent="0.3">
      <c r="B5" s="164" t="s">
        <v>142</v>
      </c>
      <c r="C5" s="165" t="s">
        <v>184</v>
      </c>
      <c r="D5" s="165" t="s">
        <v>311</v>
      </c>
      <c r="E5" s="166" t="s">
        <v>312</v>
      </c>
      <c r="F5" s="167" t="s">
        <v>377</v>
      </c>
    </row>
    <row r="6" spans="2:6" thickBot="1" x14ac:dyDescent="0.35">
      <c r="B6" s="168" t="s">
        <v>146</v>
      </c>
      <c r="C6" s="169" t="s">
        <v>147</v>
      </c>
      <c r="D6" s="169" t="s">
        <v>148</v>
      </c>
      <c r="E6" s="169" t="s">
        <v>149</v>
      </c>
      <c r="F6" s="170" t="s">
        <v>150</v>
      </c>
    </row>
    <row r="7" spans="2:6" ht="15.75" thickBot="1" x14ac:dyDescent="0.3">
      <c r="B7" s="171" t="s">
        <v>7</v>
      </c>
      <c r="C7" s="172" t="s">
        <v>313</v>
      </c>
      <c r="D7" s="173">
        <v>92200000</v>
      </c>
      <c r="E7" s="173">
        <v>92900000</v>
      </c>
      <c r="F7" s="226">
        <v>95250000</v>
      </c>
    </row>
    <row r="8" spans="2:6" ht="21.75" thickBot="1" x14ac:dyDescent="0.3">
      <c r="B8" s="171" t="s">
        <v>9</v>
      </c>
      <c r="C8" s="174" t="s">
        <v>8</v>
      </c>
      <c r="D8" s="173">
        <v>15000552</v>
      </c>
      <c r="E8" s="173">
        <v>15120556</v>
      </c>
      <c r="F8" s="226">
        <v>15150706</v>
      </c>
    </row>
    <row r="9" spans="2:6" ht="21.75" thickBot="1" x14ac:dyDescent="0.3">
      <c r="B9" s="171" t="s">
        <v>17</v>
      </c>
      <c r="C9" s="172" t="s">
        <v>15</v>
      </c>
      <c r="D9" s="173"/>
      <c r="E9" s="173"/>
      <c r="F9" s="175"/>
    </row>
    <row r="10" spans="2:6" ht="15.75" thickBot="1" x14ac:dyDescent="0.3">
      <c r="B10" s="171" t="s">
        <v>314</v>
      </c>
      <c r="C10" s="172" t="s">
        <v>315</v>
      </c>
      <c r="D10" s="176">
        <f>SUM(D11:D17)</f>
        <v>47749031</v>
      </c>
      <c r="E10" s="176">
        <f>SUM(E11:E17)</f>
        <v>48225077</v>
      </c>
      <c r="F10" s="177">
        <f>SUM(F11:F17)</f>
        <v>48673357</v>
      </c>
    </row>
    <row r="11" spans="2:6" x14ac:dyDescent="0.25">
      <c r="B11" s="178" t="s">
        <v>316</v>
      </c>
      <c r="C11" s="227" t="s">
        <v>317</v>
      </c>
      <c r="D11" s="228"/>
      <c r="E11" s="228">
        <f>+E12+E13+E14</f>
        <v>0</v>
      </c>
      <c r="F11" s="229">
        <f>+F12+F13+F14</f>
        <v>0</v>
      </c>
    </row>
    <row r="12" spans="2:6" x14ac:dyDescent="0.25">
      <c r="B12" s="230" t="s">
        <v>318</v>
      </c>
      <c r="C12" s="231" t="s">
        <v>319</v>
      </c>
      <c r="D12" s="232"/>
      <c r="E12" s="232"/>
      <c r="F12" s="233"/>
    </row>
    <row r="13" spans="2:6" x14ac:dyDescent="0.25">
      <c r="B13" s="230" t="s">
        <v>320</v>
      </c>
      <c r="C13" s="231" t="s">
        <v>321</v>
      </c>
      <c r="D13" s="232"/>
      <c r="E13" s="232"/>
      <c r="F13" s="233"/>
    </row>
    <row r="14" spans="2:6" x14ac:dyDescent="0.25">
      <c r="B14" s="230" t="s">
        <v>322</v>
      </c>
      <c r="C14" s="231" t="s">
        <v>323</v>
      </c>
      <c r="D14" s="232"/>
      <c r="E14" s="232"/>
      <c r="F14" s="233"/>
    </row>
    <row r="15" spans="2:6" x14ac:dyDescent="0.25">
      <c r="B15" s="230" t="s">
        <v>324</v>
      </c>
      <c r="C15" s="231" t="s">
        <v>325</v>
      </c>
      <c r="D15" s="232">
        <v>43000000</v>
      </c>
      <c r="E15" s="232">
        <v>43440000</v>
      </c>
      <c r="F15" s="233">
        <v>43850000</v>
      </c>
    </row>
    <row r="16" spans="2:6" x14ac:dyDescent="0.25">
      <c r="B16" s="230" t="s">
        <v>326</v>
      </c>
      <c r="C16" s="231" t="s">
        <v>327</v>
      </c>
      <c r="D16" s="232"/>
      <c r="E16" s="232"/>
      <c r="F16" s="233"/>
    </row>
    <row r="17" spans="2:6" ht="15.75" thickBot="1" x14ac:dyDescent="0.3">
      <c r="B17" s="234" t="s">
        <v>328</v>
      </c>
      <c r="C17" s="182" t="s">
        <v>69</v>
      </c>
      <c r="D17" s="183">
        <v>4749031</v>
      </c>
      <c r="E17" s="183">
        <v>4785077</v>
      </c>
      <c r="F17" s="211">
        <v>4823357</v>
      </c>
    </row>
    <row r="18" spans="2:6" ht="15.75" thickBot="1" x14ac:dyDescent="0.3">
      <c r="B18" s="171" t="s">
        <v>34</v>
      </c>
      <c r="C18" s="172" t="s">
        <v>329</v>
      </c>
      <c r="D18" s="173">
        <v>14776195</v>
      </c>
      <c r="E18" s="205">
        <v>15283794</v>
      </c>
      <c r="F18" s="206">
        <v>15283794</v>
      </c>
    </row>
    <row r="19" spans="2:6" ht="15.75" thickBot="1" x14ac:dyDescent="0.3">
      <c r="B19" s="171" t="s">
        <v>158</v>
      </c>
      <c r="C19" s="172" t="s">
        <v>16</v>
      </c>
      <c r="D19" s="173"/>
      <c r="E19" s="173"/>
      <c r="F19" s="175"/>
    </row>
    <row r="20" spans="2:6" ht="15.75" thickBot="1" x14ac:dyDescent="0.3">
      <c r="B20" s="171" t="s">
        <v>330</v>
      </c>
      <c r="C20" s="172" t="s">
        <v>331</v>
      </c>
      <c r="D20" s="173"/>
      <c r="E20" s="173"/>
      <c r="F20" s="175"/>
    </row>
    <row r="21" spans="2:6" ht="15.75" thickBot="1" x14ac:dyDescent="0.3">
      <c r="B21" s="171" t="s">
        <v>161</v>
      </c>
      <c r="C21" s="174" t="s">
        <v>332</v>
      </c>
      <c r="D21" s="173"/>
      <c r="E21" s="173"/>
      <c r="F21" s="175"/>
    </row>
    <row r="22" spans="2:6" ht="21.75" thickBot="1" x14ac:dyDescent="0.3">
      <c r="B22" s="171" t="s">
        <v>162</v>
      </c>
      <c r="C22" s="172" t="s">
        <v>333</v>
      </c>
      <c r="D22" s="176">
        <f>+D7+D8+D9+D10+D18+D19+D20+D21</f>
        <v>169725778</v>
      </c>
      <c r="E22" s="207">
        <f>+E7+E8+E9+E10+E18+E19+E20+E21</f>
        <v>171529427</v>
      </c>
      <c r="F22" s="209">
        <f>+F7+F8+F9+F10+F18+F19+F20+F21</f>
        <v>174357857</v>
      </c>
    </row>
    <row r="23" spans="2:6" ht="15.75" thickBot="1" x14ac:dyDescent="0.3">
      <c r="B23" s="171" t="s">
        <v>164</v>
      </c>
      <c r="C23" s="172" t="s">
        <v>334</v>
      </c>
      <c r="D23" s="184">
        <f>(D36-D22)</f>
        <v>0</v>
      </c>
      <c r="E23" s="208">
        <f>(E36-E22)</f>
        <v>0</v>
      </c>
      <c r="F23" s="210">
        <f>(F36-F22)</f>
        <v>0</v>
      </c>
    </row>
    <row r="24" spans="2:6" ht="21.75" thickBot="1" x14ac:dyDescent="0.3">
      <c r="B24" s="171" t="s">
        <v>165</v>
      </c>
      <c r="C24" s="172" t="s">
        <v>335</v>
      </c>
      <c r="D24" s="176">
        <f>+D22+D23</f>
        <v>169725778</v>
      </c>
      <c r="E24" s="176">
        <f>+E22+E23</f>
        <v>171529427</v>
      </c>
      <c r="F24" s="177">
        <f>+F22+F23</f>
        <v>174357857</v>
      </c>
    </row>
    <row r="25" spans="2:6" ht="15.75" x14ac:dyDescent="0.25">
      <c r="B25" s="665" t="s">
        <v>336</v>
      </c>
      <c r="C25" s="665"/>
      <c r="D25" s="665"/>
      <c r="E25" s="665"/>
      <c r="F25" s="665"/>
    </row>
    <row r="26" spans="2:6" ht="16.5" thickBot="1" x14ac:dyDescent="0.3">
      <c r="B26" s="667"/>
      <c r="C26" s="667"/>
      <c r="D26" s="161"/>
      <c r="E26" s="162"/>
      <c r="F26" s="163" t="str">
        <f>F4</f>
        <v>Forintban!</v>
      </c>
    </row>
    <row r="27" spans="2:6" ht="15.75" thickBot="1" x14ac:dyDescent="0.3">
      <c r="B27" s="164" t="s">
        <v>169</v>
      </c>
      <c r="C27" s="165" t="s">
        <v>337</v>
      </c>
      <c r="D27" s="165" t="s">
        <v>311</v>
      </c>
      <c r="E27" s="165" t="s">
        <v>312</v>
      </c>
      <c r="F27" s="167" t="s">
        <v>377</v>
      </c>
    </row>
    <row r="28" spans="2:6" ht="15.75" thickBot="1" x14ac:dyDescent="0.3">
      <c r="B28" s="185" t="s">
        <v>146</v>
      </c>
      <c r="C28" s="186" t="s">
        <v>147</v>
      </c>
      <c r="D28" s="186" t="s">
        <v>148</v>
      </c>
      <c r="E28" s="186" t="s">
        <v>149</v>
      </c>
      <c r="F28" s="187" t="s">
        <v>150</v>
      </c>
    </row>
    <row r="29" spans="2:6" ht="15.75" thickBot="1" x14ac:dyDescent="0.3">
      <c r="B29" s="171" t="s">
        <v>7</v>
      </c>
      <c r="C29" s="188" t="s">
        <v>338</v>
      </c>
      <c r="D29" s="173">
        <v>135048778</v>
      </c>
      <c r="E29" s="205">
        <v>135860257</v>
      </c>
      <c r="F29" s="206">
        <v>137357857</v>
      </c>
    </row>
    <row r="30" spans="2:6" ht="21.75" thickBot="1" x14ac:dyDescent="0.3">
      <c r="B30" s="189" t="s">
        <v>9</v>
      </c>
      <c r="C30" s="190" t="s">
        <v>339</v>
      </c>
      <c r="D30" s="191">
        <f>+D31+D32+D33</f>
        <v>34677000</v>
      </c>
      <c r="E30" s="191">
        <f>+E31+E32+E33</f>
        <v>35669170</v>
      </c>
      <c r="F30" s="192">
        <f>+F31+F32+F33</f>
        <v>37000000</v>
      </c>
    </row>
    <row r="31" spans="2:6" x14ac:dyDescent="0.25">
      <c r="B31" s="178" t="s">
        <v>340</v>
      </c>
      <c r="C31" s="193" t="s">
        <v>37</v>
      </c>
      <c r="D31" s="179">
        <v>28077000</v>
      </c>
      <c r="E31" s="179">
        <v>28069170</v>
      </c>
      <c r="F31" s="212">
        <v>29000000</v>
      </c>
    </row>
    <row r="32" spans="2:6" x14ac:dyDescent="0.25">
      <c r="B32" s="178" t="s">
        <v>341</v>
      </c>
      <c r="C32" s="194" t="s">
        <v>39</v>
      </c>
      <c r="D32" s="180">
        <v>6600000</v>
      </c>
      <c r="E32" s="180">
        <v>7600000</v>
      </c>
      <c r="F32" s="213">
        <v>8000000</v>
      </c>
    </row>
    <row r="33" spans="2:6" ht="15.75" thickBot="1" x14ac:dyDescent="0.3">
      <c r="B33" s="178" t="s">
        <v>342</v>
      </c>
      <c r="C33" s="195" t="s">
        <v>40</v>
      </c>
      <c r="D33" s="180"/>
      <c r="E33" s="180"/>
      <c r="F33" s="181"/>
    </row>
    <row r="34" spans="2:6" ht="21.75" thickBot="1" x14ac:dyDescent="0.3">
      <c r="B34" s="171" t="s">
        <v>17</v>
      </c>
      <c r="C34" s="196" t="s">
        <v>343</v>
      </c>
      <c r="D34" s="197">
        <f>+D29+D30</f>
        <v>169725778</v>
      </c>
      <c r="E34" s="197">
        <f>+E29+E30</f>
        <v>171529427</v>
      </c>
      <c r="F34" s="198">
        <f>+F29+F30</f>
        <v>174357857</v>
      </c>
    </row>
    <row r="35" spans="2:6" ht="15.75" thickBot="1" x14ac:dyDescent="0.3">
      <c r="B35" s="171" t="s">
        <v>12</v>
      </c>
      <c r="C35" s="196" t="s">
        <v>344</v>
      </c>
      <c r="D35" s="199"/>
      <c r="E35" s="199"/>
      <c r="F35" s="200"/>
    </row>
    <row r="36" spans="2:6" ht="15.75" thickBot="1" x14ac:dyDescent="0.3">
      <c r="B36" s="201" t="s">
        <v>34</v>
      </c>
      <c r="C36" s="202" t="s">
        <v>345</v>
      </c>
      <c r="D36" s="203">
        <f>+D34+D35</f>
        <v>169725778</v>
      </c>
      <c r="E36" s="203">
        <f>+E34+E35</f>
        <v>171529427</v>
      </c>
      <c r="F36" s="204">
        <f>+F34+F35</f>
        <v>174357857</v>
      </c>
    </row>
  </sheetData>
  <mergeCells count="5">
    <mergeCell ref="C1:F1"/>
    <mergeCell ref="B3:F3"/>
    <mergeCell ref="B4:C4"/>
    <mergeCell ref="B25:F25"/>
    <mergeCell ref="B26:C2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A29" sqref="A29"/>
    </sheetView>
  </sheetViews>
  <sheetFormatPr defaultRowHeight="15" x14ac:dyDescent="0.25"/>
  <cols>
    <col min="1" max="1" width="12.140625" customWidth="1"/>
    <col min="2" max="2" width="47.85546875" customWidth="1"/>
    <col min="3" max="4" width="16.28515625" customWidth="1"/>
    <col min="5" max="5" width="15.7109375" customWidth="1"/>
    <col min="6" max="6" width="12.85546875" customWidth="1"/>
  </cols>
  <sheetData>
    <row r="1" spans="1:6" x14ac:dyDescent="0.25">
      <c r="C1" s="497" t="s">
        <v>418</v>
      </c>
      <c r="D1" s="497"/>
      <c r="E1" s="497"/>
      <c r="F1" s="497"/>
    </row>
    <row r="2" spans="1:6" thickBot="1" x14ac:dyDescent="0.35"/>
    <row r="3" spans="1:6" ht="28.9" customHeight="1" thickBot="1" x14ac:dyDescent="0.3">
      <c r="A3" s="671" t="s">
        <v>135</v>
      </c>
      <c r="B3" s="672"/>
      <c r="C3" s="672"/>
      <c r="D3" s="672"/>
      <c r="E3" s="672"/>
      <c r="F3" s="673"/>
    </row>
    <row r="4" spans="1:6" ht="38.25" x14ac:dyDescent="0.25">
      <c r="A4" s="668" t="s">
        <v>2</v>
      </c>
      <c r="B4" s="505"/>
      <c r="C4" s="282" t="s">
        <v>383</v>
      </c>
      <c r="D4" s="282" t="s">
        <v>384</v>
      </c>
      <c r="E4" s="316" t="s">
        <v>249</v>
      </c>
      <c r="F4" s="446" t="s">
        <v>391</v>
      </c>
    </row>
    <row r="5" spans="1:6" x14ac:dyDescent="0.25">
      <c r="A5" s="430" t="s">
        <v>6</v>
      </c>
      <c r="B5" s="406"/>
      <c r="C5" s="454">
        <f>SUM(C6:C9)</f>
        <v>163992743</v>
      </c>
      <c r="D5" s="454">
        <f t="shared" ref="D5:F5" si="0">SUM(D6:D9)</f>
        <v>173653186</v>
      </c>
      <c r="E5" s="312">
        <f t="shared" si="0"/>
        <v>165797000</v>
      </c>
      <c r="F5" s="471">
        <f t="shared" si="0"/>
        <v>123556000</v>
      </c>
    </row>
    <row r="6" spans="1:6" x14ac:dyDescent="0.25">
      <c r="A6" s="434" t="s">
        <v>7</v>
      </c>
      <c r="B6" s="435" t="s">
        <v>8</v>
      </c>
      <c r="C6" s="456">
        <v>98373018</v>
      </c>
      <c r="D6" s="456">
        <v>96827848</v>
      </c>
      <c r="E6" s="313">
        <f>('2. sz melléklet'!D10)</f>
        <v>104355106</v>
      </c>
      <c r="F6" s="426">
        <f>('2. sz melléklet'!E10)</f>
        <v>104355106</v>
      </c>
    </row>
    <row r="7" spans="1:6" x14ac:dyDescent="0.25">
      <c r="A7" s="434" t="s">
        <v>9</v>
      </c>
      <c r="B7" s="428" t="s">
        <v>10</v>
      </c>
      <c r="C7" s="456">
        <v>45469644</v>
      </c>
      <c r="D7" s="456">
        <v>49373292</v>
      </c>
      <c r="E7" s="313">
        <f>('2. sz melléklet'!D19)</f>
        <v>46940000</v>
      </c>
      <c r="F7" s="426">
        <f>('2. sz melléklet'!E19)</f>
        <v>4540000</v>
      </c>
    </row>
    <row r="8" spans="1:6" x14ac:dyDescent="0.25">
      <c r="A8" s="434" t="s">
        <v>11</v>
      </c>
      <c r="B8" s="428" t="s">
        <v>70</v>
      </c>
      <c r="C8" s="456">
        <v>20150081</v>
      </c>
      <c r="D8" s="456">
        <v>20829370</v>
      </c>
      <c r="E8" s="313">
        <f>('2. sz melléklet'!D27)</f>
        <v>14501894</v>
      </c>
      <c r="F8" s="426">
        <f>('2. sz melléklet'!E27)</f>
        <v>14660894</v>
      </c>
    </row>
    <row r="9" spans="1:6" x14ac:dyDescent="0.25">
      <c r="A9" s="434" t="s">
        <v>12</v>
      </c>
      <c r="B9" s="428" t="s">
        <v>13</v>
      </c>
      <c r="C9" s="456"/>
      <c r="D9" s="456">
        <v>6622676</v>
      </c>
      <c r="E9" s="313">
        <f>('2. sz melléklet'!D36)</f>
        <v>0</v>
      </c>
      <c r="F9" s="426">
        <f>('2. sz melléklet'!E36)</f>
        <v>0</v>
      </c>
    </row>
    <row r="10" spans="1:6" x14ac:dyDescent="0.25">
      <c r="A10" s="416" t="s">
        <v>14</v>
      </c>
      <c r="B10" s="408"/>
      <c r="C10" s="455">
        <f>SUM(C11:C13)</f>
        <v>3149606</v>
      </c>
      <c r="D10" s="455">
        <f t="shared" ref="D10:E10" si="1">SUM(D11:D13)</f>
        <v>64707360</v>
      </c>
      <c r="E10" s="314">
        <f t="shared" si="1"/>
        <v>25380000</v>
      </c>
      <c r="F10" s="471">
        <f>SUM(F11:F13)</f>
        <v>41380000</v>
      </c>
    </row>
    <row r="11" spans="1:6" x14ac:dyDescent="0.25">
      <c r="A11" s="434" t="s">
        <v>7</v>
      </c>
      <c r="B11" s="428" t="s">
        <v>15</v>
      </c>
      <c r="C11" s="456">
        <f>SUM('2. sz melléklet'!D34)</f>
        <v>0</v>
      </c>
      <c r="D11" s="456">
        <v>45367737</v>
      </c>
      <c r="E11" s="313">
        <f>('2. sz melléklet'!D40)</f>
        <v>0</v>
      </c>
      <c r="F11" s="426">
        <f>('2. sz melléklet'!E40)</f>
        <v>16000000</v>
      </c>
    </row>
    <row r="12" spans="1:6" x14ac:dyDescent="0.25">
      <c r="A12" s="434" t="s">
        <v>9</v>
      </c>
      <c r="B12" s="428" t="s">
        <v>16</v>
      </c>
      <c r="C12" s="456">
        <v>3149606</v>
      </c>
      <c r="D12" s="456">
        <v>7480315</v>
      </c>
      <c r="E12" s="313">
        <f>('2. sz melléklet'!D41)</f>
        <v>0</v>
      </c>
      <c r="F12" s="426">
        <f>('2. sz melléklet'!E41)</f>
        <v>0</v>
      </c>
    </row>
    <row r="13" spans="1:6" x14ac:dyDescent="0.25">
      <c r="A13" s="434" t="s">
        <v>17</v>
      </c>
      <c r="B13" s="428" t="s">
        <v>18</v>
      </c>
      <c r="C13" s="456">
        <f>SUM('2. sz melléklet'!D40)</f>
        <v>0</v>
      </c>
      <c r="D13" s="456">
        <v>11859308</v>
      </c>
      <c r="E13" s="313">
        <f>('2. sz melléklet'!D44)</f>
        <v>25380000</v>
      </c>
      <c r="F13" s="426">
        <f>('2. sz melléklet'!E44)</f>
        <v>25380000</v>
      </c>
    </row>
    <row r="14" spans="1:6" x14ac:dyDescent="0.25">
      <c r="A14" s="416" t="s">
        <v>28</v>
      </c>
      <c r="B14" s="408"/>
      <c r="C14" s="455">
        <f>SUM(C5+C10)</f>
        <v>167142349</v>
      </c>
      <c r="D14" s="455">
        <f>SUM(D5+D10)</f>
        <v>238360546</v>
      </c>
      <c r="E14" s="314">
        <f t="shared" ref="E14:F14" si="2">SUM(E5+E10)</f>
        <v>191177000</v>
      </c>
      <c r="F14" s="409">
        <f t="shared" si="2"/>
        <v>164936000</v>
      </c>
    </row>
    <row r="15" spans="1:6" x14ac:dyDescent="0.25">
      <c r="A15" s="416" t="s">
        <v>19</v>
      </c>
      <c r="B15" s="408"/>
      <c r="C15" s="455">
        <f>SUM(C16+C19+C21+C22)</f>
        <v>218724785</v>
      </c>
      <c r="D15" s="455">
        <f t="shared" ref="D15" si="3">SUM(D16+D19+D21+D22)</f>
        <v>132776408</v>
      </c>
      <c r="E15" s="314">
        <f>(E16+E21+E22)</f>
        <v>136695000</v>
      </c>
      <c r="F15" s="409">
        <f>(F16+F21+F22)</f>
        <v>80251789</v>
      </c>
    </row>
    <row r="16" spans="1:6" x14ac:dyDescent="0.25">
      <c r="A16" s="427" t="s">
        <v>7</v>
      </c>
      <c r="B16" s="436" t="s">
        <v>20</v>
      </c>
      <c r="C16" s="455">
        <f>SUM(C17:C18)</f>
        <v>176065079</v>
      </c>
      <c r="D16" s="455">
        <f t="shared" ref="D16:E16" si="4">SUM(D17:D18)</f>
        <v>93654173</v>
      </c>
      <c r="E16" s="314">
        <f t="shared" si="4"/>
        <v>79000000</v>
      </c>
      <c r="F16" s="426">
        <f>SUM(F17)</f>
        <v>80251789</v>
      </c>
    </row>
    <row r="17" spans="1:6" x14ac:dyDescent="0.25">
      <c r="A17" s="434"/>
      <c r="B17" s="428" t="s">
        <v>21</v>
      </c>
      <c r="C17" s="456">
        <v>176065079</v>
      </c>
      <c r="D17" s="456">
        <v>93654173</v>
      </c>
      <c r="E17" s="313">
        <f>('2. sz melléklet'!D48)</f>
        <v>79000000</v>
      </c>
      <c r="F17" s="426">
        <f>('2. sz melléklet'!E48)</f>
        <v>80251789</v>
      </c>
    </row>
    <row r="18" spans="1:6" x14ac:dyDescent="0.25">
      <c r="A18" s="434"/>
      <c r="B18" s="428" t="s">
        <v>22</v>
      </c>
      <c r="C18" s="456">
        <v>0</v>
      </c>
      <c r="D18" s="456"/>
      <c r="E18" s="313">
        <f t="shared" ref="E18:F20" si="5">SUM(C18:D18)</f>
        <v>0</v>
      </c>
      <c r="F18" s="426">
        <f t="shared" si="5"/>
        <v>0</v>
      </c>
    </row>
    <row r="19" spans="1:6" x14ac:dyDescent="0.25">
      <c r="A19" s="427" t="s">
        <v>9</v>
      </c>
      <c r="B19" s="436" t="s">
        <v>23</v>
      </c>
      <c r="C19" s="455"/>
      <c r="D19" s="455"/>
      <c r="E19" s="314"/>
      <c r="F19" s="426">
        <f>('2. sz melléklet'!E23)</f>
        <v>0</v>
      </c>
    </row>
    <row r="20" spans="1:6" x14ac:dyDescent="0.25">
      <c r="A20" s="434"/>
      <c r="B20" s="428" t="s">
        <v>24</v>
      </c>
      <c r="C20" s="456">
        <v>0</v>
      </c>
      <c r="D20" s="456"/>
      <c r="E20" s="313">
        <f t="shared" si="5"/>
        <v>0</v>
      </c>
      <c r="F20" s="426">
        <f>('2. sz melléklet'!E24)</f>
        <v>0</v>
      </c>
    </row>
    <row r="21" spans="1:6" x14ac:dyDescent="0.25">
      <c r="A21" s="427" t="s">
        <v>17</v>
      </c>
      <c r="B21" s="436" t="s">
        <v>25</v>
      </c>
      <c r="C21" s="455">
        <v>40150500</v>
      </c>
      <c r="D21" s="455">
        <v>35444390</v>
      </c>
      <c r="E21" s="312">
        <v>57695000</v>
      </c>
      <c r="F21" s="426">
        <f>('2. sz melléklet'!E25)</f>
        <v>0</v>
      </c>
    </row>
    <row r="22" spans="1:6" x14ac:dyDescent="0.25">
      <c r="A22" s="318" t="s">
        <v>12</v>
      </c>
      <c r="B22" s="436" t="s">
        <v>385</v>
      </c>
      <c r="C22" s="319">
        <v>2509206</v>
      </c>
      <c r="D22" s="319">
        <v>3677845</v>
      </c>
      <c r="E22" s="258"/>
      <c r="F22" s="347"/>
    </row>
    <row r="23" spans="1:6" ht="15.75" thickBot="1" x14ac:dyDescent="0.3">
      <c r="A23" s="479" t="s">
        <v>26</v>
      </c>
      <c r="B23" s="480"/>
      <c r="C23" s="466">
        <f>SUM(C15+C14)</f>
        <v>385867134</v>
      </c>
      <c r="D23" s="466">
        <f t="shared" ref="D23:F23" si="6">SUM(D15+D14)</f>
        <v>371136954</v>
      </c>
      <c r="E23" s="411">
        <f t="shared" si="6"/>
        <v>327872000</v>
      </c>
      <c r="F23" s="412">
        <f t="shared" si="6"/>
        <v>245187789</v>
      </c>
    </row>
    <row r="24" spans="1:6" ht="15.75" thickBot="1" x14ac:dyDescent="0.3">
      <c r="A24" s="498" t="s">
        <v>27</v>
      </c>
      <c r="B24" s="499"/>
      <c r="C24" s="149">
        <f>SUM(C23-C21)</f>
        <v>345716634</v>
      </c>
      <c r="D24" s="149">
        <f t="shared" ref="D24:F24" si="7">SUM(D23-D21)</f>
        <v>335692564</v>
      </c>
      <c r="E24" s="315">
        <f t="shared" si="7"/>
        <v>270177000</v>
      </c>
      <c r="F24" s="481">
        <f t="shared" si="7"/>
        <v>245187789</v>
      </c>
    </row>
    <row r="30" spans="1:6" ht="15.75" thickBot="1" x14ac:dyDescent="0.3"/>
    <row r="31" spans="1:6" ht="15.75" thickBot="1" x14ac:dyDescent="0.3">
      <c r="A31" s="674" t="s">
        <v>136</v>
      </c>
      <c r="B31" s="675"/>
      <c r="C31" s="675"/>
      <c r="D31" s="675"/>
      <c r="E31" s="675"/>
      <c r="F31" s="676"/>
    </row>
    <row r="32" spans="1:6" ht="38.25" x14ac:dyDescent="0.25">
      <c r="A32" s="669" t="s">
        <v>2</v>
      </c>
      <c r="B32" s="670"/>
      <c r="C32" s="282" t="s">
        <v>383</v>
      </c>
      <c r="D32" s="282" t="s">
        <v>384</v>
      </c>
      <c r="E32" s="316" t="s">
        <v>249</v>
      </c>
      <c r="F32" s="446" t="s">
        <v>391</v>
      </c>
    </row>
    <row r="33" spans="1:6" x14ac:dyDescent="0.25">
      <c r="A33" s="545" t="s">
        <v>29</v>
      </c>
      <c r="B33" s="546"/>
      <c r="C33" s="482">
        <f t="shared" ref="C33:D33" si="8">SUM(C34:C38)</f>
        <v>150397054</v>
      </c>
      <c r="D33" s="323">
        <f t="shared" si="8"/>
        <v>161921256</v>
      </c>
      <c r="E33" s="482">
        <f>SUM(E34:E38)</f>
        <v>123459155</v>
      </c>
      <c r="F33" s="483">
        <f>SUM(F34:F38)</f>
        <v>113669944</v>
      </c>
    </row>
    <row r="34" spans="1:6" x14ac:dyDescent="0.25">
      <c r="A34" s="434" t="s">
        <v>7</v>
      </c>
      <c r="B34" s="428" t="s">
        <v>30</v>
      </c>
      <c r="C34" s="456">
        <v>54006257</v>
      </c>
      <c r="D34" s="339">
        <v>53586215</v>
      </c>
      <c r="E34" s="456">
        <f>('3. sz melléklet'!D11)</f>
        <v>34712000</v>
      </c>
      <c r="F34" s="489">
        <f>('3. sz melléklet'!E11)</f>
        <v>34712000</v>
      </c>
    </row>
    <row r="35" spans="1:6" x14ac:dyDescent="0.25">
      <c r="A35" s="434" t="s">
        <v>9</v>
      </c>
      <c r="B35" s="428" t="s">
        <v>31</v>
      </c>
      <c r="C35" s="456">
        <v>10463818</v>
      </c>
      <c r="D35" s="339">
        <v>9429804</v>
      </c>
      <c r="E35" s="456">
        <f>('3. sz melléklet'!D14)</f>
        <v>7021000</v>
      </c>
      <c r="F35" s="489">
        <f>('3. sz melléklet'!E14)</f>
        <v>7021000</v>
      </c>
    </row>
    <row r="36" spans="1:6" x14ac:dyDescent="0.25">
      <c r="A36" s="434" t="s">
        <v>17</v>
      </c>
      <c r="B36" s="428" t="s">
        <v>32</v>
      </c>
      <c r="C36" s="456">
        <v>72406558</v>
      </c>
      <c r="D36" s="339">
        <v>87751680</v>
      </c>
      <c r="E36" s="456">
        <f>('3. sz melléklet'!D15)</f>
        <v>62974000</v>
      </c>
      <c r="F36" s="489">
        <f>('3. sz melléklet'!E15)</f>
        <v>62974000</v>
      </c>
    </row>
    <row r="37" spans="1:6" x14ac:dyDescent="0.25">
      <c r="A37" s="434" t="s">
        <v>12</v>
      </c>
      <c r="B37" s="428" t="s">
        <v>33</v>
      </c>
      <c r="C37" s="456">
        <v>1181000</v>
      </c>
      <c r="D37" s="339">
        <v>1535000</v>
      </c>
      <c r="E37" s="456">
        <f>('3. sz melléklet'!D16)</f>
        <v>1905000</v>
      </c>
      <c r="F37" s="489">
        <f>('3. sz melléklet'!E16)</f>
        <v>1905000</v>
      </c>
    </row>
    <row r="38" spans="1:6" x14ac:dyDescent="0.25">
      <c r="A38" s="434" t="s">
        <v>34</v>
      </c>
      <c r="B38" s="428" t="s">
        <v>35</v>
      </c>
      <c r="C38" s="456">
        <v>12339421</v>
      </c>
      <c r="D38" s="339">
        <v>9618557</v>
      </c>
      <c r="E38" s="456">
        <f>('3. sz melléklet'!D17)</f>
        <v>16847155</v>
      </c>
      <c r="F38" s="489">
        <f>('3. sz melléklet'!E17)</f>
        <v>7057944</v>
      </c>
    </row>
    <row r="39" spans="1:6" x14ac:dyDescent="0.25">
      <c r="A39" s="545" t="s">
        <v>36</v>
      </c>
      <c r="B39" s="546"/>
      <c r="C39" s="482">
        <f t="shared" ref="C39:D39" si="9">SUM(C40:C42)</f>
        <v>98840213</v>
      </c>
      <c r="D39" s="323">
        <f t="shared" si="9"/>
        <v>86703524</v>
      </c>
      <c r="E39" s="482">
        <f>SUM(E40:E42)</f>
        <v>85345000</v>
      </c>
      <c r="F39" s="483">
        <f>SUM(F40:F42)</f>
        <v>70145000</v>
      </c>
    </row>
    <row r="40" spans="1:6" x14ac:dyDescent="0.25">
      <c r="A40" s="434" t="s">
        <v>7</v>
      </c>
      <c r="B40" s="428" t="s">
        <v>37</v>
      </c>
      <c r="C40" s="456">
        <v>81652533</v>
      </c>
      <c r="D40" s="339">
        <v>82703524</v>
      </c>
      <c r="E40" s="456">
        <f>('3. sz melléklet'!D25)</f>
        <v>15509000</v>
      </c>
      <c r="F40" s="489">
        <f>('3. sz melléklet'!E25)</f>
        <v>25509000</v>
      </c>
    </row>
    <row r="41" spans="1:6" x14ac:dyDescent="0.25">
      <c r="A41" s="434" t="s">
        <v>38</v>
      </c>
      <c r="B41" s="428" t="s">
        <v>39</v>
      </c>
      <c r="C41" s="456">
        <v>16887680</v>
      </c>
      <c r="D41" s="339">
        <v>4000000</v>
      </c>
      <c r="E41" s="456">
        <f>('3. sz melléklet'!D26)</f>
        <v>44636000</v>
      </c>
      <c r="F41" s="489">
        <f>('3. sz melléklet'!E26)</f>
        <v>44636000</v>
      </c>
    </row>
    <row r="42" spans="1:6" x14ac:dyDescent="0.25">
      <c r="A42" s="434" t="s">
        <v>17</v>
      </c>
      <c r="B42" s="428" t="s">
        <v>40</v>
      </c>
      <c r="C42" s="456">
        <v>300000</v>
      </c>
      <c r="D42" s="339">
        <f>('6. sz melléklet'!D55)</f>
        <v>0</v>
      </c>
      <c r="E42" s="456">
        <f>('3. sz melléklet'!D27)</f>
        <v>25200000</v>
      </c>
      <c r="F42" s="489">
        <f>('3. sz melléklet'!E27)</f>
        <v>0</v>
      </c>
    </row>
    <row r="43" spans="1:6" x14ac:dyDescent="0.25">
      <c r="A43" s="545" t="s">
        <v>41</v>
      </c>
      <c r="B43" s="546"/>
      <c r="C43" s="482">
        <f t="shared" ref="C43:D43" si="10">(C33+C39)</f>
        <v>249237267</v>
      </c>
      <c r="D43" s="323">
        <f t="shared" si="10"/>
        <v>248624780</v>
      </c>
      <c r="E43" s="482">
        <f>(E33+E39)</f>
        <v>208804155</v>
      </c>
      <c r="F43" s="483">
        <f>(F33+F39)</f>
        <v>183814944</v>
      </c>
    </row>
    <row r="44" spans="1:6" x14ac:dyDescent="0.25">
      <c r="A44" s="545" t="s">
        <v>42</v>
      </c>
      <c r="B44" s="546"/>
      <c r="C44" s="455">
        <f>SUM(C45:C48)</f>
        <v>42975694</v>
      </c>
      <c r="D44" s="314">
        <f>SUM(D45:D48)</f>
        <v>37953596</v>
      </c>
      <c r="E44" s="482">
        <f>SUM(E45:E48)</f>
        <v>61372845</v>
      </c>
      <c r="F44" s="483">
        <f>SUM(F45:F48)</f>
        <v>61372845</v>
      </c>
    </row>
    <row r="45" spans="1:6" x14ac:dyDescent="0.25">
      <c r="A45" s="434" t="s">
        <v>7</v>
      </c>
      <c r="B45" s="428" t="s">
        <v>43</v>
      </c>
      <c r="C45" s="456">
        <v>40150500</v>
      </c>
      <c r="D45" s="322">
        <v>35444390</v>
      </c>
      <c r="E45" s="456">
        <f>('3. sz melléklet'!D35)</f>
        <v>57695000</v>
      </c>
      <c r="F45" s="489">
        <f>('3. sz melléklet'!E35)</f>
        <v>57695000</v>
      </c>
    </row>
    <row r="46" spans="1:6" x14ac:dyDescent="0.25">
      <c r="A46" s="434" t="s">
        <v>38</v>
      </c>
      <c r="B46" s="428" t="s">
        <v>44</v>
      </c>
      <c r="C46" s="456"/>
      <c r="D46" s="323"/>
      <c r="E46" s="484">
        <f t="shared" ref="E46:E47" si="11">SUM(C46:D46)</f>
        <v>0</v>
      </c>
      <c r="F46" s="489">
        <f>('3. sz melléklet'!E36)</f>
        <v>0</v>
      </c>
    </row>
    <row r="47" spans="1:6" x14ac:dyDescent="0.25">
      <c r="A47" s="434" t="s">
        <v>17</v>
      </c>
      <c r="B47" s="428" t="s">
        <v>45</v>
      </c>
      <c r="C47" s="456"/>
      <c r="D47" s="323"/>
      <c r="E47" s="484">
        <f t="shared" si="11"/>
        <v>0</v>
      </c>
      <c r="F47" s="489">
        <f>('3. sz melléklet'!E37)</f>
        <v>0</v>
      </c>
    </row>
    <row r="48" spans="1:6" x14ac:dyDescent="0.25">
      <c r="A48" s="434" t="s">
        <v>12</v>
      </c>
      <c r="B48" s="428" t="s">
        <v>46</v>
      </c>
      <c r="C48" s="456">
        <v>2825194</v>
      </c>
      <c r="D48" s="322">
        <v>2509206</v>
      </c>
      <c r="E48" s="456">
        <f>('3. sz melléklet'!D38)</f>
        <v>3677845</v>
      </c>
      <c r="F48" s="489">
        <f>('3. sz melléklet'!E38)</f>
        <v>3677845</v>
      </c>
    </row>
    <row r="49" spans="1:6" x14ac:dyDescent="0.25">
      <c r="A49" s="545" t="s">
        <v>47</v>
      </c>
      <c r="B49" s="546"/>
      <c r="C49" s="419">
        <f t="shared" ref="C49:F49" si="12">SUM(C43+C44)</f>
        <v>292212961</v>
      </c>
      <c r="D49" s="323">
        <f t="shared" si="12"/>
        <v>286578376</v>
      </c>
      <c r="E49" s="482">
        <f t="shared" si="12"/>
        <v>270177000</v>
      </c>
      <c r="F49" s="483">
        <f t="shared" si="12"/>
        <v>245187789</v>
      </c>
    </row>
    <row r="50" spans="1:6" ht="15.75" thickBot="1" x14ac:dyDescent="0.3">
      <c r="A50" s="555" t="s">
        <v>48</v>
      </c>
      <c r="B50" s="556"/>
      <c r="C50" s="485">
        <f t="shared" ref="C50:F50" si="13">SUM(C49-C45)</f>
        <v>252062461</v>
      </c>
      <c r="D50" s="486">
        <f t="shared" si="13"/>
        <v>251133986</v>
      </c>
      <c r="E50" s="488">
        <f t="shared" si="13"/>
        <v>212482000</v>
      </c>
      <c r="F50" s="487">
        <f t="shared" si="13"/>
        <v>187492789</v>
      </c>
    </row>
  </sheetData>
  <mergeCells count="12">
    <mergeCell ref="C1:F1"/>
    <mergeCell ref="A33:B33"/>
    <mergeCell ref="A4:B4"/>
    <mergeCell ref="A24:B24"/>
    <mergeCell ref="A32:B32"/>
    <mergeCell ref="A3:F3"/>
    <mergeCell ref="A31:F31"/>
    <mergeCell ref="A39:B39"/>
    <mergeCell ref="A43:B43"/>
    <mergeCell ref="A44:B44"/>
    <mergeCell ref="A49:B49"/>
    <mergeCell ref="A50:B5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E1"/>
    </sheetView>
  </sheetViews>
  <sheetFormatPr defaultColWidth="9.140625" defaultRowHeight="12.75" x14ac:dyDescent="0.2"/>
  <cols>
    <col min="1" max="1" width="4.140625" style="1" customWidth="1"/>
    <col min="2" max="2" width="4.28515625" style="1" customWidth="1"/>
    <col min="3" max="3" width="52.28515625" style="1" customWidth="1"/>
    <col min="4" max="4" width="16.28515625" style="1" customWidth="1"/>
    <col min="5" max="5" width="16.140625" style="1" customWidth="1"/>
    <col min="6" max="16384" width="9.140625" style="1"/>
  </cols>
  <sheetData>
    <row r="1" spans="1:8" ht="31.9" customHeight="1" x14ac:dyDescent="0.2">
      <c r="A1" s="496" t="s">
        <v>396</v>
      </c>
      <c r="B1" s="496"/>
      <c r="C1" s="496"/>
      <c r="D1" s="496"/>
      <c r="E1" s="496"/>
    </row>
    <row r="2" spans="1:8" ht="13.15" x14ac:dyDescent="0.25">
      <c r="A2" s="497" t="s">
        <v>1</v>
      </c>
      <c r="B2" s="497"/>
      <c r="C2" s="497"/>
      <c r="D2" s="497"/>
      <c r="E2" s="497"/>
    </row>
    <row r="3" spans="1:8" x14ac:dyDescent="0.2">
      <c r="A3" s="495" t="s">
        <v>255</v>
      </c>
      <c r="B3" s="495"/>
      <c r="C3" s="495"/>
      <c r="D3" s="495"/>
      <c r="E3" s="495"/>
    </row>
    <row r="4" spans="1:8" x14ac:dyDescent="0.2">
      <c r="A4" s="495" t="s">
        <v>93</v>
      </c>
      <c r="B4" s="495"/>
      <c r="C4" s="495"/>
      <c r="D4" s="495"/>
      <c r="E4" s="495"/>
    </row>
    <row r="5" spans="1:8" ht="13.9" thickBot="1" x14ac:dyDescent="0.3">
      <c r="A5" s="528"/>
      <c r="B5" s="528"/>
      <c r="C5" s="528"/>
      <c r="D5" s="528"/>
    </row>
    <row r="6" spans="1:8" ht="13.15" hidden="1" x14ac:dyDescent="0.25">
      <c r="A6" s="6" t="s">
        <v>49</v>
      </c>
      <c r="B6" s="8"/>
      <c r="C6" s="7" t="s">
        <v>50</v>
      </c>
      <c r="D6" s="7" t="s">
        <v>51</v>
      </c>
      <c r="E6" s="2"/>
      <c r="F6" s="2"/>
      <c r="G6" s="2"/>
      <c r="H6" s="2"/>
    </row>
    <row r="7" spans="1:8" ht="13.15" hidden="1" x14ac:dyDescent="0.25">
      <c r="A7" s="6"/>
      <c r="B7" s="8"/>
      <c r="C7" s="7"/>
      <c r="D7" s="7"/>
    </row>
    <row r="8" spans="1:8" ht="15" customHeight="1" x14ac:dyDescent="0.2">
      <c r="A8" s="520" t="s">
        <v>2</v>
      </c>
      <c r="B8" s="521"/>
      <c r="C8" s="522"/>
      <c r="D8" s="526" t="s">
        <v>249</v>
      </c>
      <c r="E8" s="508" t="s">
        <v>391</v>
      </c>
    </row>
    <row r="9" spans="1:8" ht="25.9" customHeight="1" thickBot="1" x14ac:dyDescent="0.25">
      <c r="A9" s="523"/>
      <c r="B9" s="524"/>
      <c r="C9" s="525"/>
      <c r="D9" s="527"/>
      <c r="E9" s="509"/>
    </row>
    <row r="10" spans="1:8" x14ac:dyDescent="0.2">
      <c r="A10" s="254" t="s">
        <v>29</v>
      </c>
      <c r="B10" s="255"/>
      <c r="C10" s="255"/>
      <c r="D10" s="257">
        <f>SUM(D11+D14+D15+D16+D17)</f>
        <v>123459155</v>
      </c>
      <c r="E10" s="256">
        <f>SUM(E11+E14+E15+E16+E17)</f>
        <v>113669944</v>
      </c>
    </row>
    <row r="11" spans="1:8" s="13" customFormat="1" ht="15" customHeight="1" x14ac:dyDescent="0.2">
      <c r="A11" s="260" t="s">
        <v>7</v>
      </c>
      <c r="B11" s="529" t="s">
        <v>30</v>
      </c>
      <c r="C11" s="530"/>
      <c r="D11" s="258">
        <f>SUM(D12:D13)</f>
        <v>34712000</v>
      </c>
      <c r="E11" s="347">
        <f>SUM(E12:E13)</f>
        <v>34712000</v>
      </c>
    </row>
    <row r="12" spans="1:8" x14ac:dyDescent="0.2">
      <c r="A12" s="348"/>
      <c r="B12" s="9">
        <v>1</v>
      </c>
      <c r="C12" s="11" t="s">
        <v>111</v>
      </c>
      <c r="D12" s="259">
        <v>24977000</v>
      </c>
      <c r="E12" s="342">
        <v>24977000</v>
      </c>
    </row>
    <row r="13" spans="1:8" x14ac:dyDescent="0.2">
      <c r="A13" s="348"/>
      <c r="B13" s="9">
        <v>2</v>
      </c>
      <c r="C13" s="11" t="s">
        <v>94</v>
      </c>
      <c r="D13" s="259">
        <v>9735000</v>
      </c>
      <c r="E13" s="342">
        <v>9735000</v>
      </c>
    </row>
    <row r="14" spans="1:8" x14ac:dyDescent="0.2">
      <c r="A14" s="349" t="s">
        <v>9</v>
      </c>
      <c r="B14" s="529" t="s">
        <v>31</v>
      </c>
      <c r="C14" s="530"/>
      <c r="D14" s="258">
        <v>7021000</v>
      </c>
      <c r="E14" s="342">
        <v>7021000</v>
      </c>
    </row>
    <row r="15" spans="1:8" x14ac:dyDescent="0.2">
      <c r="A15" s="349" t="s">
        <v>17</v>
      </c>
      <c r="B15" s="529" t="s">
        <v>32</v>
      </c>
      <c r="C15" s="530"/>
      <c r="D15" s="258">
        <v>62974000</v>
      </c>
      <c r="E15" s="341">
        <v>62974000</v>
      </c>
    </row>
    <row r="16" spans="1:8" x14ac:dyDescent="0.2">
      <c r="A16" s="349" t="s">
        <v>12</v>
      </c>
      <c r="B16" s="529" t="s">
        <v>33</v>
      </c>
      <c r="C16" s="530"/>
      <c r="D16" s="258">
        <v>1905000</v>
      </c>
      <c r="E16" s="341">
        <v>1905000</v>
      </c>
    </row>
    <row r="17" spans="1:5" ht="15" customHeight="1" x14ac:dyDescent="0.2">
      <c r="A17" s="350" t="s">
        <v>34</v>
      </c>
      <c r="B17" s="529" t="s">
        <v>35</v>
      </c>
      <c r="C17" s="530"/>
      <c r="D17" s="258">
        <f>SUM(D18:D23)</f>
        <v>16847155</v>
      </c>
      <c r="E17" s="347">
        <f>SUM(E18:E23)</f>
        <v>7057944</v>
      </c>
    </row>
    <row r="18" spans="1:5" ht="15" customHeight="1" x14ac:dyDescent="0.2">
      <c r="A18" s="348"/>
      <c r="B18" s="351">
        <v>1</v>
      </c>
      <c r="C18" s="352" t="s">
        <v>95</v>
      </c>
      <c r="D18" s="259"/>
      <c r="E18" s="342"/>
    </row>
    <row r="19" spans="1:5" x14ac:dyDescent="0.2">
      <c r="A19" s="348"/>
      <c r="B19" s="9">
        <v>2</v>
      </c>
      <c r="C19" s="4" t="s">
        <v>96</v>
      </c>
      <c r="D19" s="259">
        <v>4720000</v>
      </c>
      <c r="E19" s="342">
        <v>4720000</v>
      </c>
    </row>
    <row r="20" spans="1:5" x14ac:dyDescent="0.2">
      <c r="A20" s="348"/>
      <c r="B20" s="9">
        <v>3</v>
      </c>
      <c r="C20" s="4" t="s">
        <v>97</v>
      </c>
      <c r="D20" s="259">
        <v>2044000</v>
      </c>
      <c r="E20" s="342">
        <v>2044000</v>
      </c>
    </row>
    <row r="21" spans="1:5" x14ac:dyDescent="0.2">
      <c r="A21" s="348"/>
      <c r="B21" s="9">
        <v>4</v>
      </c>
      <c r="C21" s="4" t="s">
        <v>98</v>
      </c>
      <c r="D21" s="259"/>
      <c r="E21" s="342"/>
    </row>
    <row r="22" spans="1:5" x14ac:dyDescent="0.2">
      <c r="A22" s="348"/>
      <c r="B22" s="9">
        <v>5</v>
      </c>
      <c r="C22" s="4" t="s">
        <v>99</v>
      </c>
      <c r="D22" s="259">
        <v>10083155</v>
      </c>
      <c r="E22" s="342">
        <v>293944</v>
      </c>
    </row>
    <row r="23" spans="1:5" x14ac:dyDescent="0.2">
      <c r="A23" s="348"/>
      <c r="B23" s="9">
        <v>6</v>
      </c>
      <c r="C23" s="4" t="s">
        <v>266</v>
      </c>
      <c r="D23" s="259"/>
      <c r="E23" s="342"/>
    </row>
    <row r="24" spans="1:5" s="13" customFormat="1" ht="15" customHeight="1" x14ac:dyDescent="0.2">
      <c r="A24" s="350" t="s">
        <v>79</v>
      </c>
      <c r="B24" s="529" t="s">
        <v>101</v>
      </c>
      <c r="C24" s="530"/>
      <c r="D24" s="258">
        <f>SUM(D25+D26+D27)</f>
        <v>85345000</v>
      </c>
      <c r="E24" s="347">
        <f>SUM(E25+E26+E27)</f>
        <v>70145000</v>
      </c>
    </row>
    <row r="25" spans="1:5" s="13" customFormat="1" ht="15" customHeight="1" x14ac:dyDescent="0.2">
      <c r="A25" s="350"/>
      <c r="B25" s="19" t="s">
        <v>7</v>
      </c>
      <c r="C25" s="235" t="s">
        <v>37</v>
      </c>
      <c r="D25" s="258">
        <v>15509000</v>
      </c>
      <c r="E25" s="341">
        <v>25509000</v>
      </c>
    </row>
    <row r="26" spans="1:5" s="13" customFormat="1" ht="15" customHeight="1" x14ac:dyDescent="0.2">
      <c r="A26" s="145"/>
      <c r="B26" s="19" t="s">
        <v>9</v>
      </c>
      <c r="C26" s="353" t="s">
        <v>39</v>
      </c>
      <c r="D26" s="258">
        <v>44636000</v>
      </c>
      <c r="E26" s="341">
        <v>44636000</v>
      </c>
    </row>
    <row r="27" spans="1:5" s="13" customFormat="1" ht="15" customHeight="1" x14ac:dyDescent="0.2">
      <c r="A27" s="145"/>
      <c r="B27" s="21" t="s">
        <v>17</v>
      </c>
      <c r="C27" s="354" t="s">
        <v>40</v>
      </c>
      <c r="D27" s="258">
        <f>SUM(D28:D32)</f>
        <v>25200000</v>
      </c>
      <c r="E27" s="347">
        <f>SUM(E28:E32)</f>
        <v>0</v>
      </c>
    </row>
    <row r="28" spans="1:5" ht="15" customHeight="1" x14ac:dyDescent="0.2">
      <c r="A28" s="146"/>
      <c r="B28" s="15"/>
      <c r="C28" s="238" t="s">
        <v>102</v>
      </c>
      <c r="D28" s="259">
        <f>SUM('5. sz melléklet'!C42)</f>
        <v>0</v>
      </c>
      <c r="E28" s="342"/>
    </row>
    <row r="29" spans="1:5" ht="15" customHeight="1" x14ac:dyDescent="0.2">
      <c r="A29" s="146"/>
      <c r="B29" s="15"/>
      <c r="C29" s="238" t="s">
        <v>103</v>
      </c>
      <c r="D29" s="259">
        <v>25200000</v>
      </c>
      <c r="E29" s="342">
        <v>0</v>
      </c>
    </row>
    <row r="30" spans="1:5" ht="15" customHeight="1" x14ac:dyDescent="0.2">
      <c r="A30" s="146"/>
      <c r="B30" s="15"/>
      <c r="C30" s="238" t="s">
        <v>104</v>
      </c>
      <c r="D30" s="259"/>
      <c r="E30" s="342"/>
    </row>
    <row r="31" spans="1:5" ht="15" customHeight="1" x14ac:dyDescent="0.2">
      <c r="A31" s="146"/>
      <c r="B31" s="15"/>
      <c r="C31" s="238" t="s">
        <v>105</v>
      </c>
      <c r="D31" s="259"/>
      <c r="E31" s="342"/>
    </row>
    <row r="32" spans="1:5" ht="15" customHeight="1" x14ac:dyDescent="0.2">
      <c r="A32" s="261"/>
      <c r="B32" s="15"/>
      <c r="C32" s="238" t="s">
        <v>106</v>
      </c>
      <c r="D32" s="259">
        <f>SUM('5. sz melléklet'!C48)</f>
        <v>0</v>
      </c>
      <c r="E32" s="355">
        <f>SUM('5. sz melléklet'!D48)</f>
        <v>0</v>
      </c>
    </row>
    <row r="33" spans="1:5" s="13" customFormat="1" ht="15" customHeight="1" x14ac:dyDescent="0.2">
      <c r="A33" s="531" t="s">
        <v>41</v>
      </c>
      <c r="B33" s="529"/>
      <c r="C33" s="530"/>
      <c r="D33" s="258">
        <f>SUM(D24+D10)</f>
        <v>208804155</v>
      </c>
      <c r="E33" s="347">
        <f>SUM(E24+E10)</f>
        <v>183814944</v>
      </c>
    </row>
    <row r="34" spans="1:5" s="13" customFormat="1" ht="15" customHeight="1" x14ac:dyDescent="0.2">
      <c r="A34" s="349" t="s">
        <v>87</v>
      </c>
      <c r="B34" s="529" t="s">
        <v>107</v>
      </c>
      <c r="C34" s="530"/>
      <c r="D34" s="258">
        <f>SUM(D35:D38)</f>
        <v>61372845</v>
      </c>
      <c r="E34" s="347">
        <f>SUM(E35:E38)</f>
        <v>61372845</v>
      </c>
    </row>
    <row r="35" spans="1:5" s="13" customFormat="1" ht="15" customHeight="1" x14ac:dyDescent="0.2">
      <c r="A35" s="349"/>
      <c r="B35" s="12" t="s">
        <v>7</v>
      </c>
      <c r="C35" s="12" t="s">
        <v>43</v>
      </c>
      <c r="D35" s="259">
        <v>57695000</v>
      </c>
      <c r="E35" s="342">
        <v>57695000</v>
      </c>
    </row>
    <row r="36" spans="1:5" s="13" customFormat="1" ht="15" customHeight="1" x14ac:dyDescent="0.2">
      <c r="A36" s="349"/>
      <c r="B36" s="12" t="s">
        <v>9</v>
      </c>
      <c r="C36" s="12" t="s">
        <v>44</v>
      </c>
      <c r="D36" s="259"/>
      <c r="E36" s="341"/>
    </row>
    <row r="37" spans="1:5" s="13" customFormat="1" ht="15" customHeight="1" x14ac:dyDescent="0.2">
      <c r="A37" s="349"/>
      <c r="B37" s="12" t="s">
        <v>17</v>
      </c>
      <c r="C37" s="12" t="s">
        <v>108</v>
      </c>
      <c r="D37" s="259"/>
      <c r="E37" s="341"/>
    </row>
    <row r="38" spans="1:5" s="13" customFormat="1" ht="15" customHeight="1" x14ac:dyDescent="0.2">
      <c r="A38" s="349"/>
      <c r="B38" s="12" t="s">
        <v>12</v>
      </c>
      <c r="C38" s="12" t="s">
        <v>46</v>
      </c>
      <c r="D38" s="259">
        <v>3677845</v>
      </c>
      <c r="E38" s="342">
        <v>3677845</v>
      </c>
    </row>
    <row r="39" spans="1:5" s="13" customFormat="1" ht="15" customHeight="1" x14ac:dyDescent="0.2">
      <c r="A39" s="531" t="s">
        <v>109</v>
      </c>
      <c r="B39" s="529"/>
      <c r="C39" s="530"/>
      <c r="D39" s="258">
        <f>SUM(D33+D34)</f>
        <v>270177000</v>
      </c>
      <c r="E39" s="347">
        <f>SUM(E33+E34)</f>
        <v>245187789</v>
      </c>
    </row>
    <row r="40" spans="1:5" s="13" customFormat="1" ht="15" customHeight="1" thickBot="1" x14ac:dyDescent="0.25">
      <c r="A40" s="532" t="s">
        <v>110</v>
      </c>
      <c r="B40" s="533"/>
      <c r="C40" s="534"/>
      <c r="D40" s="237">
        <f>SUM(D39-D35)</f>
        <v>212482000</v>
      </c>
      <c r="E40" s="218">
        <f>SUM(E39-E35)</f>
        <v>187492789</v>
      </c>
    </row>
    <row r="41" spans="1:5" x14ac:dyDescent="0.2">
      <c r="A41" s="20"/>
      <c r="B41" s="20"/>
      <c r="C41" s="20"/>
      <c r="D41" s="15"/>
    </row>
    <row r="42" spans="1:5" ht="15" customHeight="1" x14ac:dyDescent="0.2">
      <c r="A42" s="511"/>
      <c r="B42" s="511"/>
      <c r="C42" s="511"/>
      <c r="D42" s="15"/>
    </row>
    <row r="46" spans="1:5" ht="12" customHeight="1" x14ac:dyDescent="0.2"/>
    <row r="47" spans="1:5" ht="13.15" hidden="1" x14ac:dyDescent="0.25">
      <c r="A47" s="16"/>
      <c r="B47" s="16"/>
      <c r="C47" s="16"/>
      <c r="D47" s="16"/>
    </row>
    <row r="48" spans="1:5" x14ac:dyDescent="0.2">
      <c r="A48" s="16"/>
      <c r="B48" s="16"/>
      <c r="C48" s="16"/>
      <c r="D48" s="16"/>
    </row>
    <row r="49" spans="1:4" x14ac:dyDescent="0.2">
      <c r="A49" s="512"/>
      <c r="B49" s="512"/>
      <c r="C49" s="512"/>
      <c r="D49" s="17"/>
    </row>
    <row r="50" spans="1:4" x14ac:dyDescent="0.2">
      <c r="A50" s="512"/>
      <c r="B50" s="512"/>
      <c r="C50" s="512"/>
      <c r="D50" s="17"/>
    </row>
    <row r="51" spans="1:4" x14ac:dyDescent="0.2">
      <c r="A51" s="510"/>
      <c r="B51" s="510"/>
      <c r="C51" s="510"/>
      <c r="D51" s="15"/>
    </row>
    <row r="52" spans="1:4" x14ac:dyDescent="0.2">
      <c r="A52" s="15"/>
      <c r="B52" s="15"/>
      <c r="C52" s="15"/>
      <c r="D52" s="15"/>
    </row>
    <row r="53" spans="1:4" x14ac:dyDescent="0.2">
      <c r="A53" s="15"/>
      <c r="B53" s="15"/>
      <c r="C53" s="15"/>
      <c r="D53" s="15"/>
    </row>
    <row r="54" spans="1:4" x14ac:dyDescent="0.2">
      <c r="A54" s="15"/>
      <c r="B54" s="15"/>
      <c r="C54" s="15"/>
      <c r="D54" s="15"/>
    </row>
    <row r="55" spans="1:4" x14ac:dyDescent="0.2">
      <c r="A55" s="15"/>
      <c r="B55" s="15"/>
      <c r="C55" s="15"/>
      <c r="D55" s="15"/>
    </row>
    <row r="56" spans="1:4" x14ac:dyDescent="0.2">
      <c r="A56" s="15"/>
      <c r="B56" s="15"/>
      <c r="C56" s="15"/>
      <c r="D56" s="15"/>
    </row>
    <row r="57" spans="1:4" x14ac:dyDescent="0.2">
      <c r="A57" s="510"/>
      <c r="B57" s="510"/>
      <c r="C57" s="510"/>
      <c r="D57" s="15"/>
    </row>
    <row r="58" spans="1:4" x14ac:dyDescent="0.2">
      <c r="A58" s="15"/>
      <c r="B58" s="15"/>
      <c r="C58" s="15"/>
      <c r="D58" s="15"/>
    </row>
    <row r="59" spans="1:4" x14ac:dyDescent="0.2">
      <c r="A59" s="15"/>
      <c r="B59" s="15"/>
      <c r="C59" s="15"/>
      <c r="D59" s="15"/>
    </row>
    <row r="60" spans="1:4" s="3" customFormat="1" x14ac:dyDescent="0.2">
      <c r="A60" s="15"/>
      <c r="B60" s="15"/>
      <c r="C60" s="15"/>
      <c r="D60" s="15"/>
    </row>
    <row r="61" spans="1:4" x14ac:dyDescent="0.2">
      <c r="A61" s="510"/>
      <c r="B61" s="510"/>
      <c r="C61" s="510"/>
      <c r="D61" s="14"/>
    </row>
    <row r="62" spans="1:4" x14ac:dyDescent="0.2">
      <c r="A62" s="510"/>
      <c r="B62" s="510"/>
      <c r="C62" s="510"/>
      <c r="D62" s="15"/>
    </row>
    <row r="63" spans="1:4" x14ac:dyDescent="0.2">
      <c r="A63" s="15"/>
      <c r="B63" s="15"/>
      <c r="C63" s="15"/>
      <c r="D63" s="15"/>
    </row>
    <row r="64" spans="1:4" x14ac:dyDescent="0.2">
      <c r="A64" s="15"/>
      <c r="B64" s="15"/>
      <c r="C64" s="15"/>
      <c r="D64" s="15"/>
    </row>
    <row r="65" spans="1:4" x14ac:dyDescent="0.2">
      <c r="A65" s="15"/>
      <c r="B65" s="15"/>
      <c r="C65" s="15"/>
      <c r="D65" s="15"/>
    </row>
    <row r="66" spans="1:4" s="3" customFormat="1" x14ac:dyDescent="0.2">
      <c r="A66" s="15"/>
      <c r="B66" s="15"/>
      <c r="C66" s="15"/>
      <c r="D66" s="15"/>
    </row>
    <row r="67" spans="1:4" s="3" customFormat="1" x14ac:dyDescent="0.2">
      <c r="A67" s="510"/>
      <c r="B67" s="510"/>
      <c r="C67" s="510"/>
      <c r="D67" s="14"/>
    </row>
    <row r="68" spans="1:4" x14ac:dyDescent="0.2">
      <c r="A68" s="510"/>
      <c r="B68" s="510"/>
      <c r="C68" s="510"/>
      <c r="D68" s="14"/>
    </row>
    <row r="69" spans="1:4" x14ac:dyDescent="0.2">
      <c r="A69" s="15"/>
      <c r="B69" s="15"/>
      <c r="C69" s="15"/>
      <c r="D69" s="15"/>
    </row>
    <row r="70" spans="1:4" x14ac:dyDescent="0.2">
      <c r="A70" s="15"/>
      <c r="B70" s="15"/>
      <c r="C70" s="15"/>
      <c r="D70" s="15"/>
    </row>
    <row r="71" spans="1:4" x14ac:dyDescent="0.2">
      <c r="A71" s="15"/>
      <c r="B71" s="15"/>
      <c r="C71" s="15"/>
      <c r="D71" s="15"/>
    </row>
  </sheetData>
  <mergeCells count="26">
    <mergeCell ref="A61:C61"/>
    <mergeCell ref="A62:C62"/>
    <mergeCell ref="A67:C67"/>
    <mergeCell ref="A68:C68"/>
    <mergeCell ref="A39:C39"/>
    <mergeCell ref="A40:C40"/>
    <mergeCell ref="A42:C42"/>
    <mergeCell ref="A49:C50"/>
    <mergeCell ref="A51:C51"/>
    <mergeCell ref="A57:C57"/>
    <mergeCell ref="B24:C24"/>
    <mergeCell ref="A33:C33"/>
    <mergeCell ref="B34:C34"/>
    <mergeCell ref="B11:C11"/>
    <mergeCell ref="B14:C14"/>
    <mergeCell ref="B15:C15"/>
    <mergeCell ref="B16:C16"/>
    <mergeCell ref="B17:C17"/>
    <mergeCell ref="E8:E9"/>
    <mergeCell ref="A1:E1"/>
    <mergeCell ref="A2:E2"/>
    <mergeCell ref="A8:C9"/>
    <mergeCell ref="D8:D9"/>
    <mergeCell ref="A5:D5"/>
    <mergeCell ref="A3:E3"/>
    <mergeCell ref="A4:E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sqref="A1:D1"/>
    </sheetView>
  </sheetViews>
  <sheetFormatPr defaultRowHeight="15" x14ac:dyDescent="0.25"/>
  <cols>
    <col min="1" max="1" width="41.28515625" customWidth="1"/>
    <col min="2" max="2" width="16.85546875" customWidth="1"/>
    <col min="3" max="3" width="14.140625" customWidth="1"/>
    <col min="4" max="4" width="14.7109375" customWidth="1"/>
  </cols>
  <sheetData>
    <row r="1" spans="1:4" ht="14.45" customHeight="1" x14ac:dyDescent="0.25">
      <c r="A1" s="496" t="s">
        <v>397</v>
      </c>
      <c r="B1" s="496"/>
      <c r="C1" s="496"/>
      <c r="D1" s="496"/>
    </row>
    <row r="2" spans="1:4" ht="14.45" x14ac:dyDescent="0.3">
      <c r="A2" s="497" t="s">
        <v>1</v>
      </c>
      <c r="B2" s="497"/>
      <c r="C2" s="497"/>
      <c r="D2" s="497"/>
    </row>
    <row r="3" spans="1:4" x14ac:dyDescent="0.25">
      <c r="A3" s="495" t="s">
        <v>265</v>
      </c>
      <c r="B3" s="495"/>
      <c r="C3" s="495"/>
      <c r="D3" s="495"/>
    </row>
    <row r="4" spans="1:4" x14ac:dyDescent="0.25">
      <c r="A4" s="495" t="s">
        <v>124</v>
      </c>
      <c r="B4" s="495"/>
      <c r="C4" s="495"/>
      <c r="D4" s="495"/>
    </row>
    <row r="5" spans="1:4" thickBot="1" x14ac:dyDescent="0.35">
      <c r="A5" s="528"/>
      <c r="B5" s="528"/>
      <c r="C5" s="528"/>
    </row>
    <row r="6" spans="1:4" x14ac:dyDescent="0.25">
      <c r="A6" s="513" t="s">
        <v>245</v>
      </c>
      <c r="B6" s="514"/>
      <c r="C6" s="539" t="s">
        <v>249</v>
      </c>
      <c r="D6" s="535" t="s">
        <v>389</v>
      </c>
    </row>
    <row r="7" spans="1:4" ht="27" customHeight="1" thickBot="1" x14ac:dyDescent="0.3">
      <c r="A7" s="537"/>
      <c r="B7" s="538"/>
      <c r="C7" s="540"/>
      <c r="D7" s="536"/>
    </row>
    <row r="8" spans="1:4" x14ac:dyDescent="0.25">
      <c r="A8" s="543" t="s">
        <v>355</v>
      </c>
      <c r="B8" s="262" t="s">
        <v>30</v>
      </c>
      <c r="C8" s="263">
        <v>9472000</v>
      </c>
      <c r="D8" s="425">
        <v>9472000</v>
      </c>
    </row>
    <row r="9" spans="1:4" x14ac:dyDescent="0.25">
      <c r="A9" s="544"/>
      <c r="B9" s="406" t="s">
        <v>246</v>
      </c>
      <c r="C9" s="313">
        <v>1979000</v>
      </c>
      <c r="D9" s="426">
        <v>1979000</v>
      </c>
    </row>
    <row r="10" spans="1:4" x14ac:dyDescent="0.25">
      <c r="A10" s="544"/>
      <c r="B10" s="408" t="s">
        <v>32</v>
      </c>
      <c r="C10" s="322">
        <v>17361000</v>
      </c>
      <c r="D10" s="424">
        <v>17361000</v>
      </c>
    </row>
    <row r="11" spans="1:4" x14ac:dyDescent="0.25">
      <c r="A11" s="545" t="s">
        <v>5</v>
      </c>
      <c r="B11" s="546"/>
      <c r="C11" s="314">
        <f>SUM(C8:C10)</f>
        <v>28812000</v>
      </c>
      <c r="D11" s="409">
        <f>SUM(D8:D10)</f>
        <v>28812000</v>
      </c>
    </row>
    <row r="12" spans="1:4" x14ac:dyDescent="0.25">
      <c r="A12" s="547" t="s">
        <v>354</v>
      </c>
      <c r="B12" s="410" t="s">
        <v>30</v>
      </c>
      <c r="C12" s="339"/>
      <c r="D12" s="407"/>
    </row>
    <row r="13" spans="1:4" x14ac:dyDescent="0.25">
      <c r="A13" s="547"/>
      <c r="B13" s="406" t="s">
        <v>246</v>
      </c>
      <c r="C13" s="339"/>
      <c r="D13" s="407"/>
    </row>
    <row r="14" spans="1:4" x14ac:dyDescent="0.25">
      <c r="A14" s="547"/>
      <c r="B14" s="408" t="s">
        <v>32</v>
      </c>
      <c r="C14" s="339">
        <v>941000</v>
      </c>
      <c r="D14" s="407">
        <v>941000</v>
      </c>
    </row>
    <row r="15" spans="1:4" x14ac:dyDescent="0.25">
      <c r="A15" s="416" t="s">
        <v>5</v>
      </c>
      <c r="B15" s="408"/>
      <c r="C15" s="314">
        <f>SUM(C12:C14)</f>
        <v>941000</v>
      </c>
      <c r="D15" s="409">
        <f>SUM(D12:D14)</f>
        <v>941000</v>
      </c>
    </row>
    <row r="16" spans="1:4" x14ac:dyDescent="0.25">
      <c r="A16" s="544" t="s">
        <v>353</v>
      </c>
      <c r="B16" s="410" t="s">
        <v>30</v>
      </c>
      <c r="C16" s="339"/>
      <c r="D16" s="407"/>
    </row>
    <row r="17" spans="1:4" x14ac:dyDescent="0.25">
      <c r="A17" s="544"/>
      <c r="B17" s="406" t="s">
        <v>246</v>
      </c>
      <c r="C17" s="339"/>
      <c r="D17" s="407"/>
    </row>
    <row r="18" spans="1:4" x14ac:dyDescent="0.25">
      <c r="A18" s="544"/>
      <c r="B18" s="408" t="s">
        <v>32</v>
      </c>
      <c r="C18" s="339">
        <v>3414000</v>
      </c>
      <c r="D18" s="407">
        <v>3414000</v>
      </c>
    </row>
    <row r="19" spans="1:4" x14ac:dyDescent="0.25">
      <c r="A19" s="427" t="s">
        <v>5</v>
      </c>
      <c r="B19" s="428"/>
      <c r="C19" s="314">
        <f>SUM(C16:C18)</f>
        <v>3414000</v>
      </c>
      <c r="D19" s="409">
        <f>SUM(D16:D18)</f>
        <v>3414000</v>
      </c>
    </row>
    <row r="20" spans="1:4" x14ac:dyDescent="0.25">
      <c r="A20" s="544" t="s">
        <v>352</v>
      </c>
      <c r="B20" s="410" t="s">
        <v>30</v>
      </c>
      <c r="C20" s="339">
        <v>3447000</v>
      </c>
      <c r="D20" s="407">
        <v>3447000</v>
      </c>
    </row>
    <row r="21" spans="1:4" x14ac:dyDescent="0.25">
      <c r="A21" s="544"/>
      <c r="B21" s="406" t="s">
        <v>246</v>
      </c>
      <c r="C21" s="339">
        <v>710000</v>
      </c>
      <c r="D21" s="407">
        <v>710000</v>
      </c>
    </row>
    <row r="22" spans="1:4" x14ac:dyDescent="0.25">
      <c r="A22" s="544"/>
      <c r="B22" s="408" t="s">
        <v>32</v>
      </c>
      <c r="C22" s="339">
        <v>929000</v>
      </c>
      <c r="D22" s="407">
        <v>929000</v>
      </c>
    </row>
    <row r="23" spans="1:4" x14ac:dyDescent="0.25">
      <c r="A23" s="545" t="s">
        <v>5</v>
      </c>
      <c r="B23" s="546"/>
      <c r="C23" s="314">
        <f>SUM(C20:C22)</f>
        <v>5086000</v>
      </c>
      <c r="D23" s="409">
        <f>SUM(D20:D22)</f>
        <v>5086000</v>
      </c>
    </row>
    <row r="24" spans="1:4" x14ac:dyDescent="0.25">
      <c r="A24" s="548" t="s">
        <v>351</v>
      </c>
      <c r="B24" s="410" t="s">
        <v>30</v>
      </c>
      <c r="C24" s="339"/>
      <c r="D24" s="407"/>
    </row>
    <row r="25" spans="1:4" x14ac:dyDescent="0.25">
      <c r="A25" s="549"/>
      <c r="B25" s="406" t="s">
        <v>246</v>
      </c>
      <c r="C25" s="339"/>
      <c r="D25" s="407"/>
    </row>
    <row r="26" spans="1:4" x14ac:dyDescent="0.25">
      <c r="A26" s="550"/>
      <c r="B26" s="408" t="s">
        <v>32</v>
      </c>
      <c r="C26" s="339">
        <v>4445000</v>
      </c>
      <c r="D26" s="407">
        <v>4445000</v>
      </c>
    </row>
    <row r="27" spans="1:4" x14ac:dyDescent="0.25">
      <c r="A27" s="545" t="s">
        <v>5</v>
      </c>
      <c r="B27" s="546"/>
      <c r="C27" s="339">
        <f>SUM(C24:C26)</f>
        <v>4445000</v>
      </c>
      <c r="D27" s="407">
        <f>SUM(D24:D26)</f>
        <v>4445000</v>
      </c>
    </row>
    <row r="28" spans="1:4" x14ac:dyDescent="0.25">
      <c r="A28" s="548" t="s">
        <v>295</v>
      </c>
      <c r="B28" s="410" t="s">
        <v>30</v>
      </c>
      <c r="C28" s="314"/>
      <c r="D28" s="409"/>
    </row>
    <row r="29" spans="1:4" x14ac:dyDescent="0.25">
      <c r="A29" s="549"/>
      <c r="B29" s="406" t="s">
        <v>246</v>
      </c>
      <c r="C29" s="314"/>
      <c r="D29" s="409"/>
    </row>
    <row r="30" spans="1:4" x14ac:dyDescent="0.25">
      <c r="A30" s="550"/>
      <c r="B30" s="408" t="s">
        <v>32</v>
      </c>
      <c r="C30" s="339">
        <v>881000</v>
      </c>
      <c r="D30" s="407">
        <v>881000</v>
      </c>
    </row>
    <row r="31" spans="1:4" x14ac:dyDescent="0.25">
      <c r="A31" s="545" t="s">
        <v>5</v>
      </c>
      <c r="B31" s="546"/>
      <c r="C31" s="314">
        <f>SUM(C28:C30)</f>
        <v>881000</v>
      </c>
      <c r="D31" s="409">
        <f>SUM(D28:D30)</f>
        <v>881000</v>
      </c>
    </row>
    <row r="32" spans="1:4" x14ac:dyDescent="0.25">
      <c r="A32" s="548" t="s">
        <v>296</v>
      </c>
      <c r="B32" s="410" t="s">
        <v>30</v>
      </c>
      <c r="C32" s="339"/>
      <c r="D32" s="407"/>
    </row>
    <row r="33" spans="1:4" x14ac:dyDescent="0.25">
      <c r="A33" s="549"/>
      <c r="B33" s="406" t="s">
        <v>246</v>
      </c>
      <c r="C33" s="339"/>
      <c r="D33" s="407"/>
    </row>
    <row r="34" spans="1:4" x14ac:dyDescent="0.25">
      <c r="A34" s="550"/>
      <c r="B34" s="408" t="s">
        <v>32</v>
      </c>
      <c r="C34" s="339">
        <v>5778000</v>
      </c>
      <c r="D34" s="407">
        <v>5778000</v>
      </c>
    </row>
    <row r="35" spans="1:4" x14ac:dyDescent="0.25">
      <c r="A35" s="541" t="s">
        <v>5</v>
      </c>
      <c r="B35" s="542"/>
      <c r="C35" s="314">
        <f>SUM(C32:C34)</f>
        <v>5778000</v>
      </c>
      <c r="D35" s="409">
        <f>SUM(D32:D34)</f>
        <v>5778000</v>
      </c>
    </row>
    <row r="36" spans="1:4" x14ac:dyDescent="0.25">
      <c r="A36" s="552" t="s">
        <v>350</v>
      </c>
      <c r="B36" s="353" t="s">
        <v>30</v>
      </c>
      <c r="C36" s="323"/>
      <c r="D36" s="419"/>
    </row>
    <row r="37" spans="1:4" x14ac:dyDescent="0.25">
      <c r="A37" s="557"/>
      <c r="B37" s="353" t="s">
        <v>246</v>
      </c>
      <c r="C37" s="323"/>
      <c r="D37" s="419"/>
    </row>
    <row r="38" spans="1:4" x14ac:dyDescent="0.25">
      <c r="A38" s="558"/>
      <c r="B38" s="353" t="s">
        <v>32</v>
      </c>
      <c r="C38" s="322">
        <v>1839000</v>
      </c>
      <c r="D38" s="424">
        <v>1839000</v>
      </c>
    </row>
    <row r="39" spans="1:4" x14ac:dyDescent="0.25">
      <c r="A39" s="418" t="s">
        <v>5</v>
      </c>
      <c r="B39" s="353"/>
      <c r="C39" s="323">
        <f>SUM(C36:C38)</f>
        <v>1839000</v>
      </c>
      <c r="D39" s="419">
        <f>SUM(D36:D38)</f>
        <v>1839000</v>
      </c>
    </row>
    <row r="40" spans="1:4" x14ac:dyDescent="0.25">
      <c r="A40" s="548" t="s">
        <v>349</v>
      </c>
      <c r="B40" s="410" t="s">
        <v>30</v>
      </c>
      <c r="C40" s="339">
        <v>9083000</v>
      </c>
      <c r="D40" s="407">
        <v>9083000</v>
      </c>
    </row>
    <row r="41" spans="1:4" x14ac:dyDescent="0.25">
      <c r="A41" s="549"/>
      <c r="B41" s="406" t="s">
        <v>246</v>
      </c>
      <c r="C41" s="339">
        <v>1853000</v>
      </c>
      <c r="D41" s="407">
        <v>1853000</v>
      </c>
    </row>
    <row r="42" spans="1:4" x14ac:dyDescent="0.25">
      <c r="A42" s="550"/>
      <c r="B42" s="408" t="s">
        <v>32</v>
      </c>
      <c r="C42" s="339">
        <v>3133000</v>
      </c>
      <c r="D42" s="407">
        <v>3133000</v>
      </c>
    </row>
    <row r="43" spans="1:4" x14ac:dyDescent="0.25">
      <c r="A43" s="551" t="s">
        <v>5</v>
      </c>
      <c r="B43" s="530"/>
      <c r="C43" s="314">
        <f>SUM(C40:C42)</f>
        <v>14069000</v>
      </c>
      <c r="D43" s="409">
        <f>SUM(D40:D42)</f>
        <v>14069000</v>
      </c>
    </row>
    <row r="44" spans="1:4" x14ac:dyDescent="0.25">
      <c r="A44" s="552" t="s">
        <v>348</v>
      </c>
      <c r="B44" s="410" t="s">
        <v>30</v>
      </c>
      <c r="C44" s="339"/>
      <c r="D44" s="407"/>
    </row>
    <row r="45" spans="1:4" x14ac:dyDescent="0.25">
      <c r="A45" s="553"/>
      <c r="B45" s="406" t="s">
        <v>246</v>
      </c>
      <c r="C45" s="339"/>
      <c r="D45" s="407"/>
    </row>
    <row r="46" spans="1:4" x14ac:dyDescent="0.25">
      <c r="A46" s="554"/>
      <c r="B46" s="408" t="s">
        <v>32</v>
      </c>
      <c r="C46" s="339">
        <v>920000</v>
      </c>
      <c r="D46" s="407">
        <v>920000</v>
      </c>
    </row>
    <row r="47" spans="1:4" ht="15.75" thickBot="1" x14ac:dyDescent="0.3">
      <c r="A47" s="555" t="s">
        <v>5</v>
      </c>
      <c r="B47" s="556"/>
      <c r="C47" s="411">
        <f>SUM(C44:C46)</f>
        <v>920000</v>
      </c>
      <c r="D47" s="412">
        <f>SUM(D44:D46)</f>
        <v>920000</v>
      </c>
    </row>
  </sheetData>
  <mergeCells count="26">
    <mergeCell ref="A43:B43"/>
    <mergeCell ref="A44:A46"/>
    <mergeCell ref="A47:B47"/>
    <mergeCell ref="A36:A38"/>
    <mergeCell ref="A40:A42"/>
    <mergeCell ref="A35:B35"/>
    <mergeCell ref="A8:A10"/>
    <mergeCell ref="A11:B11"/>
    <mergeCell ref="A12:A14"/>
    <mergeCell ref="A16:A18"/>
    <mergeCell ref="A20:A22"/>
    <mergeCell ref="A23:B23"/>
    <mergeCell ref="A24:A26"/>
    <mergeCell ref="A27:B27"/>
    <mergeCell ref="A28:A30"/>
    <mergeCell ref="A31:B31"/>
    <mergeCell ref="A32:A34"/>
    <mergeCell ref="A1:D1"/>
    <mergeCell ref="A2:D2"/>
    <mergeCell ref="D6:D7"/>
    <mergeCell ref="A6:A7"/>
    <mergeCell ref="B6:B7"/>
    <mergeCell ref="C6:C7"/>
    <mergeCell ref="A5:C5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sqref="A1:D1"/>
    </sheetView>
  </sheetViews>
  <sheetFormatPr defaultColWidth="9.140625" defaultRowHeight="12.75" x14ac:dyDescent="0.2"/>
  <cols>
    <col min="1" max="1" width="39.28515625" style="1" customWidth="1"/>
    <col min="2" max="2" width="16.85546875" style="1" customWidth="1"/>
    <col min="3" max="3" width="14.7109375" style="1" customWidth="1"/>
    <col min="4" max="4" width="15.28515625" style="1" customWidth="1"/>
    <col min="5" max="16384" width="9.140625" style="1"/>
  </cols>
  <sheetData>
    <row r="1" spans="1:4" ht="32.25" customHeight="1" x14ac:dyDescent="0.2">
      <c r="A1" s="496" t="s">
        <v>398</v>
      </c>
      <c r="B1" s="496"/>
      <c r="C1" s="496"/>
      <c r="D1" s="496"/>
    </row>
    <row r="2" spans="1:4" ht="13.15" x14ac:dyDescent="0.25">
      <c r="A2" s="497" t="s">
        <v>1</v>
      </c>
      <c r="B2" s="497"/>
      <c r="C2" s="497"/>
      <c r="D2" s="497"/>
    </row>
    <row r="3" spans="1:4" x14ac:dyDescent="0.2">
      <c r="A3" s="495" t="s">
        <v>265</v>
      </c>
      <c r="B3" s="495"/>
      <c r="C3" s="495"/>
      <c r="D3" s="495"/>
    </row>
    <row r="4" spans="1:4" x14ac:dyDescent="0.2">
      <c r="A4" s="495" t="s">
        <v>124</v>
      </c>
      <c r="B4" s="495"/>
      <c r="C4" s="495"/>
      <c r="D4" s="495"/>
    </row>
    <row r="5" spans="1:4" ht="18" customHeight="1" thickBot="1" x14ac:dyDescent="0.3">
      <c r="A5" s="528"/>
      <c r="B5" s="528"/>
      <c r="C5" s="528"/>
    </row>
    <row r="6" spans="1:4" ht="15" customHeight="1" x14ac:dyDescent="0.2">
      <c r="A6" s="513" t="s">
        <v>245</v>
      </c>
      <c r="B6" s="514"/>
      <c r="C6" s="539" t="s">
        <v>249</v>
      </c>
      <c r="D6" s="535" t="s">
        <v>389</v>
      </c>
    </row>
    <row r="7" spans="1:4" ht="27" customHeight="1" thickBot="1" x14ac:dyDescent="0.25">
      <c r="A7" s="537"/>
      <c r="B7" s="538"/>
      <c r="C7" s="540"/>
      <c r="D7" s="536"/>
    </row>
    <row r="8" spans="1:4" x14ac:dyDescent="0.2">
      <c r="A8" s="554" t="s">
        <v>346</v>
      </c>
      <c r="B8" s="404" t="s">
        <v>30</v>
      </c>
      <c r="C8" s="421"/>
      <c r="D8" s="422"/>
    </row>
    <row r="9" spans="1:4" x14ac:dyDescent="0.2">
      <c r="A9" s="547"/>
      <c r="B9" s="406" t="s">
        <v>246</v>
      </c>
      <c r="C9" s="414"/>
      <c r="D9" s="423"/>
    </row>
    <row r="10" spans="1:4" ht="15" customHeight="1" x14ac:dyDescent="0.2">
      <c r="A10" s="547"/>
      <c r="B10" s="408" t="s">
        <v>32</v>
      </c>
      <c r="C10" s="339">
        <v>210000</v>
      </c>
      <c r="D10" s="407">
        <v>210000</v>
      </c>
    </row>
    <row r="11" spans="1:4" x14ac:dyDescent="0.2">
      <c r="A11" s="545" t="s">
        <v>5</v>
      </c>
      <c r="B11" s="546"/>
      <c r="C11" s="314">
        <f>SUM(C8:C10)</f>
        <v>210000</v>
      </c>
      <c r="D11" s="409">
        <f>SUM(D8:D10)</f>
        <v>210000</v>
      </c>
    </row>
    <row r="12" spans="1:4" x14ac:dyDescent="0.2">
      <c r="A12" s="547" t="s">
        <v>347</v>
      </c>
      <c r="B12" s="410" t="s">
        <v>30</v>
      </c>
      <c r="C12" s="339">
        <v>6474000</v>
      </c>
      <c r="D12" s="407">
        <v>6474000</v>
      </c>
    </row>
    <row r="13" spans="1:4" x14ac:dyDescent="0.2">
      <c r="A13" s="547"/>
      <c r="B13" s="406" t="s">
        <v>246</v>
      </c>
      <c r="C13" s="339">
        <v>1256000</v>
      </c>
      <c r="D13" s="407">
        <v>1256000</v>
      </c>
    </row>
    <row r="14" spans="1:4" x14ac:dyDescent="0.2">
      <c r="A14" s="547"/>
      <c r="B14" s="408" t="s">
        <v>32</v>
      </c>
      <c r="C14" s="339">
        <v>536000</v>
      </c>
      <c r="D14" s="407">
        <v>536000</v>
      </c>
    </row>
    <row r="15" spans="1:4" x14ac:dyDescent="0.2">
      <c r="A15" s="416" t="s">
        <v>5</v>
      </c>
      <c r="B15" s="408"/>
      <c r="C15" s="314">
        <f>SUM(C12:C14)</f>
        <v>8266000</v>
      </c>
      <c r="D15" s="409">
        <f>SUM(D12:D14)</f>
        <v>8266000</v>
      </c>
    </row>
    <row r="16" spans="1:4" s="13" customFormat="1" ht="15" customHeight="1" x14ac:dyDescent="0.2">
      <c r="A16" s="552" t="s">
        <v>356</v>
      </c>
      <c r="B16" s="353" t="s">
        <v>30</v>
      </c>
      <c r="C16" s="323"/>
      <c r="D16" s="419"/>
    </row>
    <row r="17" spans="1:4" s="13" customFormat="1" ht="15" customHeight="1" x14ac:dyDescent="0.2">
      <c r="A17" s="553"/>
      <c r="B17" s="353" t="s">
        <v>246</v>
      </c>
      <c r="C17" s="323"/>
      <c r="D17" s="419"/>
    </row>
    <row r="18" spans="1:4" s="13" customFormat="1" ht="15" customHeight="1" x14ac:dyDescent="0.2">
      <c r="A18" s="554"/>
      <c r="B18" s="353" t="s">
        <v>32</v>
      </c>
      <c r="C18" s="322">
        <v>101000</v>
      </c>
      <c r="D18" s="424">
        <v>101000</v>
      </c>
    </row>
    <row r="19" spans="1:4" s="13" customFormat="1" ht="15" customHeight="1" x14ac:dyDescent="0.2">
      <c r="A19" s="418" t="s">
        <v>5</v>
      </c>
      <c r="B19" s="353"/>
      <c r="C19" s="323">
        <f>SUM(C16:C18)</f>
        <v>101000</v>
      </c>
      <c r="D19" s="419">
        <f>SUM(D16:D18)</f>
        <v>101000</v>
      </c>
    </row>
    <row r="20" spans="1:4" s="13" customFormat="1" ht="15" customHeight="1" x14ac:dyDescent="0.2">
      <c r="A20" s="548" t="s">
        <v>357</v>
      </c>
      <c r="B20" s="353" t="s">
        <v>30</v>
      </c>
      <c r="C20" s="323"/>
      <c r="D20" s="419"/>
    </row>
    <row r="21" spans="1:4" s="13" customFormat="1" ht="15" customHeight="1" x14ac:dyDescent="0.2">
      <c r="A21" s="559"/>
      <c r="B21" s="353" t="s">
        <v>246</v>
      </c>
      <c r="C21" s="323"/>
      <c r="D21" s="419"/>
    </row>
    <row r="22" spans="1:4" s="13" customFormat="1" ht="15" customHeight="1" x14ac:dyDescent="0.2">
      <c r="A22" s="560"/>
      <c r="B22" s="353" t="s">
        <v>32</v>
      </c>
      <c r="C22" s="322">
        <v>152000</v>
      </c>
      <c r="D22" s="424">
        <v>152000</v>
      </c>
    </row>
    <row r="23" spans="1:4" s="13" customFormat="1" ht="15" customHeight="1" x14ac:dyDescent="0.2">
      <c r="A23" s="418" t="s">
        <v>5</v>
      </c>
      <c r="B23" s="353"/>
      <c r="C23" s="323">
        <f>SUM(C20:C22)</f>
        <v>152000</v>
      </c>
      <c r="D23" s="419">
        <f>SUM(D20:D22)</f>
        <v>152000</v>
      </c>
    </row>
    <row r="24" spans="1:4" s="13" customFormat="1" ht="15" customHeight="1" x14ac:dyDescent="0.2">
      <c r="A24" s="548" t="s">
        <v>358</v>
      </c>
      <c r="B24" s="353" t="s">
        <v>30</v>
      </c>
      <c r="C24" s="323"/>
      <c r="D24" s="419"/>
    </row>
    <row r="25" spans="1:4" s="13" customFormat="1" ht="15" customHeight="1" x14ac:dyDescent="0.2">
      <c r="A25" s="549"/>
      <c r="B25" s="353" t="s">
        <v>246</v>
      </c>
      <c r="C25" s="323"/>
      <c r="D25" s="419"/>
    </row>
    <row r="26" spans="1:4" s="13" customFormat="1" ht="15" customHeight="1" x14ac:dyDescent="0.2">
      <c r="A26" s="550"/>
      <c r="B26" s="353" t="s">
        <v>32</v>
      </c>
      <c r="C26" s="322">
        <v>889000</v>
      </c>
      <c r="D26" s="424">
        <v>889000</v>
      </c>
    </row>
    <row r="27" spans="1:4" s="13" customFormat="1" ht="15" customHeight="1" x14ac:dyDescent="0.2">
      <c r="A27" s="418" t="s">
        <v>5</v>
      </c>
      <c r="B27" s="353"/>
      <c r="C27" s="323">
        <f>SUM(C24:C26)</f>
        <v>889000</v>
      </c>
      <c r="D27" s="419">
        <f>SUM(D24:D26)</f>
        <v>889000</v>
      </c>
    </row>
    <row r="28" spans="1:4" s="13" customFormat="1" ht="15" customHeight="1" x14ac:dyDescent="0.2">
      <c r="A28" s="548" t="s">
        <v>359</v>
      </c>
      <c r="B28" s="353" t="s">
        <v>30</v>
      </c>
      <c r="C28" s="322">
        <v>3467000</v>
      </c>
      <c r="D28" s="424">
        <v>3467000</v>
      </c>
    </row>
    <row r="29" spans="1:4" s="13" customFormat="1" ht="15" customHeight="1" x14ac:dyDescent="0.2">
      <c r="A29" s="549"/>
      <c r="B29" s="353" t="s">
        <v>246</v>
      </c>
      <c r="C29" s="322">
        <v>655000</v>
      </c>
      <c r="D29" s="424">
        <v>655000</v>
      </c>
    </row>
    <row r="30" spans="1:4" s="13" customFormat="1" ht="15" customHeight="1" x14ac:dyDescent="0.2">
      <c r="A30" s="550"/>
      <c r="B30" s="353" t="s">
        <v>32</v>
      </c>
      <c r="C30" s="322">
        <v>1854000</v>
      </c>
      <c r="D30" s="424">
        <v>1854000</v>
      </c>
    </row>
    <row r="31" spans="1:4" s="13" customFormat="1" ht="15" customHeight="1" x14ac:dyDescent="0.2">
      <c r="A31" s="418" t="s">
        <v>5</v>
      </c>
      <c r="B31" s="353"/>
      <c r="C31" s="323">
        <f>SUM(C28:C30)</f>
        <v>5976000</v>
      </c>
      <c r="D31" s="419">
        <f>SUM(D28:D30)</f>
        <v>5976000</v>
      </c>
    </row>
    <row r="32" spans="1:4" s="13" customFormat="1" ht="15" customHeight="1" x14ac:dyDescent="0.2">
      <c r="A32" s="548" t="s">
        <v>360</v>
      </c>
      <c r="B32" s="353" t="s">
        <v>30</v>
      </c>
      <c r="C32" s="323"/>
      <c r="D32" s="419"/>
    </row>
    <row r="33" spans="1:4" s="13" customFormat="1" ht="15" customHeight="1" x14ac:dyDescent="0.2">
      <c r="A33" s="549"/>
      <c r="B33" s="353" t="s">
        <v>246</v>
      </c>
      <c r="C33" s="323"/>
      <c r="D33" s="419"/>
    </row>
    <row r="34" spans="1:4" s="13" customFormat="1" ht="15" customHeight="1" x14ac:dyDescent="0.2">
      <c r="A34" s="550"/>
      <c r="B34" s="353" t="s">
        <v>32</v>
      </c>
      <c r="C34" s="322">
        <v>3492000</v>
      </c>
      <c r="D34" s="424">
        <v>3492000</v>
      </c>
    </row>
    <row r="35" spans="1:4" s="13" customFormat="1" ht="15" customHeight="1" x14ac:dyDescent="0.2">
      <c r="A35" s="418" t="s">
        <v>5</v>
      </c>
      <c r="B35" s="353"/>
      <c r="C35" s="323">
        <f>SUM(C32:C34)</f>
        <v>3492000</v>
      </c>
      <c r="D35" s="419">
        <f>SUM(D32:D34)</f>
        <v>3492000</v>
      </c>
    </row>
    <row r="36" spans="1:4" s="13" customFormat="1" ht="15" customHeight="1" x14ac:dyDescent="0.2">
      <c r="A36" s="548" t="s">
        <v>361</v>
      </c>
      <c r="B36" s="353" t="s">
        <v>30</v>
      </c>
      <c r="C36" s="323"/>
      <c r="D36" s="419"/>
    </row>
    <row r="37" spans="1:4" s="13" customFormat="1" ht="15" customHeight="1" x14ac:dyDescent="0.2">
      <c r="A37" s="549"/>
      <c r="B37" s="353" t="s">
        <v>246</v>
      </c>
      <c r="C37" s="323"/>
      <c r="D37" s="419"/>
    </row>
    <row r="38" spans="1:4" s="13" customFormat="1" ht="15" customHeight="1" x14ac:dyDescent="0.2">
      <c r="A38" s="550"/>
      <c r="B38" s="353" t="s">
        <v>32</v>
      </c>
      <c r="C38" s="322">
        <v>720000</v>
      </c>
      <c r="D38" s="424">
        <v>720000</v>
      </c>
    </row>
    <row r="39" spans="1:4" s="13" customFormat="1" ht="15" customHeight="1" x14ac:dyDescent="0.2">
      <c r="A39" s="418" t="s">
        <v>5</v>
      </c>
      <c r="B39" s="353"/>
      <c r="C39" s="323">
        <f>SUM(C36:C38)</f>
        <v>720000</v>
      </c>
      <c r="D39" s="419">
        <f>SUM(D36:D38)</f>
        <v>720000</v>
      </c>
    </row>
    <row r="40" spans="1:4" s="13" customFormat="1" ht="15" customHeight="1" x14ac:dyDescent="0.2">
      <c r="A40" s="548" t="s">
        <v>261</v>
      </c>
      <c r="B40" s="410" t="s">
        <v>30</v>
      </c>
      <c r="C40" s="339"/>
      <c r="D40" s="407"/>
    </row>
    <row r="41" spans="1:4" ht="15" customHeight="1" x14ac:dyDescent="0.2">
      <c r="A41" s="549"/>
      <c r="B41" s="406" t="s">
        <v>246</v>
      </c>
      <c r="C41" s="339"/>
      <c r="D41" s="407"/>
    </row>
    <row r="42" spans="1:4" ht="15" customHeight="1" x14ac:dyDescent="0.2">
      <c r="A42" s="550"/>
      <c r="B42" s="408" t="s">
        <v>32</v>
      </c>
      <c r="C42" s="339">
        <v>9741000</v>
      </c>
      <c r="D42" s="407">
        <v>9741000</v>
      </c>
    </row>
    <row r="43" spans="1:4" s="13" customFormat="1" ht="15" customHeight="1" x14ac:dyDescent="0.2">
      <c r="A43" s="551" t="s">
        <v>5</v>
      </c>
      <c r="B43" s="530"/>
      <c r="C43" s="314">
        <f>SUM(C40:C42)</f>
        <v>9741000</v>
      </c>
      <c r="D43" s="409">
        <f>SUM(D40:D42)</f>
        <v>9741000</v>
      </c>
    </row>
    <row r="44" spans="1:4" s="13" customFormat="1" ht="15" customHeight="1" x14ac:dyDescent="0.2">
      <c r="A44" s="548" t="s">
        <v>362</v>
      </c>
      <c r="B44" s="410" t="s">
        <v>30</v>
      </c>
      <c r="C44" s="339"/>
      <c r="D44" s="407"/>
    </row>
    <row r="45" spans="1:4" s="13" customFormat="1" ht="15" customHeight="1" x14ac:dyDescent="0.2">
      <c r="A45" s="549"/>
      <c r="B45" s="406" t="s">
        <v>246</v>
      </c>
      <c r="C45" s="339"/>
      <c r="D45" s="407"/>
    </row>
    <row r="46" spans="1:4" s="13" customFormat="1" ht="15" customHeight="1" x14ac:dyDescent="0.2">
      <c r="A46" s="550"/>
      <c r="B46" s="408" t="s">
        <v>32</v>
      </c>
      <c r="C46" s="339">
        <v>503000</v>
      </c>
      <c r="D46" s="407">
        <v>503000</v>
      </c>
    </row>
    <row r="47" spans="1:4" s="13" customFormat="1" ht="15" customHeight="1" thickBot="1" x14ac:dyDescent="0.25">
      <c r="A47" s="555"/>
      <c r="B47" s="556"/>
      <c r="C47" s="411">
        <f>SUM(C44:C46)</f>
        <v>503000</v>
      </c>
      <c r="D47" s="412">
        <f>SUM(D44:D46)</f>
        <v>503000</v>
      </c>
    </row>
    <row r="48" spans="1:4" x14ac:dyDescent="0.2">
      <c r="A48" s="20"/>
      <c r="B48" s="20"/>
      <c r="C48" s="15"/>
    </row>
    <row r="49" spans="1:3" ht="15" customHeight="1" x14ac:dyDescent="0.2">
      <c r="A49" s="511"/>
      <c r="B49" s="511"/>
      <c r="C49" s="15"/>
    </row>
    <row r="53" spans="1:3" ht="12" customHeight="1" x14ac:dyDescent="0.2"/>
    <row r="54" spans="1:3" ht="13.15" hidden="1" x14ac:dyDescent="0.25">
      <c r="A54" s="16"/>
      <c r="B54" s="16"/>
      <c r="C54" s="16"/>
    </row>
    <row r="55" spans="1:3" x14ac:dyDescent="0.2">
      <c r="A55" s="16"/>
      <c r="B55" s="16"/>
      <c r="C55" s="16"/>
    </row>
    <row r="56" spans="1:3" x14ac:dyDescent="0.2">
      <c r="A56" s="512"/>
      <c r="B56" s="512"/>
      <c r="C56" s="17"/>
    </row>
    <row r="57" spans="1:3" x14ac:dyDescent="0.2">
      <c r="A57" s="512"/>
      <c r="B57" s="512"/>
      <c r="C57" s="17"/>
    </row>
    <row r="58" spans="1:3" x14ac:dyDescent="0.2">
      <c r="A58" s="510"/>
      <c r="B58" s="510"/>
      <c r="C58" s="15"/>
    </row>
    <row r="59" spans="1:3" x14ac:dyDescent="0.2">
      <c r="A59" s="15"/>
      <c r="B59" s="15"/>
      <c r="C59" s="15"/>
    </row>
    <row r="60" spans="1:3" x14ac:dyDescent="0.2">
      <c r="A60" s="15"/>
      <c r="B60" s="15"/>
      <c r="C60" s="15"/>
    </row>
    <row r="61" spans="1:3" x14ac:dyDescent="0.2">
      <c r="A61" s="15"/>
      <c r="B61" s="15"/>
      <c r="C61" s="15"/>
    </row>
    <row r="62" spans="1:3" x14ac:dyDescent="0.2">
      <c r="A62" s="15"/>
      <c r="B62" s="15"/>
      <c r="C62" s="15"/>
    </row>
    <row r="63" spans="1:3" x14ac:dyDescent="0.2">
      <c r="A63" s="15"/>
      <c r="B63" s="15"/>
      <c r="C63" s="15"/>
    </row>
    <row r="64" spans="1:3" x14ac:dyDescent="0.2">
      <c r="A64" s="510"/>
      <c r="B64" s="510"/>
      <c r="C64" s="15"/>
    </row>
    <row r="65" spans="1:3" x14ac:dyDescent="0.2">
      <c r="A65" s="15"/>
      <c r="B65" s="15"/>
      <c r="C65" s="15"/>
    </row>
    <row r="66" spans="1:3" x14ac:dyDescent="0.2">
      <c r="A66" s="15"/>
      <c r="B66" s="15"/>
      <c r="C66" s="15"/>
    </row>
    <row r="67" spans="1:3" s="3" customFormat="1" x14ac:dyDescent="0.2">
      <c r="A67" s="15"/>
      <c r="B67" s="15"/>
      <c r="C67" s="15"/>
    </row>
    <row r="68" spans="1:3" x14ac:dyDescent="0.2">
      <c r="A68" s="510"/>
      <c r="B68" s="510"/>
      <c r="C68" s="18"/>
    </row>
    <row r="69" spans="1:3" x14ac:dyDescent="0.2">
      <c r="A69" s="510"/>
      <c r="B69" s="510"/>
      <c r="C69" s="15"/>
    </row>
    <row r="70" spans="1:3" x14ac:dyDescent="0.2">
      <c r="A70" s="15"/>
      <c r="B70" s="15"/>
      <c r="C70" s="15"/>
    </row>
    <row r="71" spans="1:3" x14ac:dyDescent="0.2">
      <c r="A71" s="15"/>
      <c r="B71" s="15"/>
      <c r="C71" s="15"/>
    </row>
    <row r="72" spans="1:3" x14ac:dyDescent="0.2">
      <c r="A72" s="15"/>
      <c r="B72" s="15"/>
      <c r="C72" s="15"/>
    </row>
    <row r="73" spans="1:3" s="3" customFormat="1" x14ac:dyDescent="0.2">
      <c r="A73" s="15"/>
      <c r="B73" s="15"/>
      <c r="C73" s="15"/>
    </row>
    <row r="74" spans="1:3" s="3" customFormat="1" x14ac:dyDescent="0.2">
      <c r="A74" s="510"/>
      <c r="B74" s="510"/>
      <c r="C74" s="18"/>
    </row>
    <row r="75" spans="1:3" x14ac:dyDescent="0.2">
      <c r="A75" s="510"/>
      <c r="B75" s="510"/>
      <c r="C75" s="18"/>
    </row>
    <row r="76" spans="1:3" x14ac:dyDescent="0.2">
      <c r="A76" s="15"/>
      <c r="B76" s="15"/>
      <c r="C76" s="15"/>
    </row>
    <row r="77" spans="1:3" x14ac:dyDescent="0.2">
      <c r="A77" s="15"/>
      <c r="B77" s="15"/>
      <c r="C77" s="15"/>
    </row>
    <row r="78" spans="1:3" x14ac:dyDescent="0.2">
      <c r="A78" s="15"/>
      <c r="B78" s="15"/>
      <c r="C78" s="15"/>
    </row>
  </sheetData>
  <mergeCells count="30">
    <mergeCell ref="A1:D1"/>
    <mergeCell ref="A2:D2"/>
    <mergeCell ref="A24:A26"/>
    <mergeCell ref="A28:A30"/>
    <mergeCell ref="A36:A38"/>
    <mergeCell ref="A32:A34"/>
    <mergeCell ref="A6:A7"/>
    <mergeCell ref="D6:D7"/>
    <mergeCell ref="A12:A14"/>
    <mergeCell ref="B6:B7"/>
    <mergeCell ref="C6:C7"/>
    <mergeCell ref="A8:A10"/>
    <mergeCell ref="A11:B11"/>
    <mergeCell ref="A5:C5"/>
    <mergeCell ref="A3:D3"/>
    <mergeCell ref="A4:D4"/>
    <mergeCell ref="A69:B69"/>
    <mergeCell ref="A74:B74"/>
    <mergeCell ref="A75:B75"/>
    <mergeCell ref="A47:B47"/>
    <mergeCell ref="A49:B49"/>
    <mergeCell ref="A56:B57"/>
    <mergeCell ref="A58:B58"/>
    <mergeCell ref="A64:B64"/>
    <mergeCell ref="A68:B68"/>
    <mergeCell ref="A40:A42"/>
    <mergeCell ref="A43:B43"/>
    <mergeCell ref="A44:A46"/>
    <mergeCell ref="A16:A18"/>
    <mergeCell ref="A20:A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sqref="A1:D1"/>
    </sheetView>
  </sheetViews>
  <sheetFormatPr defaultRowHeight="15" x14ac:dyDescent="0.25"/>
  <cols>
    <col min="1" max="1" width="41" customWidth="1"/>
    <col min="2" max="2" width="18.42578125" customWidth="1"/>
    <col min="3" max="3" width="15" customWidth="1"/>
    <col min="4" max="4" width="13" customWidth="1"/>
  </cols>
  <sheetData>
    <row r="1" spans="1:4" ht="14.45" customHeight="1" x14ac:dyDescent="0.25">
      <c r="A1" s="496" t="s">
        <v>399</v>
      </c>
      <c r="B1" s="496"/>
      <c r="C1" s="496"/>
      <c r="D1" s="496"/>
    </row>
    <row r="2" spans="1:4" ht="14.45" x14ac:dyDescent="0.3">
      <c r="A2" s="497" t="s">
        <v>1</v>
      </c>
      <c r="B2" s="497"/>
      <c r="C2" s="497"/>
      <c r="D2" s="497"/>
    </row>
    <row r="3" spans="1:4" x14ac:dyDescent="0.25">
      <c r="A3" s="495" t="s">
        <v>265</v>
      </c>
      <c r="B3" s="495"/>
      <c r="C3" s="495"/>
      <c r="D3" s="495"/>
    </row>
    <row r="4" spans="1:4" x14ac:dyDescent="0.25">
      <c r="A4" s="495" t="s">
        <v>124</v>
      </c>
      <c r="B4" s="495"/>
      <c r="C4" s="495"/>
      <c r="D4" s="495"/>
    </row>
    <row r="5" spans="1:4" thickBot="1" x14ac:dyDescent="0.35">
      <c r="A5" s="528"/>
      <c r="B5" s="528"/>
      <c r="C5" s="528"/>
    </row>
    <row r="6" spans="1:4" ht="14.45" customHeight="1" x14ac:dyDescent="0.25">
      <c r="A6" s="513" t="s">
        <v>245</v>
      </c>
      <c r="B6" s="514"/>
      <c r="C6" s="539" t="s">
        <v>249</v>
      </c>
      <c r="D6" s="535" t="s">
        <v>389</v>
      </c>
    </row>
    <row r="7" spans="1:4" ht="30.6" customHeight="1" thickBot="1" x14ac:dyDescent="0.3">
      <c r="A7" s="537"/>
      <c r="B7" s="538"/>
      <c r="C7" s="540"/>
      <c r="D7" s="536"/>
    </row>
    <row r="8" spans="1:4" x14ac:dyDescent="0.25">
      <c r="A8" s="561" t="s">
        <v>363</v>
      </c>
      <c r="B8" s="262" t="s">
        <v>30</v>
      </c>
      <c r="C8" s="413"/>
      <c r="D8" s="299"/>
    </row>
    <row r="9" spans="1:4" x14ac:dyDescent="0.25">
      <c r="A9" s="547"/>
      <c r="B9" s="406" t="s">
        <v>246</v>
      </c>
      <c r="C9" s="414"/>
      <c r="D9" s="415"/>
    </row>
    <row r="10" spans="1:4" x14ac:dyDescent="0.25">
      <c r="A10" s="547"/>
      <c r="B10" s="408" t="s">
        <v>32</v>
      </c>
      <c r="C10" s="339">
        <v>371000</v>
      </c>
      <c r="D10" s="407">
        <v>371000</v>
      </c>
    </row>
    <row r="11" spans="1:4" x14ac:dyDescent="0.25">
      <c r="A11" s="545" t="s">
        <v>5</v>
      </c>
      <c r="B11" s="546"/>
      <c r="C11" s="314">
        <f>SUM(C8:C10)</f>
        <v>371000</v>
      </c>
      <c r="D11" s="409">
        <f>SUM(D8:D10)</f>
        <v>371000</v>
      </c>
    </row>
    <row r="12" spans="1:4" x14ac:dyDescent="0.25">
      <c r="A12" s="547" t="s">
        <v>364</v>
      </c>
      <c r="B12" s="410" t="s">
        <v>30</v>
      </c>
      <c r="C12" s="339">
        <v>2769000</v>
      </c>
      <c r="D12" s="407">
        <v>2769000</v>
      </c>
    </row>
    <row r="13" spans="1:4" x14ac:dyDescent="0.25">
      <c r="A13" s="547"/>
      <c r="B13" s="406" t="s">
        <v>246</v>
      </c>
      <c r="C13" s="339">
        <v>568000</v>
      </c>
      <c r="D13" s="407">
        <v>568000</v>
      </c>
    </row>
    <row r="14" spans="1:4" x14ac:dyDescent="0.25">
      <c r="A14" s="547"/>
      <c r="B14" s="408" t="s">
        <v>32</v>
      </c>
      <c r="C14" s="339">
        <v>4497000</v>
      </c>
      <c r="D14" s="407">
        <v>4497000</v>
      </c>
    </row>
    <row r="15" spans="1:4" x14ac:dyDescent="0.25">
      <c r="A15" s="416" t="s">
        <v>5</v>
      </c>
      <c r="B15" s="408"/>
      <c r="C15" s="314">
        <f>SUM(C12:C14)</f>
        <v>7834000</v>
      </c>
      <c r="D15" s="409">
        <f>SUM(D12:D14)</f>
        <v>7834000</v>
      </c>
    </row>
    <row r="16" spans="1:4" x14ac:dyDescent="0.25">
      <c r="A16" s="552" t="s">
        <v>365</v>
      </c>
      <c r="B16" s="353" t="s">
        <v>30</v>
      </c>
      <c r="C16" s="323"/>
      <c r="D16" s="415"/>
    </row>
    <row r="17" spans="1:4" x14ac:dyDescent="0.25">
      <c r="A17" s="553"/>
      <c r="B17" s="353" t="s">
        <v>246</v>
      </c>
      <c r="C17" s="323"/>
      <c r="D17" s="415"/>
    </row>
    <row r="18" spans="1:4" x14ac:dyDescent="0.25">
      <c r="A18" s="554"/>
      <c r="B18" s="353" t="s">
        <v>32</v>
      </c>
      <c r="C18" s="322">
        <v>267000</v>
      </c>
      <c r="D18" s="417">
        <v>267000</v>
      </c>
    </row>
    <row r="19" spans="1:4" x14ac:dyDescent="0.25">
      <c r="A19" s="418" t="s">
        <v>5</v>
      </c>
      <c r="B19" s="353"/>
      <c r="C19" s="323">
        <f>SUM(C16:C18)</f>
        <v>267000</v>
      </c>
      <c r="D19" s="419">
        <f>SUM(D16:D18)</f>
        <v>267000</v>
      </c>
    </row>
    <row r="20" spans="1:4" x14ac:dyDescent="0.25">
      <c r="A20" s="548"/>
      <c r="B20" s="353" t="s">
        <v>30</v>
      </c>
      <c r="C20" s="323"/>
      <c r="D20" s="415"/>
    </row>
    <row r="21" spans="1:4" x14ac:dyDescent="0.25">
      <c r="A21" s="559"/>
      <c r="B21" s="353" t="s">
        <v>246</v>
      </c>
      <c r="C21" s="323"/>
      <c r="D21" s="415"/>
    </row>
    <row r="22" spans="1:4" x14ac:dyDescent="0.25">
      <c r="A22" s="560"/>
      <c r="B22" s="353" t="s">
        <v>32</v>
      </c>
      <c r="C22" s="322"/>
      <c r="D22" s="415"/>
    </row>
    <row r="23" spans="1:4" x14ac:dyDescent="0.25">
      <c r="A23" s="418" t="s">
        <v>5</v>
      </c>
      <c r="B23" s="353"/>
      <c r="C23" s="323">
        <f>SUM(C20:C22)</f>
        <v>0</v>
      </c>
      <c r="D23" s="415"/>
    </row>
    <row r="24" spans="1:4" x14ac:dyDescent="0.25">
      <c r="A24" s="548"/>
      <c r="B24" s="353" t="s">
        <v>30</v>
      </c>
      <c r="C24" s="323"/>
      <c r="D24" s="415"/>
    </row>
    <row r="25" spans="1:4" x14ac:dyDescent="0.25">
      <c r="A25" s="549"/>
      <c r="B25" s="353" t="s">
        <v>246</v>
      </c>
      <c r="C25" s="323"/>
      <c r="D25" s="415"/>
    </row>
    <row r="26" spans="1:4" x14ac:dyDescent="0.25">
      <c r="A26" s="550"/>
      <c r="B26" s="353" t="s">
        <v>32</v>
      </c>
      <c r="C26" s="322"/>
      <c r="D26" s="415"/>
    </row>
    <row r="27" spans="1:4" x14ac:dyDescent="0.25">
      <c r="A27" s="418" t="s">
        <v>5</v>
      </c>
      <c r="B27" s="353"/>
      <c r="C27" s="323">
        <f>SUM(C24:C26)</f>
        <v>0</v>
      </c>
      <c r="D27" s="415"/>
    </row>
    <row r="28" spans="1:4" x14ac:dyDescent="0.25">
      <c r="A28" s="548"/>
      <c r="B28" s="353" t="s">
        <v>30</v>
      </c>
      <c r="C28" s="322"/>
      <c r="D28" s="415"/>
    </row>
    <row r="29" spans="1:4" x14ac:dyDescent="0.25">
      <c r="A29" s="549"/>
      <c r="B29" s="353" t="s">
        <v>246</v>
      </c>
      <c r="C29" s="322"/>
      <c r="D29" s="415"/>
    </row>
    <row r="30" spans="1:4" x14ac:dyDescent="0.25">
      <c r="A30" s="550"/>
      <c r="B30" s="353" t="s">
        <v>32</v>
      </c>
      <c r="C30" s="322"/>
      <c r="D30" s="415"/>
    </row>
    <row r="31" spans="1:4" x14ac:dyDescent="0.25">
      <c r="A31" s="418" t="s">
        <v>5</v>
      </c>
      <c r="B31" s="353"/>
      <c r="C31" s="323">
        <f>SUM(C28:C30)</f>
        <v>0</v>
      </c>
      <c r="D31" s="415"/>
    </row>
    <row r="32" spans="1:4" x14ac:dyDescent="0.25">
      <c r="A32" s="548"/>
      <c r="B32" s="353" t="s">
        <v>30</v>
      </c>
      <c r="C32" s="323"/>
      <c r="D32" s="415"/>
    </row>
    <row r="33" spans="1:4" x14ac:dyDescent="0.25">
      <c r="A33" s="549"/>
      <c r="B33" s="353" t="s">
        <v>246</v>
      </c>
      <c r="C33" s="323"/>
      <c r="D33" s="415"/>
    </row>
    <row r="34" spans="1:4" x14ac:dyDescent="0.25">
      <c r="A34" s="550"/>
      <c r="B34" s="353" t="s">
        <v>32</v>
      </c>
      <c r="C34" s="322"/>
      <c r="D34" s="415"/>
    </row>
    <row r="35" spans="1:4" x14ac:dyDescent="0.25">
      <c r="A35" s="418" t="s">
        <v>5</v>
      </c>
      <c r="B35" s="353"/>
      <c r="C35" s="323">
        <f>SUM(C32:C34)</f>
        <v>0</v>
      </c>
      <c r="D35" s="415"/>
    </row>
    <row r="36" spans="1:4" x14ac:dyDescent="0.25">
      <c r="A36" s="548"/>
      <c r="B36" s="353" t="s">
        <v>30</v>
      </c>
      <c r="C36" s="323"/>
      <c r="D36" s="415"/>
    </row>
    <row r="37" spans="1:4" x14ac:dyDescent="0.25">
      <c r="A37" s="549"/>
      <c r="B37" s="353" t="s">
        <v>246</v>
      </c>
      <c r="C37" s="323"/>
      <c r="D37" s="415"/>
    </row>
    <row r="38" spans="1:4" x14ac:dyDescent="0.25">
      <c r="A38" s="550"/>
      <c r="B38" s="353" t="s">
        <v>32</v>
      </c>
      <c r="C38" s="322"/>
      <c r="D38" s="415"/>
    </row>
    <row r="39" spans="1:4" x14ac:dyDescent="0.25">
      <c r="A39" s="418" t="s">
        <v>5</v>
      </c>
      <c r="B39" s="353"/>
      <c r="C39" s="323">
        <f>SUM(C36:C38)</f>
        <v>0</v>
      </c>
      <c r="D39" s="415"/>
    </row>
    <row r="40" spans="1:4" x14ac:dyDescent="0.25">
      <c r="A40" s="548"/>
      <c r="B40" s="410" t="s">
        <v>30</v>
      </c>
      <c r="C40" s="339"/>
      <c r="D40" s="415"/>
    </row>
    <row r="41" spans="1:4" x14ac:dyDescent="0.25">
      <c r="A41" s="549"/>
      <c r="B41" s="406" t="s">
        <v>246</v>
      </c>
      <c r="C41" s="339"/>
      <c r="D41" s="415"/>
    </row>
    <row r="42" spans="1:4" x14ac:dyDescent="0.25">
      <c r="A42" s="550"/>
      <c r="B42" s="408" t="s">
        <v>32</v>
      </c>
      <c r="C42" s="339"/>
      <c r="D42" s="415"/>
    </row>
    <row r="43" spans="1:4" x14ac:dyDescent="0.25">
      <c r="A43" s="551" t="s">
        <v>5</v>
      </c>
      <c r="B43" s="530"/>
      <c r="C43" s="314">
        <f>SUM(C40:C42)</f>
        <v>0</v>
      </c>
      <c r="D43" s="415"/>
    </row>
    <row r="44" spans="1:4" x14ac:dyDescent="0.25">
      <c r="A44" s="548"/>
      <c r="B44" s="410" t="s">
        <v>30</v>
      </c>
      <c r="C44" s="339"/>
      <c r="D44" s="415"/>
    </row>
    <row r="45" spans="1:4" x14ac:dyDescent="0.25">
      <c r="A45" s="549"/>
      <c r="B45" s="406" t="s">
        <v>246</v>
      </c>
      <c r="C45" s="339"/>
      <c r="D45" s="415"/>
    </row>
    <row r="46" spans="1:4" x14ac:dyDescent="0.25">
      <c r="A46" s="550"/>
      <c r="B46" s="408" t="s">
        <v>32</v>
      </c>
      <c r="C46" s="339"/>
      <c r="D46" s="415"/>
    </row>
    <row r="47" spans="1:4" ht="15.75" thickBot="1" x14ac:dyDescent="0.3">
      <c r="A47" s="555"/>
      <c r="B47" s="556"/>
      <c r="C47" s="411">
        <f>SUM(C44:C46)</f>
        <v>0</v>
      </c>
      <c r="D47" s="420"/>
    </row>
  </sheetData>
  <mergeCells count="22">
    <mergeCell ref="A20:A22"/>
    <mergeCell ref="A2:D2"/>
    <mergeCell ref="A47:B47"/>
    <mergeCell ref="A28:A30"/>
    <mergeCell ref="A32:A34"/>
    <mergeCell ref="A36:A38"/>
    <mergeCell ref="A40:A42"/>
    <mergeCell ref="A43:B43"/>
    <mergeCell ref="A44:A46"/>
    <mergeCell ref="D6:D7"/>
    <mergeCell ref="A24:A26"/>
    <mergeCell ref="A5:C5"/>
    <mergeCell ref="A6:A7"/>
    <mergeCell ref="B6:B7"/>
    <mergeCell ref="A1:D1"/>
    <mergeCell ref="A8:A10"/>
    <mergeCell ref="A11:B11"/>
    <mergeCell ref="A12:A14"/>
    <mergeCell ref="A16:A18"/>
    <mergeCell ref="C6:C7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Normal="100" workbookViewId="0">
      <selection activeCell="B13" sqref="B13"/>
    </sheetView>
  </sheetViews>
  <sheetFormatPr defaultColWidth="9.140625" defaultRowHeight="12.75" x14ac:dyDescent="0.2"/>
  <cols>
    <col min="1" max="1" width="7.140625" style="1" customWidth="1"/>
    <col min="2" max="2" width="49.28515625" style="1" customWidth="1"/>
    <col min="3" max="3" width="15.42578125" style="1" customWidth="1"/>
    <col min="4" max="4" width="13.7109375" style="1" customWidth="1"/>
    <col min="5" max="16384" width="9.140625" style="1"/>
  </cols>
  <sheetData>
    <row r="1" spans="1:7" ht="32.25" customHeight="1" x14ac:dyDescent="0.2">
      <c r="A1" s="496" t="s">
        <v>400</v>
      </c>
      <c r="B1" s="496"/>
      <c r="C1" s="496"/>
      <c r="D1" s="496"/>
    </row>
    <row r="2" spans="1:7" ht="13.15" x14ac:dyDescent="0.25">
      <c r="A2" s="497" t="s">
        <v>1</v>
      </c>
      <c r="B2" s="497"/>
      <c r="C2" s="497"/>
      <c r="D2" s="497"/>
    </row>
    <row r="3" spans="1:7" x14ac:dyDescent="0.2">
      <c r="A3" s="495" t="s">
        <v>265</v>
      </c>
      <c r="B3" s="495"/>
      <c r="C3" s="495"/>
      <c r="D3" s="495"/>
    </row>
    <row r="4" spans="1:7" x14ac:dyDescent="0.2">
      <c r="A4" s="495" t="s">
        <v>125</v>
      </c>
      <c r="B4" s="495"/>
      <c r="C4" s="495"/>
      <c r="D4" s="495"/>
    </row>
    <row r="5" spans="1:7" ht="13.9" thickBot="1" x14ac:dyDescent="0.3">
      <c r="A5" s="528"/>
      <c r="B5" s="528"/>
      <c r="C5" s="528"/>
    </row>
    <row r="6" spans="1:7" ht="13.15" hidden="1" x14ac:dyDescent="0.25">
      <c r="A6" s="6" t="s">
        <v>49</v>
      </c>
      <c r="B6" s="7" t="s">
        <v>50</v>
      </c>
      <c r="C6" s="7" t="s">
        <v>51</v>
      </c>
      <c r="D6" s="2"/>
      <c r="E6" s="2"/>
      <c r="F6" s="2"/>
      <c r="G6" s="2"/>
    </row>
    <row r="7" spans="1:7" ht="13.15" hidden="1" x14ac:dyDescent="0.25">
      <c r="A7" s="6"/>
      <c r="B7" s="7"/>
      <c r="C7" s="7"/>
    </row>
    <row r="8" spans="1:7" ht="15" customHeight="1" x14ac:dyDescent="0.2">
      <c r="A8" s="513" t="s">
        <v>2</v>
      </c>
      <c r="B8" s="514"/>
      <c r="C8" s="539" t="s">
        <v>249</v>
      </c>
      <c r="D8" s="535" t="s">
        <v>389</v>
      </c>
    </row>
    <row r="9" spans="1:7" ht="24.6" customHeight="1" thickBot="1" x14ac:dyDescent="0.25">
      <c r="A9" s="537"/>
      <c r="B9" s="538"/>
      <c r="C9" s="540"/>
      <c r="D9" s="536"/>
    </row>
    <row r="10" spans="1:7" x14ac:dyDescent="0.2">
      <c r="A10" s="266" t="s">
        <v>54</v>
      </c>
      <c r="B10" s="404" t="s">
        <v>37</v>
      </c>
      <c r="C10" s="344">
        <f>SUM(C18+C26)</f>
        <v>15509000</v>
      </c>
      <c r="D10" s="429">
        <f>SUM(D18+D26)</f>
        <v>25509000</v>
      </c>
    </row>
    <row r="11" spans="1:7" x14ac:dyDescent="0.2">
      <c r="A11" s="430">
        <v>1</v>
      </c>
      <c r="B11" s="406" t="s">
        <v>112</v>
      </c>
      <c r="C11" s="414"/>
      <c r="D11" s="431"/>
    </row>
    <row r="12" spans="1:7" ht="15" customHeight="1" x14ac:dyDescent="0.2">
      <c r="A12" s="432"/>
      <c r="B12" s="433" t="s">
        <v>366</v>
      </c>
      <c r="C12" s="339">
        <v>1671000</v>
      </c>
      <c r="D12" s="407">
        <v>1671000</v>
      </c>
    </row>
    <row r="13" spans="1:7" x14ac:dyDescent="0.2">
      <c r="A13" s="434"/>
      <c r="B13" s="428" t="s">
        <v>368</v>
      </c>
      <c r="C13" s="339">
        <v>1270000</v>
      </c>
      <c r="D13" s="407">
        <v>1270000</v>
      </c>
    </row>
    <row r="14" spans="1:7" x14ac:dyDescent="0.2">
      <c r="A14" s="416"/>
      <c r="B14" s="433" t="s">
        <v>373</v>
      </c>
      <c r="C14" s="339">
        <v>3000000</v>
      </c>
      <c r="D14" s="407">
        <v>13000000</v>
      </c>
    </row>
    <row r="15" spans="1:7" ht="15" customHeight="1" x14ac:dyDescent="0.2">
      <c r="A15" s="427"/>
      <c r="B15" s="433" t="s">
        <v>374</v>
      </c>
      <c r="C15" s="339">
        <v>1043000</v>
      </c>
      <c r="D15" s="407">
        <v>1043000</v>
      </c>
    </row>
    <row r="16" spans="1:7" ht="15" customHeight="1" x14ac:dyDescent="0.2">
      <c r="A16" s="427"/>
      <c r="B16" s="433" t="s">
        <v>375</v>
      </c>
      <c r="C16" s="339">
        <v>4445000</v>
      </c>
      <c r="D16" s="407">
        <v>4445000</v>
      </c>
    </row>
    <row r="17" spans="1:4" ht="15" customHeight="1" x14ac:dyDescent="0.2">
      <c r="A17" s="434"/>
      <c r="B17" s="435" t="s">
        <v>376</v>
      </c>
      <c r="C17" s="339">
        <v>254000</v>
      </c>
      <c r="D17" s="407">
        <v>254000</v>
      </c>
    </row>
    <row r="18" spans="1:4" s="13" customFormat="1" x14ac:dyDescent="0.2">
      <c r="A18" s="427"/>
      <c r="B18" s="436" t="s">
        <v>113</v>
      </c>
      <c r="C18" s="314">
        <f>SUM(C11:C17)</f>
        <v>11683000</v>
      </c>
      <c r="D18" s="409">
        <f>SUM(D11:D17)</f>
        <v>21683000</v>
      </c>
    </row>
    <row r="19" spans="1:4" s="15" customFormat="1" ht="13.15" x14ac:dyDescent="0.25">
      <c r="A19" s="564"/>
      <c r="B19" s="565"/>
      <c r="C19" s="565"/>
      <c r="D19" s="423"/>
    </row>
    <row r="20" spans="1:4" s="13" customFormat="1" x14ac:dyDescent="0.2">
      <c r="A20" s="427" t="s">
        <v>9</v>
      </c>
      <c r="B20" s="436" t="s">
        <v>114</v>
      </c>
      <c r="C20" s="314"/>
      <c r="D20" s="437"/>
    </row>
    <row r="21" spans="1:4" x14ac:dyDescent="0.2">
      <c r="A21" s="434"/>
      <c r="B21" s="428" t="s">
        <v>367</v>
      </c>
      <c r="C21" s="339">
        <v>826000</v>
      </c>
      <c r="D21" s="407">
        <v>826000</v>
      </c>
    </row>
    <row r="22" spans="1:4" s="13" customFormat="1" ht="15" customHeight="1" x14ac:dyDescent="0.2">
      <c r="A22" s="427"/>
      <c r="B22" s="433" t="s">
        <v>372</v>
      </c>
      <c r="C22" s="339">
        <v>3000000</v>
      </c>
      <c r="D22" s="407">
        <v>3000000</v>
      </c>
    </row>
    <row r="23" spans="1:4" s="13" customFormat="1" ht="15" customHeight="1" x14ac:dyDescent="0.2">
      <c r="A23" s="427"/>
      <c r="B23" s="436"/>
      <c r="C23" s="314"/>
      <c r="D23" s="409"/>
    </row>
    <row r="24" spans="1:4" ht="15" customHeight="1" x14ac:dyDescent="0.2">
      <c r="A24" s="434"/>
      <c r="B24" s="428"/>
      <c r="C24" s="339"/>
      <c r="D24" s="407"/>
    </row>
    <row r="25" spans="1:4" ht="15" customHeight="1" x14ac:dyDescent="0.2">
      <c r="A25" s="434"/>
      <c r="B25" s="428"/>
      <c r="C25" s="339"/>
      <c r="D25" s="407"/>
    </row>
    <row r="26" spans="1:4" s="13" customFormat="1" ht="15" customHeight="1" x14ac:dyDescent="0.2">
      <c r="A26" s="427"/>
      <c r="B26" s="436" t="s">
        <v>115</v>
      </c>
      <c r="C26" s="314">
        <f>SUM(C20:C25)</f>
        <v>3826000</v>
      </c>
      <c r="D26" s="409">
        <f>SUM(D20:D25)</f>
        <v>3826000</v>
      </c>
    </row>
    <row r="27" spans="1:4" s="15" customFormat="1" ht="15" customHeight="1" x14ac:dyDescent="0.2">
      <c r="A27" s="564"/>
      <c r="B27" s="565"/>
      <c r="C27" s="565"/>
      <c r="D27" s="423"/>
    </row>
    <row r="28" spans="1:4" s="13" customFormat="1" ht="15" customHeight="1" x14ac:dyDescent="0.2">
      <c r="A28" s="427" t="s">
        <v>79</v>
      </c>
      <c r="B28" s="436" t="s">
        <v>39</v>
      </c>
      <c r="C28" s="314">
        <f>SUM(C33+C40)</f>
        <v>44636000</v>
      </c>
      <c r="D28" s="409">
        <f>SUM(D33+D40)</f>
        <v>44636000</v>
      </c>
    </row>
    <row r="29" spans="1:4" s="13" customFormat="1" ht="15" customHeight="1" x14ac:dyDescent="0.2">
      <c r="A29" s="438" t="s">
        <v>7</v>
      </c>
      <c r="B29" s="439" t="s">
        <v>116</v>
      </c>
      <c r="C29" s="440"/>
      <c r="D29" s="437"/>
    </row>
    <row r="30" spans="1:4" s="13" customFormat="1" ht="15" customHeight="1" x14ac:dyDescent="0.2">
      <c r="A30" s="416"/>
      <c r="B30" s="433"/>
      <c r="C30" s="441"/>
      <c r="D30" s="437"/>
    </row>
    <row r="31" spans="1:4" s="13" customFormat="1" ht="15" customHeight="1" x14ac:dyDescent="0.2">
      <c r="A31" s="416"/>
      <c r="B31" s="20"/>
      <c r="C31" s="20"/>
      <c r="D31" s="437"/>
    </row>
    <row r="32" spans="1:4" s="13" customFormat="1" ht="15" customHeight="1" x14ac:dyDescent="0.2">
      <c r="A32" s="416"/>
      <c r="B32" s="433"/>
      <c r="C32" s="441"/>
      <c r="D32" s="437"/>
    </row>
    <row r="33" spans="1:4" s="13" customFormat="1" ht="15" customHeight="1" x14ac:dyDescent="0.2">
      <c r="A33" s="416"/>
      <c r="B33" s="408" t="s">
        <v>117</v>
      </c>
      <c r="C33" s="440">
        <f>SUM(C29:C32)</f>
        <v>0</v>
      </c>
      <c r="D33" s="437"/>
    </row>
    <row r="34" spans="1:4" s="20" customFormat="1" ht="15" customHeight="1" x14ac:dyDescent="0.2">
      <c r="A34" s="562"/>
      <c r="B34" s="563"/>
      <c r="C34" s="563"/>
      <c r="D34" s="437"/>
    </row>
    <row r="35" spans="1:4" s="13" customFormat="1" ht="15" customHeight="1" x14ac:dyDescent="0.2">
      <c r="A35" s="416" t="s">
        <v>9</v>
      </c>
      <c r="B35" s="408" t="s">
        <v>118</v>
      </c>
      <c r="C35" s="314"/>
      <c r="D35" s="437"/>
    </row>
    <row r="36" spans="1:4" s="13" customFormat="1" ht="15" customHeight="1" x14ac:dyDescent="0.2">
      <c r="A36" s="416"/>
      <c r="B36" s="433" t="s">
        <v>369</v>
      </c>
      <c r="C36" s="339">
        <v>17000000</v>
      </c>
      <c r="D36" s="407">
        <v>17000000</v>
      </c>
    </row>
    <row r="37" spans="1:4" s="13" customFormat="1" ht="15" customHeight="1" x14ac:dyDescent="0.2">
      <c r="A37" s="416"/>
      <c r="B37" s="433" t="s">
        <v>370</v>
      </c>
      <c r="C37" s="339">
        <v>27636000</v>
      </c>
      <c r="D37" s="407">
        <v>27636000</v>
      </c>
    </row>
    <row r="38" spans="1:4" s="13" customFormat="1" ht="15" customHeight="1" x14ac:dyDescent="0.2">
      <c r="A38" s="416"/>
      <c r="B38" s="433" t="s">
        <v>371</v>
      </c>
      <c r="C38" s="339"/>
      <c r="D38" s="437"/>
    </row>
    <row r="39" spans="1:4" s="13" customFormat="1" ht="15" customHeight="1" x14ac:dyDescent="0.2">
      <c r="A39" s="416"/>
      <c r="B39" s="433"/>
      <c r="C39" s="339"/>
      <c r="D39" s="437"/>
    </row>
    <row r="40" spans="1:4" s="13" customFormat="1" ht="15" customHeight="1" x14ac:dyDescent="0.2">
      <c r="A40" s="438"/>
      <c r="B40" s="439" t="s">
        <v>119</v>
      </c>
      <c r="C40" s="314">
        <f>SUM(C35:C39)</f>
        <v>44636000</v>
      </c>
      <c r="D40" s="409">
        <f>SUM(D35:D39)</f>
        <v>44636000</v>
      </c>
    </row>
    <row r="41" spans="1:4" s="13" customFormat="1" ht="15" customHeight="1" x14ac:dyDescent="0.2">
      <c r="A41" s="438" t="s">
        <v>87</v>
      </c>
      <c r="B41" s="439" t="s">
        <v>120</v>
      </c>
      <c r="C41" s="314">
        <f>SUM(C42+C45)</f>
        <v>25200000</v>
      </c>
      <c r="D41" s="409">
        <f>SUM(D42+D45)</f>
        <v>0</v>
      </c>
    </row>
    <row r="42" spans="1:4" ht="15" customHeight="1" x14ac:dyDescent="0.2">
      <c r="A42" s="432" t="s">
        <v>7</v>
      </c>
      <c r="B42" s="435" t="s">
        <v>121</v>
      </c>
      <c r="C42" s="339"/>
      <c r="D42" s="423"/>
    </row>
    <row r="43" spans="1:4" ht="15" customHeight="1" x14ac:dyDescent="0.2">
      <c r="A43" s="432"/>
      <c r="B43" s="435"/>
      <c r="C43" s="339"/>
      <c r="D43" s="423"/>
    </row>
    <row r="44" spans="1:4" ht="15" customHeight="1" x14ac:dyDescent="0.2">
      <c r="A44" s="432"/>
      <c r="B44" s="435"/>
      <c r="C44" s="339"/>
      <c r="D44" s="423"/>
    </row>
    <row r="45" spans="1:4" s="13" customFormat="1" ht="27" customHeight="1" x14ac:dyDescent="0.2">
      <c r="A45" s="438" t="s">
        <v>9</v>
      </c>
      <c r="B45" s="442" t="s">
        <v>122</v>
      </c>
      <c r="C45" s="314">
        <f>SUM(C46:C48)</f>
        <v>25200000</v>
      </c>
      <c r="D45" s="409">
        <f>SUM(D46:D48)</f>
        <v>0</v>
      </c>
    </row>
    <row r="46" spans="1:4" ht="15" customHeight="1" x14ac:dyDescent="0.2">
      <c r="A46" s="432"/>
      <c r="B46" s="435"/>
      <c r="C46" s="339"/>
      <c r="D46" s="407"/>
    </row>
    <row r="47" spans="1:4" s="13" customFormat="1" ht="18.75" customHeight="1" x14ac:dyDescent="0.2">
      <c r="A47" s="438"/>
      <c r="B47" s="439" t="s">
        <v>120</v>
      </c>
      <c r="C47" s="339">
        <v>25200000</v>
      </c>
      <c r="D47" s="407">
        <v>0</v>
      </c>
    </row>
    <row r="48" spans="1:4" s="13" customFormat="1" ht="24" customHeight="1" x14ac:dyDescent="0.2">
      <c r="A48" s="443" t="s">
        <v>17</v>
      </c>
      <c r="B48" s="444" t="s">
        <v>248</v>
      </c>
      <c r="C48" s="258"/>
      <c r="D48" s="437"/>
    </row>
    <row r="49" spans="1:4" s="13" customFormat="1" ht="15" customHeight="1" x14ac:dyDescent="0.2">
      <c r="A49" s="443"/>
      <c r="B49" s="445"/>
      <c r="C49" s="259"/>
      <c r="D49" s="437"/>
    </row>
    <row r="50" spans="1:4" s="13" customFormat="1" ht="15" customHeight="1" thickBot="1" x14ac:dyDescent="0.25">
      <c r="A50" s="555" t="s">
        <v>123</v>
      </c>
      <c r="B50" s="556"/>
      <c r="C50" s="411">
        <f>SUM(+C28+C10+C47+C48)</f>
        <v>85345000</v>
      </c>
      <c r="D50" s="412">
        <f>SUM(+D28+D10+D47+D48)</f>
        <v>70145000</v>
      </c>
    </row>
    <row r="51" spans="1:4" x14ac:dyDescent="0.2">
      <c r="A51" s="20"/>
      <c r="B51" s="20"/>
      <c r="C51" s="15"/>
    </row>
    <row r="52" spans="1:4" ht="15" customHeight="1" x14ac:dyDescent="0.2">
      <c r="A52" s="511"/>
      <c r="B52" s="511"/>
      <c r="C52" s="15"/>
    </row>
    <row r="56" spans="1:4" ht="12" customHeight="1" x14ac:dyDescent="0.2"/>
    <row r="57" spans="1:4" ht="13.15" hidden="1" x14ac:dyDescent="0.25">
      <c r="A57" s="16"/>
      <c r="B57" s="16"/>
      <c r="C57" s="16"/>
    </row>
    <row r="58" spans="1:4" x14ac:dyDescent="0.2">
      <c r="A58" s="16"/>
      <c r="B58" s="16"/>
      <c r="C58" s="16"/>
    </row>
    <row r="59" spans="1:4" x14ac:dyDescent="0.2">
      <c r="A59" s="512"/>
      <c r="B59" s="512"/>
      <c r="C59" s="17"/>
    </row>
    <row r="60" spans="1:4" x14ac:dyDescent="0.2">
      <c r="A60" s="512"/>
      <c r="B60" s="512"/>
      <c r="C60" s="17"/>
    </row>
    <row r="61" spans="1:4" x14ac:dyDescent="0.2">
      <c r="A61" s="510"/>
      <c r="B61" s="510"/>
      <c r="C61" s="15"/>
    </row>
    <row r="62" spans="1:4" x14ac:dyDescent="0.2">
      <c r="A62" s="15"/>
      <c r="B62" s="15"/>
      <c r="C62" s="15"/>
    </row>
    <row r="63" spans="1:4" x14ac:dyDescent="0.2">
      <c r="A63" s="15"/>
      <c r="B63" s="15"/>
      <c r="C63" s="15"/>
    </row>
    <row r="64" spans="1:4" x14ac:dyDescent="0.2">
      <c r="A64" s="15"/>
      <c r="B64" s="15"/>
      <c r="C64" s="15"/>
    </row>
    <row r="65" spans="1:3" x14ac:dyDescent="0.2">
      <c r="A65" s="15"/>
      <c r="B65" s="15"/>
      <c r="C65" s="15"/>
    </row>
    <row r="66" spans="1:3" x14ac:dyDescent="0.2">
      <c r="A66" s="15"/>
      <c r="B66" s="15"/>
      <c r="C66" s="15"/>
    </row>
    <row r="67" spans="1:3" x14ac:dyDescent="0.2">
      <c r="A67" s="510"/>
      <c r="B67" s="510"/>
      <c r="C67" s="15"/>
    </row>
    <row r="68" spans="1:3" x14ac:dyDescent="0.2">
      <c r="A68" s="15"/>
      <c r="B68" s="15"/>
      <c r="C68" s="15"/>
    </row>
    <row r="69" spans="1:3" x14ac:dyDescent="0.2">
      <c r="A69" s="15"/>
      <c r="B69" s="15"/>
      <c r="C69" s="15"/>
    </row>
    <row r="70" spans="1:3" s="3" customFormat="1" x14ac:dyDescent="0.2">
      <c r="A70" s="15"/>
      <c r="B70" s="15"/>
      <c r="C70" s="15"/>
    </row>
    <row r="71" spans="1:3" x14ac:dyDescent="0.2">
      <c r="A71" s="510"/>
      <c r="B71" s="510"/>
      <c r="C71" s="14"/>
    </row>
    <row r="72" spans="1:3" x14ac:dyDescent="0.2">
      <c r="A72" s="510"/>
      <c r="B72" s="510"/>
      <c r="C72" s="15"/>
    </row>
    <row r="73" spans="1:3" x14ac:dyDescent="0.2">
      <c r="A73" s="15"/>
      <c r="B73" s="15"/>
      <c r="C73" s="15"/>
    </row>
    <row r="74" spans="1:3" x14ac:dyDescent="0.2">
      <c r="A74" s="15"/>
      <c r="B74" s="15"/>
      <c r="C74" s="15"/>
    </row>
    <row r="75" spans="1:3" x14ac:dyDescent="0.2">
      <c r="A75" s="15"/>
      <c r="B75" s="15"/>
      <c r="C75" s="15"/>
    </row>
    <row r="76" spans="1:3" s="3" customFormat="1" x14ac:dyDescent="0.2">
      <c r="A76" s="15"/>
      <c r="B76" s="15"/>
      <c r="C76" s="15"/>
    </row>
    <row r="77" spans="1:3" s="3" customFormat="1" x14ac:dyDescent="0.2">
      <c r="A77" s="510"/>
      <c r="B77" s="510"/>
      <c r="C77" s="14"/>
    </row>
    <row r="78" spans="1:3" x14ac:dyDescent="0.2">
      <c r="A78" s="510"/>
      <c r="B78" s="510"/>
      <c r="C78" s="14"/>
    </row>
    <row r="79" spans="1:3" x14ac:dyDescent="0.2">
      <c r="A79" s="15"/>
      <c r="B79" s="15"/>
      <c r="C79" s="15"/>
    </row>
    <row r="80" spans="1:3" x14ac:dyDescent="0.2">
      <c r="A80" s="15"/>
      <c r="B80" s="15"/>
      <c r="C80" s="15"/>
    </row>
    <row r="81" spans="1:3" x14ac:dyDescent="0.2">
      <c r="A81" s="15"/>
      <c r="B81" s="15"/>
      <c r="C81" s="15"/>
    </row>
  </sheetData>
  <mergeCells count="20">
    <mergeCell ref="A77:B77"/>
    <mergeCell ref="A78:B78"/>
    <mergeCell ref="A50:B50"/>
    <mergeCell ref="A52:B52"/>
    <mergeCell ref="A59:B60"/>
    <mergeCell ref="A61:B61"/>
    <mergeCell ref="A67:B67"/>
    <mergeCell ref="A71:B71"/>
    <mergeCell ref="A72:B72"/>
    <mergeCell ref="A34:C34"/>
    <mergeCell ref="A5:C5"/>
    <mergeCell ref="A1:D1"/>
    <mergeCell ref="A2:D2"/>
    <mergeCell ref="D8:D9"/>
    <mergeCell ref="A8:B9"/>
    <mergeCell ref="C8:C9"/>
    <mergeCell ref="A19:C19"/>
    <mergeCell ref="A27:C27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D11" sqref="D11"/>
    </sheetView>
  </sheetViews>
  <sheetFormatPr defaultColWidth="9.140625" defaultRowHeight="12.75" x14ac:dyDescent="0.2"/>
  <cols>
    <col min="1" max="1" width="4.140625" style="1" customWidth="1"/>
    <col min="2" max="2" width="4.28515625" style="1" customWidth="1"/>
    <col min="3" max="3" width="47.42578125" style="1" customWidth="1"/>
    <col min="4" max="4" width="14.85546875" style="1" customWidth="1"/>
    <col min="5" max="5" width="14.5703125" style="1" customWidth="1"/>
    <col min="6" max="16384" width="9.140625" style="1"/>
  </cols>
  <sheetData>
    <row r="1" spans="1:8" ht="32.25" customHeight="1" x14ac:dyDescent="0.2">
      <c r="A1" s="496" t="s">
        <v>401</v>
      </c>
      <c r="B1" s="496"/>
      <c r="C1" s="496"/>
      <c r="D1" s="496"/>
      <c r="E1" s="496"/>
    </row>
    <row r="2" spans="1:8" ht="13.15" x14ac:dyDescent="0.25">
      <c r="A2" s="497" t="s">
        <v>1</v>
      </c>
      <c r="B2" s="497"/>
      <c r="C2" s="497"/>
      <c r="D2" s="497"/>
      <c r="E2" s="497"/>
    </row>
    <row r="3" spans="1:8" x14ac:dyDescent="0.2">
      <c r="A3" s="495" t="s">
        <v>255</v>
      </c>
      <c r="B3" s="495"/>
      <c r="C3" s="495"/>
      <c r="D3" s="495"/>
      <c r="E3" s="495"/>
    </row>
    <row r="4" spans="1:8" x14ac:dyDescent="0.2">
      <c r="A4" s="495" t="s">
        <v>256</v>
      </c>
      <c r="B4" s="495"/>
      <c r="C4" s="495"/>
      <c r="D4" s="495"/>
      <c r="E4" s="495"/>
    </row>
    <row r="5" spans="1:8" ht="13.9" thickBot="1" x14ac:dyDescent="0.3">
      <c r="A5" s="528"/>
      <c r="B5" s="528"/>
      <c r="C5" s="528"/>
      <c r="D5" s="528"/>
    </row>
    <row r="6" spans="1:8" ht="13.15" hidden="1" x14ac:dyDescent="0.25">
      <c r="A6" s="6" t="s">
        <v>49</v>
      </c>
      <c r="B6" s="8"/>
      <c r="C6" s="7" t="s">
        <v>50</v>
      </c>
      <c r="D6" s="7" t="s">
        <v>51</v>
      </c>
      <c r="E6" s="2"/>
      <c r="F6" s="2"/>
      <c r="G6" s="2"/>
      <c r="H6" s="2"/>
    </row>
    <row r="7" spans="1:8" ht="13.15" hidden="1" x14ac:dyDescent="0.25">
      <c r="A7" s="6"/>
      <c r="B7" s="8"/>
      <c r="C7" s="7"/>
      <c r="D7" s="7"/>
    </row>
    <row r="8" spans="1:8" ht="15" customHeight="1" x14ac:dyDescent="0.2">
      <c r="A8" s="513" t="s">
        <v>2</v>
      </c>
      <c r="B8" s="514"/>
      <c r="C8" s="514"/>
      <c r="D8" s="539" t="s">
        <v>249</v>
      </c>
      <c r="E8" s="566" t="s">
        <v>389</v>
      </c>
    </row>
    <row r="9" spans="1:8" ht="25.15" customHeight="1" thickBot="1" x14ac:dyDescent="0.25">
      <c r="A9" s="515"/>
      <c r="B9" s="516"/>
      <c r="C9" s="516"/>
      <c r="D9" s="568"/>
      <c r="E9" s="567"/>
    </row>
    <row r="10" spans="1:8" x14ac:dyDescent="0.2">
      <c r="A10" s="240" t="s">
        <v>55</v>
      </c>
      <c r="B10" s="241"/>
      <c r="C10" s="241"/>
      <c r="D10" s="344">
        <f>SUM(D11+D14+D19+D28)</f>
        <v>2167000</v>
      </c>
      <c r="E10" s="359">
        <f>SUM(E11+E14+E19+E28)</f>
        <v>2167000</v>
      </c>
    </row>
    <row r="11" spans="1:8" ht="15" customHeight="1" x14ac:dyDescent="0.2">
      <c r="A11" s="247" t="s">
        <v>7</v>
      </c>
      <c r="B11" s="519" t="s">
        <v>8</v>
      </c>
      <c r="C11" s="519"/>
      <c r="D11" s="339">
        <f>SUM(D12:D13)</f>
        <v>0</v>
      </c>
      <c r="E11" s="342">
        <f>SUM(E12:E13)</f>
        <v>0</v>
      </c>
    </row>
    <row r="12" spans="1:8" x14ac:dyDescent="0.2">
      <c r="A12" s="244"/>
      <c r="B12" s="238" t="s">
        <v>7</v>
      </c>
      <c r="C12" s="245" t="s">
        <v>56</v>
      </c>
      <c r="D12" s="339"/>
      <c r="E12" s="342"/>
    </row>
    <row r="13" spans="1:8" x14ac:dyDescent="0.2">
      <c r="A13" s="244"/>
      <c r="B13" s="238" t="s">
        <v>9</v>
      </c>
      <c r="C13" s="245" t="s">
        <v>57</v>
      </c>
      <c r="D13" s="339"/>
      <c r="E13" s="342"/>
    </row>
    <row r="14" spans="1:8" x14ac:dyDescent="0.2">
      <c r="A14" s="249" t="s">
        <v>9</v>
      </c>
      <c r="B14" s="492" t="s">
        <v>10</v>
      </c>
      <c r="C14" s="492"/>
      <c r="D14" s="339">
        <f>SUM(D15:D18)</f>
        <v>0</v>
      </c>
      <c r="E14" s="342">
        <f>SUM(E15:E18)</f>
        <v>0</v>
      </c>
    </row>
    <row r="15" spans="1:8" x14ac:dyDescent="0.2">
      <c r="A15" s="244"/>
      <c r="B15" s="238" t="s">
        <v>7</v>
      </c>
      <c r="C15" s="238" t="s">
        <v>126</v>
      </c>
      <c r="D15" s="339"/>
      <c r="E15" s="342"/>
    </row>
    <row r="16" spans="1:8" x14ac:dyDescent="0.2">
      <c r="A16" s="244"/>
      <c r="B16" s="238" t="s">
        <v>9</v>
      </c>
      <c r="C16" s="238" t="s">
        <v>127</v>
      </c>
      <c r="D16" s="339"/>
      <c r="E16" s="342"/>
    </row>
    <row r="17" spans="1:5" x14ac:dyDescent="0.2">
      <c r="A17" s="244"/>
      <c r="B17" s="238" t="s">
        <v>17</v>
      </c>
      <c r="C17" s="238" t="s">
        <v>128</v>
      </c>
      <c r="D17" s="339"/>
      <c r="E17" s="342"/>
    </row>
    <row r="18" spans="1:5" x14ac:dyDescent="0.2">
      <c r="A18" s="244"/>
      <c r="B18" s="238" t="s">
        <v>12</v>
      </c>
      <c r="C18" s="238" t="s">
        <v>69</v>
      </c>
      <c r="D18" s="339"/>
      <c r="E18" s="342"/>
    </row>
    <row r="19" spans="1:5" x14ac:dyDescent="0.2">
      <c r="A19" s="249" t="s">
        <v>17</v>
      </c>
      <c r="B19" s="492" t="s">
        <v>70</v>
      </c>
      <c r="C19" s="492"/>
      <c r="D19" s="314">
        <f>SUM(D20:D27)</f>
        <v>2167000</v>
      </c>
      <c r="E19" s="341">
        <f>SUM(E20:E27)</f>
        <v>2167000</v>
      </c>
    </row>
    <row r="20" spans="1:5" x14ac:dyDescent="0.2">
      <c r="A20" s="249"/>
      <c r="B20" s="251"/>
      <c r="C20" s="252" t="s">
        <v>71</v>
      </c>
      <c r="D20" s="339"/>
      <c r="E20" s="342"/>
    </row>
    <row r="21" spans="1:5" x14ac:dyDescent="0.2">
      <c r="A21" s="249"/>
      <c r="B21" s="251"/>
      <c r="C21" s="252" t="s">
        <v>72</v>
      </c>
      <c r="D21" s="339"/>
      <c r="E21" s="342"/>
    </row>
    <row r="22" spans="1:5" x14ac:dyDescent="0.2">
      <c r="A22" s="249"/>
      <c r="B22" s="251"/>
      <c r="C22" s="252" t="s">
        <v>73</v>
      </c>
      <c r="D22" s="339"/>
      <c r="E22" s="342"/>
    </row>
    <row r="23" spans="1:5" x14ac:dyDescent="0.2">
      <c r="A23" s="249"/>
      <c r="B23" s="251"/>
      <c r="C23" s="252" t="s">
        <v>74</v>
      </c>
      <c r="D23" s="339"/>
      <c r="E23" s="342"/>
    </row>
    <row r="24" spans="1:5" x14ac:dyDescent="0.2">
      <c r="A24" s="249"/>
      <c r="B24" s="251"/>
      <c r="C24" s="252" t="s">
        <v>75</v>
      </c>
      <c r="D24" s="339">
        <v>2160000</v>
      </c>
      <c r="E24" s="342">
        <v>2160000</v>
      </c>
    </row>
    <row r="25" spans="1:5" x14ac:dyDescent="0.2">
      <c r="A25" s="249"/>
      <c r="B25" s="251"/>
      <c r="C25" s="252" t="s">
        <v>76</v>
      </c>
      <c r="D25" s="339"/>
      <c r="E25" s="342"/>
    </row>
    <row r="26" spans="1:5" x14ac:dyDescent="0.2">
      <c r="A26" s="249"/>
      <c r="B26" s="251"/>
      <c r="C26" s="252" t="s">
        <v>77</v>
      </c>
      <c r="D26" s="339"/>
      <c r="E26" s="342"/>
    </row>
    <row r="27" spans="1:5" x14ac:dyDescent="0.2">
      <c r="A27" s="249"/>
      <c r="B27" s="251"/>
      <c r="C27" s="252" t="s">
        <v>78</v>
      </c>
      <c r="D27" s="339">
        <v>7000</v>
      </c>
      <c r="E27" s="342">
        <v>7000</v>
      </c>
    </row>
    <row r="28" spans="1:5" x14ac:dyDescent="0.2">
      <c r="A28" s="249" t="s">
        <v>12</v>
      </c>
      <c r="B28" s="492" t="s">
        <v>13</v>
      </c>
      <c r="C28" s="492"/>
      <c r="D28" s="339"/>
      <c r="E28" s="342"/>
    </row>
    <row r="29" spans="1:5" ht="15" customHeight="1" x14ac:dyDescent="0.2">
      <c r="A29" s="250" t="s">
        <v>79</v>
      </c>
      <c r="B29" s="492" t="s">
        <v>80</v>
      </c>
      <c r="C29" s="492"/>
      <c r="D29" s="339">
        <f>SUM(D30+D33+D36)</f>
        <v>0</v>
      </c>
      <c r="E29" s="342">
        <f>SUM(E30+E33+E36)</f>
        <v>0</v>
      </c>
    </row>
    <row r="30" spans="1:5" ht="15" customHeight="1" x14ac:dyDescent="0.2">
      <c r="A30" s="244" t="s">
        <v>7</v>
      </c>
      <c r="B30" s="519" t="s">
        <v>81</v>
      </c>
      <c r="C30" s="519"/>
      <c r="D30" s="339">
        <f>SUM(D31:D32)</f>
        <v>0</v>
      </c>
      <c r="E30" s="342">
        <f>SUM(E31:E32)</f>
        <v>0</v>
      </c>
    </row>
    <row r="31" spans="1:5" x14ac:dyDescent="0.2">
      <c r="A31" s="244"/>
      <c r="B31" s="238" t="s">
        <v>7</v>
      </c>
      <c r="C31" s="238" t="s">
        <v>82</v>
      </c>
      <c r="D31" s="339"/>
      <c r="E31" s="342"/>
    </row>
    <row r="32" spans="1:5" x14ac:dyDescent="0.2">
      <c r="A32" s="244"/>
      <c r="B32" s="238" t="s">
        <v>9</v>
      </c>
      <c r="C32" s="238" t="s">
        <v>83</v>
      </c>
      <c r="D32" s="339"/>
      <c r="E32" s="342"/>
    </row>
    <row r="33" spans="1:5" s="13" customFormat="1" ht="15" customHeight="1" x14ac:dyDescent="0.2">
      <c r="A33" s="250" t="s">
        <v>9</v>
      </c>
      <c r="B33" s="492" t="s">
        <v>16</v>
      </c>
      <c r="C33" s="492"/>
      <c r="D33" s="314">
        <f>SUM(D34:D35)</f>
        <v>0</v>
      </c>
      <c r="E33" s="341">
        <f>SUM(E34:E35)</f>
        <v>0</v>
      </c>
    </row>
    <row r="34" spans="1:5" ht="15" customHeight="1" x14ac:dyDescent="0.2">
      <c r="A34" s="244"/>
      <c r="B34" s="252" t="s">
        <v>7</v>
      </c>
      <c r="C34" s="252" t="s">
        <v>84</v>
      </c>
      <c r="D34" s="339"/>
      <c r="E34" s="342"/>
    </row>
    <row r="35" spans="1:5" ht="15" customHeight="1" x14ac:dyDescent="0.2">
      <c r="A35" s="244"/>
      <c r="B35" s="252" t="s">
        <v>9</v>
      </c>
      <c r="C35" s="252" t="s">
        <v>85</v>
      </c>
      <c r="D35" s="339"/>
      <c r="E35" s="342"/>
    </row>
    <row r="36" spans="1:5" s="13" customFormat="1" ht="15" customHeight="1" x14ac:dyDescent="0.2">
      <c r="A36" s="250" t="s">
        <v>17</v>
      </c>
      <c r="B36" s="492" t="s">
        <v>86</v>
      </c>
      <c r="C36" s="492"/>
      <c r="D36" s="314"/>
      <c r="E36" s="341"/>
    </row>
    <row r="37" spans="1:5" s="13" customFormat="1" ht="15" customHeight="1" x14ac:dyDescent="0.2">
      <c r="A37" s="491" t="s">
        <v>28</v>
      </c>
      <c r="B37" s="492"/>
      <c r="C37" s="492"/>
      <c r="D37" s="314"/>
      <c r="E37" s="341"/>
    </row>
    <row r="38" spans="1:5" s="13" customFormat="1" ht="15" customHeight="1" x14ac:dyDescent="0.2">
      <c r="A38" s="249" t="s">
        <v>87</v>
      </c>
      <c r="B38" s="492" t="s">
        <v>88</v>
      </c>
      <c r="C38" s="492"/>
      <c r="D38" s="314">
        <f>SUM(D39+D41)</f>
        <v>61695000</v>
      </c>
      <c r="E38" s="341">
        <f>SUM(E39+E41)</f>
        <v>62001789</v>
      </c>
    </row>
    <row r="39" spans="1:5" s="13" customFormat="1" ht="15" customHeight="1" x14ac:dyDescent="0.2">
      <c r="A39" s="249" t="s">
        <v>7</v>
      </c>
      <c r="B39" s="492" t="s">
        <v>20</v>
      </c>
      <c r="C39" s="492"/>
      <c r="D39" s="314">
        <f>(D40)</f>
        <v>4000000</v>
      </c>
      <c r="E39" s="341">
        <f>(E40)</f>
        <v>4306789</v>
      </c>
    </row>
    <row r="40" spans="1:5" s="13" customFormat="1" ht="15" customHeight="1" x14ac:dyDescent="0.2">
      <c r="A40" s="249"/>
      <c r="B40" s="252" t="s">
        <v>7</v>
      </c>
      <c r="C40" s="252" t="s">
        <v>89</v>
      </c>
      <c r="D40" s="339">
        <v>4000000</v>
      </c>
      <c r="E40" s="342">
        <v>4306789</v>
      </c>
    </row>
    <row r="41" spans="1:5" s="13" customFormat="1" ht="15" customHeight="1" x14ac:dyDescent="0.2">
      <c r="A41" s="249" t="s">
        <v>9</v>
      </c>
      <c r="B41" s="492" t="s">
        <v>25</v>
      </c>
      <c r="C41" s="492"/>
      <c r="D41" s="314">
        <v>57695000</v>
      </c>
      <c r="E41" s="341">
        <v>57695000</v>
      </c>
    </row>
    <row r="42" spans="1:5" s="13" customFormat="1" ht="15" customHeight="1" thickBot="1" x14ac:dyDescent="0.25">
      <c r="A42" s="493" t="s">
        <v>26</v>
      </c>
      <c r="B42" s="494"/>
      <c r="C42" s="494"/>
      <c r="D42" s="237">
        <f>SUM(D10+D29+D38)</f>
        <v>63862000</v>
      </c>
      <c r="E42" s="218">
        <f>SUM(E10+E29+E38)</f>
        <v>64168789</v>
      </c>
    </row>
    <row r="43" spans="1:5" x14ac:dyDescent="0.2">
      <c r="A43" s="20"/>
      <c r="B43" s="20"/>
      <c r="C43" s="20"/>
      <c r="D43" s="15"/>
    </row>
    <row r="44" spans="1:5" ht="15" customHeight="1" x14ac:dyDescent="0.2">
      <c r="A44" s="496" t="s">
        <v>402</v>
      </c>
      <c r="B44" s="496"/>
      <c r="C44" s="496"/>
      <c r="D44" s="496"/>
      <c r="E44" s="496"/>
    </row>
    <row r="45" spans="1:5" ht="15" customHeight="1" thickBot="1" x14ac:dyDescent="0.25">
      <c r="A45" s="142"/>
      <c r="B45" s="142"/>
      <c r="C45" s="142"/>
      <c r="D45" s="142"/>
    </row>
    <row r="46" spans="1:5" ht="13.15" customHeight="1" x14ac:dyDescent="0.2">
      <c r="A46" s="513" t="s">
        <v>2</v>
      </c>
      <c r="B46" s="514"/>
      <c r="C46" s="514"/>
      <c r="D46" s="539" t="s">
        <v>249</v>
      </c>
      <c r="E46" s="566" t="s">
        <v>389</v>
      </c>
    </row>
    <row r="47" spans="1:5" ht="25.9" customHeight="1" thickBot="1" x14ac:dyDescent="0.25">
      <c r="A47" s="515"/>
      <c r="B47" s="516"/>
      <c r="C47" s="516"/>
      <c r="D47" s="568"/>
      <c r="E47" s="567"/>
    </row>
    <row r="48" spans="1:5" x14ac:dyDescent="0.2">
      <c r="A48" s="240" t="s">
        <v>29</v>
      </c>
      <c r="B48" s="241"/>
      <c r="C48" s="241"/>
      <c r="D48" s="360">
        <f>SUM(D49+D52+D53+D54+D55)</f>
        <v>62414000</v>
      </c>
      <c r="E48" s="361">
        <f>SUM(E49+E52+E53+E54+E55)</f>
        <v>62593789</v>
      </c>
    </row>
    <row r="49" spans="1:5" ht="12" customHeight="1" x14ac:dyDescent="0.2">
      <c r="A49" s="247" t="s">
        <v>7</v>
      </c>
      <c r="B49" s="519" t="s">
        <v>30</v>
      </c>
      <c r="C49" s="519"/>
      <c r="D49" s="339">
        <f>SUM(D50:D51)</f>
        <v>37373000</v>
      </c>
      <c r="E49" s="342">
        <f>SUM(E50:E51)</f>
        <v>37373000</v>
      </c>
    </row>
    <row r="50" spans="1:5" ht="12.75" customHeight="1" x14ac:dyDescent="0.2">
      <c r="A50" s="244"/>
      <c r="B50" s="238">
        <v>1</v>
      </c>
      <c r="C50" s="245" t="s">
        <v>111</v>
      </c>
      <c r="D50" s="339">
        <v>36958000</v>
      </c>
      <c r="E50" s="342">
        <v>36958000</v>
      </c>
    </row>
    <row r="51" spans="1:5" x14ac:dyDescent="0.2">
      <c r="A51" s="244"/>
      <c r="B51" s="238">
        <v>2</v>
      </c>
      <c r="C51" s="245" t="s">
        <v>94</v>
      </c>
      <c r="D51" s="339">
        <v>415000</v>
      </c>
      <c r="E51" s="342">
        <v>415000</v>
      </c>
    </row>
    <row r="52" spans="1:5" ht="12.75" customHeight="1" x14ac:dyDescent="0.2">
      <c r="A52" s="249" t="s">
        <v>9</v>
      </c>
      <c r="B52" s="492" t="s">
        <v>31</v>
      </c>
      <c r="C52" s="492"/>
      <c r="D52" s="339">
        <v>7624000</v>
      </c>
      <c r="E52" s="342">
        <v>7624000</v>
      </c>
    </row>
    <row r="53" spans="1:5" ht="12.75" customHeight="1" x14ac:dyDescent="0.2">
      <c r="A53" s="249" t="s">
        <v>17</v>
      </c>
      <c r="B53" s="492" t="s">
        <v>32</v>
      </c>
      <c r="C53" s="492"/>
      <c r="D53" s="339">
        <v>17417000</v>
      </c>
      <c r="E53" s="342">
        <v>17596789</v>
      </c>
    </row>
    <row r="54" spans="1:5" x14ac:dyDescent="0.2">
      <c r="A54" s="249" t="s">
        <v>12</v>
      </c>
      <c r="B54" s="492" t="s">
        <v>33</v>
      </c>
      <c r="C54" s="492"/>
      <c r="D54" s="339"/>
      <c r="E54" s="342"/>
    </row>
    <row r="55" spans="1:5" x14ac:dyDescent="0.2">
      <c r="A55" s="250" t="s">
        <v>34</v>
      </c>
      <c r="B55" s="492" t="s">
        <v>35</v>
      </c>
      <c r="C55" s="492"/>
      <c r="D55" s="339">
        <f>SUM(D56:D59)</f>
        <v>0</v>
      </c>
      <c r="E55" s="342">
        <f>SUM(E56:E59)</f>
        <v>0</v>
      </c>
    </row>
    <row r="56" spans="1:5" x14ac:dyDescent="0.2">
      <c r="A56" s="244"/>
      <c r="B56" s="248">
        <v>1</v>
      </c>
      <c r="C56" s="248" t="s">
        <v>95</v>
      </c>
      <c r="D56" s="339"/>
      <c r="E56" s="342"/>
    </row>
    <row r="57" spans="1:5" x14ac:dyDescent="0.2">
      <c r="A57" s="244"/>
      <c r="B57" s="238">
        <v>2</v>
      </c>
      <c r="C57" s="238" t="s">
        <v>96</v>
      </c>
      <c r="D57" s="339"/>
      <c r="E57" s="342"/>
    </row>
    <row r="58" spans="1:5" x14ac:dyDescent="0.2">
      <c r="A58" s="244"/>
      <c r="B58" s="238">
        <v>3</v>
      </c>
      <c r="C58" s="238" t="s">
        <v>97</v>
      </c>
      <c r="D58" s="339"/>
      <c r="E58" s="342"/>
    </row>
    <row r="59" spans="1:5" x14ac:dyDescent="0.2">
      <c r="A59" s="244"/>
      <c r="B59" s="238">
        <v>4</v>
      </c>
      <c r="C59" s="238" t="s">
        <v>98</v>
      </c>
      <c r="D59" s="339"/>
      <c r="E59" s="342"/>
    </row>
    <row r="60" spans="1:5" x14ac:dyDescent="0.2">
      <c r="A60" s="250" t="s">
        <v>79</v>
      </c>
      <c r="B60" s="492" t="s">
        <v>101</v>
      </c>
      <c r="C60" s="492"/>
      <c r="D60" s="314">
        <f>SUM(D61:D63)</f>
        <v>1448000</v>
      </c>
      <c r="E60" s="341">
        <f>SUM(E61:E63)</f>
        <v>1575000</v>
      </c>
    </row>
    <row r="61" spans="1:5" s="3" customFormat="1" x14ac:dyDescent="0.2">
      <c r="A61" s="250"/>
      <c r="B61" s="251" t="s">
        <v>7</v>
      </c>
      <c r="C61" s="251" t="s">
        <v>37</v>
      </c>
      <c r="D61" s="314">
        <v>1448000</v>
      </c>
      <c r="E61" s="341">
        <v>1575000</v>
      </c>
    </row>
    <row r="62" spans="1:5" x14ac:dyDescent="0.2">
      <c r="A62" s="250"/>
      <c r="B62" s="251" t="s">
        <v>9</v>
      </c>
      <c r="C62" s="251" t="s">
        <v>39</v>
      </c>
      <c r="D62" s="314"/>
      <c r="E62" s="341"/>
    </row>
    <row r="63" spans="1:5" x14ac:dyDescent="0.2">
      <c r="A63" s="250"/>
      <c r="B63" s="239" t="s">
        <v>17</v>
      </c>
      <c r="C63" s="239" t="s">
        <v>40</v>
      </c>
      <c r="D63" s="314"/>
      <c r="E63" s="341"/>
    </row>
    <row r="64" spans="1:5" x14ac:dyDescent="0.2">
      <c r="A64" s="491" t="s">
        <v>41</v>
      </c>
      <c r="B64" s="492"/>
      <c r="C64" s="492"/>
      <c r="D64" s="314">
        <f>SUM(D48+D60)</f>
        <v>63862000</v>
      </c>
      <c r="E64" s="341">
        <f>SUM(E48+E60)</f>
        <v>64168789</v>
      </c>
    </row>
    <row r="65" spans="1:5" x14ac:dyDescent="0.2">
      <c r="A65" s="249" t="s">
        <v>87</v>
      </c>
      <c r="B65" s="492" t="s">
        <v>107</v>
      </c>
      <c r="C65" s="492"/>
      <c r="D65" s="314"/>
      <c r="E65" s="341"/>
    </row>
    <row r="66" spans="1:5" ht="13.5" thickBot="1" x14ac:dyDescent="0.25">
      <c r="A66" s="493" t="s">
        <v>129</v>
      </c>
      <c r="B66" s="494"/>
      <c r="C66" s="494"/>
      <c r="D66" s="237">
        <f>SUM(D65+D64)</f>
        <v>63862000</v>
      </c>
      <c r="E66" s="218">
        <f>SUM(E65+E64)</f>
        <v>64168789</v>
      </c>
    </row>
  </sheetData>
  <mergeCells count="34">
    <mergeCell ref="B65:C65"/>
    <mergeCell ref="A66:C66"/>
    <mergeCell ref="B55:C55"/>
    <mergeCell ref="A64:C64"/>
    <mergeCell ref="B60:C60"/>
    <mergeCell ref="B49:C49"/>
    <mergeCell ref="B52:C52"/>
    <mergeCell ref="B53:C53"/>
    <mergeCell ref="B54:C54"/>
    <mergeCell ref="A42:C42"/>
    <mergeCell ref="E46:E47"/>
    <mergeCell ref="A1:E1"/>
    <mergeCell ref="A2:E2"/>
    <mergeCell ref="A44:E44"/>
    <mergeCell ref="A5:D5"/>
    <mergeCell ref="A8:C9"/>
    <mergeCell ref="D8:D9"/>
    <mergeCell ref="B11:C11"/>
    <mergeCell ref="B14:C14"/>
    <mergeCell ref="B19:C19"/>
    <mergeCell ref="B28:C28"/>
    <mergeCell ref="B30:C30"/>
    <mergeCell ref="A46:C47"/>
    <mergeCell ref="B41:C41"/>
    <mergeCell ref="D46:D47"/>
    <mergeCell ref="B33:C33"/>
    <mergeCell ref="A3:E3"/>
    <mergeCell ref="A4:E4"/>
    <mergeCell ref="B29:C29"/>
    <mergeCell ref="B39:C39"/>
    <mergeCell ref="A37:C37"/>
    <mergeCell ref="B38:C38"/>
    <mergeCell ref="E8:E9"/>
    <mergeCell ref="B36:C3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A13" sqref="A13:B13"/>
    </sheetView>
  </sheetViews>
  <sheetFormatPr defaultColWidth="9.140625" defaultRowHeight="12.75" x14ac:dyDescent="0.2"/>
  <cols>
    <col min="1" max="1" width="41.140625" style="1" customWidth="1"/>
    <col min="2" max="2" width="16.5703125" style="1" customWidth="1"/>
    <col min="3" max="3" width="14" style="1" customWidth="1"/>
    <col min="4" max="4" width="11.140625" style="1" customWidth="1"/>
    <col min="5" max="16384" width="9.140625" style="1"/>
  </cols>
  <sheetData>
    <row r="1" spans="1:7" ht="32.25" customHeight="1" x14ac:dyDescent="0.2">
      <c r="A1" s="496" t="s">
        <v>403</v>
      </c>
      <c r="B1" s="496"/>
      <c r="C1" s="496"/>
    </row>
    <row r="2" spans="1:7" ht="13.15" x14ac:dyDescent="0.25">
      <c r="A2" s="497" t="s">
        <v>1</v>
      </c>
      <c r="B2" s="497"/>
      <c r="C2" s="497"/>
    </row>
    <row r="3" spans="1:7" x14ac:dyDescent="0.2">
      <c r="A3" s="495" t="s">
        <v>257</v>
      </c>
      <c r="B3" s="495"/>
      <c r="C3" s="495"/>
      <c r="D3" s="495"/>
    </row>
    <row r="4" spans="1:7" x14ac:dyDescent="0.2">
      <c r="A4" s="572" t="s">
        <v>264</v>
      </c>
      <c r="B4" s="572"/>
      <c r="C4" s="572"/>
      <c r="D4" s="572"/>
    </row>
    <row r="5" spans="1:7" ht="13.9" thickBot="1" x14ac:dyDescent="0.3">
      <c r="A5" s="528"/>
      <c r="B5" s="528"/>
      <c r="C5" s="528"/>
    </row>
    <row r="6" spans="1:7" ht="13.9" hidden="1" thickBot="1" x14ac:dyDescent="0.3">
      <c r="A6" s="6" t="s">
        <v>49</v>
      </c>
      <c r="B6" s="7" t="s">
        <v>50</v>
      </c>
      <c r="C6" s="7" t="s">
        <v>51</v>
      </c>
      <c r="D6" s="2"/>
      <c r="E6" s="2"/>
      <c r="F6" s="2"/>
      <c r="G6" s="2"/>
    </row>
    <row r="7" spans="1:7" ht="13.9" hidden="1" thickBot="1" x14ac:dyDescent="0.3">
      <c r="A7" s="6"/>
      <c r="B7" s="7"/>
      <c r="C7" s="7"/>
    </row>
    <row r="8" spans="1:7" ht="15" customHeight="1" x14ac:dyDescent="0.2">
      <c r="A8" s="513" t="s">
        <v>245</v>
      </c>
      <c r="B8" s="514"/>
      <c r="C8" s="539" t="s">
        <v>249</v>
      </c>
      <c r="D8" s="517" t="s">
        <v>389</v>
      </c>
    </row>
    <row r="9" spans="1:7" ht="26.45" customHeight="1" thickBot="1" x14ac:dyDescent="0.25">
      <c r="A9" s="537"/>
      <c r="B9" s="538"/>
      <c r="C9" s="540"/>
      <c r="D9" s="573"/>
    </row>
    <row r="10" spans="1:7" x14ac:dyDescent="0.2">
      <c r="A10" s="554" t="s">
        <v>258</v>
      </c>
      <c r="B10" s="404" t="s">
        <v>30</v>
      </c>
      <c r="C10" s="360">
        <v>25634000</v>
      </c>
      <c r="D10" s="405">
        <v>25634000</v>
      </c>
    </row>
    <row r="11" spans="1:7" x14ac:dyDescent="0.2">
      <c r="A11" s="547"/>
      <c r="B11" s="406" t="s">
        <v>246</v>
      </c>
      <c r="C11" s="313">
        <v>5244000</v>
      </c>
      <c r="D11" s="407">
        <v>5244000</v>
      </c>
    </row>
    <row r="12" spans="1:7" ht="15" customHeight="1" x14ac:dyDescent="0.2">
      <c r="A12" s="547"/>
      <c r="B12" s="408" t="s">
        <v>32</v>
      </c>
      <c r="C12" s="322">
        <v>1543000</v>
      </c>
      <c r="D12" s="407">
        <v>1543000</v>
      </c>
    </row>
    <row r="13" spans="1:7" x14ac:dyDescent="0.2">
      <c r="A13" s="545" t="s">
        <v>5</v>
      </c>
      <c r="B13" s="546"/>
      <c r="C13" s="314">
        <f>SUM(C10:C12)</f>
        <v>32421000</v>
      </c>
      <c r="D13" s="409">
        <f>SUM(D10:D12)</f>
        <v>32421000</v>
      </c>
    </row>
    <row r="14" spans="1:7" x14ac:dyDescent="0.2">
      <c r="A14" s="544" t="s">
        <v>259</v>
      </c>
      <c r="B14" s="410" t="s">
        <v>30</v>
      </c>
      <c r="C14" s="339">
        <v>195000</v>
      </c>
      <c r="D14" s="407">
        <v>195000</v>
      </c>
    </row>
    <row r="15" spans="1:7" x14ac:dyDescent="0.2">
      <c r="A15" s="544"/>
      <c r="B15" s="406" t="s">
        <v>246</v>
      </c>
      <c r="C15" s="339">
        <v>35000</v>
      </c>
      <c r="D15" s="407">
        <v>35000</v>
      </c>
    </row>
    <row r="16" spans="1:7" x14ac:dyDescent="0.2">
      <c r="A16" s="544"/>
      <c r="B16" s="408" t="s">
        <v>32</v>
      </c>
      <c r="C16" s="339">
        <v>2000000</v>
      </c>
      <c r="D16" s="407">
        <v>2000000</v>
      </c>
    </row>
    <row r="17" spans="1:4" x14ac:dyDescent="0.2">
      <c r="A17" s="545" t="s">
        <v>5</v>
      </c>
      <c r="B17" s="546"/>
      <c r="C17" s="314">
        <f>SUM(C14:C16)</f>
        <v>2230000</v>
      </c>
      <c r="D17" s="409">
        <f>SUM(D14:D16)</f>
        <v>2230000</v>
      </c>
    </row>
    <row r="18" spans="1:4" ht="15" customHeight="1" x14ac:dyDescent="0.2">
      <c r="A18" s="547" t="s">
        <v>260</v>
      </c>
      <c r="B18" s="410" t="s">
        <v>30</v>
      </c>
      <c r="C18" s="339"/>
      <c r="D18" s="407"/>
    </row>
    <row r="19" spans="1:4" ht="15" customHeight="1" x14ac:dyDescent="0.2">
      <c r="A19" s="547"/>
      <c r="B19" s="406" t="s">
        <v>246</v>
      </c>
      <c r="C19" s="339">
        <v>4000</v>
      </c>
      <c r="D19" s="407">
        <v>4000</v>
      </c>
    </row>
    <row r="20" spans="1:4" x14ac:dyDescent="0.2">
      <c r="A20" s="547"/>
      <c r="B20" s="408" t="s">
        <v>32</v>
      </c>
      <c r="C20" s="339">
        <v>2648000</v>
      </c>
      <c r="D20" s="407">
        <v>2827789</v>
      </c>
    </row>
    <row r="21" spans="1:4" s="15" customFormat="1" x14ac:dyDescent="0.2">
      <c r="A21" s="545" t="s">
        <v>5</v>
      </c>
      <c r="B21" s="546"/>
      <c r="C21" s="314">
        <f>SUM(C18:C20)</f>
        <v>2652000</v>
      </c>
      <c r="D21" s="409">
        <f>SUM(D18:D20)</f>
        <v>2831789</v>
      </c>
    </row>
    <row r="22" spans="1:4" x14ac:dyDescent="0.2">
      <c r="A22" s="544" t="s">
        <v>261</v>
      </c>
      <c r="B22" s="410" t="s">
        <v>30</v>
      </c>
      <c r="C22" s="339"/>
      <c r="D22" s="407"/>
    </row>
    <row r="23" spans="1:4" x14ac:dyDescent="0.2">
      <c r="A23" s="544"/>
      <c r="B23" s="406" t="s">
        <v>246</v>
      </c>
      <c r="C23" s="339"/>
      <c r="D23" s="407"/>
    </row>
    <row r="24" spans="1:4" s="13" customFormat="1" ht="15" customHeight="1" x14ac:dyDescent="0.2">
      <c r="A24" s="544"/>
      <c r="B24" s="408" t="s">
        <v>32</v>
      </c>
      <c r="C24" s="339">
        <v>7142000</v>
      </c>
      <c r="D24" s="407">
        <v>7142000</v>
      </c>
    </row>
    <row r="25" spans="1:4" s="13" customFormat="1" ht="15" customHeight="1" x14ac:dyDescent="0.2">
      <c r="A25" s="545" t="s">
        <v>5</v>
      </c>
      <c r="B25" s="546"/>
      <c r="C25" s="314">
        <f>SUM(C22:C24)</f>
        <v>7142000</v>
      </c>
      <c r="D25" s="409">
        <f>SUM(D22:D24)</f>
        <v>7142000</v>
      </c>
    </row>
    <row r="26" spans="1:4" ht="15" customHeight="1" x14ac:dyDescent="0.2">
      <c r="A26" s="544" t="s">
        <v>262</v>
      </c>
      <c r="B26" s="410" t="s">
        <v>30</v>
      </c>
      <c r="C26" s="339">
        <v>11544000</v>
      </c>
      <c r="D26" s="407">
        <v>11544000</v>
      </c>
    </row>
    <row r="27" spans="1:4" ht="15" customHeight="1" x14ac:dyDescent="0.2">
      <c r="A27" s="544"/>
      <c r="B27" s="406" t="s">
        <v>246</v>
      </c>
      <c r="C27" s="339">
        <v>2341000</v>
      </c>
      <c r="D27" s="407">
        <v>2341000</v>
      </c>
    </row>
    <row r="28" spans="1:4" ht="15" customHeight="1" x14ac:dyDescent="0.2">
      <c r="A28" s="544"/>
      <c r="B28" s="408" t="s">
        <v>32</v>
      </c>
      <c r="C28" s="339">
        <v>4026000</v>
      </c>
      <c r="D28" s="407">
        <v>4026000</v>
      </c>
    </row>
    <row r="29" spans="1:4" s="15" customFormat="1" ht="15" customHeight="1" x14ac:dyDescent="0.2">
      <c r="A29" s="545" t="s">
        <v>5</v>
      </c>
      <c r="B29" s="546"/>
      <c r="C29" s="314">
        <f>SUM(C26:C28)</f>
        <v>17911000</v>
      </c>
      <c r="D29" s="409">
        <f>SUM(D26:D28)</f>
        <v>17911000</v>
      </c>
    </row>
    <row r="30" spans="1:4" s="13" customFormat="1" ht="15" customHeight="1" x14ac:dyDescent="0.2">
      <c r="A30" s="569" t="s">
        <v>263</v>
      </c>
      <c r="B30" s="410" t="s">
        <v>30</v>
      </c>
      <c r="C30" s="339"/>
      <c r="D30" s="407"/>
    </row>
    <row r="31" spans="1:4" s="13" customFormat="1" ht="15" customHeight="1" x14ac:dyDescent="0.2">
      <c r="A31" s="569"/>
      <c r="B31" s="406" t="s">
        <v>246</v>
      </c>
      <c r="C31" s="339"/>
      <c r="D31" s="407"/>
    </row>
    <row r="32" spans="1:4" s="20" customFormat="1" ht="15" customHeight="1" x14ac:dyDescent="0.2">
      <c r="A32" s="569"/>
      <c r="B32" s="408" t="s">
        <v>32</v>
      </c>
      <c r="C32" s="339">
        <v>58000</v>
      </c>
      <c r="D32" s="407">
        <v>58000</v>
      </c>
    </row>
    <row r="33" spans="1:4" s="13" customFormat="1" ht="15" customHeight="1" thickBot="1" x14ac:dyDescent="0.25">
      <c r="A33" s="570" t="s">
        <v>5</v>
      </c>
      <c r="B33" s="571"/>
      <c r="C33" s="411">
        <f>SUM(C30:C32)</f>
        <v>58000</v>
      </c>
      <c r="D33" s="412">
        <f>SUM(D30:D32)</f>
        <v>58000</v>
      </c>
    </row>
    <row r="34" spans="1:4" x14ac:dyDescent="0.2">
      <c r="A34" s="20"/>
      <c r="B34" s="20"/>
      <c r="C34" s="15"/>
    </row>
    <row r="35" spans="1:4" ht="15" customHeight="1" x14ac:dyDescent="0.2">
      <c r="A35" s="511"/>
      <c r="B35" s="511"/>
      <c r="C35" s="15"/>
    </row>
    <row r="39" spans="1:4" ht="12" customHeight="1" x14ac:dyDescent="0.2"/>
    <row r="40" spans="1:4" ht="13.15" hidden="1" x14ac:dyDescent="0.25">
      <c r="A40" s="16"/>
      <c r="B40" s="16"/>
      <c r="C40" s="16"/>
    </row>
    <row r="41" spans="1:4" x14ac:dyDescent="0.2">
      <c r="A41" s="16"/>
      <c r="B41" s="16"/>
      <c r="C41" s="16"/>
    </row>
    <row r="42" spans="1:4" x14ac:dyDescent="0.2">
      <c r="A42" s="512"/>
      <c r="B42" s="512"/>
      <c r="C42" s="17"/>
    </row>
    <row r="43" spans="1:4" x14ac:dyDescent="0.2">
      <c r="A43" s="512"/>
      <c r="B43" s="512"/>
      <c r="C43" s="17"/>
    </row>
    <row r="44" spans="1:4" x14ac:dyDescent="0.2">
      <c r="A44" s="510"/>
      <c r="B44" s="510"/>
      <c r="C44" s="15"/>
    </row>
    <row r="45" spans="1:4" x14ac:dyDescent="0.2">
      <c r="A45" s="15"/>
      <c r="B45" s="15"/>
      <c r="C45" s="15"/>
    </row>
    <row r="46" spans="1:4" x14ac:dyDescent="0.2">
      <c r="A46" s="15"/>
      <c r="B46" s="15"/>
      <c r="C46" s="15"/>
    </row>
    <row r="47" spans="1:4" x14ac:dyDescent="0.2">
      <c r="A47" s="15"/>
      <c r="B47" s="15"/>
      <c r="C47" s="15"/>
    </row>
    <row r="48" spans="1:4" x14ac:dyDescent="0.2">
      <c r="A48" s="15"/>
      <c r="B48" s="15"/>
      <c r="C48" s="15"/>
    </row>
    <row r="49" spans="1:3" x14ac:dyDescent="0.2">
      <c r="A49" s="15"/>
      <c r="B49" s="15"/>
      <c r="C49" s="15"/>
    </row>
    <row r="50" spans="1:3" x14ac:dyDescent="0.2">
      <c r="A50" s="510"/>
      <c r="B50" s="510"/>
      <c r="C50" s="15"/>
    </row>
    <row r="51" spans="1:3" x14ac:dyDescent="0.2">
      <c r="A51" s="15"/>
      <c r="B51" s="15"/>
      <c r="C51" s="15"/>
    </row>
    <row r="52" spans="1:3" x14ac:dyDescent="0.2">
      <c r="A52" s="15"/>
      <c r="B52" s="15"/>
      <c r="C52" s="15"/>
    </row>
    <row r="53" spans="1:3" s="3" customFormat="1" x14ac:dyDescent="0.2">
      <c r="A53" s="15"/>
      <c r="B53" s="15"/>
      <c r="C53" s="15"/>
    </row>
    <row r="54" spans="1:3" x14ac:dyDescent="0.2">
      <c r="A54" s="510"/>
      <c r="B54" s="510"/>
      <c r="C54" s="18"/>
    </row>
    <row r="55" spans="1:3" x14ac:dyDescent="0.2">
      <c r="A55" s="510"/>
      <c r="B55" s="510"/>
      <c r="C55" s="15"/>
    </row>
    <row r="56" spans="1:3" x14ac:dyDescent="0.2">
      <c r="A56" s="15"/>
      <c r="B56" s="15"/>
      <c r="C56" s="15"/>
    </row>
    <row r="57" spans="1:3" x14ac:dyDescent="0.2">
      <c r="A57" s="15"/>
      <c r="B57" s="15"/>
      <c r="C57" s="15"/>
    </row>
    <row r="58" spans="1:3" x14ac:dyDescent="0.2">
      <c r="A58" s="15"/>
      <c r="B58" s="15"/>
      <c r="C58" s="15"/>
    </row>
    <row r="59" spans="1:3" s="3" customFormat="1" x14ac:dyDescent="0.2">
      <c r="A59" s="15"/>
      <c r="B59" s="15"/>
      <c r="C59" s="15"/>
    </row>
    <row r="60" spans="1:3" s="3" customFormat="1" x14ac:dyDescent="0.2">
      <c r="A60" s="510"/>
      <c r="B60" s="510"/>
      <c r="C60" s="18"/>
    </row>
    <row r="61" spans="1:3" x14ac:dyDescent="0.2">
      <c r="A61" s="510"/>
      <c r="B61" s="510"/>
      <c r="C61" s="18"/>
    </row>
    <row r="62" spans="1:3" x14ac:dyDescent="0.2">
      <c r="A62" s="15"/>
      <c r="B62" s="15"/>
      <c r="C62" s="15"/>
    </row>
    <row r="63" spans="1:3" x14ac:dyDescent="0.2">
      <c r="A63" s="15"/>
      <c r="B63" s="15"/>
      <c r="C63" s="15"/>
    </row>
    <row r="64" spans="1:3" x14ac:dyDescent="0.2">
      <c r="A64" s="15"/>
      <c r="B64" s="15"/>
      <c r="C64" s="15"/>
    </row>
  </sheetData>
  <mergeCells count="29">
    <mergeCell ref="A14:A16"/>
    <mergeCell ref="A18:A20"/>
    <mergeCell ref="A22:A24"/>
    <mergeCell ref="A8:A9"/>
    <mergeCell ref="B8:B9"/>
    <mergeCell ref="C8:C9"/>
    <mergeCell ref="A10:A12"/>
    <mergeCell ref="A13:B13"/>
    <mergeCell ref="A1:C1"/>
    <mergeCell ref="A2:C2"/>
    <mergeCell ref="A5:C5"/>
    <mergeCell ref="A3:D3"/>
    <mergeCell ref="A4:D4"/>
    <mergeCell ref="D8:D9"/>
    <mergeCell ref="A60:B60"/>
    <mergeCell ref="A61:B61"/>
    <mergeCell ref="A17:B17"/>
    <mergeCell ref="A21:B21"/>
    <mergeCell ref="A35:B35"/>
    <mergeCell ref="A42:B43"/>
    <mergeCell ref="A44:B44"/>
    <mergeCell ref="A50:B50"/>
    <mergeCell ref="A54:B54"/>
    <mergeCell ref="A26:A28"/>
    <mergeCell ref="A29:B29"/>
    <mergeCell ref="A30:A32"/>
    <mergeCell ref="A33:B33"/>
    <mergeCell ref="A55:B55"/>
    <mergeCell ref="A25:B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1. sz melléklet</vt:lpstr>
      <vt:lpstr>2. sz melléklet</vt:lpstr>
      <vt:lpstr>3. sz melléklet</vt:lpstr>
      <vt:lpstr>4.1 sz melléklet</vt:lpstr>
      <vt:lpstr>4.2 sz melléklet</vt:lpstr>
      <vt:lpstr>4.3 sz. melléklet</vt:lpstr>
      <vt:lpstr>5. sz melléklet</vt:lpstr>
      <vt:lpstr>6. sz melléklet</vt:lpstr>
      <vt:lpstr>6.1 számú melléklet</vt:lpstr>
      <vt:lpstr>7. sz melléklet</vt:lpstr>
      <vt:lpstr>8. sz melléklet</vt:lpstr>
      <vt:lpstr>9. sz melléklet</vt:lpstr>
      <vt:lpstr>10. sz melléklet</vt:lpstr>
      <vt:lpstr>11.sz melléklet</vt:lpstr>
      <vt:lpstr>12. sz melléklet</vt:lpstr>
      <vt:lpstr>13. sz melléklet</vt:lpstr>
      <vt:lpstr>14. sz melléklet</vt:lpstr>
      <vt:lpstr>15. sz melléklet</vt:lpstr>
      <vt:lpstr>16.sz melléklet</vt:lpstr>
      <vt:lpstr>17.sz. melléklet</vt:lpstr>
      <vt:lpstr>18.sz.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konyvelo</dc:creator>
  <cp:lastModifiedBy>Ottonari.Eszter</cp:lastModifiedBy>
  <cp:lastPrinted>2020-07-27T12:26:35Z</cp:lastPrinted>
  <dcterms:created xsi:type="dcterms:W3CDTF">2019-01-11T19:00:49Z</dcterms:created>
  <dcterms:modified xsi:type="dcterms:W3CDTF">2020-07-27T13:24:08Z</dcterms:modified>
</cp:coreProperties>
</file>