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15" windowWidth="11895" windowHeight="1170" tabRatio="577" activeTab="7"/>
  </bookViews>
  <sheets>
    <sheet name="2.sz.mell." sheetId="1" r:id="rId1"/>
    <sheet name="3.sz. mell bev." sheetId="2" r:id="rId2"/>
    <sheet name="3.sz.mell. kiad." sheetId="3" r:id="rId3"/>
    <sheet name="3a" sheetId="4" r:id="rId4"/>
    <sheet name="3b" sheetId="5" r:id="rId5"/>
    <sheet name="3c" sheetId="6" r:id="rId6"/>
    <sheet name="4.sz.mell." sheetId="7" r:id="rId7"/>
    <sheet name="5.sz.mell." sheetId="8" r:id="rId8"/>
  </sheets>
  <definedNames>
    <definedName name="_xlnm.Print_Titles" localSheetId="0">'2.sz.mell.'!$A:$A</definedName>
    <definedName name="_xlnm.Print_Titles" localSheetId="3">'3a'!$1:$4</definedName>
    <definedName name="_xlnm.Print_Titles" localSheetId="4">'3b'!$1:$5</definedName>
    <definedName name="_xlnm.Print_Titles" localSheetId="5">'3c'!$1:$6</definedName>
    <definedName name="_xlnm.Print_Titles" localSheetId="6">'4.sz.mell.'!$1:$7</definedName>
    <definedName name="_xlnm.Print_Titles" localSheetId="7">'5.sz.mell.'!$1:$6</definedName>
  </definedNames>
  <calcPr fullCalcOnLoad="1"/>
</workbook>
</file>

<file path=xl/sharedStrings.xml><?xml version="1.0" encoding="utf-8"?>
<sst xmlns="http://schemas.openxmlformats.org/spreadsheetml/2006/main" count="596" uniqueCount="366">
  <si>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</si>
  <si>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</si>
  <si>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</si>
  <si>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</si>
  <si>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</si>
  <si>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</si>
  <si>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Önkormányzat nagyértékű szoftver</t>
  </si>
  <si>
    <t>Microwoks rendszer nagyértékű eszközbeszerzés</t>
  </si>
  <si>
    <t>Önkormányzat kisértékű számítástechnika</t>
  </si>
  <si>
    <t>d/ kisértékű szoftverbeszerzés</t>
  </si>
  <si>
    <t>a/ Működési célú költségvetési támogatás</t>
  </si>
  <si>
    <t>OEP teljesítmény-finanszírozás</t>
  </si>
  <si>
    <t>Működési bevételek</t>
  </si>
  <si>
    <t>Komló Városi Óvoda</t>
  </si>
  <si>
    <t>Tagi kölcsön visszafizetés Habilitas Kft.</t>
  </si>
  <si>
    <t>Támfal, vízelvezetés havaria</t>
  </si>
  <si>
    <t>B E R U H Á Z Á S O K:</t>
  </si>
  <si>
    <t>Bírság és pótlék bevétel</t>
  </si>
  <si>
    <t>Felhalmozási kiadások összesen:</t>
  </si>
  <si>
    <t>Fejlesztési célú pénzeszköz-átadás Komlói Bányász Horgászegyesületnek</t>
  </si>
  <si>
    <t>Talajterhelési díj</t>
  </si>
  <si>
    <t>Együtt:</t>
  </si>
  <si>
    <t>Engedélyezett létszám</t>
  </si>
  <si>
    <t>Beruházások összesen:</t>
  </si>
  <si>
    <t>Lakásmobilitás</t>
  </si>
  <si>
    <t>F E L Ú J Í T Á S:</t>
  </si>
  <si>
    <t>Felújítás összesen:</t>
  </si>
  <si>
    <t>Képviselő-testület által elfogadott, szerződéssel le nem kötött feladatok</t>
  </si>
  <si>
    <t>Egyéb igények</t>
  </si>
  <si>
    <t>Megnevezés</t>
  </si>
  <si>
    <t>Intézmény megnevezése</t>
  </si>
  <si>
    <t>Önkormányzat működési bevételei</t>
  </si>
  <si>
    <t>a/ nem lakás célú ingatlanértékesítés</t>
  </si>
  <si>
    <t>Közhatalmi bevételek</t>
  </si>
  <si>
    <t>Fejlesztési célú pénzeszköz-átadás Orfű-Pécsi tó Kft-nek</t>
  </si>
  <si>
    <t>Önkormányzati tulajdonú lakások kéményfelújítása</t>
  </si>
  <si>
    <t>GESZ felújítás, karbantartási keret</t>
  </si>
  <si>
    <t>Pannóniai ipari öröksége (IPA)</t>
  </si>
  <si>
    <t>DDOP-5.1.5/B-11-2001-0018 Helyi jelentőségű vízvédelmi rendszerek fejlesztése Komló város területén</t>
  </si>
  <si>
    <t>DDOP-5.1.5/B-11-2001-0018 Helyi jelentőségű vízvédelmi rendszerek fejlesztése Komló város területén EU önerő alap</t>
  </si>
  <si>
    <t>Fejlesztési célú pénzeszköz-átadás Fűtőerőmű Kft-nek</t>
  </si>
  <si>
    <t>GESZ</t>
  </si>
  <si>
    <t>Városgondnokság</t>
  </si>
  <si>
    <t>Önkormányzat</t>
  </si>
  <si>
    <t>Összesen</t>
  </si>
  <si>
    <t>Különféle bírságok bevételei</t>
  </si>
  <si>
    <t>Működési bevétel összesen: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</si>
  <si>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</si>
  <si>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</si>
  <si>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</si>
  <si>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</si>
  <si>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</si>
  <si>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</si>
  <si>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</si>
  <si>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</si>
  <si>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Városi felújítási keret</t>
  </si>
  <si>
    <t>Vízi közmű felújítási keret</t>
  </si>
  <si>
    <t>Lakóházfelújítás (felújítási alap)</t>
  </si>
  <si>
    <t>Fejlesztési kamat összesen:</t>
  </si>
  <si>
    <t>Tárgyévi fejlesztési hitelek kamata</t>
  </si>
  <si>
    <t>a/ nagyértékű eszközbeszerzés</t>
  </si>
  <si>
    <t>b/ nagyértékű szoftverbeszerzés</t>
  </si>
  <si>
    <t>c/ kisértékű informatikai eszközbeszerzés (dologiból átcsoportosítva)</t>
  </si>
  <si>
    <t>Közös önkormányzati hivatal informatika:</t>
  </si>
  <si>
    <t>Közös önkormányzati hivatal nagyértékű bútorbeszerzés</t>
  </si>
  <si>
    <t>FELHALMOZÁSI CÉLÚ PÉNZESZKÖZ-ÁTADÁS:</t>
  </si>
  <si>
    <t>Felhalmozási célú pénzeszköz-átadás összesen:</t>
  </si>
  <si>
    <t>Önkormányzati intézmények villamosbiztonsági felülvizsgálata</t>
  </si>
  <si>
    <t>Áh-n belülről összesen:</t>
  </si>
  <si>
    <t>ÁH-n kívülről összesen:</t>
  </si>
  <si>
    <t>Vis maior</t>
  </si>
  <si>
    <t xml:space="preserve">b/ Felhalmozási célú támogatás </t>
  </si>
  <si>
    <t>Önkormányzati egészségügyi feladatok OEP teljesítményfinanszírozása</t>
  </si>
  <si>
    <t>Komlói Többcélú Kistérségi Társulás támogatásértékű működési bevétel munkaszervezeti feladatok ellátásához</t>
  </si>
  <si>
    <t>Intézményi működési bevételek hivatal nélkül</t>
  </si>
  <si>
    <t>Hivatal működési bevételei</t>
  </si>
  <si>
    <t>Eredeti</t>
  </si>
  <si>
    <t>Egyéb működési célú kiadások</t>
  </si>
  <si>
    <t>Egyéb felhalmozási kiadások</t>
  </si>
  <si>
    <t>Munka- adókat terhelő járulékok</t>
  </si>
  <si>
    <t>Ellátottak pénzbeli juttatásai</t>
  </si>
  <si>
    <t>Működési célú tám. áh-n belülre</t>
  </si>
  <si>
    <t>Működési célú kölcsön nyújtása</t>
  </si>
  <si>
    <t>Működési célú tám. áh-n kívülre</t>
  </si>
  <si>
    <t>Tartalékok</t>
  </si>
  <si>
    <t>Felújítások</t>
  </si>
  <si>
    <t>Felhalm. célú tám. áh-n belülre</t>
  </si>
  <si>
    <t>Felhalm. célú kölcsön nyújtása</t>
  </si>
  <si>
    <t>Felhalm. célú tám. áh-n kívülre</t>
  </si>
  <si>
    <t>Tárgyévi kiadások</t>
  </si>
  <si>
    <t>K.V.Óvoda</t>
  </si>
  <si>
    <t>Könyvtár</t>
  </si>
  <si>
    <t>KH, Színház</t>
  </si>
  <si>
    <t>Intézmények összesen</t>
  </si>
  <si>
    <t>Hivatal</t>
  </si>
  <si>
    <t>Beruházások</t>
  </si>
  <si>
    <t>Elvonások és befizetések</t>
  </si>
  <si>
    <t>Költségvetési kiadások</t>
  </si>
  <si>
    <t>Finanszírozási kiadások</t>
  </si>
  <si>
    <t>Előirányzat-módosítási javaslat</t>
  </si>
  <si>
    <t>(bevétel, kiadás emeléssel járó)</t>
  </si>
  <si>
    <t>Intézmény</t>
  </si>
  <si>
    <t>Felhalm. bevételek</t>
  </si>
  <si>
    <t>József A. Városi Könyvt. és Muzeális Gy.</t>
  </si>
  <si>
    <t>Közösségek Háza, Színház és Hangv.terem</t>
  </si>
  <si>
    <t>Közös Önkormányzati Hivatal</t>
  </si>
  <si>
    <t>Intézmények össz.:</t>
  </si>
  <si>
    <t>Int.fin.korr.</t>
  </si>
  <si>
    <t xml:space="preserve">Komló Város Önkormányzat és intézményei </t>
  </si>
  <si>
    <t>Önkormányzati és intézményi felhalmozási célú kiadások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</si>
  <si>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</si>
  <si>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</si>
  <si>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</si>
  <si>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</si>
  <si>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ezer forintban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</si>
  <si>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</si>
  <si>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</si>
  <si>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</si>
  <si>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</si>
  <si>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</si>
  <si>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</si>
  <si>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</si>
  <si>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</si>
  <si>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</si>
  <si>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K914</t>
  </si>
  <si>
    <t>K9</t>
  </si>
  <si>
    <t>K</t>
  </si>
  <si>
    <t>B4</t>
  </si>
  <si>
    <t>Működési célú tám.  áh-n belülre</t>
  </si>
  <si>
    <t>Működési célú tám.   áh-n kívülre</t>
  </si>
  <si>
    <t>Felhalm. célú tám.  áh-n belülre</t>
  </si>
  <si>
    <t>ÁH-n belüli megelőlegezés visszafizetése</t>
  </si>
  <si>
    <t>Ebből: Koncessziós díj Dél-dunántúli Közlekedési Központ Zrt.</t>
  </si>
  <si>
    <t xml:space="preserve">           Víz- és szennyvízhálózat bérleti díja </t>
  </si>
  <si>
    <t>Iparűzési adó</t>
  </si>
  <si>
    <t>Építményadó</t>
  </si>
  <si>
    <t>Magánszemélyek kommunális adója</t>
  </si>
  <si>
    <t>Telekadó</t>
  </si>
  <si>
    <t>Idegenforgalmi adó</t>
  </si>
  <si>
    <t>Helyi adó összesen:</t>
  </si>
  <si>
    <t>Szabálysértési bírságok</t>
  </si>
  <si>
    <t>Közhatalmi bevétel Önkormányzatnál összesen:</t>
  </si>
  <si>
    <t>Önkormányzati ingatlanértékesítés</t>
  </si>
  <si>
    <t>Önkormányzat összesen:</t>
  </si>
  <si>
    <t>Intézmények összesen: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</si>
  <si>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</si>
  <si>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</si>
  <si>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és gyermekétkeztetési feladatainak támogatása</t>
  </si>
  <si>
    <t>Települési önkormányzatok kulturális feladatianak támogatása</t>
  </si>
  <si>
    <t>Működési célú költségvetési támogatások és kiegészítő támogatások</t>
  </si>
  <si>
    <t>ASP működtetésre pénzeszköz átvétel</t>
  </si>
  <si>
    <t>Intézményeknél összesen:</t>
  </si>
  <si>
    <t>Közvilágítás korszerűsítés törlesztés 2015. évi üteme (GREP Zrt.)</t>
  </si>
  <si>
    <t>Iskolaegészségügy informatika</t>
  </si>
  <si>
    <t>Közös önkormányzati hivatal kisértékű bútor-, textília, egyéb eszközbeszerzés (dologiból átcsoportosítva)</t>
  </si>
  <si>
    <t xml:space="preserve">Lakáscélú támogatás 2015. évi </t>
  </si>
  <si>
    <t xml:space="preserve">Munkáltatói lakástámogatás </t>
  </si>
  <si>
    <t>Mecsekjánosi puszta 0177 hrsz. Hídfelújítás (184/2013. (X.28.)</t>
  </si>
  <si>
    <t>Önkormányzati felhalmozási kiadások összesen:</t>
  </si>
  <si>
    <t>Intézményi felhalmozási kiadások összesen:</t>
  </si>
  <si>
    <t>Önkorm. működési tám.</t>
  </si>
  <si>
    <t>Elvonások és befizetések bevételei</t>
  </si>
  <si>
    <t>Működési célú tám. bevételei áh-n belülről</t>
  </si>
  <si>
    <t>Felhalm. célú önkorm. tám.</t>
  </si>
  <si>
    <t>Felhalm. célú tám. bevételei áh-n belülről</t>
  </si>
  <si>
    <t>Működési célú átvett pénzeszk.</t>
  </si>
  <si>
    <t>Felhalm. célú kölcsön térülése</t>
  </si>
  <si>
    <t>Felhalm. célú átvett pénzeszk.</t>
  </si>
  <si>
    <t>Belföldi ÉP bevételei</t>
  </si>
  <si>
    <t>Maradvány igénybe-vétele</t>
  </si>
  <si>
    <t>Működési célú finanszír</t>
  </si>
  <si>
    <t>Felhalm. célú finanszír</t>
  </si>
  <si>
    <t>Finan-szírozási bevételek</t>
  </si>
  <si>
    <t>Tárgyévi bevételek</t>
  </si>
  <si>
    <t>Elvonások és befiz.</t>
  </si>
  <si>
    <t>Költség-vetési kiadások</t>
  </si>
  <si>
    <t>Hitel-, kölcsön-törlesztés pügyi váll-nak</t>
  </si>
  <si>
    <t>Áh-n belüli megel. visszafiz.</t>
  </si>
  <si>
    <t>3.sz.melléklet</t>
  </si>
  <si>
    <t>Önkormányzat előirányzat módosítási javaslata</t>
  </si>
  <si>
    <t>1.</t>
  </si>
  <si>
    <t>3/a.sz.melléklet</t>
  </si>
  <si>
    <t>kiadás-bevétel módosítással járó</t>
  </si>
  <si>
    <t>3/b.sz.melléklet</t>
  </si>
  <si>
    <t xml:space="preserve">Önkormányzat és intézmények közötti, </t>
  </si>
  <si>
    <t>valamint kiemelt előirányzatok közötti</t>
  </si>
  <si>
    <t>átcsoportosítási javaslat</t>
  </si>
  <si>
    <t>Intézmények előirányzat módosítási javaslata</t>
  </si>
  <si>
    <t>3/c.sz.melléklet</t>
  </si>
  <si>
    <t>kiadás-bevétel módosítással járó,</t>
  </si>
  <si>
    <t>kiemelt előirányzatok közötti átcsoportosítása</t>
  </si>
  <si>
    <t>tartalékok</t>
  </si>
  <si>
    <t>-</t>
  </si>
  <si>
    <t>2.</t>
  </si>
  <si>
    <t>működési célú támogatások bevételei áh-n belülről</t>
  </si>
  <si>
    <t>személyi juttatások</t>
  </si>
  <si>
    <t>munkaadókat terhelő járulékok</t>
  </si>
  <si>
    <t>4.</t>
  </si>
  <si>
    <t>beruházások</t>
  </si>
  <si>
    <t>dologi kiadások</t>
  </si>
  <si>
    <t>önkormányzatok működési támogatásai</t>
  </si>
  <si>
    <t>Polgármesteri keret</t>
  </si>
  <si>
    <t>működési bevételek</t>
  </si>
  <si>
    <t>működési célú támogatások áh-n kívülre</t>
  </si>
  <si>
    <t>felújítások</t>
  </si>
  <si>
    <t>6.</t>
  </si>
  <si>
    <t>Áh-n kívülről összesen:</t>
  </si>
  <si>
    <t>Költségvetési bevételek</t>
  </si>
  <si>
    <t>Hitel-, kölcsönfelvétel pügyi váll-tól</t>
  </si>
  <si>
    <t>finanszírozási kiadások</t>
  </si>
  <si>
    <t>Működési célú tám., kölcsön térülése</t>
  </si>
  <si>
    <t>Belterületi utak felújítása</t>
  </si>
  <si>
    <t>Komlói Közös Önkormányzati Hivatal</t>
  </si>
  <si>
    <t>forintban</t>
  </si>
  <si>
    <t>K911</t>
  </si>
  <si>
    <t>Hitel-, kölcsön-törlesztés áh-n kívülre</t>
  </si>
  <si>
    <t>Közfoglalkoztatottak létszáma</t>
  </si>
  <si>
    <t>,</t>
  </si>
  <si>
    <t xml:space="preserve"> </t>
  </si>
  <si>
    <t>4. sz. melléklet</t>
  </si>
  <si>
    <t xml:space="preserve">           egyéb működési bevételek</t>
  </si>
  <si>
    <t>ÁROP-1.A.3-2014-0112 Esélyteremtő együttműködések kialakítása a Komlói Járásban</t>
  </si>
  <si>
    <t>KEOP-5.5.0/A/12-2013-0356 "KÖOK Nagy László Szakközépiskola, Szakiskola, Speciális Szakiskola és Kollégium épületenergetikai fejlesztése"</t>
  </si>
  <si>
    <t>KEOP-5.5.0/A/12-2013-0356 "KÖOK Nagy László Szakközépiskola, Szakiskola, Speciális Szakiskola és Kollégium épületenergetikai fejlesztése" EU önerő Alap</t>
  </si>
  <si>
    <t>KEOP-5.5.0/A/12-2013-0356 "KÖOK Nagy László Szakközépiskola, Szakiskola, Speciális Szakiskola és Kollégium épületenergetikai fejlesztése" BM önerő Alap</t>
  </si>
  <si>
    <t>KEOP-5.5.0/B/12-2013-0179 "KBSK tornaterem épületenergetikai fejlesztése"</t>
  </si>
  <si>
    <t>KEOP-5.5.0/B/12-2013-0179 "KBSK tornaterem épületenergetikai fejlesztése" EU önerő Alap</t>
  </si>
  <si>
    <t>KEOP-5.5.0/B/12-2013-0179 "KBSK tornaterem épületenergetikai fejlesztése" BM önerő Alap</t>
  </si>
  <si>
    <t>ASP fejlesztés</t>
  </si>
  <si>
    <t>Európai Mobilitási Hét és Autómentes Nap</t>
  </si>
  <si>
    <t>KLIK-től térítési és tandíjak</t>
  </si>
  <si>
    <t>Bérkompenzáció, szoc.ágazati pótlék, szoc ág. kiegészítő pótlék</t>
  </si>
  <si>
    <t xml:space="preserve">Hivatal: TÁMOP-2.4.5-12/7-2012-0663 Hatékonyság növeléssel és családközpontú munkahelyi megoldásokkal a modern közigazgatásért </t>
  </si>
  <si>
    <t>GESZ: Munkaügyi Központ támogatása</t>
  </si>
  <si>
    <t>GESZ:  DDOP-4.1.2/B-13-2014-0003 pályázat</t>
  </si>
  <si>
    <t>Óvoda: Munkaügyi Központ támogatása</t>
  </si>
  <si>
    <t>Óvoda: DDOP-4.1.2/B-13-2014-0003 pályázat</t>
  </si>
  <si>
    <t>Könyvtár: Munkaügyi Központ támogatása</t>
  </si>
  <si>
    <t>KH, Színház: Munkaügyi Központ támogatása</t>
  </si>
  <si>
    <t>KH, Színház: Közkincs pályázat támogatása</t>
  </si>
  <si>
    <t>Európa a polgárokért _ Testvérvárosi Napok Komlón pályázat bevétele</t>
  </si>
  <si>
    <t>Tagi kölcsön visszafizetés Baranya-Víz Zrt.</t>
  </si>
  <si>
    <t>Előző évi maradvány</t>
  </si>
  <si>
    <t>Ebből működési maradvány (intézmények nélkül)</t>
  </si>
  <si>
    <t xml:space="preserve">         fejlesztési maradvány (intézmények nélkül)</t>
  </si>
  <si>
    <t>Ebből intézményi működési maradvány</t>
  </si>
  <si>
    <t xml:space="preserve">         intézményi fejlesztési maradvány</t>
  </si>
  <si>
    <t>Intézmények bevételei:</t>
  </si>
  <si>
    <t>Képviselő-testület által elfogadott 2016. évre szerződéssel lekötött folyamatban lévő feladatok, illetve jogszabályi kötelezettség</t>
  </si>
  <si>
    <t>Pályázati, előkészítési, önerő és megelőlegezési keret</t>
  </si>
  <si>
    <t>Útfelújítás tervezés áthúzódó</t>
  </si>
  <si>
    <t>Pályázatokhoz kapcsolódó ingatlan vásárlások fedezete</t>
  </si>
  <si>
    <t>Üzletrész vásárlások fedezete</t>
  </si>
  <si>
    <t>Kubinyi Ágoston program (Könyvtár fejlesztés)</t>
  </si>
  <si>
    <t>Rendszerfüggetlen viziközmű vagyon kivásárlása</t>
  </si>
  <si>
    <t>Közvilágítás fejlesztési igények: Bányászpark I. ütem, Berek u. 2-4-6. előtti szakasz, Alkotmány u. Függetlenség u. közötti szakasz, Fülemüle u. 41.</t>
  </si>
  <si>
    <t>Balatonlellei üdülő felújítás II. ütem</t>
  </si>
  <si>
    <t>Balatonmáriai, Balatonlellei üdülő felújítása</t>
  </si>
  <si>
    <t>KBSK tornacsarnok tetőfelújítás II. ütem (129/2015.(IX.21.))</t>
  </si>
  <si>
    <t>Bányász u. csapadékvíz rendszer bővítése</t>
  </si>
  <si>
    <t>Szabályozási terv módosítása</t>
  </si>
  <si>
    <t>Szilvási városrész 4 db térkamera</t>
  </si>
  <si>
    <t>Buszpályudvar 2 db térkamera</t>
  </si>
  <si>
    <t>Kenderföld 5 db térkamera áthúzódó</t>
  </si>
  <si>
    <t>Védőnői szolgálat kisértékű informatikai eszköz</t>
  </si>
  <si>
    <t>Védőnői szolgálat kisértékű tárgyi eszköz, bútor beszerzés</t>
  </si>
  <si>
    <t>Iskolaegészségügy  kisértékű tárgyi eszköz, bútor beszerzés</t>
  </si>
  <si>
    <t>Iskolaegészségügy  kisértékű szoftver</t>
  </si>
  <si>
    <t>Intézmények felhalmozási kötött maradványa</t>
  </si>
  <si>
    <t xml:space="preserve">GESZ kisértékű eszközbeszerzések </t>
  </si>
  <si>
    <t>Komló Városi Óvoda kisértékű eszközbeszerzések</t>
  </si>
  <si>
    <t xml:space="preserve">József A. Könyvtár, Múzeum kisértékű eszközbeszerzések </t>
  </si>
  <si>
    <t>József A. Könyvtár, Múzeum Gyermek Játszóház pályázat</t>
  </si>
  <si>
    <t xml:space="preserve">Közösségek Háza, Színház kisértékű eszközbeszerzések </t>
  </si>
  <si>
    <t xml:space="preserve">Városgondnokság kisértékű eszközbeszerzések </t>
  </si>
  <si>
    <t>Városgondnokság közvilágítás fejlesztése</t>
  </si>
  <si>
    <t>Családsegítő egyszeri támogatása</t>
  </si>
  <si>
    <t>Áthúzódó viziközmű felújítás (133/2015.(X.1.), 172/2015.(XII.10.))</t>
  </si>
  <si>
    <t>Városgondnokság lakóházfelújítás</t>
  </si>
  <si>
    <t>Városgondnokság Bányász u. 18-20. bérlakások nyílászáróinak cseréje</t>
  </si>
  <si>
    <t>Módosított</t>
  </si>
  <si>
    <t>Munkaadókat terhelő járulékok</t>
  </si>
  <si>
    <t>Képviselő-testület által elfogadott eredeti</t>
  </si>
  <si>
    <t>Pályázat előkészítés, tervezési keret</t>
  </si>
  <si>
    <t>Kiegészítő gyermekvédelmi támogatás</t>
  </si>
  <si>
    <t>8.</t>
  </si>
  <si>
    <t>9.</t>
  </si>
  <si>
    <t>működési célú támogatások áh-n belülre</t>
  </si>
  <si>
    <t>Könyvtári érdekeltségnövelő támogatás</t>
  </si>
  <si>
    <t xml:space="preserve">bevételei </t>
  </si>
  <si>
    <t>Komló Város Önkormányzat és intézményei</t>
  </si>
  <si>
    <t>2016. évi előirányzata</t>
  </si>
  <si>
    <t>2.sz.melléklet</t>
  </si>
  <si>
    <t>Ebből: Működőképesség megőrzését szolgáló rendkívüli önkormányzati támogatás (költségvetési tv.IV. sz. melléklet 1. Önkormányzati fejezeti tartalék IV. pont)</t>
  </si>
  <si>
    <t xml:space="preserve">           Bérkompenzáció </t>
  </si>
  <si>
    <t>Pótlólagos támogatás a 2015. évi elszámolás alapján</t>
  </si>
  <si>
    <t>Szociális ágazati pótlék</t>
  </si>
  <si>
    <t>Szociális ágazati kiegészítő pótlék</t>
  </si>
  <si>
    <t>EU önerő támogatás - KEOP-5.5.0/B</t>
  </si>
  <si>
    <t>TOP-3.1.1-15 Kerékpárút kialakítása</t>
  </si>
  <si>
    <t>Hivatal klub helyiség felújítása</t>
  </si>
  <si>
    <t>Óvoda: NNÖ támogatásai</t>
  </si>
  <si>
    <t>KH, Színház: Népművészeti Egyesület _ Díszítő Műhely 2.díj</t>
  </si>
  <si>
    <t>KH, Színház: Magyar Művészeti Akadémia támogatása</t>
  </si>
  <si>
    <t>Gondnokság: Közfoglalkoztatás támogatása</t>
  </si>
  <si>
    <t>Városgondnokság közfoglalkoztatás eszközbeszerzés</t>
  </si>
  <si>
    <t>5. sz. melléklet</t>
  </si>
  <si>
    <t>Nemzetközi Ifjúsági Környezetvédő és Honismereti Tábor támogatása</t>
  </si>
  <si>
    <t>11.</t>
  </si>
  <si>
    <t>12.</t>
  </si>
  <si>
    <t>Egyszeri gyermekvédelmi támogatás - Erzsébet-utalvány</t>
  </si>
  <si>
    <t>Üzletrész értékesítés</t>
  </si>
  <si>
    <t xml:space="preserve">           Helyi közösségi közlekedési támogatás</t>
  </si>
  <si>
    <t>EU önerő támogatás - KEOP-5.5.0/A</t>
  </si>
  <si>
    <t>Muzeális intézmények szakmai támogatása - Kubinyi Ágoston pr.</t>
  </si>
  <si>
    <t>Gondnokság: Ebrendészeti telep támogatása</t>
  </si>
  <si>
    <t>Gondnokság: támogatás magánszemélytől</t>
  </si>
  <si>
    <t>Gázvezeték fejlesztéshez hozzájárulás</t>
  </si>
  <si>
    <t>TOP-3.2.2-15 Napelemes kiserőmű létesítése</t>
  </si>
  <si>
    <t>TOP-1.1.1-15 Körtvélyes iparterület fejlesztése</t>
  </si>
  <si>
    <t>TOP-1.1.1-16 Nagyrét utca fejlesztése</t>
  </si>
  <si>
    <t>TOP-2.1.3-15 Kaszánya-patak mederrendezése</t>
  </si>
  <si>
    <t>TOP-3.2.1-15 Szent Borbála Otthon Pécsi út 42. épületenergetikai korszerűsítése</t>
  </si>
  <si>
    <t>Flóra u. 4. telek visszavásárlása</t>
  </si>
  <si>
    <t>Önkormányzat kisértékű tárgyi eszköz, bútor beszerzés</t>
  </si>
  <si>
    <t>hitelfelvétel</t>
  </si>
  <si>
    <t>Óvoda</t>
  </si>
  <si>
    <t>összesen</t>
  </si>
  <si>
    <t>József Attila Városi Könyvtár és Múzeális Gyűjtemény</t>
  </si>
  <si>
    <t>Közösségek Háza, Színház- és Hangversenyterem</t>
  </si>
  <si>
    <t>Kresz parkban térkamera kialakítása</t>
  </si>
  <si>
    <t>Komlói Napok előirányzata</t>
  </si>
  <si>
    <t>2016.10.31.</t>
  </si>
  <si>
    <t>Átcsoportosítás</t>
  </si>
  <si>
    <t xml:space="preserve">Közfoglalkoztatott támogatás </t>
  </si>
  <si>
    <t>Hivatal: 2016.10.02-i népszavazás</t>
  </si>
  <si>
    <t>GESZ:  Adminisztrációs feladatok támogatása Társulástól</t>
  </si>
  <si>
    <t>Óvoda: Mjánosi Óvoda támogatása</t>
  </si>
  <si>
    <t>KH, Színház: KKEETTKK-56P-04-0044 támogatás</t>
  </si>
  <si>
    <t>József A. Könyvtár, Múzeum Kubinyi Ágoston program</t>
  </si>
  <si>
    <t>I.vh.emlékhely rekonstrukciója</t>
  </si>
  <si>
    <t>"Szent Borbála Otthon" Liliom u. 9. tető felújítás</t>
  </si>
  <si>
    <t>"Szent Borbála Otthon" Pécsi út 42. csapadékvíz elvezetés</t>
  </si>
  <si>
    <t>Gondnokság: Ebtelep támogatása</t>
  </si>
  <si>
    <t>Városgondnokság ebtelep</t>
  </si>
  <si>
    <t>2016.11.30.</t>
  </si>
  <si>
    <t>Kistérségi feladatok ellátása</t>
  </si>
  <si>
    <t>Mánfától átvett pénzeszköz</t>
  </si>
  <si>
    <t>Feladatalapú támogatások októberi felmérése</t>
  </si>
  <si>
    <t>Szünidei étkeztetés átcsoportosítása</t>
  </si>
  <si>
    <t>Német Nemzetiségi Önkormányzat támogatása - Márton Nap, Áprily Géza program, Mezei Ottó Kárász program</t>
  </si>
  <si>
    <t>Német Nemzetiségi Önkormányzat támogatása</t>
  </si>
  <si>
    <t>Saját bevételi többlet</t>
  </si>
  <si>
    <t xml:space="preserve">NKA - Bérletes előadássorozat megvalósítása a Komlói Színházban </t>
  </si>
  <si>
    <t>Bérkompenzáció 10. hó</t>
  </si>
  <si>
    <t>Szociális ágazati kiegészítő pótlék 11. hó</t>
  </si>
  <si>
    <t>162/2016. (IX.22.) sz. KTH - Komlói Bányász Horgász Egyesület kérelme</t>
  </si>
  <si>
    <t>felhalmozási célú támogatások áh-n kívülre</t>
  </si>
  <si>
    <t>2/2016. (X.06.) KBRÖ sz. határozat - fűtésrendszer javítása</t>
  </si>
  <si>
    <t>2016.12.15.</t>
  </si>
  <si>
    <t>Fejlesztési célú hiány csökkentése egyéb dologi kiadás csökkentésével (részletes indoklás előterjesztésben)</t>
  </si>
  <si>
    <t>Hivatal: Mánfától átvett pénzeszköz</t>
  </si>
  <si>
    <t>KH, Színház: NKA támogatása</t>
  </si>
  <si>
    <t>Kisbattyáni Településrészi Önkormányzat kazán</t>
  </si>
  <si>
    <t xml:space="preserve">"Szent Borbála Otthon" Liliom u. 9. tető </t>
  </si>
  <si>
    <t>2016. december 15.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</si>
</sst>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[$-40E]yyyy\.\ mmmm\ d\."/>
    <numFmt numFmtId="172" formatCode="_-* #,##0.0\ _F_t_-;\-* #,##0.0\ _F_t_-;_-* &quot;-&quot;??\ _F_t_-;_-@_-"/>
  </numFmts>
  <fonts count="4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3" fontId="3" fillId="34" borderId="1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14" fontId="0" fillId="0" borderId="0" xfId="0" applyNumberFormat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180" wrapText="1"/>
    </xf>
    <xf numFmtId="0" fontId="3" fillId="0" borderId="10" xfId="0" applyFont="1" applyBorder="1" applyAlignment="1">
      <alignment horizontal="center" vertical="center" textRotation="180" wrapText="1"/>
    </xf>
    <xf numFmtId="3" fontId="2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2" fillId="34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4" fillId="0" borderId="15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14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horizontal="center" vertical="center" textRotation="180" wrapText="1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8" fillId="0" borderId="12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180" wrapText="1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3" fontId="47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justify" wrapText="1"/>
    </xf>
    <xf numFmtId="0" fontId="0" fillId="0" borderId="0" xfId="0" applyFill="1" applyAlignment="1">
      <alignment horizontal="left" wrapText="1"/>
    </xf>
    <xf numFmtId="3" fontId="3" fillId="0" borderId="11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A24"/>
  <sheetViews>
    <sheetView zoomScalePageLayoutView="0" workbookViewId="0" topLeftCell="Y1">
      <selection activeCell="AM18" sqref="AM18"/>
    </sheetView>
  </sheetViews>
  <sheetFormatPr defaultColWidth="9.00390625" defaultRowHeight="12.75"/>
  <cols>
    <col min="1" max="1" width="12.75390625" style="20" customWidth="1"/>
    <col min="2" max="2" width="9.625" style="20" customWidth="1"/>
    <col min="3" max="3" width="10.875" style="20" bestFit="1" customWidth="1"/>
    <col min="4" max="4" width="9.625" style="20" bestFit="1" customWidth="1"/>
    <col min="5" max="5" width="9.625" style="20" customWidth="1"/>
    <col min="6" max="6" width="10.875" style="20" bestFit="1" customWidth="1"/>
    <col min="7" max="7" width="10.875" style="20" customWidth="1"/>
    <col min="8" max="8" width="9.625" style="20" bestFit="1" customWidth="1"/>
    <col min="9" max="9" width="9.625" style="20" customWidth="1"/>
    <col min="10" max="10" width="6.625" style="20" bestFit="1" customWidth="1"/>
    <col min="11" max="11" width="8.00390625" style="20" bestFit="1" customWidth="1"/>
    <col min="12" max="12" width="9.625" style="20" bestFit="1" customWidth="1"/>
    <col min="13" max="13" width="9.625" style="20" customWidth="1"/>
    <col min="14" max="14" width="8.75390625" style="20" bestFit="1" customWidth="1"/>
    <col min="15" max="15" width="8.75390625" style="20" customWidth="1"/>
    <col min="16" max="16" width="9.625" style="20" bestFit="1" customWidth="1"/>
    <col min="17" max="17" width="9.625" style="20" customWidth="1"/>
    <col min="18" max="18" width="9.625" style="20" bestFit="1" customWidth="1"/>
    <col min="19" max="19" width="9.625" style="20" customWidth="1"/>
    <col min="20" max="20" width="9.625" style="20" bestFit="1" customWidth="1"/>
    <col min="21" max="21" width="9.625" style="20" customWidth="1"/>
    <col min="22" max="22" width="8.75390625" style="20" bestFit="1" customWidth="1"/>
    <col min="23" max="23" width="9.625" style="20" bestFit="1" customWidth="1"/>
    <col min="24" max="24" width="7.875" style="20" bestFit="1" customWidth="1"/>
    <col min="25" max="25" width="7.875" style="20" customWidth="1"/>
    <col min="26" max="26" width="8.75390625" style="20" bestFit="1" customWidth="1"/>
    <col min="27" max="27" width="8.75390625" style="20" customWidth="1"/>
    <col min="28" max="28" width="8.75390625" style="20" bestFit="1" customWidth="1"/>
    <col min="29" max="29" width="8.75390625" style="20" customWidth="1"/>
    <col min="30" max="30" width="10.875" style="31" bestFit="1" customWidth="1"/>
    <col min="31" max="31" width="10.875" style="31" customWidth="1"/>
    <col min="32" max="33" width="5.625" style="20" customWidth="1"/>
    <col min="34" max="34" width="8.75390625" style="20" bestFit="1" customWidth="1"/>
    <col min="35" max="35" width="8.75390625" style="20" customWidth="1"/>
    <col min="36" max="36" width="11.00390625" style="31" bestFit="1" customWidth="1"/>
    <col min="37" max="37" width="11.00390625" style="31" customWidth="1"/>
    <col min="38" max="38" width="10.875" style="31" bestFit="1" customWidth="1"/>
    <col min="39" max="42" width="10.875" style="31" customWidth="1"/>
    <col min="43" max="43" width="9.625" style="2" bestFit="1" customWidth="1"/>
    <col min="44" max="44" width="9.625" style="2" customWidth="1"/>
    <col min="45" max="45" width="8.75390625" style="2" bestFit="1" customWidth="1"/>
    <col min="46" max="46" width="8.75390625" style="2" customWidth="1"/>
    <col min="47" max="47" width="5.75390625" style="2" bestFit="1" customWidth="1"/>
    <col min="48" max="48" width="5.75390625" style="2" customWidth="1"/>
    <col min="49" max="49" width="5.75390625" style="2" bestFit="1" customWidth="1"/>
    <col min="50" max="16384" width="9.125" style="20" customWidth="1"/>
  </cols>
  <sheetData>
    <row r="1" spans="1:50" ht="11.25">
      <c r="A1" s="20" t="s">
        <v>213</v>
      </c>
      <c r="O1" s="60" t="s">
        <v>292</v>
      </c>
      <c r="R1" s="60"/>
      <c r="AC1" s="60" t="s">
        <v>292</v>
      </c>
      <c r="AD1" s="20"/>
      <c r="AE1" s="20"/>
      <c r="AJ1" s="20"/>
      <c r="AK1" s="20"/>
      <c r="AL1" s="60"/>
      <c r="AM1" s="60" t="s">
        <v>292</v>
      </c>
      <c r="AN1" s="20"/>
      <c r="AX1" s="60" t="s">
        <v>292</v>
      </c>
    </row>
    <row r="2" spans="1:53" ht="12.75" customHeight="1">
      <c r="A2" s="123" t="s">
        <v>290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 t="s">
        <v>290</v>
      </c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 t="s">
        <v>290</v>
      </c>
      <c r="AE2" s="123"/>
      <c r="AF2" s="123"/>
      <c r="AG2" s="123"/>
      <c r="AH2" s="123"/>
      <c r="AI2" s="123"/>
      <c r="AJ2" s="123"/>
      <c r="AK2" s="123"/>
      <c r="AL2" s="123"/>
      <c r="AM2" s="123"/>
      <c r="AN2" s="51"/>
      <c r="AO2" s="51"/>
      <c r="AP2" s="51"/>
      <c r="AQ2" s="123"/>
      <c r="AR2" s="123"/>
      <c r="AS2" s="123"/>
      <c r="AT2" s="123"/>
      <c r="AU2" s="123"/>
      <c r="AV2" s="123"/>
      <c r="AW2" s="123"/>
      <c r="AX2" s="123"/>
      <c r="AY2" s="51"/>
      <c r="AZ2" s="51"/>
      <c r="BA2" s="51"/>
    </row>
    <row r="3" spans="1:53" ht="12.75" customHeight="1">
      <c r="A3" s="123" t="s">
        <v>291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 t="s">
        <v>291</v>
      </c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 t="s">
        <v>291</v>
      </c>
      <c r="AE3" s="123"/>
      <c r="AF3" s="123"/>
      <c r="AG3" s="123"/>
      <c r="AH3" s="123"/>
      <c r="AI3" s="123"/>
      <c r="AJ3" s="123"/>
      <c r="AK3" s="123"/>
      <c r="AL3" s="123"/>
      <c r="AM3" s="123"/>
      <c r="AN3" s="51"/>
      <c r="AO3" s="51"/>
      <c r="AP3" s="51"/>
      <c r="AQ3" s="123"/>
      <c r="AR3" s="123"/>
      <c r="AS3" s="123"/>
      <c r="AT3" s="123"/>
      <c r="AU3" s="123"/>
      <c r="AV3" s="123"/>
      <c r="AW3" s="123"/>
      <c r="AX3" s="123"/>
      <c r="AY3" s="51"/>
      <c r="AZ3" s="51"/>
      <c r="BA3" s="51"/>
    </row>
    <row r="4" spans="6:53" ht="12.75" customHeight="1">
      <c r="F4" s="123"/>
      <c r="G4" s="123"/>
      <c r="H4" s="123"/>
      <c r="I4" s="123"/>
      <c r="J4" s="123"/>
      <c r="K4" s="123"/>
      <c r="L4" s="123"/>
      <c r="M4" s="123"/>
      <c r="N4" s="123"/>
      <c r="O4" s="104"/>
      <c r="P4" s="51"/>
      <c r="Q4" s="51"/>
      <c r="R4" s="51"/>
      <c r="S4" s="51"/>
      <c r="T4" s="51"/>
      <c r="U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104"/>
      <c r="AJ4" s="20"/>
      <c r="AK4" s="20"/>
      <c r="AQ4" s="123"/>
      <c r="AR4" s="123"/>
      <c r="AS4" s="123"/>
      <c r="AT4" s="123"/>
      <c r="AU4" s="123"/>
      <c r="AV4" s="123"/>
      <c r="AW4" s="123"/>
      <c r="AX4" s="51"/>
      <c r="AY4" s="51"/>
      <c r="AZ4" s="51"/>
      <c r="BA4" s="51"/>
    </row>
    <row r="6" spans="1:50" ht="11.25">
      <c r="A6" s="65"/>
      <c r="B6" s="127" t="s">
        <v>115</v>
      </c>
      <c r="C6" s="129"/>
      <c r="D6" s="127" t="s">
        <v>116</v>
      </c>
      <c r="E6" s="129"/>
      <c r="F6" s="127" t="s">
        <v>117</v>
      </c>
      <c r="G6" s="129"/>
      <c r="H6" s="127" t="s">
        <v>118</v>
      </c>
      <c r="I6" s="129"/>
      <c r="J6" s="127" t="s">
        <v>119</v>
      </c>
      <c r="K6" s="128"/>
      <c r="L6" s="128"/>
      <c r="M6" s="128"/>
      <c r="N6" s="128"/>
      <c r="O6" s="129"/>
      <c r="P6" s="127" t="s">
        <v>119</v>
      </c>
      <c r="Q6" s="128"/>
      <c r="R6" s="128"/>
      <c r="S6" s="129"/>
      <c r="T6" s="127" t="s">
        <v>120</v>
      </c>
      <c r="U6" s="129"/>
      <c r="V6" s="127" t="s">
        <v>121</v>
      </c>
      <c r="W6" s="129"/>
      <c r="X6" s="127" t="s">
        <v>122</v>
      </c>
      <c r="Y6" s="128"/>
      <c r="Z6" s="128"/>
      <c r="AA6" s="128"/>
      <c r="AB6" s="128"/>
      <c r="AC6" s="129"/>
      <c r="AD6" s="134" t="s">
        <v>123</v>
      </c>
      <c r="AE6" s="135"/>
      <c r="AF6" s="127" t="s">
        <v>214</v>
      </c>
      <c r="AG6" s="129"/>
      <c r="AH6" s="127" t="s">
        <v>124</v>
      </c>
      <c r="AI6" s="129"/>
      <c r="AJ6" s="134" t="s">
        <v>125</v>
      </c>
      <c r="AK6" s="135"/>
      <c r="AL6" s="134" t="s">
        <v>126</v>
      </c>
      <c r="AM6" s="135"/>
      <c r="AN6" s="87"/>
      <c r="AO6" s="87"/>
      <c r="AP6" s="87"/>
      <c r="AQ6" s="130" t="s">
        <v>127</v>
      </c>
      <c r="AR6" s="131"/>
      <c r="AS6" s="130"/>
      <c r="AT6" s="131"/>
      <c r="AU6" s="130"/>
      <c r="AV6" s="131"/>
      <c r="AW6" s="130"/>
      <c r="AX6" s="131"/>
    </row>
    <row r="7" spans="1:50" s="43" customFormat="1" ht="11.25" customHeight="1">
      <c r="A7" s="41"/>
      <c r="B7" s="124"/>
      <c r="C7" s="126"/>
      <c r="D7" s="124"/>
      <c r="E7" s="126"/>
      <c r="F7" s="124"/>
      <c r="G7" s="126"/>
      <c r="H7" s="124"/>
      <c r="I7" s="126"/>
      <c r="J7" s="124" t="s">
        <v>77</v>
      </c>
      <c r="K7" s="125"/>
      <c r="L7" s="125"/>
      <c r="M7" s="125"/>
      <c r="N7" s="125"/>
      <c r="O7" s="126"/>
      <c r="P7" s="124" t="s">
        <v>77</v>
      </c>
      <c r="Q7" s="125"/>
      <c r="R7" s="125"/>
      <c r="S7" s="126"/>
      <c r="T7" s="124"/>
      <c r="U7" s="126"/>
      <c r="V7" s="124"/>
      <c r="W7" s="126"/>
      <c r="X7" s="124" t="s">
        <v>78</v>
      </c>
      <c r="Y7" s="125"/>
      <c r="Z7" s="125"/>
      <c r="AA7" s="125"/>
      <c r="AB7" s="125"/>
      <c r="AC7" s="126"/>
      <c r="AD7" s="132"/>
      <c r="AE7" s="133"/>
      <c r="AF7" s="124"/>
      <c r="AG7" s="126"/>
      <c r="AH7" s="124"/>
      <c r="AI7" s="126"/>
      <c r="AJ7" s="132"/>
      <c r="AK7" s="133"/>
      <c r="AL7" s="132"/>
      <c r="AM7" s="133"/>
      <c r="AN7" s="106"/>
      <c r="AO7" s="106"/>
      <c r="AP7" s="106"/>
      <c r="AQ7" s="124"/>
      <c r="AR7" s="126"/>
      <c r="AS7" s="124"/>
      <c r="AT7" s="126"/>
      <c r="AU7" s="124"/>
      <c r="AV7" s="126"/>
      <c r="AW7" s="124"/>
      <c r="AX7" s="126"/>
    </row>
    <row r="8" spans="1:50" s="45" customFormat="1" ht="102" customHeight="1">
      <c r="A8" s="42" t="s">
        <v>30</v>
      </c>
      <c r="B8" s="124" t="s">
        <v>47</v>
      </c>
      <c r="C8" s="126"/>
      <c r="D8" s="124" t="s">
        <v>79</v>
      </c>
      <c r="E8" s="126"/>
      <c r="F8" s="124" t="s">
        <v>48</v>
      </c>
      <c r="G8" s="126"/>
      <c r="H8" s="124" t="s">
        <v>80</v>
      </c>
      <c r="I8" s="126"/>
      <c r="J8" s="124" t="s">
        <v>96</v>
      </c>
      <c r="K8" s="126"/>
      <c r="L8" s="124" t="s">
        <v>128</v>
      </c>
      <c r="M8" s="126"/>
      <c r="N8" s="124" t="s">
        <v>82</v>
      </c>
      <c r="O8" s="126"/>
      <c r="P8" s="124" t="s">
        <v>129</v>
      </c>
      <c r="Q8" s="126"/>
      <c r="R8" s="124" t="s">
        <v>84</v>
      </c>
      <c r="S8" s="126"/>
      <c r="T8" s="124" t="s">
        <v>95</v>
      </c>
      <c r="U8" s="126"/>
      <c r="V8" s="124" t="s">
        <v>85</v>
      </c>
      <c r="W8" s="126"/>
      <c r="X8" s="124" t="s">
        <v>130</v>
      </c>
      <c r="Y8" s="126"/>
      <c r="Z8" s="124" t="s">
        <v>87</v>
      </c>
      <c r="AA8" s="126"/>
      <c r="AB8" s="124" t="s">
        <v>88</v>
      </c>
      <c r="AC8" s="126"/>
      <c r="AD8" s="132" t="s">
        <v>97</v>
      </c>
      <c r="AE8" s="133"/>
      <c r="AF8" s="124" t="s">
        <v>215</v>
      </c>
      <c r="AG8" s="126"/>
      <c r="AH8" s="124" t="s">
        <v>131</v>
      </c>
      <c r="AI8" s="126"/>
      <c r="AJ8" s="132" t="s">
        <v>98</v>
      </c>
      <c r="AK8" s="133"/>
      <c r="AL8" s="132" t="s">
        <v>89</v>
      </c>
      <c r="AM8" s="133"/>
      <c r="AN8" s="107"/>
      <c r="AO8" s="107"/>
      <c r="AP8" s="107"/>
      <c r="AQ8" s="124" t="s">
        <v>12</v>
      </c>
      <c r="AR8" s="126"/>
      <c r="AS8" s="124" t="s">
        <v>11</v>
      </c>
      <c r="AT8" s="126"/>
      <c r="AU8" s="124" t="s">
        <v>22</v>
      </c>
      <c r="AV8" s="126"/>
      <c r="AW8" s="124" t="s">
        <v>216</v>
      </c>
      <c r="AX8" s="126"/>
    </row>
    <row r="9" spans="1:50" s="45" customFormat="1" ht="22.5">
      <c r="A9" s="42"/>
      <c r="B9" s="42" t="s">
        <v>76</v>
      </c>
      <c r="C9" s="42" t="s">
        <v>280</v>
      </c>
      <c r="D9" s="42" t="s">
        <v>76</v>
      </c>
      <c r="E9" s="42" t="s">
        <v>280</v>
      </c>
      <c r="F9" s="42" t="s">
        <v>76</v>
      </c>
      <c r="G9" s="42" t="s">
        <v>280</v>
      </c>
      <c r="H9" s="42" t="s">
        <v>76</v>
      </c>
      <c r="I9" s="42" t="s">
        <v>280</v>
      </c>
      <c r="J9" s="42" t="s">
        <v>76</v>
      </c>
      <c r="K9" s="113" t="s">
        <v>280</v>
      </c>
      <c r="L9" s="42" t="s">
        <v>76</v>
      </c>
      <c r="M9" s="42" t="s">
        <v>280</v>
      </c>
      <c r="N9" s="42" t="s">
        <v>76</v>
      </c>
      <c r="O9" s="42" t="s">
        <v>280</v>
      </c>
      <c r="P9" s="42" t="s">
        <v>76</v>
      </c>
      <c r="Q9" s="42" t="s">
        <v>280</v>
      </c>
      <c r="R9" s="42" t="s">
        <v>76</v>
      </c>
      <c r="S9" s="42" t="s">
        <v>280</v>
      </c>
      <c r="T9" s="42" t="s">
        <v>76</v>
      </c>
      <c r="U9" s="42" t="s">
        <v>280</v>
      </c>
      <c r="V9" s="42" t="s">
        <v>76</v>
      </c>
      <c r="W9" s="42" t="s">
        <v>280</v>
      </c>
      <c r="X9" s="42" t="s">
        <v>76</v>
      </c>
      <c r="Y9" s="42" t="s">
        <v>280</v>
      </c>
      <c r="Z9" s="42" t="s">
        <v>76</v>
      </c>
      <c r="AA9" s="42" t="s">
        <v>280</v>
      </c>
      <c r="AB9" s="42" t="s">
        <v>76</v>
      </c>
      <c r="AC9" s="42" t="s">
        <v>280</v>
      </c>
      <c r="AD9" s="44" t="s">
        <v>76</v>
      </c>
      <c r="AE9" s="42" t="s">
        <v>280</v>
      </c>
      <c r="AF9" s="42" t="s">
        <v>76</v>
      </c>
      <c r="AG9" s="113" t="s">
        <v>280</v>
      </c>
      <c r="AH9" s="42" t="s">
        <v>76</v>
      </c>
      <c r="AI9" s="42" t="s">
        <v>280</v>
      </c>
      <c r="AJ9" s="42" t="s">
        <v>76</v>
      </c>
      <c r="AK9" s="42" t="s">
        <v>280</v>
      </c>
      <c r="AL9" s="44" t="s">
        <v>76</v>
      </c>
      <c r="AM9" s="42" t="s">
        <v>280</v>
      </c>
      <c r="AN9" s="88"/>
      <c r="AO9" s="88"/>
      <c r="AP9" s="88"/>
      <c r="AQ9" s="42" t="s">
        <v>76</v>
      </c>
      <c r="AR9" s="42" t="s">
        <v>280</v>
      </c>
      <c r="AS9" s="42" t="s">
        <v>76</v>
      </c>
      <c r="AT9" s="42" t="s">
        <v>280</v>
      </c>
      <c r="AU9" s="42" t="s">
        <v>76</v>
      </c>
      <c r="AV9" s="113" t="s">
        <v>280</v>
      </c>
      <c r="AW9" s="42" t="s">
        <v>76</v>
      </c>
      <c r="AX9" s="42" t="s">
        <v>280</v>
      </c>
    </row>
    <row r="10" spans="1:50" ht="11.25">
      <c r="A10" s="19" t="s">
        <v>41</v>
      </c>
      <c r="B10" s="23">
        <v>188383000</v>
      </c>
      <c r="C10" s="23">
        <v>204420322</v>
      </c>
      <c r="D10" s="23">
        <v>50734000</v>
      </c>
      <c r="E10" s="23">
        <v>56987661</v>
      </c>
      <c r="F10" s="23">
        <v>333189000</v>
      </c>
      <c r="G10" s="23">
        <v>378706872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>
        <v>2750000</v>
      </c>
      <c r="U10" s="23">
        <v>3550250</v>
      </c>
      <c r="V10" s="23">
        <v>3000000</v>
      </c>
      <c r="W10" s="23">
        <v>3000000</v>
      </c>
      <c r="X10" s="23"/>
      <c r="Y10" s="23"/>
      <c r="Z10" s="23"/>
      <c r="AA10" s="23"/>
      <c r="AB10" s="23"/>
      <c r="AC10" s="23"/>
      <c r="AD10" s="22">
        <f aca="true" t="shared" si="0" ref="AD10:AD18">B10+D10+F10+H10+J10+L10+N10+P10+R10+T10+V10+X10+Z10+AB10</f>
        <v>578056000</v>
      </c>
      <c r="AE10" s="22">
        <f aca="true" t="shared" si="1" ref="AE10:AE18">C10+E10+G10+I10+K10+M10+O10+Q10+S10+U10+W10+Y10+AA10+AC10</f>
        <v>646665105</v>
      </c>
      <c r="AF10" s="23"/>
      <c r="AG10" s="23"/>
      <c r="AH10" s="23"/>
      <c r="AI10" s="23"/>
      <c r="AJ10" s="23">
        <f aca="true" t="shared" si="2" ref="AJ10:AK17">AF10+AH10</f>
        <v>0</v>
      </c>
      <c r="AK10" s="23"/>
      <c r="AL10" s="22">
        <f aca="true" t="shared" si="3" ref="AL10:AM17">AD10+AJ10</f>
        <v>578056000</v>
      </c>
      <c r="AM10" s="22">
        <f t="shared" si="3"/>
        <v>646665105</v>
      </c>
      <c r="AN10" s="89"/>
      <c r="AO10" s="89"/>
      <c r="AP10" s="89"/>
      <c r="AQ10" s="23">
        <v>143346000</v>
      </c>
      <c r="AR10" s="23">
        <v>143346000</v>
      </c>
      <c r="AS10" s="23"/>
      <c r="AT10" s="23"/>
      <c r="AU10" s="19">
        <v>79</v>
      </c>
      <c r="AV10" s="19">
        <v>79</v>
      </c>
      <c r="AW10" s="19">
        <v>100</v>
      </c>
      <c r="AX10" s="19"/>
    </row>
    <row r="11" spans="1:50" ht="11.25">
      <c r="A11" s="19" t="s">
        <v>90</v>
      </c>
      <c r="B11" s="23">
        <v>326836000</v>
      </c>
      <c r="C11" s="23">
        <v>294424277</v>
      </c>
      <c r="D11" s="23">
        <v>91046000</v>
      </c>
      <c r="E11" s="23">
        <v>84458877</v>
      </c>
      <c r="F11" s="23">
        <v>110254000</v>
      </c>
      <c r="G11" s="23">
        <v>109206757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>
        <v>2000000</v>
      </c>
      <c r="U11" s="23">
        <v>1978645</v>
      </c>
      <c r="V11" s="23"/>
      <c r="W11" s="23"/>
      <c r="X11" s="23"/>
      <c r="Y11" s="23"/>
      <c r="Z11" s="23"/>
      <c r="AA11" s="23"/>
      <c r="AB11" s="23"/>
      <c r="AC11" s="23"/>
      <c r="AD11" s="22">
        <f t="shared" si="0"/>
        <v>530136000</v>
      </c>
      <c r="AE11" s="22">
        <f t="shared" si="1"/>
        <v>490068556</v>
      </c>
      <c r="AF11" s="23"/>
      <c r="AG11" s="23"/>
      <c r="AH11" s="23"/>
      <c r="AI11" s="23"/>
      <c r="AJ11" s="23">
        <f t="shared" si="2"/>
        <v>0</v>
      </c>
      <c r="AK11" s="23"/>
      <c r="AL11" s="22">
        <f t="shared" si="3"/>
        <v>530136000</v>
      </c>
      <c r="AM11" s="22">
        <f t="shared" si="3"/>
        <v>490068556</v>
      </c>
      <c r="AN11" s="89"/>
      <c r="AO11" s="89"/>
      <c r="AP11" s="89"/>
      <c r="AQ11" s="23">
        <v>15900000</v>
      </c>
      <c r="AR11" s="23">
        <v>15475428</v>
      </c>
      <c r="AS11" s="23"/>
      <c r="AT11" s="23"/>
      <c r="AU11" s="19">
        <v>104</v>
      </c>
      <c r="AV11" s="19">
        <v>91</v>
      </c>
      <c r="AW11" s="19"/>
      <c r="AX11" s="19"/>
    </row>
    <row r="12" spans="1:50" ht="11.25">
      <c r="A12" s="19" t="s">
        <v>91</v>
      </c>
      <c r="B12" s="23">
        <v>19497000</v>
      </c>
      <c r="C12" s="23">
        <v>16222340</v>
      </c>
      <c r="D12" s="23">
        <v>4718000</v>
      </c>
      <c r="E12" s="23">
        <v>4286133</v>
      </c>
      <c r="F12" s="23">
        <v>12097000</v>
      </c>
      <c r="G12" s="23">
        <v>14620051</v>
      </c>
      <c r="H12" s="23"/>
      <c r="I12" s="23"/>
      <c r="J12" s="23"/>
      <c r="K12" s="23"/>
      <c r="L12" s="23"/>
      <c r="M12" s="23">
        <v>88</v>
      </c>
      <c r="N12" s="23"/>
      <c r="O12" s="23"/>
      <c r="P12" s="23"/>
      <c r="Q12" s="23"/>
      <c r="R12" s="23"/>
      <c r="S12" s="23"/>
      <c r="T12" s="23">
        <v>1900000</v>
      </c>
      <c r="U12" s="23">
        <v>4899999</v>
      </c>
      <c r="V12" s="23"/>
      <c r="W12" s="23"/>
      <c r="X12" s="23"/>
      <c r="Y12" s="23">
        <v>1</v>
      </c>
      <c r="Z12" s="23"/>
      <c r="AA12" s="23"/>
      <c r="AB12" s="23"/>
      <c r="AC12" s="23"/>
      <c r="AD12" s="22">
        <f t="shared" si="0"/>
        <v>38212000</v>
      </c>
      <c r="AE12" s="22">
        <f t="shared" si="1"/>
        <v>40028612</v>
      </c>
      <c r="AF12" s="23"/>
      <c r="AG12" s="23"/>
      <c r="AH12" s="23"/>
      <c r="AI12" s="23"/>
      <c r="AJ12" s="23">
        <f t="shared" si="2"/>
        <v>0</v>
      </c>
      <c r="AK12" s="23"/>
      <c r="AL12" s="22">
        <f t="shared" si="3"/>
        <v>38212000</v>
      </c>
      <c r="AM12" s="22">
        <f t="shared" si="3"/>
        <v>40028612</v>
      </c>
      <c r="AN12" s="89"/>
      <c r="AO12" s="89"/>
      <c r="AP12" s="89"/>
      <c r="AQ12" s="23">
        <v>5996000</v>
      </c>
      <c r="AR12" s="23">
        <v>6119000</v>
      </c>
      <c r="AS12" s="23"/>
      <c r="AT12" s="23"/>
      <c r="AU12" s="19">
        <v>7</v>
      </c>
      <c r="AV12" s="19">
        <v>7</v>
      </c>
      <c r="AW12" s="19"/>
      <c r="AX12" s="19"/>
    </row>
    <row r="13" spans="1:50" ht="11.25">
      <c r="A13" s="19" t="s">
        <v>92</v>
      </c>
      <c r="B13" s="23">
        <v>45949000</v>
      </c>
      <c r="C13" s="23">
        <v>42879354</v>
      </c>
      <c r="D13" s="23">
        <v>12388000</v>
      </c>
      <c r="E13" s="23">
        <v>12138963</v>
      </c>
      <c r="F13" s="23">
        <v>36426000</v>
      </c>
      <c r="G13" s="23">
        <v>46270311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v>1500000</v>
      </c>
      <c r="U13" s="23">
        <v>1500000</v>
      </c>
      <c r="V13" s="23"/>
      <c r="W13" s="23"/>
      <c r="X13" s="23"/>
      <c r="Y13" s="23"/>
      <c r="Z13" s="23"/>
      <c r="AA13" s="23"/>
      <c r="AB13" s="23"/>
      <c r="AC13" s="23"/>
      <c r="AD13" s="22">
        <f t="shared" si="0"/>
        <v>96263000</v>
      </c>
      <c r="AE13" s="22">
        <f t="shared" si="1"/>
        <v>102788628</v>
      </c>
      <c r="AF13" s="23"/>
      <c r="AG13" s="23"/>
      <c r="AH13" s="23"/>
      <c r="AI13" s="23"/>
      <c r="AJ13" s="23">
        <f t="shared" si="2"/>
        <v>0</v>
      </c>
      <c r="AK13" s="23"/>
      <c r="AL13" s="22">
        <f t="shared" si="3"/>
        <v>96263000</v>
      </c>
      <c r="AM13" s="22">
        <f t="shared" si="3"/>
        <v>102788628</v>
      </c>
      <c r="AN13" s="89"/>
      <c r="AO13" s="89"/>
      <c r="AP13" s="89"/>
      <c r="AQ13" s="23">
        <v>12606000</v>
      </c>
      <c r="AR13" s="23">
        <v>12606000</v>
      </c>
      <c r="AS13" s="23"/>
      <c r="AT13" s="23"/>
      <c r="AU13" s="19">
        <v>17</v>
      </c>
      <c r="AV13" s="19">
        <v>17</v>
      </c>
      <c r="AW13" s="19"/>
      <c r="AX13" s="19"/>
    </row>
    <row r="14" spans="1:50" ht="11.25">
      <c r="A14" s="19" t="s">
        <v>42</v>
      </c>
      <c r="B14" s="23">
        <v>74022000</v>
      </c>
      <c r="C14" s="23">
        <v>944218059</v>
      </c>
      <c r="D14" s="23">
        <v>18762000</v>
      </c>
      <c r="E14" s="23">
        <v>141326468</v>
      </c>
      <c r="F14" s="23">
        <v>214402000</v>
      </c>
      <c r="G14" s="23">
        <v>424658183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>
        <v>17500000</v>
      </c>
      <c r="U14" s="23">
        <v>48048631</v>
      </c>
      <c r="V14" s="23">
        <v>4000000</v>
      </c>
      <c r="W14" s="23">
        <v>4000000</v>
      </c>
      <c r="X14" s="23"/>
      <c r="Y14" s="23"/>
      <c r="Z14" s="23"/>
      <c r="AA14" s="23"/>
      <c r="AB14" s="23"/>
      <c r="AC14" s="23"/>
      <c r="AD14" s="22">
        <f t="shared" si="0"/>
        <v>328686000</v>
      </c>
      <c r="AE14" s="22">
        <f t="shared" si="1"/>
        <v>1562251341</v>
      </c>
      <c r="AF14" s="23"/>
      <c r="AG14" s="23"/>
      <c r="AH14" s="23"/>
      <c r="AI14" s="23"/>
      <c r="AJ14" s="23">
        <f t="shared" si="2"/>
        <v>0</v>
      </c>
      <c r="AK14" s="23"/>
      <c r="AL14" s="22">
        <f t="shared" si="3"/>
        <v>328686000</v>
      </c>
      <c r="AM14" s="22">
        <f t="shared" si="3"/>
        <v>1562251341</v>
      </c>
      <c r="AN14" s="89"/>
      <c r="AO14" s="89"/>
      <c r="AP14" s="89"/>
      <c r="AQ14" s="23">
        <v>90556000</v>
      </c>
      <c r="AR14" s="23">
        <v>90556000</v>
      </c>
      <c r="AS14" s="23"/>
      <c r="AT14" s="23"/>
      <c r="AU14" s="19">
        <v>34</v>
      </c>
      <c r="AV14" s="19">
        <v>34</v>
      </c>
      <c r="AW14" s="19">
        <v>850</v>
      </c>
      <c r="AX14" s="19">
        <v>950</v>
      </c>
    </row>
    <row r="15" spans="1:50" ht="11.25">
      <c r="A15" s="19" t="s">
        <v>94</v>
      </c>
      <c r="B15" s="23">
        <v>247828000</v>
      </c>
      <c r="C15" s="23">
        <v>250677388</v>
      </c>
      <c r="D15" s="23">
        <v>72015000</v>
      </c>
      <c r="E15" s="23">
        <v>72843670</v>
      </c>
      <c r="F15" s="23">
        <v>130007000</v>
      </c>
      <c r="G15" s="23">
        <v>163127530</v>
      </c>
      <c r="H15" s="23"/>
      <c r="I15" s="23"/>
      <c r="J15" s="23"/>
      <c r="K15" s="23"/>
      <c r="L15" s="23">
        <v>2000000</v>
      </c>
      <c r="M15" s="23">
        <v>2013909</v>
      </c>
      <c r="N15" s="23"/>
      <c r="O15" s="23"/>
      <c r="P15" s="23"/>
      <c r="Q15" s="23"/>
      <c r="R15" s="23"/>
      <c r="S15" s="23"/>
      <c r="T15" s="23">
        <v>9800000</v>
      </c>
      <c r="U15" s="23">
        <v>11480000</v>
      </c>
      <c r="V15" s="23"/>
      <c r="W15" s="23">
        <v>278892</v>
      </c>
      <c r="X15" s="23"/>
      <c r="Y15" s="23"/>
      <c r="Z15" s="23">
        <v>3756000</v>
      </c>
      <c r="AA15" s="23">
        <v>3756000</v>
      </c>
      <c r="AB15" s="23"/>
      <c r="AC15" s="23"/>
      <c r="AD15" s="22">
        <f t="shared" si="0"/>
        <v>465406000</v>
      </c>
      <c r="AE15" s="22">
        <f t="shared" si="1"/>
        <v>504177389</v>
      </c>
      <c r="AF15" s="23">
        <v>0</v>
      </c>
      <c r="AG15" s="23"/>
      <c r="AH15" s="23">
        <v>0</v>
      </c>
      <c r="AI15" s="23"/>
      <c r="AJ15" s="23">
        <f t="shared" si="2"/>
        <v>0</v>
      </c>
      <c r="AK15" s="23"/>
      <c r="AL15" s="22">
        <f t="shared" si="3"/>
        <v>465406000</v>
      </c>
      <c r="AM15" s="22">
        <f t="shared" si="3"/>
        <v>504177389</v>
      </c>
      <c r="AN15" s="89"/>
      <c r="AO15" s="89"/>
      <c r="AP15" s="89"/>
      <c r="AQ15" s="23">
        <v>14078000</v>
      </c>
      <c r="AR15" s="23">
        <v>14567464</v>
      </c>
      <c r="AS15" s="23"/>
      <c r="AT15" s="23"/>
      <c r="AU15" s="19">
        <v>77</v>
      </c>
      <c r="AV15" s="19">
        <v>77</v>
      </c>
      <c r="AW15" s="19"/>
      <c r="AX15" s="19"/>
    </row>
    <row r="16" spans="1:50" s="49" customFormat="1" ht="22.5">
      <c r="A16" s="59" t="s">
        <v>93</v>
      </c>
      <c r="B16" s="69">
        <f>SUM(B10:B15)</f>
        <v>902515000</v>
      </c>
      <c r="C16" s="69">
        <f aca="true" t="shared" si="4" ref="C16:S16">SUM(C10:C15)</f>
        <v>1752841740</v>
      </c>
      <c r="D16" s="69">
        <f t="shared" si="4"/>
        <v>249663000</v>
      </c>
      <c r="E16" s="69">
        <f t="shared" si="4"/>
        <v>372041772</v>
      </c>
      <c r="F16" s="69">
        <f t="shared" si="4"/>
        <v>836375000</v>
      </c>
      <c r="G16" s="69">
        <f t="shared" si="4"/>
        <v>1136589704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2000000</v>
      </c>
      <c r="M16" s="69">
        <f t="shared" si="4"/>
        <v>2013997</v>
      </c>
      <c r="N16" s="69">
        <f t="shared" si="4"/>
        <v>0</v>
      </c>
      <c r="O16" s="69">
        <f t="shared" si="4"/>
        <v>0</v>
      </c>
      <c r="P16" s="69">
        <f t="shared" si="4"/>
        <v>0</v>
      </c>
      <c r="Q16" s="69">
        <f t="shared" si="4"/>
        <v>0</v>
      </c>
      <c r="R16" s="69">
        <f t="shared" si="4"/>
        <v>0</v>
      </c>
      <c r="S16" s="69">
        <f t="shared" si="4"/>
        <v>0</v>
      </c>
      <c r="T16" s="69">
        <f aca="true" t="shared" si="5" ref="T16:AC16">SUM(T10:T15)</f>
        <v>35450000</v>
      </c>
      <c r="U16" s="69">
        <f t="shared" si="5"/>
        <v>71457525</v>
      </c>
      <c r="V16" s="69">
        <f t="shared" si="5"/>
        <v>7000000</v>
      </c>
      <c r="W16" s="69">
        <f t="shared" si="5"/>
        <v>7278892</v>
      </c>
      <c r="X16" s="69">
        <f t="shared" si="5"/>
        <v>0</v>
      </c>
      <c r="Y16" s="69">
        <f t="shared" si="5"/>
        <v>1</v>
      </c>
      <c r="Z16" s="69">
        <f t="shared" si="5"/>
        <v>3756000</v>
      </c>
      <c r="AA16" s="69">
        <f t="shared" si="5"/>
        <v>3756000</v>
      </c>
      <c r="AB16" s="69">
        <f t="shared" si="5"/>
        <v>0</v>
      </c>
      <c r="AC16" s="69">
        <f t="shared" si="5"/>
        <v>0</v>
      </c>
      <c r="AD16" s="22">
        <f t="shared" si="0"/>
        <v>2036759000</v>
      </c>
      <c r="AE16" s="22">
        <f t="shared" si="1"/>
        <v>3345979631</v>
      </c>
      <c r="AF16" s="69">
        <f aca="true" t="shared" si="6" ref="AF16:AK16">SUM(AF10:AF15)</f>
        <v>0</v>
      </c>
      <c r="AG16" s="69">
        <f t="shared" si="6"/>
        <v>0</v>
      </c>
      <c r="AH16" s="69">
        <f t="shared" si="6"/>
        <v>0</v>
      </c>
      <c r="AI16" s="69">
        <f t="shared" si="6"/>
        <v>0</v>
      </c>
      <c r="AJ16" s="69">
        <f t="shared" si="6"/>
        <v>0</v>
      </c>
      <c r="AK16" s="69">
        <f t="shared" si="6"/>
        <v>0</v>
      </c>
      <c r="AL16" s="22">
        <f>AD16+AJ16</f>
        <v>2036759000</v>
      </c>
      <c r="AM16" s="22">
        <f>AE16+AK16</f>
        <v>3345979631</v>
      </c>
      <c r="AN16" s="89"/>
      <c r="AO16" s="89"/>
      <c r="AP16" s="89"/>
      <c r="AQ16" s="22">
        <f>SUM(AQ10:AQ15)</f>
        <v>282482000</v>
      </c>
      <c r="AR16" s="22">
        <f aca="true" t="shared" si="7" ref="AR16:AX16">SUM(AR10:AR15)</f>
        <v>282669892</v>
      </c>
      <c r="AS16" s="22">
        <f t="shared" si="7"/>
        <v>0</v>
      </c>
      <c r="AT16" s="22">
        <f t="shared" si="7"/>
        <v>0</v>
      </c>
      <c r="AU16" s="22">
        <f t="shared" si="7"/>
        <v>318</v>
      </c>
      <c r="AV16" s="22">
        <f t="shared" si="7"/>
        <v>305</v>
      </c>
      <c r="AW16" s="22">
        <f t="shared" si="7"/>
        <v>950</v>
      </c>
      <c r="AX16" s="22">
        <f t="shared" si="7"/>
        <v>950</v>
      </c>
    </row>
    <row r="17" spans="1:50" s="48" customFormat="1" ht="11.25">
      <c r="A17" s="46" t="s">
        <v>43</v>
      </c>
      <c r="B17" s="37">
        <v>86120000</v>
      </c>
      <c r="C17" s="37">
        <v>86694375</v>
      </c>
      <c r="D17" s="37">
        <v>26131000</v>
      </c>
      <c r="E17" s="37">
        <v>25856416</v>
      </c>
      <c r="F17" s="37">
        <v>185300081</v>
      </c>
      <c r="G17" s="37">
        <v>214224673</v>
      </c>
      <c r="H17" s="37">
        <v>116780000</v>
      </c>
      <c r="I17" s="37">
        <v>115853505</v>
      </c>
      <c r="J17" s="37">
        <v>993760</v>
      </c>
      <c r="K17" s="37">
        <v>1806264</v>
      </c>
      <c r="L17" s="37">
        <v>299356273</v>
      </c>
      <c r="M17" s="37">
        <v>316391773</v>
      </c>
      <c r="N17" s="37">
        <v>17000000</v>
      </c>
      <c r="O17" s="37">
        <v>17000000</v>
      </c>
      <c r="P17" s="37">
        <v>192418472</v>
      </c>
      <c r="Q17" s="37">
        <v>212577672</v>
      </c>
      <c r="R17" s="37">
        <v>419824000</v>
      </c>
      <c r="S17" s="37">
        <v>216671796</v>
      </c>
      <c r="T17" s="37">
        <v>138997000</v>
      </c>
      <c r="U17" s="37">
        <v>124260712</v>
      </c>
      <c r="V17" s="37">
        <v>68876000</v>
      </c>
      <c r="W17" s="37">
        <v>106532109</v>
      </c>
      <c r="X17" s="37">
        <v>2000000</v>
      </c>
      <c r="Y17" s="37">
        <v>2000000</v>
      </c>
      <c r="Z17" s="37">
        <v>7500000</v>
      </c>
      <c r="AA17" s="37">
        <v>11500000</v>
      </c>
      <c r="AB17" s="37">
        <v>24000000</v>
      </c>
      <c r="AC17" s="37">
        <v>32589650</v>
      </c>
      <c r="AD17" s="22">
        <f t="shared" si="0"/>
        <v>1585296586</v>
      </c>
      <c r="AE17" s="22">
        <f t="shared" si="1"/>
        <v>1483958945</v>
      </c>
      <c r="AF17" s="37">
        <v>0</v>
      </c>
      <c r="AG17" s="37"/>
      <c r="AH17" s="37">
        <v>48832918</v>
      </c>
      <c r="AI17" s="37">
        <v>48832918</v>
      </c>
      <c r="AJ17" s="23">
        <f t="shared" si="2"/>
        <v>48832918</v>
      </c>
      <c r="AK17" s="23">
        <f t="shared" si="2"/>
        <v>48832918</v>
      </c>
      <c r="AL17" s="22">
        <f t="shared" si="3"/>
        <v>1634129504</v>
      </c>
      <c r="AM17" s="22">
        <f t="shared" si="3"/>
        <v>1532791863</v>
      </c>
      <c r="AN17" s="89"/>
      <c r="AO17" s="89"/>
      <c r="AP17" s="89"/>
      <c r="AQ17" s="23">
        <v>47263000</v>
      </c>
      <c r="AR17" s="23">
        <v>108108960</v>
      </c>
      <c r="AS17" s="23">
        <v>48000000</v>
      </c>
      <c r="AT17" s="23">
        <v>51099000</v>
      </c>
      <c r="AU17" s="19">
        <v>19</v>
      </c>
      <c r="AV17" s="19">
        <v>19</v>
      </c>
      <c r="AW17" s="19"/>
      <c r="AX17" s="46"/>
    </row>
    <row r="18" spans="1:50" s="49" customFormat="1" ht="11.25">
      <c r="A18" s="47" t="s">
        <v>44</v>
      </c>
      <c r="B18" s="69">
        <f aca="true" t="shared" si="8" ref="B18:AC18">SUM(B16:B17)</f>
        <v>988635000</v>
      </c>
      <c r="C18" s="69">
        <f t="shared" si="8"/>
        <v>1839536115</v>
      </c>
      <c r="D18" s="69">
        <f t="shared" si="8"/>
        <v>275794000</v>
      </c>
      <c r="E18" s="69">
        <f t="shared" si="8"/>
        <v>397898188</v>
      </c>
      <c r="F18" s="69">
        <f t="shared" si="8"/>
        <v>1021675081</v>
      </c>
      <c r="G18" s="69">
        <f t="shared" si="8"/>
        <v>1350814377</v>
      </c>
      <c r="H18" s="69">
        <f t="shared" si="8"/>
        <v>116780000</v>
      </c>
      <c r="I18" s="69">
        <f t="shared" si="8"/>
        <v>115853505</v>
      </c>
      <c r="J18" s="69">
        <f t="shared" si="8"/>
        <v>993760</v>
      </c>
      <c r="K18" s="69">
        <f t="shared" si="8"/>
        <v>1806264</v>
      </c>
      <c r="L18" s="69">
        <f t="shared" si="8"/>
        <v>301356273</v>
      </c>
      <c r="M18" s="69">
        <f t="shared" si="8"/>
        <v>318405770</v>
      </c>
      <c r="N18" s="69">
        <f t="shared" si="8"/>
        <v>17000000</v>
      </c>
      <c r="O18" s="69">
        <f t="shared" si="8"/>
        <v>17000000</v>
      </c>
      <c r="P18" s="69">
        <f t="shared" si="8"/>
        <v>192418472</v>
      </c>
      <c r="Q18" s="69">
        <f t="shared" si="8"/>
        <v>212577672</v>
      </c>
      <c r="R18" s="69">
        <f t="shared" si="8"/>
        <v>419824000</v>
      </c>
      <c r="S18" s="69">
        <f t="shared" si="8"/>
        <v>216671796</v>
      </c>
      <c r="T18" s="69">
        <f t="shared" si="8"/>
        <v>174447000</v>
      </c>
      <c r="U18" s="69">
        <f t="shared" si="8"/>
        <v>195718237</v>
      </c>
      <c r="V18" s="69">
        <f t="shared" si="8"/>
        <v>75876000</v>
      </c>
      <c r="W18" s="69">
        <f t="shared" si="8"/>
        <v>113811001</v>
      </c>
      <c r="X18" s="69">
        <f t="shared" si="8"/>
        <v>2000000</v>
      </c>
      <c r="Y18" s="69">
        <f t="shared" si="8"/>
        <v>2000001</v>
      </c>
      <c r="Z18" s="69">
        <f t="shared" si="8"/>
        <v>11256000</v>
      </c>
      <c r="AA18" s="69">
        <f t="shared" si="8"/>
        <v>15256000</v>
      </c>
      <c r="AB18" s="69">
        <f t="shared" si="8"/>
        <v>24000000</v>
      </c>
      <c r="AC18" s="69">
        <f t="shared" si="8"/>
        <v>32589650</v>
      </c>
      <c r="AD18" s="22">
        <f t="shared" si="0"/>
        <v>3622055586</v>
      </c>
      <c r="AE18" s="22">
        <f t="shared" si="1"/>
        <v>4829938576</v>
      </c>
      <c r="AF18" s="69">
        <f aca="true" t="shared" si="9" ref="AF18:AK18">SUM(AF16:AF17)</f>
        <v>0</v>
      </c>
      <c r="AG18" s="69">
        <f t="shared" si="9"/>
        <v>0</v>
      </c>
      <c r="AH18" s="69">
        <f t="shared" si="9"/>
        <v>48832918</v>
      </c>
      <c r="AI18" s="69">
        <f t="shared" si="9"/>
        <v>48832918</v>
      </c>
      <c r="AJ18" s="69">
        <f t="shared" si="9"/>
        <v>48832918</v>
      </c>
      <c r="AK18" s="69">
        <f t="shared" si="9"/>
        <v>48832918</v>
      </c>
      <c r="AL18" s="22">
        <f>AD18+AJ18</f>
        <v>3670888504</v>
      </c>
      <c r="AM18" s="22">
        <f>AE18+AK18</f>
        <v>4878771494</v>
      </c>
      <c r="AN18" s="89"/>
      <c r="AO18" s="89"/>
      <c r="AP18" s="89"/>
      <c r="AQ18" s="22">
        <f>SUM(AQ16:AQ17)</f>
        <v>329745000</v>
      </c>
      <c r="AR18" s="22">
        <f aca="true" t="shared" si="10" ref="AR18:AX18">SUM(AR16:AR17)</f>
        <v>390778852</v>
      </c>
      <c r="AS18" s="22">
        <f t="shared" si="10"/>
        <v>48000000</v>
      </c>
      <c r="AT18" s="22">
        <f t="shared" si="10"/>
        <v>51099000</v>
      </c>
      <c r="AU18" s="22">
        <f t="shared" si="10"/>
        <v>337</v>
      </c>
      <c r="AV18" s="22">
        <f t="shared" si="10"/>
        <v>324</v>
      </c>
      <c r="AW18" s="22">
        <f t="shared" si="10"/>
        <v>950</v>
      </c>
      <c r="AX18" s="22">
        <f t="shared" si="10"/>
        <v>950</v>
      </c>
    </row>
    <row r="19" ht="11.25">
      <c r="S19" s="108"/>
    </row>
    <row r="20" ht="11.25">
      <c r="AS20" s="2" t="s">
        <v>217</v>
      </c>
    </row>
    <row r="23" ht="11.25">
      <c r="Z23" s="20" t="s">
        <v>218</v>
      </c>
    </row>
    <row r="24" ht="11.25">
      <c r="A24" s="20" t="s">
        <v>218</v>
      </c>
    </row>
  </sheetData>
  <sheetProtection/>
  <mergeCells count="69">
    <mergeCell ref="T6:U6"/>
    <mergeCell ref="T7:U7"/>
    <mergeCell ref="T8:U8"/>
    <mergeCell ref="AQ2:AX2"/>
    <mergeCell ref="AQ3:AX3"/>
    <mergeCell ref="AB8:AC8"/>
    <mergeCell ref="X7:AC7"/>
    <mergeCell ref="X6:AC6"/>
    <mergeCell ref="AL8:AM8"/>
    <mergeCell ref="Z8:AA8"/>
    <mergeCell ref="X8:Y8"/>
    <mergeCell ref="V8:W8"/>
    <mergeCell ref="V7:W7"/>
    <mergeCell ref="V6:W6"/>
    <mergeCell ref="AH7:AI7"/>
    <mergeCell ref="AF6:AG6"/>
    <mergeCell ref="AF7:AG7"/>
    <mergeCell ref="AH8:AI8"/>
    <mergeCell ref="AF8:AG8"/>
    <mergeCell ref="AU7:AV7"/>
    <mergeCell ref="AW6:AX6"/>
    <mergeCell ref="AW7:AX7"/>
    <mergeCell ref="AD8:AE8"/>
    <mergeCell ref="AD6:AE6"/>
    <mergeCell ref="AD7:AE7"/>
    <mergeCell ref="AW8:AX8"/>
    <mergeCell ref="AU8:AV8"/>
    <mergeCell ref="AS8:AT8"/>
    <mergeCell ref="AL7:AM7"/>
    <mergeCell ref="P8:Q8"/>
    <mergeCell ref="R8:S8"/>
    <mergeCell ref="AQ6:AR6"/>
    <mergeCell ref="AQ7:AR7"/>
    <mergeCell ref="AJ8:AK8"/>
    <mergeCell ref="AJ6:AK6"/>
    <mergeCell ref="AJ7:AK7"/>
    <mergeCell ref="AH6:AI6"/>
    <mergeCell ref="AQ8:AR8"/>
    <mergeCell ref="AL6:AM6"/>
    <mergeCell ref="B8:C8"/>
    <mergeCell ref="D8:E8"/>
    <mergeCell ref="F8:G8"/>
    <mergeCell ref="H8:I8"/>
    <mergeCell ref="J8:K8"/>
    <mergeCell ref="J7:O7"/>
    <mergeCell ref="L8:M8"/>
    <mergeCell ref="N8:O8"/>
    <mergeCell ref="D6:E6"/>
    <mergeCell ref="B6:C6"/>
    <mergeCell ref="B7:C7"/>
    <mergeCell ref="D7:E7"/>
    <mergeCell ref="F7:G7"/>
    <mergeCell ref="H7:I7"/>
    <mergeCell ref="P7:S7"/>
    <mergeCell ref="J6:O6"/>
    <mergeCell ref="P6:S6"/>
    <mergeCell ref="F4:N4"/>
    <mergeCell ref="AQ4:AW4"/>
    <mergeCell ref="H6:I6"/>
    <mergeCell ref="F6:G6"/>
    <mergeCell ref="AS6:AT6"/>
    <mergeCell ref="AS7:AT7"/>
    <mergeCell ref="AU6:AV6"/>
    <mergeCell ref="AD2:AM2"/>
    <mergeCell ref="AD3:AM3"/>
    <mergeCell ref="P2:AC2"/>
    <mergeCell ref="P3:AC3"/>
    <mergeCell ref="A2:O2"/>
    <mergeCell ref="A3:O3"/>
  </mergeCells>
  <printOptions horizontalCentered="1"/>
  <pageMargins left="0.11811023622047245" right="0" top="0.9448818897637796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16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7.125" style="0" customWidth="1"/>
    <col min="2" max="2" width="9.25390625" style="12" bestFit="1" customWidth="1"/>
    <col min="3" max="3" width="5.125" style="12" bestFit="1" customWidth="1"/>
    <col min="4" max="4" width="8.75390625" style="12" bestFit="1" customWidth="1"/>
    <col min="5" max="6" width="5.125" style="12" bestFit="1" customWidth="1"/>
    <col min="7" max="7" width="3.00390625" style="12" bestFit="1" customWidth="1"/>
    <col min="8" max="8" width="7.125" style="12" bestFit="1" customWidth="1"/>
    <col min="9" max="9" width="3.00390625" style="12" bestFit="1" customWidth="1"/>
    <col min="10" max="13" width="5.125" style="12" bestFit="1" customWidth="1"/>
    <col min="14" max="14" width="9.25390625" style="12" bestFit="1" customWidth="1"/>
    <col min="15" max="15" width="8.375" style="12" bestFit="1" customWidth="1"/>
    <col min="16" max="16" width="3.00390625" style="0" bestFit="1" customWidth="1"/>
    <col min="17" max="17" width="5.125" style="0" bestFit="1" customWidth="1"/>
    <col min="18" max="18" width="9.25390625" style="0" bestFit="1" customWidth="1"/>
    <col min="19" max="19" width="5.125" style="0" bestFit="1" customWidth="1"/>
    <col min="20" max="20" width="9.25390625" style="0" bestFit="1" customWidth="1"/>
    <col min="21" max="21" width="10.25390625" style="0" customWidth="1"/>
  </cols>
  <sheetData>
    <row r="1" spans="1:21" ht="12.75">
      <c r="A1" t="s">
        <v>213</v>
      </c>
      <c r="U1" s="63" t="s">
        <v>178</v>
      </c>
    </row>
    <row r="2" spans="1:21" ht="15.75">
      <c r="A2" s="137" t="s">
        <v>99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12.75">
      <c r="A3" s="138" t="s">
        <v>100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1:24" ht="12.75">
      <c r="A4" s="136" t="s">
        <v>365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90"/>
      <c r="W4" s="90"/>
      <c r="X4" s="90"/>
    </row>
    <row r="5" spans="3:12" ht="12.75">
      <c r="C5" s="53"/>
      <c r="D5" s="53"/>
      <c r="E5" s="53"/>
      <c r="F5" s="53"/>
      <c r="G5" s="53"/>
      <c r="H5" s="53"/>
      <c r="I5" s="53"/>
      <c r="J5" s="53"/>
      <c r="K5" s="53"/>
      <c r="L5" s="50"/>
    </row>
    <row r="6" spans="1:21" ht="84.75" customHeight="1">
      <c r="A6" s="61" t="s">
        <v>101</v>
      </c>
      <c r="B6" s="91" t="s">
        <v>160</v>
      </c>
      <c r="C6" s="66" t="s">
        <v>161</v>
      </c>
      <c r="D6" s="66" t="s">
        <v>162</v>
      </c>
      <c r="E6" s="91" t="s">
        <v>163</v>
      </c>
      <c r="F6" s="66" t="s">
        <v>164</v>
      </c>
      <c r="G6" s="66" t="s">
        <v>33</v>
      </c>
      <c r="H6" s="66" t="s">
        <v>12</v>
      </c>
      <c r="I6" s="66" t="s">
        <v>102</v>
      </c>
      <c r="J6" s="66" t="s">
        <v>210</v>
      </c>
      <c r="K6" s="66" t="s">
        <v>165</v>
      </c>
      <c r="L6" s="66" t="s">
        <v>166</v>
      </c>
      <c r="M6" s="66" t="s">
        <v>167</v>
      </c>
      <c r="N6" s="66" t="s">
        <v>207</v>
      </c>
      <c r="O6" s="66" t="s">
        <v>208</v>
      </c>
      <c r="P6" s="66" t="s">
        <v>168</v>
      </c>
      <c r="Q6" s="66" t="s">
        <v>169</v>
      </c>
      <c r="R6" s="66" t="s">
        <v>170</v>
      </c>
      <c r="S6" s="66" t="s">
        <v>171</v>
      </c>
      <c r="T6" s="66" t="s">
        <v>172</v>
      </c>
      <c r="U6" s="67" t="s">
        <v>173</v>
      </c>
    </row>
    <row r="7" spans="1:21" ht="12.75">
      <c r="A7" s="54" t="s">
        <v>41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>
        <f>SUM(B7:M7)</f>
        <v>0</v>
      </c>
      <c r="O7" s="96"/>
      <c r="P7" s="23"/>
      <c r="Q7" s="23"/>
      <c r="R7" s="23">
        <v>-2262222</v>
      </c>
      <c r="S7" s="23"/>
      <c r="T7" s="23">
        <f>SUM(O7:S7)</f>
        <v>-2262222</v>
      </c>
      <c r="U7" s="22">
        <f>N7+T7</f>
        <v>-2262222</v>
      </c>
    </row>
    <row r="8" spans="1:21" ht="12.75">
      <c r="A8" s="54" t="s">
        <v>13</v>
      </c>
      <c r="B8" s="96"/>
      <c r="C8" s="96"/>
      <c r="D8" s="96">
        <v>66510</v>
      </c>
      <c r="E8" s="96"/>
      <c r="F8" s="96"/>
      <c r="G8" s="96"/>
      <c r="H8" s="96"/>
      <c r="I8" s="96"/>
      <c r="J8" s="96"/>
      <c r="K8" s="96"/>
      <c r="L8" s="96"/>
      <c r="M8" s="96"/>
      <c r="N8" s="96">
        <f aca="true" t="shared" si="0" ref="N8:N15">SUM(B8:M8)</f>
        <v>66510</v>
      </c>
      <c r="O8" s="96"/>
      <c r="P8" s="23"/>
      <c r="Q8" s="23"/>
      <c r="R8" s="23">
        <v>-9944818</v>
      </c>
      <c r="S8" s="23"/>
      <c r="T8" s="23">
        <f aca="true" t="shared" si="1" ref="T8:T15">SUM(O8:S8)</f>
        <v>-9944818</v>
      </c>
      <c r="U8" s="22">
        <f aca="true" t="shared" si="2" ref="U8:U16">N8+T8</f>
        <v>-9878308</v>
      </c>
    </row>
    <row r="9" spans="1:21" ht="33.75">
      <c r="A9" s="55" t="s">
        <v>103</v>
      </c>
      <c r="B9" s="96"/>
      <c r="C9" s="96"/>
      <c r="D9" s="96"/>
      <c r="E9" s="96"/>
      <c r="F9" s="96"/>
      <c r="G9" s="96"/>
      <c r="H9" s="96">
        <v>123000</v>
      </c>
      <c r="I9" s="96"/>
      <c r="J9" s="96"/>
      <c r="K9" s="96"/>
      <c r="L9" s="96"/>
      <c r="M9" s="96"/>
      <c r="N9" s="96">
        <f t="shared" si="0"/>
        <v>123000</v>
      </c>
      <c r="O9" s="96"/>
      <c r="P9" s="23"/>
      <c r="Q9" s="23"/>
      <c r="R9" s="23"/>
      <c r="S9" s="23"/>
      <c r="T9" s="23">
        <f t="shared" si="1"/>
        <v>0</v>
      </c>
      <c r="U9" s="22">
        <f t="shared" si="2"/>
        <v>123000</v>
      </c>
    </row>
    <row r="10" spans="1:21" ht="33.75">
      <c r="A10" s="55" t="s">
        <v>104</v>
      </c>
      <c r="B10" s="96"/>
      <c r="C10" s="96"/>
      <c r="D10" s="96">
        <v>855000</v>
      </c>
      <c r="E10" s="96"/>
      <c r="F10" s="96"/>
      <c r="G10" s="96"/>
      <c r="H10" s="96"/>
      <c r="I10" s="96"/>
      <c r="J10" s="96"/>
      <c r="K10" s="96"/>
      <c r="L10" s="96"/>
      <c r="M10" s="96"/>
      <c r="N10" s="96">
        <f t="shared" si="0"/>
        <v>855000</v>
      </c>
      <c r="O10" s="96"/>
      <c r="P10" s="23"/>
      <c r="Q10" s="23"/>
      <c r="R10" s="23"/>
      <c r="S10" s="23"/>
      <c r="T10" s="23">
        <f t="shared" si="1"/>
        <v>0</v>
      </c>
      <c r="U10" s="22">
        <f t="shared" si="2"/>
        <v>855000</v>
      </c>
    </row>
    <row r="11" spans="1:21" ht="12.75">
      <c r="A11" s="54" t="s">
        <v>42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>
        <f t="shared" si="0"/>
        <v>0</v>
      </c>
      <c r="O11" s="96"/>
      <c r="P11" s="23"/>
      <c r="Q11" s="23"/>
      <c r="R11" s="23"/>
      <c r="S11" s="23"/>
      <c r="T11" s="23">
        <f t="shared" si="1"/>
        <v>0</v>
      </c>
      <c r="U11" s="22">
        <f t="shared" si="2"/>
        <v>0</v>
      </c>
    </row>
    <row r="12" spans="1:21" ht="22.5">
      <c r="A12" s="56" t="s">
        <v>105</v>
      </c>
      <c r="B12" s="96"/>
      <c r="C12" s="96"/>
      <c r="D12" s="96">
        <v>127000</v>
      </c>
      <c r="E12" s="96"/>
      <c r="F12" s="96"/>
      <c r="G12" s="96"/>
      <c r="H12" s="96"/>
      <c r="I12" s="96"/>
      <c r="J12" s="96"/>
      <c r="K12" s="96"/>
      <c r="L12" s="96"/>
      <c r="M12" s="96"/>
      <c r="N12" s="96">
        <f t="shared" si="0"/>
        <v>127000</v>
      </c>
      <c r="O12" s="96"/>
      <c r="P12" s="23"/>
      <c r="Q12" s="23"/>
      <c r="R12" s="23"/>
      <c r="S12" s="23"/>
      <c r="T12" s="23">
        <f t="shared" si="1"/>
        <v>0</v>
      </c>
      <c r="U12" s="22">
        <f t="shared" si="2"/>
        <v>127000</v>
      </c>
    </row>
    <row r="13" spans="1:21" ht="12.75">
      <c r="A13" s="57" t="s">
        <v>106</v>
      </c>
      <c r="B13" s="96">
        <f>SUM(B7:B12)</f>
        <v>0</v>
      </c>
      <c r="C13" s="96">
        <f aca="true" t="shared" si="3" ref="C13:T13">SUM(C7:C12)</f>
        <v>0</v>
      </c>
      <c r="D13" s="96">
        <f t="shared" si="3"/>
        <v>1048510</v>
      </c>
      <c r="E13" s="96">
        <f t="shared" si="3"/>
        <v>0</v>
      </c>
      <c r="F13" s="96">
        <f t="shared" si="3"/>
        <v>0</v>
      </c>
      <c r="G13" s="96">
        <f t="shared" si="3"/>
        <v>0</v>
      </c>
      <c r="H13" s="96">
        <f t="shared" si="3"/>
        <v>123000</v>
      </c>
      <c r="I13" s="96">
        <f t="shared" si="3"/>
        <v>0</v>
      </c>
      <c r="J13" s="96">
        <f t="shared" si="3"/>
        <v>0</v>
      </c>
      <c r="K13" s="96">
        <f t="shared" si="3"/>
        <v>0</v>
      </c>
      <c r="L13" s="96">
        <f t="shared" si="3"/>
        <v>0</v>
      </c>
      <c r="M13" s="96">
        <f t="shared" si="3"/>
        <v>0</v>
      </c>
      <c r="N13" s="96">
        <f t="shared" si="3"/>
        <v>1171510</v>
      </c>
      <c r="O13" s="96">
        <f t="shared" si="3"/>
        <v>0</v>
      </c>
      <c r="P13" s="96">
        <f t="shared" si="3"/>
        <v>0</v>
      </c>
      <c r="Q13" s="96">
        <f t="shared" si="3"/>
        <v>0</v>
      </c>
      <c r="R13" s="96">
        <f t="shared" si="3"/>
        <v>-12207040</v>
      </c>
      <c r="S13" s="96">
        <f t="shared" si="3"/>
        <v>0</v>
      </c>
      <c r="T13" s="96">
        <f t="shared" si="3"/>
        <v>-12207040</v>
      </c>
      <c r="U13" s="22">
        <f t="shared" si="2"/>
        <v>-11035530</v>
      </c>
    </row>
    <row r="14" spans="1:21" ht="12.75">
      <c r="A14" s="54" t="s">
        <v>43</v>
      </c>
      <c r="B14" s="96">
        <v>3799848</v>
      </c>
      <c r="C14" s="96"/>
      <c r="D14" s="96">
        <v>-3606324</v>
      </c>
      <c r="E14" s="96"/>
      <c r="F14" s="96"/>
      <c r="G14" s="96"/>
      <c r="H14" s="96"/>
      <c r="I14" s="96"/>
      <c r="J14" s="96"/>
      <c r="K14" s="96"/>
      <c r="L14" s="96"/>
      <c r="M14" s="96"/>
      <c r="N14" s="96">
        <f t="shared" si="0"/>
        <v>193524</v>
      </c>
      <c r="O14" s="96">
        <v>-1347588</v>
      </c>
      <c r="P14" s="23"/>
      <c r="Q14" s="23"/>
      <c r="R14" s="23"/>
      <c r="S14" s="23"/>
      <c r="T14" s="23">
        <f t="shared" si="1"/>
        <v>-1347588</v>
      </c>
      <c r="U14" s="22">
        <f t="shared" si="2"/>
        <v>-1154064</v>
      </c>
    </row>
    <row r="15" spans="1:21" ht="12.75">
      <c r="A15" s="54" t="s">
        <v>107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>
        <f t="shared" si="0"/>
        <v>0</v>
      </c>
      <c r="O15" s="96"/>
      <c r="P15" s="23"/>
      <c r="Q15" s="23"/>
      <c r="R15" s="23">
        <v>12207040</v>
      </c>
      <c r="S15" s="23"/>
      <c r="T15" s="23">
        <f t="shared" si="1"/>
        <v>12207040</v>
      </c>
      <c r="U15" s="22">
        <f t="shared" si="2"/>
        <v>12207040</v>
      </c>
    </row>
    <row r="16" spans="1:21" ht="12.75">
      <c r="A16" s="57" t="s">
        <v>21</v>
      </c>
      <c r="B16" s="117">
        <f>SUM(B13:B15)</f>
        <v>3799848</v>
      </c>
      <c r="C16" s="117">
        <f aca="true" t="shared" si="4" ref="C16:T16">SUM(C13:C15)</f>
        <v>0</v>
      </c>
      <c r="D16" s="117">
        <f t="shared" si="4"/>
        <v>-2557814</v>
      </c>
      <c r="E16" s="117">
        <f t="shared" si="4"/>
        <v>0</v>
      </c>
      <c r="F16" s="117">
        <f t="shared" si="4"/>
        <v>0</v>
      </c>
      <c r="G16" s="117">
        <f t="shared" si="4"/>
        <v>0</v>
      </c>
      <c r="H16" s="117">
        <f t="shared" si="4"/>
        <v>123000</v>
      </c>
      <c r="I16" s="117">
        <f t="shared" si="4"/>
        <v>0</v>
      </c>
      <c r="J16" s="117">
        <f t="shared" si="4"/>
        <v>0</v>
      </c>
      <c r="K16" s="117">
        <f t="shared" si="4"/>
        <v>0</v>
      </c>
      <c r="L16" s="117">
        <f t="shared" si="4"/>
        <v>0</v>
      </c>
      <c r="M16" s="117">
        <f t="shared" si="4"/>
        <v>0</v>
      </c>
      <c r="N16" s="117">
        <f t="shared" si="4"/>
        <v>1365034</v>
      </c>
      <c r="O16" s="117">
        <f t="shared" si="4"/>
        <v>-1347588</v>
      </c>
      <c r="P16" s="117">
        <f t="shared" si="4"/>
        <v>0</v>
      </c>
      <c r="Q16" s="117">
        <f t="shared" si="4"/>
        <v>0</v>
      </c>
      <c r="R16" s="117">
        <f t="shared" si="4"/>
        <v>0</v>
      </c>
      <c r="S16" s="117">
        <f t="shared" si="4"/>
        <v>0</v>
      </c>
      <c r="T16" s="117">
        <f t="shared" si="4"/>
        <v>-1347588</v>
      </c>
      <c r="U16" s="22">
        <f t="shared" si="2"/>
        <v>17446</v>
      </c>
    </row>
  </sheetData>
  <sheetProtection/>
  <mergeCells count="3">
    <mergeCell ref="A4:U4"/>
    <mergeCell ref="A2:U2"/>
    <mergeCell ref="A3:U3"/>
  </mergeCells>
  <printOptions horizontalCentered="1"/>
  <pageMargins left="0.31496062992125984" right="0" top="0.7480314960629921" bottom="0.7480314960629921" header="0.31496062992125984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1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3.25390625" style="0" customWidth="1"/>
    <col min="2" max="3" width="8.375" style="0" bestFit="1" customWidth="1"/>
    <col min="4" max="4" width="8.75390625" style="0" bestFit="1" customWidth="1"/>
    <col min="5" max="5" width="5.125" style="0" bestFit="1" customWidth="1"/>
    <col min="6" max="6" width="3.00390625" style="0" bestFit="1" customWidth="1"/>
    <col min="7" max="7" width="8.375" style="0" bestFit="1" customWidth="1"/>
    <col min="8" max="8" width="5.125" style="0" bestFit="1" customWidth="1"/>
    <col min="9" max="9" width="6.625" style="0" bestFit="1" customWidth="1"/>
    <col min="10" max="10" width="8.75390625" style="0" bestFit="1" customWidth="1"/>
    <col min="11" max="12" width="7.125" style="0" bestFit="1" customWidth="1"/>
    <col min="13" max="14" width="5.125" style="0" bestFit="1" customWidth="1"/>
    <col min="15" max="15" width="7.875" style="0" bestFit="1" customWidth="1"/>
    <col min="16" max="16" width="9.25390625" style="0" bestFit="1" customWidth="1"/>
    <col min="17" max="17" width="6.375" style="0" customWidth="1"/>
    <col min="18" max="18" width="5.125" style="0" bestFit="1" customWidth="1"/>
    <col min="19" max="19" width="9.25390625" style="0" bestFit="1" customWidth="1"/>
    <col min="20" max="20" width="5.125" style="0" customWidth="1"/>
    <col min="21" max="21" width="9.25390625" style="0" bestFit="1" customWidth="1"/>
    <col min="22" max="22" width="9.375" style="0" customWidth="1"/>
  </cols>
  <sheetData>
    <row r="1" spans="1:22" ht="12.75">
      <c r="A1" t="s">
        <v>213</v>
      </c>
      <c r="V1" s="63" t="s">
        <v>178</v>
      </c>
    </row>
    <row r="2" spans="1:22" ht="15.75">
      <c r="A2" s="137" t="s">
        <v>99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</row>
    <row r="3" spans="1:22" ht="12.75">
      <c r="A3" s="138" t="s">
        <v>100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1:22" ht="12.75">
      <c r="A4" s="136" t="s">
        <v>365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16" ht="12.75">
      <c r="B5" s="12"/>
      <c r="C5" s="58"/>
      <c r="D5" s="52"/>
      <c r="E5" s="52"/>
      <c r="F5" s="52"/>
      <c r="G5" s="52"/>
      <c r="H5" s="52"/>
      <c r="I5" s="52"/>
      <c r="J5" s="52"/>
      <c r="K5" s="52"/>
      <c r="L5" s="12"/>
      <c r="M5" s="12"/>
      <c r="N5" s="12"/>
      <c r="O5" s="12"/>
      <c r="P5" s="12"/>
    </row>
    <row r="6" spans="1:22" ht="84.75" customHeight="1">
      <c r="A6" s="62" t="s">
        <v>101</v>
      </c>
      <c r="B6" s="66" t="s">
        <v>47</v>
      </c>
      <c r="C6" s="91" t="s">
        <v>281</v>
      </c>
      <c r="D6" s="91" t="s">
        <v>48</v>
      </c>
      <c r="E6" s="66" t="s">
        <v>80</v>
      </c>
      <c r="F6" s="66" t="s">
        <v>174</v>
      </c>
      <c r="G6" s="66" t="s">
        <v>81</v>
      </c>
      <c r="H6" s="66" t="s">
        <v>82</v>
      </c>
      <c r="I6" s="66" t="s">
        <v>83</v>
      </c>
      <c r="J6" s="66" t="s">
        <v>84</v>
      </c>
      <c r="K6" s="66" t="s">
        <v>95</v>
      </c>
      <c r="L6" s="66" t="s">
        <v>85</v>
      </c>
      <c r="M6" s="66" t="s">
        <v>86</v>
      </c>
      <c r="N6" s="66" t="s">
        <v>87</v>
      </c>
      <c r="O6" s="66" t="s">
        <v>88</v>
      </c>
      <c r="P6" s="66" t="s">
        <v>175</v>
      </c>
      <c r="Q6" s="66" t="s">
        <v>176</v>
      </c>
      <c r="R6" s="66" t="s">
        <v>177</v>
      </c>
      <c r="S6" s="66" t="s">
        <v>170</v>
      </c>
      <c r="T6" s="66" t="s">
        <v>171</v>
      </c>
      <c r="U6" s="66" t="s">
        <v>98</v>
      </c>
      <c r="V6" s="67" t="s">
        <v>89</v>
      </c>
    </row>
    <row r="7" spans="1:22" ht="12.75">
      <c r="A7" s="54" t="s">
        <v>41</v>
      </c>
      <c r="B7" s="23">
        <v>2365099</v>
      </c>
      <c r="C7" s="23">
        <v>638576</v>
      </c>
      <c r="D7" s="23">
        <v>-5265897</v>
      </c>
      <c r="E7" s="23"/>
      <c r="F7" s="23"/>
      <c r="G7" s="23"/>
      <c r="H7" s="23"/>
      <c r="I7" s="23"/>
      <c r="J7" s="23"/>
      <c r="K7" s="23">
        <v>368</v>
      </c>
      <c r="L7" s="23">
        <v>-368</v>
      </c>
      <c r="M7" s="23"/>
      <c r="N7" s="23"/>
      <c r="O7" s="23"/>
      <c r="P7" s="23">
        <f>SUM(B7:O7)</f>
        <v>-2262222</v>
      </c>
      <c r="Q7" s="23"/>
      <c r="R7" s="23"/>
      <c r="S7" s="23"/>
      <c r="T7" s="23"/>
      <c r="U7" s="23">
        <f>SUM(Q7:T7)</f>
        <v>0</v>
      </c>
      <c r="V7" s="22">
        <f>P7+U7</f>
        <v>-2262222</v>
      </c>
    </row>
    <row r="8" spans="1:22" ht="22.5">
      <c r="A8" s="56" t="s">
        <v>13</v>
      </c>
      <c r="B8" s="23">
        <v>-5770681</v>
      </c>
      <c r="C8" s="23">
        <v>-1552487</v>
      </c>
      <c r="D8" s="23">
        <v>-2555140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>
        <f aca="true" t="shared" si="0" ref="P8:P16">SUM(B8:O8)</f>
        <v>-9878308</v>
      </c>
      <c r="Q8" s="23"/>
      <c r="R8" s="23"/>
      <c r="S8" s="23"/>
      <c r="T8" s="23"/>
      <c r="U8" s="23">
        <f aca="true" t="shared" si="1" ref="U8:U16">SUM(Q8:T8)</f>
        <v>0</v>
      </c>
      <c r="V8" s="22">
        <f aca="true" t="shared" si="2" ref="V8:V16">P8+U8</f>
        <v>-9878308</v>
      </c>
    </row>
    <row r="9" spans="1:22" ht="33.75">
      <c r="A9" s="55" t="s">
        <v>103</v>
      </c>
      <c r="B9" s="23"/>
      <c r="C9" s="23"/>
      <c r="D9" s="23">
        <v>123000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>
        <f t="shared" si="0"/>
        <v>123000</v>
      </c>
      <c r="Q9" s="23"/>
      <c r="R9" s="23"/>
      <c r="S9" s="23"/>
      <c r="T9" s="23"/>
      <c r="U9" s="23">
        <f t="shared" si="1"/>
        <v>0</v>
      </c>
      <c r="V9" s="22">
        <f t="shared" si="2"/>
        <v>123000</v>
      </c>
    </row>
    <row r="10" spans="1:22" ht="33.75">
      <c r="A10" s="55" t="s">
        <v>104</v>
      </c>
      <c r="B10" s="23"/>
      <c r="C10" s="23"/>
      <c r="D10" s="23">
        <v>855000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>
        <f t="shared" si="0"/>
        <v>855000</v>
      </c>
      <c r="Q10" s="23"/>
      <c r="R10" s="23"/>
      <c r="S10" s="23"/>
      <c r="T10" s="23"/>
      <c r="U10" s="23">
        <f t="shared" si="1"/>
        <v>0</v>
      </c>
      <c r="V10" s="22">
        <f t="shared" si="2"/>
        <v>855000</v>
      </c>
    </row>
    <row r="11" spans="1:22" ht="22.5">
      <c r="A11" s="56" t="s">
        <v>42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>
        <f t="shared" si="0"/>
        <v>0</v>
      </c>
      <c r="Q11" s="23"/>
      <c r="R11" s="23"/>
      <c r="S11" s="23"/>
      <c r="T11" s="23"/>
      <c r="U11" s="23">
        <f t="shared" si="1"/>
        <v>0</v>
      </c>
      <c r="V11" s="22">
        <f t="shared" si="2"/>
        <v>0</v>
      </c>
    </row>
    <row r="12" spans="1:22" ht="33.75">
      <c r="A12" s="56" t="s">
        <v>105</v>
      </c>
      <c r="B12" s="23">
        <v>-315000</v>
      </c>
      <c r="C12" s="23">
        <v>-58000</v>
      </c>
      <c r="D12" s="23">
        <v>500000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>
        <f t="shared" si="0"/>
        <v>127000</v>
      </c>
      <c r="Q12" s="23"/>
      <c r="R12" s="23"/>
      <c r="S12" s="23"/>
      <c r="T12" s="23"/>
      <c r="U12" s="23">
        <f t="shared" si="1"/>
        <v>0</v>
      </c>
      <c r="V12" s="22">
        <f t="shared" si="2"/>
        <v>127000</v>
      </c>
    </row>
    <row r="13" spans="1:22" ht="22.5">
      <c r="A13" s="95" t="s">
        <v>144</v>
      </c>
      <c r="B13" s="23">
        <f>SUM(B7:B12)</f>
        <v>-3720582</v>
      </c>
      <c r="C13" s="23">
        <f aca="true" t="shared" si="3" ref="C13:T13">SUM(C7:C12)</f>
        <v>-971911</v>
      </c>
      <c r="D13" s="23">
        <f t="shared" si="3"/>
        <v>-6343037</v>
      </c>
      <c r="E13" s="23">
        <f t="shared" si="3"/>
        <v>0</v>
      </c>
      <c r="F13" s="23">
        <f t="shared" si="3"/>
        <v>0</v>
      </c>
      <c r="G13" s="23">
        <f t="shared" si="3"/>
        <v>0</v>
      </c>
      <c r="H13" s="23">
        <f t="shared" si="3"/>
        <v>0</v>
      </c>
      <c r="I13" s="23">
        <f t="shared" si="3"/>
        <v>0</v>
      </c>
      <c r="J13" s="23">
        <f t="shared" si="3"/>
        <v>0</v>
      </c>
      <c r="K13" s="23">
        <f t="shared" si="3"/>
        <v>368</v>
      </c>
      <c r="L13" s="23">
        <f t="shared" si="3"/>
        <v>-368</v>
      </c>
      <c r="M13" s="23">
        <f t="shared" si="3"/>
        <v>0</v>
      </c>
      <c r="N13" s="23">
        <f t="shared" si="3"/>
        <v>0</v>
      </c>
      <c r="O13" s="23">
        <f t="shared" si="3"/>
        <v>0</v>
      </c>
      <c r="P13" s="23">
        <f t="shared" si="0"/>
        <v>-11035530</v>
      </c>
      <c r="Q13" s="23">
        <f t="shared" si="3"/>
        <v>0</v>
      </c>
      <c r="R13" s="23">
        <f t="shared" si="3"/>
        <v>0</v>
      </c>
      <c r="S13" s="23">
        <f t="shared" si="3"/>
        <v>0</v>
      </c>
      <c r="T13" s="23">
        <f t="shared" si="3"/>
        <v>0</v>
      </c>
      <c r="U13" s="23">
        <f t="shared" si="1"/>
        <v>0</v>
      </c>
      <c r="V13" s="22">
        <f t="shared" si="2"/>
        <v>-11035530</v>
      </c>
    </row>
    <row r="14" spans="1:22" ht="12.75">
      <c r="A14" s="54" t="s">
        <v>43</v>
      </c>
      <c r="B14" s="23">
        <v>-112000</v>
      </c>
      <c r="C14" s="23">
        <v>-55000</v>
      </c>
      <c r="D14" s="23">
        <v>-133000</v>
      </c>
      <c r="E14" s="23"/>
      <c r="F14" s="23"/>
      <c r="G14" s="23">
        <v>2287810</v>
      </c>
      <c r="H14" s="23"/>
      <c r="I14" s="23">
        <v>350000</v>
      </c>
      <c r="J14" s="23">
        <v>10062754</v>
      </c>
      <c r="K14" s="23">
        <v>-408038</v>
      </c>
      <c r="L14" s="23">
        <v>-639550</v>
      </c>
      <c r="M14" s="23"/>
      <c r="N14" s="23"/>
      <c r="O14" s="23">
        <v>-300000</v>
      </c>
      <c r="P14" s="23">
        <f t="shared" si="0"/>
        <v>11052976</v>
      </c>
      <c r="Q14" s="23"/>
      <c r="R14" s="23"/>
      <c r="S14" s="23">
        <v>-12207040</v>
      </c>
      <c r="T14" s="23"/>
      <c r="U14" s="23">
        <f t="shared" si="1"/>
        <v>-12207040</v>
      </c>
      <c r="V14" s="22">
        <f t="shared" si="2"/>
        <v>-1154064</v>
      </c>
    </row>
    <row r="15" spans="1:22" ht="12.75">
      <c r="A15" s="54" t="s">
        <v>107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>
        <f t="shared" si="0"/>
        <v>0</v>
      </c>
      <c r="Q15" s="23"/>
      <c r="R15" s="23"/>
      <c r="S15" s="23">
        <v>12207040</v>
      </c>
      <c r="T15" s="23"/>
      <c r="U15" s="23">
        <f t="shared" si="1"/>
        <v>12207040</v>
      </c>
      <c r="V15" s="22">
        <f t="shared" si="2"/>
        <v>12207040</v>
      </c>
    </row>
    <row r="16" spans="1:22" ht="12.75">
      <c r="A16" s="57" t="s">
        <v>21</v>
      </c>
      <c r="B16" s="22">
        <f>SUM(B13:B15)</f>
        <v>-3832582</v>
      </c>
      <c r="C16" s="22">
        <f aca="true" t="shared" si="4" ref="C16:T16">SUM(C13:C15)</f>
        <v>-1026911</v>
      </c>
      <c r="D16" s="22">
        <f t="shared" si="4"/>
        <v>-6476037</v>
      </c>
      <c r="E16" s="22">
        <f t="shared" si="4"/>
        <v>0</v>
      </c>
      <c r="F16" s="22">
        <f t="shared" si="4"/>
        <v>0</v>
      </c>
      <c r="G16" s="22">
        <f t="shared" si="4"/>
        <v>2287810</v>
      </c>
      <c r="H16" s="22">
        <f t="shared" si="4"/>
        <v>0</v>
      </c>
      <c r="I16" s="22">
        <f t="shared" si="4"/>
        <v>350000</v>
      </c>
      <c r="J16" s="22">
        <f t="shared" si="4"/>
        <v>10062754</v>
      </c>
      <c r="K16" s="22">
        <f t="shared" si="4"/>
        <v>-407670</v>
      </c>
      <c r="L16" s="22">
        <f t="shared" si="4"/>
        <v>-639918</v>
      </c>
      <c r="M16" s="22">
        <f t="shared" si="4"/>
        <v>0</v>
      </c>
      <c r="N16" s="22">
        <f t="shared" si="4"/>
        <v>0</v>
      </c>
      <c r="O16" s="22">
        <f t="shared" si="4"/>
        <v>-300000</v>
      </c>
      <c r="P16" s="22">
        <f t="shared" si="0"/>
        <v>17446</v>
      </c>
      <c r="Q16" s="22">
        <f t="shared" si="4"/>
        <v>0</v>
      </c>
      <c r="R16" s="22">
        <f t="shared" si="4"/>
        <v>0</v>
      </c>
      <c r="S16" s="22">
        <f t="shared" si="4"/>
        <v>0</v>
      </c>
      <c r="T16" s="22">
        <f t="shared" si="4"/>
        <v>0</v>
      </c>
      <c r="U16" s="22">
        <f t="shared" si="1"/>
        <v>0</v>
      </c>
      <c r="V16" s="22">
        <f t="shared" si="2"/>
        <v>17446</v>
      </c>
    </row>
  </sheetData>
  <sheetProtection/>
  <mergeCells count="3">
    <mergeCell ref="A2:V2"/>
    <mergeCell ref="A3:V3"/>
    <mergeCell ref="A4:V4"/>
  </mergeCells>
  <printOptions horizontalCentered="1"/>
  <pageMargins left="0" right="0" top="0.7480314960629921" bottom="0.7480314960629921" header="0" footer="0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37"/>
  <sheetViews>
    <sheetView zoomScalePageLayoutView="0" workbookViewId="0" topLeftCell="A1">
      <selection activeCell="A31" sqref="A31:IV31"/>
    </sheetView>
  </sheetViews>
  <sheetFormatPr defaultColWidth="9.00390625" defaultRowHeight="12.75"/>
  <cols>
    <col min="1" max="1" width="4.75390625" style="92" customWidth="1"/>
    <col min="2" max="2" width="9.125" style="77" customWidth="1"/>
    <col min="3" max="3" width="9.125" style="93" customWidth="1"/>
    <col min="4" max="4" width="9.375" style="93" bestFit="1" customWidth="1"/>
    <col min="5" max="6" width="9.375" style="77" bestFit="1" customWidth="1"/>
    <col min="7" max="7" width="11.75390625" style="94" bestFit="1" customWidth="1"/>
    <col min="8" max="8" width="8.375" style="94" customWidth="1"/>
    <col min="9" max="9" width="8.75390625" style="94" customWidth="1"/>
    <col min="10" max="10" width="11.75390625" style="94" bestFit="1" customWidth="1"/>
    <col min="11" max="11" width="9.125" style="77" customWidth="1"/>
    <col min="12" max="12" width="10.75390625" style="77" bestFit="1" customWidth="1"/>
    <col min="13" max="16384" width="9.125" style="77" customWidth="1"/>
  </cols>
  <sheetData>
    <row r="1" spans="1:10" ht="12.75">
      <c r="A1" s="97" t="s">
        <v>114</v>
      </c>
      <c r="B1" s="97"/>
      <c r="C1" s="99"/>
      <c r="D1" s="99"/>
      <c r="E1" s="97"/>
      <c r="F1" s="97"/>
      <c r="G1" s="101"/>
      <c r="H1" s="101"/>
      <c r="I1" s="101"/>
      <c r="J1" s="102" t="s">
        <v>181</v>
      </c>
    </row>
    <row r="2" spans="1:10" ht="12.75">
      <c r="A2" s="139" t="s">
        <v>179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2.75">
      <c r="A3" s="139" t="s">
        <v>182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2.75">
      <c r="A4" s="97"/>
      <c r="B4" s="97"/>
      <c r="C4" s="99"/>
      <c r="D4" s="99"/>
      <c r="E4" s="97"/>
      <c r="F4" s="97"/>
      <c r="G4" s="101"/>
      <c r="H4" s="101"/>
      <c r="I4" s="101"/>
      <c r="J4" s="101"/>
    </row>
    <row r="5" spans="1:10" ht="12.75">
      <c r="A5" s="97"/>
      <c r="B5" s="97"/>
      <c r="C5" s="99"/>
      <c r="D5" s="99"/>
      <c r="E5" s="97"/>
      <c r="F5" s="97"/>
      <c r="G5" s="101"/>
      <c r="H5" s="101"/>
      <c r="I5" s="101"/>
      <c r="J5" s="101"/>
    </row>
    <row r="6" spans="1:10" ht="12.75">
      <c r="A6" s="99" t="s">
        <v>345</v>
      </c>
      <c r="B6" s="97"/>
      <c r="C6" s="99"/>
      <c r="D6" s="99"/>
      <c r="E6" s="97"/>
      <c r="F6" s="97"/>
      <c r="G6" s="101"/>
      <c r="H6" s="101"/>
      <c r="I6" s="101"/>
      <c r="J6" s="101"/>
    </row>
    <row r="7" ht="12.75">
      <c r="A7" s="100"/>
    </row>
    <row r="8" ht="12.75">
      <c r="A8" s="100"/>
    </row>
    <row r="9" spans="1:2" ht="12.75">
      <c r="A9" s="100" t="s">
        <v>180</v>
      </c>
      <c r="B9" s="77" t="s">
        <v>348</v>
      </c>
    </row>
    <row r="10" ht="12.75">
      <c r="A10" s="100"/>
    </row>
    <row r="11" spans="1:10" ht="12.75">
      <c r="A11" s="100" t="s">
        <v>192</v>
      </c>
      <c r="B11" s="93" t="s">
        <v>200</v>
      </c>
      <c r="J11" s="94">
        <v>15287152</v>
      </c>
    </row>
    <row r="12" spans="1:10" ht="12.75">
      <c r="A12" s="100" t="s">
        <v>192</v>
      </c>
      <c r="B12" s="93" t="s">
        <v>191</v>
      </c>
      <c r="J12" s="94">
        <v>10112754</v>
      </c>
    </row>
    <row r="13" spans="1:10" ht="12.75">
      <c r="A13" s="100" t="s">
        <v>192</v>
      </c>
      <c r="B13" s="93" t="s">
        <v>287</v>
      </c>
      <c r="F13" s="93"/>
      <c r="J13" s="94">
        <v>2287810</v>
      </c>
    </row>
    <row r="14" spans="1:10" ht="12.75">
      <c r="A14" s="92" t="s">
        <v>192</v>
      </c>
      <c r="B14" s="93" t="s">
        <v>209</v>
      </c>
      <c r="F14" s="93"/>
      <c r="J14" s="94">
        <v>2886588</v>
      </c>
    </row>
    <row r="15" spans="1:7" ht="36">
      <c r="A15" s="100"/>
      <c r="B15" s="115"/>
      <c r="C15" s="115"/>
      <c r="D15" s="119" t="s">
        <v>195</v>
      </c>
      <c r="E15" s="119" t="s">
        <v>196</v>
      </c>
      <c r="F15" s="121" t="s">
        <v>199</v>
      </c>
      <c r="G15" s="120" t="s">
        <v>327</v>
      </c>
    </row>
    <row r="16" spans="2:7" ht="12.75">
      <c r="B16" s="93" t="s">
        <v>41</v>
      </c>
      <c r="D16" s="118">
        <v>2272904</v>
      </c>
      <c r="E16" s="118">
        <v>613684</v>
      </c>
      <c r="F16" s="118"/>
      <c r="G16" s="118">
        <f>SUM(D16:F16)</f>
        <v>2886588</v>
      </c>
    </row>
    <row r="17" ht="12.75">
      <c r="A17" s="100"/>
    </row>
    <row r="18" spans="1:10" ht="12.75">
      <c r="A18" s="100" t="s">
        <v>192</v>
      </c>
      <c r="B18" s="93" t="s">
        <v>200</v>
      </c>
      <c r="J18" s="94">
        <v>-15093628</v>
      </c>
    </row>
    <row r="19" spans="1:12" ht="12.75">
      <c r="A19" s="92" t="s">
        <v>192</v>
      </c>
      <c r="B19" s="93" t="s">
        <v>209</v>
      </c>
      <c r="F19" s="93"/>
      <c r="J19" s="94">
        <v>-15093628</v>
      </c>
      <c r="L19" s="94"/>
    </row>
    <row r="20" spans="1:7" ht="36">
      <c r="A20" s="100"/>
      <c r="B20" s="115"/>
      <c r="C20" s="115"/>
      <c r="D20" s="119" t="s">
        <v>195</v>
      </c>
      <c r="E20" s="119" t="s">
        <v>196</v>
      </c>
      <c r="F20" s="121" t="s">
        <v>199</v>
      </c>
      <c r="G20" s="120" t="s">
        <v>327</v>
      </c>
    </row>
    <row r="21" spans="2:7" ht="12.75">
      <c r="B21" s="93" t="s">
        <v>41</v>
      </c>
      <c r="D21" s="118"/>
      <c r="E21" s="118"/>
      <c r="F21" s="118">
        <v>-5148810</v>
      </c>
      <c r="G21" s="118">
        <f>SUM(D21:F21)</f>
        <v>-5148810</v>
      </c>
    </row>
    <row r="22" spans="1:7" ht="12.75">
      <c r="A22" s="100"/>
      <c r="B22" s="93" t="s">
        <v>326</v>
      </c>
      <c r="D22" s="118">
        <v>-5729219</v>
      </c>
      <c r="E22" s="118">
        <v>-1546889</v>
      </c>
      <c r="F22" s="118">
        <v>-2668710</v>
      </c>
      <c r="G22" s="118">
        <f>SUM(D22:F22)</f>
        <v>-9944818</v>
      </c>
    </row>
    <row r="23" ht="12.75">
      <c r="A23" s="100"/>
    </row>
    <row r="24" ht="12.75">
      <c r="A24" s="100"/>
    </row>
    <row r="25" ht="12.75">
      <c r="A25" s="99" t="s">
        <v>359</v>
      </c>
    </row>
    <row r="27" spans="1:10" ht="12.75">
      <c r="A27" s="92" t="s">
        <v>180</v>
      </c>
      <c r="B27" s="140" t="s">
        <v>360</v>
      </c>
      <c r="C27" s="140"/>
      <c r="D27" s="140"/>
      <c r="E27" s="140"/>
      <c r="F27" s="140"/>
      <c r="G27" s="140"/>
      <c r="H27" s="140"/>
      <c r="I27" s="140"/>
      <c r="J27" s="140"/>
    </row>
    <row r="28" spans="2:10" ht="12.75">
      <c r="B28" s="140"/>
      <c r="C28" s="140"/>
      <c r="D28" s="140"/>
      <c r="E28" s="140"/>
      <c r="F28" s="140"/>
      <c r="G28" s="140"/>
      <c r="H28" s="140"/>
      <c r="I28" s="140"/>
      <c r="J28" s="140"/>
    </row>
    <row r="29" spans="1:10" ht="12.75">
      <c r="A29" s="92" t="s">
        <v>192</v>
      </c>
      <c r="B29" s="93" t="s">
        <v>325</v>
      </c>
      <c r="J29" s="94">
        <v>-1347588</v>
      </c>
    </row>
    <row r="30" spans="1:10" ht="12.75">
      <c r="A30" s="100" t="s">
        <v>192</v>
      </c>
      <c r="B30" s="93" t="s">
        <v>199</v>
      </c>
      <c r="F30" s="93"/>
      <c r="J30" s="94">
        <v>-1347588</v>
      </c>
    </row>
    <row r="31" ht="12.75">
      <c r="A31" s="100"/>
    </row>
    <row r="32" spans="1:2" ht="12.75">
      <c r="A32" s="100"/>
      <c r="B32" s="93"/>
    </row>
    <row r="33" ht="12.75">
      <c r="A33" s="100"/>
    </row>
    <row r="34" ht="12.75">
      <c r="A34" s="100"/>
    </row>
    <row r="35" spans="1:2" ht="12.75">
      <c r="A35" s="100"/>
      <c r="B35" s="93"/>
    </row>
    <row r="36" ht="12.75">
      <c r="A36" s="100"/>
    </row>
    <row r="37" ht="12.75">
      <c r="A37" s="100"/>
    </row>
  </sheetData>
  <sheetProtection/>
  <mergeCells count="3">
    <mergeCell ref="A2:J2"/>
    <mergeCell ref="A3:J3"/>
    <mergeCell ref="B27:J28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J43"/>
  <sheetViews>
    <sheetView zoomScalePageLayoutView="0" workbookViewId="0" topLeftCell="A1">
      <selection activeCell="J37" sqref="J37:J39"/>
    </sheetView>
  </sheetViews>
  <sheetFormatPr defaultColWidth="9.00390625" defaultRowHeight="12.75"/>
  <cols>
    <col min="1" max="1" width="4.75390625" style="92" customWidth="1"/>
    <col min="2" max="3" width="9.125" style="93" customWidth="1"/>
    <col min="4" max="4" width="7.875" style="93" customWidth="1"/>
    <col min="5" max="6" width="9.875" style="77" bestFit="1" customWidth="1"/>
    <col min="7" max="7" width="12.625" style="94" bestFit="1" customWidth="1"/>
    <col min="8" max="8" width="8.375" style="94" customWidth="1"/>
    <col min="9" max="9" width="9.125" style="94" customWidth="1"/>
    <col min="10" max="10" width="10.75390625" style="94" customWidth="1"/>
    <col min="11" max="16384" width="9.125" style="77" customWidth="1"/>
  </cols>
  <sheetData>
    <row r="1" spans="1:10" ht="12.75">
      <c r="A1" s="97" t="s">
        <v>114</v>
      </c>
      <c r="J1" s="92" t="s">
        <v>183</v>
      </c>
    </row>
    <row r="2" spans="1:10" ht="12.75">
      <c r="A2" s="139" t="s">
        <v>184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2.75">
      <c r="A3" s="139" t="s">
        <v>185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2.75">
      <c r="A4" s="139" t="s">
        <v>186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0" ht="12.75">
      <c r="A5" s="98"/>
      <c r="B5" s="98"/>
      <c r="C5" s="98"/>
      <c r="D5" s="98"/>
      <c r="E5" s="98"/>
      <c r="F5" s="98"/>
      <c r="G5" s="98"/>
      <c r="H5" s="98"/>
      <c r="I5" s="98"/>
      <c r="J5" s="98"/>
    </row>
    <row r="6" spans="1:10" ht="12.75">
      <c r="A6" s="98"/>
      <c r="B6" s="98"/>
      <c r="C6" s="98"/>
      <c r="D6" s="98"/>
      <c r="E6" s="98"/>
      <c r="F6" s="98"/>
      <c r="G6" s="98"/>
      <c r="H6" s="98"/>
      <c r="I6" s="98"/>
      <c r="J6" s="98"/>
    </row>
    <row r="8" ht="12.75">
      <c r="A8" s="99" t="s">
        <v>345</v>
      </c>
    </row>
    <row r="9" ht="12.75">
      <c r="A9" s="99"/>
    </row>
    <row r="11" spans="1:2" ht="12.75">
      <c r="A11" s="92" t="s">
        <v>180</v>
      </c>
      <c r="B11" s="93" t="s">
        <v>354</v>
      </c>
    </row>
    <row r="12" spans="1:10" ht="12.75">
      <c r="A12" s="100" t="s">
        <v>192</v>
      </c>
      <c r="B12" s="93" t="s">
        <v>200</v>
      </c>
      <c r="J12" s="94">
        <v>1726332</v>
      </c>
    </row>
    <row r="13" spans="1:10" ht="12.75">
      <c r="A13" s="100" t="s">
        <v>192</v>
      </c>
      <c r="B13" s="93" t="s">
        <v>194</v>
      </c>
      <c r="J13" s="94">
        <v>-1726332</v>
      </c>
    </row>
    <row r="15" spans="1:2" ht="12.75">
      <c r="A15" s="92" t="s">
        <v>193</v>
      </c>
      <c r="B15" s="93" t="s">
        <v>355</v>
      </c>
    </row>
    <row r="16" spans="1:10" ht="12.75">
      <c r="A16" s="100" t="s">
        <v>192</v>
      </c>
      <c r="B16" s="93" t="s">
        <v>200</v>
      </c>
      <c r="J16" s="94">
        <v>1879992</v>
      </c>
    </row>
    <row r="17" spans="1:10" ht="12.75">
      <c r="A17" s="100" t="s">
        <v>192</v>
      </c>
      <c r="B17" s="93" t="s">
        <v>194</v>
      </c>
      <c r="J17" s="94">
        <v>-1879992</v>
      </c>
    </row>
    <row r="19" spans="1:2" ht="12.75">
      <c r="A19" s="92" t="s">
        <v>197</v>
      </c>
      <c r="B19" s="77" t="s">
        <v>356</v>
      </c>
    </row>
    <row r="20" spans="1:10" ht="12.75">
      <c r="A20" s="92" t="s">
        <v>192</v>
      </c>
      <c r="B20" s="93" t="s">
        <v>357</v>
      </c>
      <c r="J20" s="94">
        <v>-300000</v>
      </c>
    </row>
    <row r="21" spans="1:10" ht="12.75">
      <c r="A21" s="92" t="s">
        <v>192</v>
      </c>
      <c r="B21" s="93" t="s">
        <v>203</v>
      </c>
      <c r="F21" s="93"/>
      <c r="J21" s="94">
        <v>300000</v>
      </c>
    </row>
    <row r="22" ht="12.75">
      <c r="B22" s="77"/>
    </row>
    <row r="23" spans="1:2" ht="12.75">
      <c r="A23" s="92" t="s">
        <v>205</v>
      </c>
      <c r="B23" s="93" t="s">
        <v>283</v>
      </c>
    </row>
    <row r="24" spans="1:10" ht="12.75">
      <c r="A24" s="92" t="s">
        <v>192</v>
      </c>
      <c r="B24" s="93" t="s">
        <v>198</v>
      </c>
      <c r="J24" s="94">
        <v>-589940</v>
      </c>
    </row>
    <row r="25" spans="1:10" ht="12.75">
      <c r="A25" s="92" t="s">
        <v>192</v>
      </c>
      <c r="B25" s="93" t="s">
        <v>199</v>
      </c>
      <c r="J25" s="94">
        <v>589940</v>
      </c>
    </row>
    <row r="27" spans="1:2" ht="12.75">
      <c r="A27" s="92" t="s">
        <v>285</v>
      </c>
      <c r="B27" s="93" t="s">
        <v>55</v>
      </c>
    </row>
    <row r="28" spans="1:10" ht="12.75">
      <c r="A28" s="92" t="s">
        <v>192</v>
      </c>
      <c r="B28" s="93" t="s">
        <v>204</v>
      </c>
      <c r="J28" s="94">
        <v>-639550</v>
      </c>
    </row>
    <row r="29" spans="1:10" ht="12.75">
      <c r="A29" s="92" t="s">
        <v>192</v>
      </c>
      <c r="B29" s="93" t="s">
        <v>198</v>
      </c>
      <c r="J29" s="94">
        <v>127000</v>
      </c>
    </row>
    <row r="30" spans="1:10" ht="12.75">
      <c r="A30" s="92" t="s">
        <v>192</v>
      </c>
      <c r="B30" s="93" t="s">
        <v>199</v>
      </c>
      <c r="J30" s="94">
        <v>512550</v>
      </c>
    </row>
    <row r="32" spans="1:2" ht="12.75">
      <c r="A32" s="92" t="s">
        <v>286</v>
      </c>
      <c r="B32" s="93" t="s">
        <v>358</v>
      </c>
    </row>
    <row r="33" spans="1:10" ht="12.75">
      <c r="A33" s="92" t="s">
        <v>192</v>
      </c>
      <c r="B33" s="93" t="s">
        <v>199</v>
      </c>
      <c r="J33" s="94">
        <v>-54902</v>
      </c>
    </row>
    <row r="34" spans="1:10" ht="12.75">
      <c r="A34" s="92" t="s">
        <v>192</v>
      </c>
      <c r="B34" s="93" t="s">
        <v>198</v>
      </c>
      <c r="J34" s="94">
        <v>54902</v>
      </c>
    </row>
    <row r="36" spans="1:2" ht="12.75">
      <c r="A36" s="92" t="s">
        <v>308</v>
      </c>
      <c r="B36" s="93" t="s">
        <v>331</v>
      </c>
    </row>
    <row r="37" spans="1:10" ht="12.75">
      <c r="A37" s="92" t="s">
        <v>192</v>
      </c>
      <c r="B37" s="93" t="s">
        <v>195</v>
      </c>
      <c r="J37" s="94">
        <v>-112000</v>
      </c>
    </row>
    <row r="38" spans="1:10" ht="12.75">
      <c r="A38" s="100" t="s">
        <v>192</v>
      </c>
      <c r="B38" s="93" t="s">
        <v>196</v>
      </c>
      <c r="I38" s="122"/>
      <c r="J38" s="94">
        <v>-55000</v>
      </c>
    </row>
    <row r="39" spans="1:10" ht="12.75">
      <c r="A39" s="92" t="s">
        <v>192</v>
      </c>
      <c r="B39" s="93" t="s">
        <v>199</v>
      </c>
      <c r="I39" s="122"/>
      <c r="J39" s="94">
        <v>167000</v>
      </c>
    </row>
    <row r="40" ht="12.75">
      <c r="F40" s="93"/>
    </row>
    <row r="41" spans="1:2" ht="12.75">
      <c r="A41" s="92" t="s">
        <v>309</v>
      </c>
      <c r="B41" s="93" t="s">
        <v>201</v>
      </c>
    </row>
    <row r="42" spans="1:10" ht="12.75">
      <c r="A42" s="92" t="s">
        <v>192</v>
      </c>
      <c r="B42" s="93" t="s">
        <v>191</v>
      </c>
      <c r="J42" s="94">
        <v>-50000</v>
      </c>
    </row>
    <row r="43" spans="1:10" ht="12.75">
      <c r="A43" s="92" t="s">
        <v>192</v>
      </c>
      <c r="B43" s="93" t="s">
        <v>203</v>
      </c>
      <c r="J43" s="94">
        <v>50000</v>
      </c>
    </row>
  </sheetData>
  <sheetProtection/>
  <mergeCells count="3">
    <mergeCell ref="A2:J2"/>
    <mergeCell ref="A3:J3"/>
    <mergeCell ref="A4:J4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I75"/>
  <sheetViews>
    <sheetView zoomScalePageLayoutView="0" workbookViewId="0" topLeftCell="A1">
      <selection activeCell="A58" sqref="A58:IV58"/>
    </sheetView>
  </sheetViews>
  <sheetFormatPr defaultColWidth="9.00390625" defaultRowHeight="12.75"/>
  <cols>
    <col min="1" max="1" width="4.75390625" style="92" customWidth="1"/>
    <col min="2" max="6" width="9.125" style="77" customWidth="1"/>
    <col min="7" max="7" width="9.75390625" style="94" bestFit="1" customWidth="1"/>
    <col min="8" max="8" width="9.125" style="77" customWidth="1"/>
    <col min="9" max="9" width="12.75390625" style="94" bestFit="1" customWidth="1"/>
    <col min="10" max="16384" width="9.125" style="77" customWidth="1"/>
  </cols>
  <sheetData>
    <row r="1" spans="1:9" ht="12.75">
      <c r="A1" s="97" t="s">
        <v>114</v>
      </c>
      <c r="I1" s="102" t="s">
        <v>188</v>
      </c>
    </row>
    <row r="2" spans="1:9" ht="12.75">
      <c r="A2" s="139" t="s">
        <v>187</v>
      </c>
      <c r="B2" s="139"/>
      <c r="C2" s="139"/>
      <c r="D2" s="139"/>
      <c r="E2" s="139"/>
      <c r="F2" s="139"/>
      <c r="G2" s="139"/>
      <c r="H2" s="139"/>
      <c r="I2" s="139"/>
    </row>
    <row r="3" spans="1:9" ht="12.75">
      <c r="A3" s="139" t="s">
        <v>189</v>
      </c>
      <c r="B3" s="139"/>
      <c r="C3" s="139"/>
      <c r="D3" s="139"/>
      <c r="E3" s="139"/>
      <c r="F3" s="139"/>
      <c r="G3" s="139"/>
      <c r="H3" s="139"/>
      <c r="I3" s="139"/>
    </row>
    <row r="4" spans="1:9" ht="12.75">
      <c r="A4" s="139" t="s">
        <v>190</v>
      </c>
      <c r="B4" s="139"/>
      <c r="C4" s="139"/>
      <c r="D4" s="139"/>
      <c r="E4" s="139"/>
      <c r="F4" s="139"/>
      <c r="G4" s="139"/>
      <c r="H4" s="139"/>
      <c r="I4" s="139"/>
    </row>
    <row r="5" spans="1:9" ht="12.75">
      <c r="A5" s="98"/>
      <c r="B5" s="98"/>
      <c r="C5" s="98"/>
      <c r="D5" s="98"/>
      <c r="E5" s="98"/>
      <c r="F5" s="98"/>
      <c r="G5" s="98"/>
      <c r="H5" s="98"/>
      <c r="I5" s="98"/>
    </row>
    <row r="7" ht="12.75">
      <c r="A7" s="103" t="s">
        <v>212</v>
      </c>
    </row>
    <row r="9" ht="12.75">
      <c r="A9" s="99" t="s">
        <v>345</v>
      </c>
    </row>
    <row r="11" spans="1:2" ht="12.75">
      <c r="A11" s="92" t="s">
        <v>180</v>
      </c>
      <c r="B11" s="77" t="s">
        <v>347</v>
      </c>
    </row>
    <row r="12" spans="1:9" ht="12.75">
      <c r="A12" s="92" t="s">
        <v>192</v>
      </c>
      <c r="B12" s="93" t="s">
        <v>194</v>
      </c>
      <c r="I12" s="94">
        <v>127000</v>
      </c>
    </row>
    <row r="13" spans="1:9" ht="12.75">
      <c r="A13" s="92" t="s">
        <v>192</v>
      </c>
      <c r="B13" s="77" t="s">
        <v>195</v>
      </c>
      <c r="C13" s="93"/>
      <c r="D13" s="93"/>
      <c r="H13" s="94"/>
      <c r="I13" s="94">
        <v>100000</v>
      </c>
    </row>
    <row r="14" spans="1:9" ht="12.75">
      <c r="A14" s="92" t="s">
        <v>192</v>
      </c>
      <c r="B14" s="93" t="s">
        <v>196</v>
      </c>
      <c r="C14" s="93"/>
      <c r="D14" s="93"/>
      <c r="H14" s="94"/>
      <c r="I14" s="94">
        <v>27000</v>
      </c>
    </row>
    <row r="16" spans="1:2" ht="12.75">
      <c r="A16" s="92" t="s">
        <v>193</v>
      </c>
      <c r="B16" s="77" t="s">
        <v>346</v>
      </c>
    </row>
    <row r="17" spans="1:9" ht="12.75">
      <c r="A17" s="92" t="s">
        <v>192</v>
      </c>
      <c r="B17" s="77" t="s">
        <v>195</v>
      </c>
      <c r="C17" s="93"/>
      <c r="D17" s="93"/>
      <c r="H17" s="94"/>
      <c r="I17" s="94">
        <v>-415000</v>
      </c>
    </row>
    <row r="18" spans="1:9" ht="12.75">
      <c r="A18" s="92" t="s">
        <v>192</v>
      </c>
      <c r="B18" s="93" t="s">
        <v>196</v>
      </c>
      <c r="C18" s="93"/>
      <c r="D18" s="93"/>
      <c r="H18" s="94"/>
      <c r="I18" s="94">
        <v>-85000</v>
      </c>
    </row>
    <row r="19" spans="1:9" ht="12.75">
      <c r="A19" s="92" t="s">
        <v>192</v>
      </c>
      <c r="B19" s="77" t="s">
        <v>199</v>
      </c>
      <c r="I19" s="94">
        <v>500000</v>
      </c>
    </row>
    <row r="20" spans="2:8" ht="12.75">
      <c r="B20" s="93"/>
      <c r="C20" s="93"/>
      <c r="D20" s="93"/>
      <c r="H20" s="94"/>
    </row>
    <row r="21" spans="2:8" ht="12.75">
      <c r="B21" s="93"/>
      <c r="C21" s="93"/>
      <c r="D21" s="93"/>
      <c r="H21" s="94"/>
    </row>
    <row r="22" ht="12.75">
      <c r="A22" s="103" t="s">
        <v>41</v>
      </c>
    </row>
    <row r="24" ht="12.75">
      <c r="A24" s="99" t="s">
        <v>345</v>
      </c>
    </row>
    <row r="25" ht="12.75">
      <c r="A25" s="99"/>
    </row>
    <row r="26" spans="1:2" ht="12.75">
      <c r="A26" s="92" t="s">
        <v>180</v>
      </c>
      <c r="B26" s="77" t="s">
        <v>349</v>
      </c>
    </row>
    <row r="27" spans="1:9" ht="12.75">
      <c r="A27" s="92" t="s">
        <v>192</v>
      </c>
      <c r="B27" s="77" t="s">
        <v>195</v>
      </c>
      <c r="I27" s="94">
        <v>92195</v>
      </c>
    </row>
    <row r="28" spans="1:9" ht="12.75">
      <c r="A28" s="92" t="s">
        <v>192</v>
      </c>
      <c r="B28" s="77" t="s">
        <v>196</v>
      </c>
      <c r="I28" s="94">
        <v>24892</v>
      </c>
    </row>
    <row r="29" spans="1:9" ht="12.75">
      <c r="A29" s="92" t="s">
        <v>192</v>
      </c>
      <c r="B29" s="93" t="s">
        <v>199</v>
      </c>
      <c r="I29" s="94">
        <v>-117087</v>
      </c>
    </row>
    <row r="30" spans="2:8" ht="12.75">
      <c r="B30" s="93"/>
      <c r="C30" s="93"/>
      <c r="D30" s="93"/>
      <c r="H30" s="94"/>
    </row>
    <row r="31" spans="1:8" ht="12.75">
      <c r="A31" s="92" t="s">
        <v>193</v>
      </c>
      <c r="B31" s="93" t="s">
        <v>333</v>
      </c>
      <c r="C31" s="93"/>
      <c r="D31" s="93"/>
      <c r="H31" s="94"/>
    </row>
    <row r="32" spans="1:9" ht="12.75">
      <c r="A32" s="92" t="s">
        <v>192</v>
      </c>
      <c r="B32" s="93" t="s">
        <v>198</v>
      </c>
      <c r="C32" s="93"/>
      <c r="D32" s="93"/>
      <c r="H32" s="94"/>
      <c r="I32" s="94">
        <v>368</v>
      </c>
    </row>
    <row r="33" spans="1:9" ht="12.75">
      <c r="A33" s="92" t="s">
        <v>192</v>
      </c>
      <c r="B33" s="93" t="s">
        <v>204</v>
      </c>
      <c r="C33" s="93"/>
      <c r="D33" s="93"/>
      <c r="H33" s="94"/>
      <c r="I33" s="94">
        <v>-368</v>
      </c>
    </row>
    <row r="34" spans="2:8" ht="12.75">
      <c r="B34" s="93"/>
      <c r="C34" s="93"/>
      <c r="D34" s="93"/>
      <c r="H34" s="94"/>
    </row>
    <row r="35" spans="2:8" ht="12.75">
      <c r="B35" s="93"/>
      <c r="C35" s="93"/>
      <c r="D35" s="93"/>
      <c r="H35" s="94"/>
    </row>
    <row r="36" ht="12.75">
      <c r="A36" s="103" t="s">
        <v>13</v>
      </c>
    </row>
    <row r="38" ht="12.75">
      <c r="A38" s="99" t="s">
        <v>332</v>
      </c>
    </row>
    <row r="40" spans="1:9" ht="12.75">
      <c r="A40" s="92" t="s">
        <v>180</v>
      </c>
      <c r="B40" s="141" t="s">
        <v>350</v>
      </c>
      <c r="C40" s="141"/>
      <c r="D40" s="141"/>
      <c r="E40" s="141"/>
      <c r="F40" s="141"/>
      <c r="G40" s="141"/>
      <c r="H40" s="141"/>
      <c r="I40" s="141"/>
    </row>
    <row r="41" spans="2:9" ht="12.75">
      <c r="B41" s="141"/>
      <c r="C41" s="141"/>
      <c r="D41" s="141"/>
      <c r="E41" s="141"/>
      <c r="F41" s="141"/>
      <c r="G41" s="141"/>
      <c r="H41" s="141"/>
      <c r="I41" s="141"/>
    </row>
    <row r="42" spans="1:9" ht="12.75">
      <c r="A42" s="92" t="s">
        <v>192</v>
      </c>
      <c r="B42" s="77" t="s">
        <v>194</v>
      </c>
      <c r="I42" s="94">
        <v>80000</v>
      </c>
    </row>
    <row r="43" spans="1:9" ht="12.75">
      <c r="A43" s="92" t="s">
        <v>192</v>
      </c>
      <c r="B43" s="77" t="s">
        <v>199</v>
      </c>
      <c r="I43" s="94">
        <v>80000</v>
      </c>
    </row>
    <row r="45" spans="2:8" ht="12.75">
      <c r="B45" s="93"/>
      <c r="C45" s="93"/>
      <c r="D45" s="93"/>
      <c r="H45" s="94"/>
    </row>
    <row r="46" ht="12.75">
      <c r="A46" s="99" t="s">
        <v>345</v>
      </c>
    </row>
    <row r="47" ht="12.75">
      <c r="A47" s="99"/>
    </row>
    <row r="48" spans="1:2" ht="12.75">
      <c r="A48" s="92" t="s">
        <v>180</v>
      </c>
      <c r="B48" s="77" t="s">
        <v>334</v>
      </c>
    </row>
    <row r="49" spans="1:9" ht="12.75">
      <c r="A49" s="92" t="s">
        <v>192</v>
      </c>
      <c r="B49" s="77" t="s">
        <v>194</v>
      </c>
      <c r="I49" s="94">
        <v>-58490</v>
      </c>
    </row>
    <row r="50" spans="1:9" ht="12.75">
      <c r="A50" s="92" t="s">
        <v>192</v>
      </c>
      <c r="B50" s="77" t="s">
        <v>195</v>
      </c>
      <c r="I50" s="94">
        <v>-41462</v>
      </c>
    </row>
    <row r="51" spans="1:9" ht="12.75">
      <c r="A51" s="92" t="s">
        <v>192</v>
      </c>
      <c r="B51" s="77" t="s">
        <v>196</v>
      </c>
      <c r="I51" s="94">
        <v>-5598</v>
      </c>
    </row>
    <row r="52" spans="1:9" ht="12.75">
      <c r="A52" s="92" t="s">
        <v>192</v>
      </c>
      <c r="B52" s="77" t="s">
        <v>199</v>
      </c>
      <c r="I52" s="94">
        <v>-11430</v>
      </c>
    </row>
    <row r="53" spans="2:8" ht="12.75">
      <c r="B53" s="93"/>
      <c r="C53" s="93"/>
      <c r="D53" s="93"/>
      <c r="H53" s="94"/>
    </row>
    <row r="54" spans="1:2" ht="12.75">
      <c r="A54" s="92" t="s">
        <v>193</v>
      </c>
      <c r="B54" s="77" t="s">
        <v>351</v>
      </c>
    </row>
    <row r="55" spans="1:9" ht="12.75">
      <c r="A55" s="92" t="s">
        <v>192</v>
      </c>
      <c r="B55" s="77" t="s">
        <v>194</v>
      </c>
      <c r="I55" s="94">
        <v>45000</v>
      </c>
    </row>
    <row r="56" spans="1:9" ht="12.75">
      <c r="A56" s="92" t="s">
        <v>192</v>
      </c>
      <c r="B56" s="77" t="s">
        <v>199</v>
      </c>
      <c r="I56" s="94">
        <v>45000</v>
      </c>
    </row>
    <row r="57" ht="12.75">
      <c r="A57" s="77"/>
    </row>
    <row r="58" ht="12.75">
      <c r="A58" s="77"/>
    </row>
    <row r="59" spans="2:8" ht="12.75">
      <c r="B59" s="93"/>
      <c r="C59" s="93"/>
      <c r="D59" s="93"/>
      <c r="H59" s="94"/>
    </row>
    <row r="60" spans="1:8" ht="12.75">
      <c r="A60" s="103" t="s">
        <v>328</v>
      </c>
      <c r="B60" s="93"/>
      <c r="C60" s="93"/>
      <c r="D60" s="93"/>
      <c r="H60" s="94"/>
    </row>
    <row r="61" spans="2:8" ht="12.75">
      <c r="B61" s="93"/>
      <c r="C61" s="93"/>
      <c r="D61" s="93"/>
      <c r="H61" s="94"/>
    </row>
    <row r="62" spans="1:8" ht="12.75">
      <c r="A62" s="99" t="s">
        <v>345</v>
      </c>
      <c r="B62" s="93"/>
      <c r="C62" s="93"/>
      <c r="D62" s="93"/>
      <c r="H62" s="94"/>
    </row>
    <row r="63" spans="1:8" ht="12.75">
      <c r="A63" s="99"/>
      <c r="B63" s="93"/>
      <c r="C63" s="93"/>
      <c r="D63" s="93"/>
      <c r="H63" s="94"/>
    </row>
    <row r="64" spans="1:8" ht="12.75">
      <c r="A64" s="100" t="s">
        <v>180</v>
      </c>
      <c r="B64" s="93" t="s">
        <v>352</v>
      </c>
      <c r="C64" s="93"/>
      <c r="D64" s="93"/>
      <c r="H64" s="94"/>
    </row>
    <row r="65" spans="1:9" ht="12.75">
      <c r="A65" s="92" t="s">
        <v>192</v>
      </c>
      <c r="B65" s="77" t="s">
        <v>202</v>
      </c>
      <c r="C65" s="93"/>
      <c r="D65" s="93"/>
      <c r="H65" s="94"/>
      <c r="I65" s="94">
        <v>123000</v>
      </c>
    </row>
    <row r="66" spans="1:9" ht="12.75">
      <c r="A66" s="92" t="s">
        <v>192</v>
      </c>
      <c r="B66" s="77" t="s">
        <v>199</v>
      </c>
      <c r="C66" s="93"/>
      <c r="D66" s="93"/>
      <c r="H66" s="94"/>
      <c r="I66" s="94">
        <v>123000</v>
      </c>
    </row>
    <row r="67" spans="1:8" ht="12.75">
      <c r="A67" s="99"/>
      <c r="B67" s="93"/>
      <c r="C67" s="93"/>
      <c r="D67" s="93"/>
      <c r="H67" s="94"/>
    </row>
    <row r="68" spans="1:8" ht="12.75">
      <c r="A68" s="99"/>
      <c r="B68" s="93"/>
      <c r="C68" s="93"/>
      <c r="D68" s="93"/>
      <c r="H68" s="94"/>
    </row>
    <row r="69" ht="12.75">
      <c r="A69" s="103" t="s">
        <v>329</v>
      </c>
    </row>
    <row r="71" ht="12.75">
      <c r="A71" s="99" t="s">
        <v>345</v>
      </c>
    </row>
    <row r="72" ht="12.75">
      <c r="A72" s="99"/>
    </row>
    <row r="73" spans="1:2" ht="12.75">
      <c r="A73" s="92" t="s">
        <v>180</v>
      </c>
      <c r="B73" s="77" t="s">
        <v>353</v>
      </c>
    </row>
    <row r="74" spans="1:9" ht="12.75">
      <c r="A74" s="92" t="s">
        <v>192</v>
      </c>
      <c r="B74" s="77" t="s">
        <v>194</v>
      </c>
      <c r="I74" s="94">
        <v>855000</v>
      </c>
    </row>
    <row r="75" spans="1:9" ht="12.75">
      <c r="A75" s="92" t="s">
        <v>192</v>
      </c>
      <c r="B75" s="77" t="s">
        <v>199</v>
      </c>
      <c r="I75" s="94">
        <v>855000</v>
      </c>
    </row>
  </sheetData>
  <sheetProtection/>
  <mergeCells count="4">
    <mergeCell ref="A2:I2"/>
    <mergeCell ref="A3:I3"/>
    <mergeCell ref="A4:I4"/>
    <mergeCell ref="B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F127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4.25390625" style="2" customWidth="1"/>
    <col min="2" max="2" width="49.75390625" style="20" customWidth="1"/>
    <col min="3" max="3" width="10.875" style="68" bestFit="1" customWidth="1"/>
    <col min="4" max="4" width="11.00390625" style="68" bestFit="1" customWidth="1"/>
    <col min="5" max="5" width="10.875" style="68" bestFit="1" customWidth="1"/>
    <col min="6" max="6" width="11.00390625" style="68" bestFit="1" customWidth="1"/>
    <col min="7" max="16384" width="9.125" style="2" customWidth="1"/>
  </cols>
  <sheetData>
    <row r="1" spans="1:6" ht="12.75" customHeight="1">
      <c r="A1" s="2" t="s">
        <v>213</v>
      </c>
      <c r="D1" s="109"/>
      <c r="F1" s="109" t="s">
        <v>219</v>
      </c>
    </row>
    <row r="2" spans="1:6" ht="12.75" customHeight="1">
      <c r="A2" s="144" t="s">
        <v>108</v>
      </c>
      <c r="B2" s="144"/>
      <c r="C2" s="144"/>
      <c r="D2" s="144"/>
      <c r="E2" s="144"/>
      <c r="F2" s="144"/>
    </row>
    <row r="3" spans="1:6" ht="12.75" customHeight="1">
      <c r="A3" s="144" t="s">
        <v>289</v>
      </c>
      <c r="B3" s="144"/>
      <c r="C3" s="144"/>
      <c r="D3" s="144"/>
      <c r="E3" s="144"/>
      <c r="F3" s="144"/>
    </row>
    <row r="4" spans="1:6" ht="12.75" customHeight="1">
      <c r="A4" s="144" t="s">
        <v>365</v>
      </c>
      <c r="B4" s="144"/>
      <c r="C4" s="144"/>
      <c r="D4" s="144"/>
      <c r="E4" s="144"/>
      <c r="F4" s="144"/>
    </row>
    <row r="5" spans="1:6" ht="12.75" customHeight="1">
      <c r="A5" s="105"/>
      <c r="B5" s="105"/>
      <c r="C5" s="105"/>
      <c r="D5" s="105"/>
      <c r="E5" s="105"/>
      <c r="F5" s="2"/>
    </row>
    <row r="6" spans="1:6" ht="12.75" customHeight="1">
      <c r="A6" s="4"/>
      <c r="B6" s="65" t="s">
        <v>29</v>
      </c>
      <c r="C6" s="142" t="s">
        <v>76</v>
      </c>
      <c r="D6" s="143"/>
      <c r="E6" s="134" t="s">
        <v>280</v>
      </c>
      <c r="F6" s="135"/>
    </row>
    <row r="7" spans="1:6" ht="12.75" customHeight="1">
      <c r="A7" s="4">
        <v>1</v>
      </c>
      <c r="B7" s="21" t="s">
        <v>74</v>
      </c>
      <c r="C7" s="32"/>
      <c r="D7" s="69">
        <v>268404000</v>
      </c>
      <c r="E7" s="32"/>
      <c r="F7" s="69">
        <v>268102428</v>
      </c>
    </row>
    <row r="8" spans="1:6" ht="12.75" customHeight="1">
      <c r="A8" s="11">
        <v>2</v>
      </c>
      <c r="B8" s="21" t="s">
        <v>75</v>
      </c>
      <c r="C8" s="32"/>
      <c r="D8" s="69">
        <v>14078000</v>
      </c>
      <c r="E8" s="32"/>
      <c r="F8" s="69">
        <v>14567464</v>
      </c>
    </row>
    <row r="9" spans="1:6" ht="12.75" customHeight="1">
      <c r="A9" s="11"/>
      <c r="B9" s="21" t="s">
        <v>0</v>
      </c>
      <c r="C9" s="32"/>
      <c r="D9" s="69">
        <f>D7+D8</f>
        <v>282482000</v>
      </c>
      <c r="E9" s="32"/>
      <c r="F9" s="69">
        <f>F7+F8</f>
        <v>282669892</v>
      </c>
    </row>
    <row r="10" spans="1:6" ht="12.75" customHeight="1">
      <c r="A10" s="11">
        <v>3</v>
      </c>
      <c r="B10" s="21" t="s">
        <v>31</v>
      </c>
      <c r="C10" s="32"/>
      <c r="D10" s="69">
        <f>C11</f>
        <v>47263000</v>
      </c>
      <c r="E10" s="32"/>
      <c r="F10" s="69">
        <f>E11</f>
        <v>108108960</v>
      </c>
    </row>
    <row r="11" spans="1:6" s="20" customFormat="1" ht="12.75" customHeight="1">
      <c r="A11" s="39"/>
      <c r="B11" s="19" t="s">
        <v>12</v>
      </c>
      <c r="C11" s="37">
        <f>SUM(C12:C14)</f>
        <v>47263000</v>
      </c>
      <c r="D11" s="37"/>
      <c r="E11" s="37">
        <f>SUM(E12:E14)</f>
        <v>108108960</v>
      </c>
      <c r="F11" s="37"/>
    </row>
    <row r="12" spans="1:6" ht="12.75" customHeight="1">
      <c r="A12" s="11"/>
      <c r="B12" s="18" t="s">
        <v>132</v>
      </c>
      <c r="C12" s="23">
        <v>14000000</v>
      </c>
      <c r="D12" s="69"/>
      <c r="E12" s="23">
        <v>14000000</v>
      </c>
      <c r="F12" s="69"/>
    </row>
    <row r="13" spans="1:6" ht="12.75" customHeight="1">
      <c r="A13" s="11"/>
      <c r="B13" s="19" t="s">
        <v>133</v>
      </c>
      <c r="C13" s="23">
        <v>26626000</v>
      </c>
      <c r="D13" s="69"/>
      <c r="E13" s="23">
        <v>86854480</v>
      </c>
      <c r="F13" s="69"/>
    </row>
    <row r="14" spans="1:6" ht="12.75" customHeight="1">
      <c r="A14" s="11"/>
      <c r="B14" s="19" t="s">
        <v>220</v>
      </c>
      <c r="C14" s="23">
        <v>6637000</v>
      </c>
      <c r="D14" s="69"/>
      <c r="E14" s="23">
        <v>7254480</v>
      </c>
      <c r="F14" s="69"/>
    </row>
    <row r="15" spans="1:6" ht="12.75" customHeight="1">
      <c r="A15" s="11"/>
      <c r="B15" s="21" t="s">
        <v>46</v>
      </c>
      <c r="C15" s="32"/>
      <c r="D15" s="69">
        <f>D9+D10</f>
        <v>329745000</v>
      </c>
      <c r="E15" s="32"/>
      <c r="F15" s="69">
        <f>F9+F10</f>
        <v>390778852</v>
      </c>
    </row>
    <row r="16" spans="1:6" ht="12.75" customHeight="1">
      <c r="A16" s="11">
        <v>4</v>
      </c>
      <c r="B16" s="21" t="s">
        <v>33</v>
      </c>
      <c r="C16" s="32"/>
      <c r="D16" s="69">
        <f>SUM(C28:C29)</f>
        <v>820060000</v>
      </c>
      <c r="E16" s="32"/>
      <c r="F16" s="69">
        <f>SUM(E28:E29)</f>
        <v>820060000</v>
      </c>
    </row>
    <row r="17" spans="1:6" ht="12.75" customHeight="1">
      <c r="A17" s="26"/>
      <c r="B17" s="19" t="s">
        <v>134</v>
      </c>
      <c r="C17" s="23">
        <v>455000000</v>
      </c>
      <c r="D17" s="23"/>
      <c r="E17" s="23">
        <v>455000000</v>
      </c>
      <c r="F17" s="23"/>
    </row>
    <row r="18" spans="1:6" ht="12.75" customHeight="1">
      <c r="A18" s="26"/>
      <c r="B18" s="19" t="s">
        <v>135</v>
      </c>
      <c r="C18" s="23">
        <v>165000000</v>
      </c>
      <c r="D18" s="23"/>
      <c r="E18" s="23">
        <v>165000000</v>
      </c>
      <c r="F18" s="23"/>
    </row>
    <row r="19" spans="1:6" ht="12.75" customHeight="1">
      <c r="A19" s="26"/>
      <c r="B19" s="19" t="s">
        <v>136</v>
      </c>
      <c r="C19" s="23">
        <v>118000000</v>
      </c>
      <c r="D19" s="23"/>
      <c r="E19" s="23">
        <v>118000000</v>
      </c>
      <c r="F19" s="23"/>
    </row>
    <row r="20" spans="1:6" ht="12.75" customHeight="1">
      <c r="A20" s="26"/>
      <c r="B20" s="19" t="s">
        <v>137</v>
      </c>
      <c r="C20" s="23">
        <v>26000000</v>
      </c>
      <c r="D20" s="23"/>
      <c r="E20" s="23">
        <v>26000000</v>
      </c>
      <c r="F20" s="23"/>
    </row>
    <row r="21" spans="1:6" ht="12.75" customHeight="1">
      <c r="A21" s="26"/>
      <c r="B21" s="19" t="s">
        <v>138</v>
      </c>
      <c r="C21" s="23">
        <v>9000000</v>
      </c>
      <c r="D21" s="23"/>
      <c r="E21" s="23">
        <v>9000000</v>
      </c>
      <c r="F21" s="23"/>
    </row>
    <row r="22" spans="1:6" s="72" customFormat="1" ht="12.75" customHeight="1">
      <c r="A22" s="70"/>
      <c r="B22" s="28" t="s">
        <v>139</v>
      </c>
      <c r="C22" s="71">
        <f>SUM(C17:C21)</f>
        <v>773000000</v>
      </c>
      <c r="D22" s="29"/>
      <c r="E22" s="71">
        <f>SUM(E17:E21)</f>
        <v>773000000</v>
      </c>
      <c r="F22" s="29"/>
    </row>
    <row r="23" spans="1:6" ht="12.75" customHeight="1">
      <c r="A23" s="26"/>
      <c r="B23" s="19" t="s">
        <v>17</v>
      </c>
      <c r="C23" s="23">
        <v>6000000</v>
      </c>
      <c r="D23" s="23"/>
      <c r="E23" s="23">
        <v>6000000</v>
      </c>
      <c r="F23" s="23"/>
    </row>
    <row r="24" spans="1:6" ht="12.75" customHeight="1">
      <c r="A24" s="26"/>
      <c r="B24" s="19" t="s">
        <v>49</v>
      </c>
      <c r="C24" s="23">
        <v>40000000</v>
      </c>
      <c r="D24" s="23"/>
      <c r="E24" s="23">
        <v>40000000</v>
      </c>
      <c r="F24" s="23"/>
    </row>
    <row r="25" spans="1:6" ht="12.75" customHeight="1">
      <c r="A25" s="26"/>
      <c r="B25" s="19" t="s">
        <v>20</v>
      </c>
      <c r="C25" s="23">
        <v>0</v>
      </c>
      <c r="D25" s="23"/>
      <c r="E25" s="23">
        <v>0</v>
      </c>
      <c r="F25" s="23"/>
    </row>
    <row r="26" spans="1:6" ht="12.75" customHeight="1">
      <c r="A26" s="26"/>
      <c r="B26" s="19" t="s">
        <v>45</v>
      </c>
      <c r="C26" s="23">
        <v>550000</v>
      </c>
      <c r="D26" s="23"/>
      <c r="E26" s="23">
        <v>550000</v>
      </c>
      <c r="F26" s="23"/>
    </row>
    <row r="27" spans="1:6" ht="12.75" customHeight="1">
      <c r="A27" s="26"/>
      <c r="B27" s="19" t="s">
        <v>140</v>
      </c>
      <c r="C27" s="23">
        <v>400000</v>
      </c>
      <c r="D27" s="23"/>
      <c r="E27" s="23">
        <v>400000</v>
      </c>
      <c r="F27" s="23"/>
    </row>
    <row r="28" spans="1:6" s="72" customFormat="1" ht="12.75" customHeight="1">
      <c r="A28" s="70"/>
      <c r="B28" s="28" t="s">
        <v>141</v>
      </c>
      <c r="C28" s="38">
        <f>SUM(C22:C27)</f>
        <v>819950000</v>
      </c>
      <c r="D28" s="29"/>
      <c r="E28" s="38">
        <f>SUM(E22:E27)</f>
        <v>819950000</v>
      </c>
      <c r="F28" s="29"/>
    </row>
    <row r="29" spans="1:6" ht="12.75" customHeight="1">
      <c r="A29" s="26"/>
      <c r="B29" s="19" t="s">
        <v>110</v>
      </c>
      <c r="C29" s="37">
        <v>110000</v>
      </c>
      <c r="D29" s="23"/>
      <c r="E29" s="37">
        <v>110000</v>
      </c>
      <c r="F29" s="23"/>
    </row>
    <row r="30" spans="1:6" ht="12.75" customHeight="1">
      <c r="A30" s="11">
        <v>5</v>
      </c>
      <c r="B30" s="21" t="s">
        <v>50</v>
      </c>
      <c r="C30" s="32"/>
      <c r="D30" s="22">
        <f>C31+C50+C52</f>
        <v>66130737</v>
      </c>
      <c r="E30" s="32"/>
      <c r="F30" s="22">
        <f>E31+E34+E50+E52</f>
        <v>76818717</v>
      </c>
    </row>
    <row r="31" spans="1:6" ht="12.75" customHeight="1">
      <c r="A31" s="26"/>
      <c r="B31" s="19" t="s">
        <v>142</v>
      </c>
      <c r="C31" s="37">
        <f>SUM(C32:C33)</f>
        <v>0</v>
      </c>
      <c r="D31" s="23"/>
      <c r="E31" s="37">
        <f>SUM(E32:E33)</f>
        <v>0</v>
      </c>
      <c r="F31" s="23"/>
    </row>
    <row r="32" spans="1:6" ht="12.75" customHeight="1">
      <c r="A32" s="26"/>
      <c r="B32" s="19" t="s">
        <v>32</v>
      </c>
      <c r="C32" s="23"/>
      <c r="D32" s="23"/>
      <c r="E32" s="23"/>
      <c r="F32" s="23"/>
    </row>
    <row r="33" spans="1:6" ht="12.75" customHeight="1">
      <c r="A33" s="26"/>
      <c r="B33" s="19" t="s">
        <v>51</v>
      </c>
      <c r="C33" s="23"/>
      <c r="D33" s="23"/>
      <c r="E33" s="23"/>
      <c r="F33" s="23"/>
    </row>
    <row r="34" spans="1:6" ht="12.75" customHeight="1">
      <c r="A34" s="26"/>
      <c r="B34" s="19" t="s">
        <v>311</v>
      </c>
      <c r="C34" s="23"/>
      <c r="D34" s="23"/>
      <c r="E34" s="23"/>
      <c r="F34" s="23"/>
    </row>
    <row r="35" spans="1:6" ht="12.75" customHeight="1">
      <c r="A35" s="26"/>
      <c r="B35" s="21" t="s">
        <v>52</v>
      </c>
      <c r="C35" s="73"/>
      <c r="D35" s="23"/>
      <c r="E35" s="73"/>
      <c r="F35" s="23"/>
    </row>
    <row r="36" spans="1:6" ht="22.5">
      <c r="A36" s="26"/>
      <c r="B36" s="18" t="s">
        <v>221</v>
      </c>
      <c r="C36" s="37">
        <v>1041400</v>
      </c>
      <c r="D36" s="23"/>
      <c r="E36" s="37">
        <v>1041400</v>
      </c>
      <c r="F36" s="23"/>
    </row>
    <row r="37" spans="1:6" ht="33.75">
      <c r="A37" s="26"/>
      <c r="B37" s="74" t="s">
        <v>222</v>
      </c>
      <c r="C37" s="37">
        <v>16163353</v>
      </c>
      <c r="D37" s="23"/>
      <c r="E37" s="37">
        <v>16163353</v>
      </c>
      <c r="F37" s="23"/>
    </row>
    <row r="38" spans="1:6" ht="33.75">
      <c r="A38" s="26"/>
      <c r="B38" s="74" t="s">
        <v>223</v>
      </c>
      <c r="C38" s="37">
        <v>15426882</v>
      </c>
      <c r="D38" s="23"/>
      <c r="E38" s="37">
        <v>1</v>
      </c>
      <c r="F38" s="23"/>
    </row>
    <row r="39" spans="1:6" ht="33.75">
      <c r="A39" s="26"/>
      <c r="B39" s="74" t="s">
        <v>224</v>
      </c>
      <c r="C39" s="37">
        <v>15426882</v>
      </c>
      <c r="D39" s="23"/>
      <c r="E39" s="37">
        <v>15426882</v>
      </c>
      <c r="F39" s="23"/>
    </row>
    <row r="40" spans="1:6" ht="22.5">
      <c r="A40" s="26"/>
      <c r="B40" s="74" t="s">
        <v>225</v>
      </c>
      <c r="C40" s="37">
        <v>5465293</v>
      </c>
      <c r="D40" s="23"/>
      <c r="E40" s="37">
        <v>5465293</v>
      </c>
      <c r="F40" s="23"/>
    </row>
    <row r="41" spans="1:6" ht="22.5">
      <c r="A41" s="26"/>
      <c r="B41" s="74" t="s">
        <v>226</v>
      </c>
      <c r="C41" s="37">
        <v>4433771</v>
      </c>
      <c r="D41" s="23"/>
      <c r="E41" s="37">
        <v>1</v>
      </c>
      <c r="F41" s="23"/>
    </row>
    <row r="42" spans="1:6" ht="22.5">
      <c r="A42" s="26"/>
      <c r="B42" s="74" t="s">
        <v>227</v>
      </c>
      <c r="C42" s="37">
        <v>4433771</v>
      </c>
      <c r="D42" s="23"/>
      <c r="E42" s="37">
        <v>4433771</v>
      </c>
      <c r="F42" s="23"/>
    </row>
    <row r="43" spans="1:6" ht="22.5">
      <c r="A43" s="26"/>
      <c r="B43" s="18" t="s">
        <v>38</v>
      </c>
      <c r="C43" s="37">
        <v>1937036</v>
      </c>
      <c r="D43" s="23"/>
      <c r="E43" s="37">
        <v>1937036</v>
      </c>
      <c r="F43" s="23"/>
    </row>
    <row r="44" spans="1:6" ht="22.5">
      <c r="A44" s="26"/>
      <c r="B44" s="18" t="s">
        <v>39</v>
      </c>
      <c r="C44" s="37">
        <v>61169</v>
      </c>
      <c r="D44" s="23"/>
      <c r="E44" s="37">
        <v>61169</v>
      </c>
      <c r="F44" s="23"/>
    </row>
    <row r="45" spans="1:6" ht="11.25">
      <c r="A45" s="26"/>
      <c r="B45" s="18" t="s">
        <v>228</v>
      </c>
      <c r="C45" s="37">
        <v>1440000</v>
      </c>
      <c r="D45" s="23"/>
      <c r="E45" s="37">
        <v>1440000</v>
      </c>
      <c r="F45" s="23"/>
    </row>
    <row r="46" spans="1:6" s="72" customFormat="1" ht="11.25">
      <c r="A46" s="70"/>
      <c r="B46" s="28" t="s">
        <v>143</v>
      </c>
      <c r="C46" s="38">
        <f>SUM(C36:C45)</f>
        <v>65829557</v>
      </c>
      <c r="D46" s="29"/>
      <c r="E46" s="38">
        <f>SUM(E36:E45)</f>
        <v>45968906</v>
      </c>
      <c r="F46" s="29"/>
    </row>
    <row r="47" spans="1:6" s="20" customFormat="1" ht="11.25">
      <c r="A47" s="40"/>
      <c r="B47" s="74" t="s">
        <v>304</v>
      </c>
      <c r="C47" s="37"/>
      <c r="D47" s="23"/>
      <c r="E47" s="37">
        <v>30388631</v>
      </c>
      <c r="F47" s="23"/>
    </row>
    <row r="48" spans="1:6" s="20" customFormat="1" ht="11.25">
      <c r="A48" s="40"/>
      <c r="B48" s="74" t="s">
        <v>343</v>
      </c>
      <c r="C48" s="37"/>
      <c r="D48" s="23"/>
      <c r="E48" s="37">
        <v>160000</v>
      </c>
      <c r="F48" s="23"/>
    </row>
    <row r="49" spans="1:6" s="72" customFormat="1" ht="11.25">
      <c r="A49" s="70"/>
      <c r="B49" s="76" t="s">
        <v>151</v>
      </c>
      <c r="C49" s="38"/>
      <c r="D49" s="29"/>
      <c r="E49" s="38">
        <f>SUM(E47:E48)</f>
        <v>30548631</v>
      </c>
      <c r="F49" s="29"/>
    </row>
    <row r="50" spans="1:6" ht="11.25">
      <c r="A50" s="26"/>
      <c r="B50" s="18" t="s">
        <v>68</v>
      </c>
      <c r="C50" s="37">
        <f>C46</f>
        <v>65829557</v>
      </c>
      <c r="D50" s="23"/>
      <c r="E50" s="37">
        <f>E46+E49</f>
        <v>76517537</v>
      </c>
      <c r="F50" s="23"/>
    </row>
    <row r="51" spans="1:6" ht="11.25">
      <c r="A51" s="26"/>
      <c r="B51" s="74" t="s">
        <v>37</v>
      </c>
      <c r="C51" s="37">
        <v>301180</v>
      </c>
      <c r="D51" s="23"/>
      <c r="E51" s="37">
        <v>301180</v>
      </c>
      <c r="F51" s="23"/>
    </row>
    <row r="52" spans="1:6" s="20" customFormat="1" ht="12.75" customHeight="1">
      <c r="A52" s="64"/>
      <c r="B52" s="19" t="s">
        <v>69</v>
      </c>
      <c r="C52" s="37">
        <f>SUM(C51)</f>
        <v>301180</v>
      </c>
      <c r="D52" s="23"/>
      <c r="E52" s="37">
        <f>SUM(E51)</f>
        <v>301180</v>
      </c>
      <c r="F52" s="23"/>
    </row>
    <row r="53" spans="1:6" ht="11.25">
      <c r="A53" s="11">
        <v>6</v>
      </c>
      <c r="B53" s="21" t="s">
        <v>53</v>
      </c>
      <c r="C53" s="32"/>
      <c r="D53" s="22">
        <f>C54+C67</f>
        <v>1584644003</v>
      </c>
      <c r="E53" s="32"/>
      <c r="F53" s="22">
        <f>E54+E67</f>
        <v>1602896073</v>
      </c>
    </row>
    <row r="54" spans="1:6" ht="11.25">
      <c r="A54" s="26"/>
      <c r="B54" s="19" t="s">
        <v>10</v>
      </c>
      <c r="C54" s="37">
        <f>SUM(C55:C62)</f>
        <v>1584644003</v>
      </c>
      <c r="D54" s="22"/>
      <c r="E54" s="37">
        <f>E55+E56+E57+E58+E59+E60+E61+E62+E66</f>
        <v>1580035422</v>
      </c>
      <c r="F54" s="22"/>
    </row>
    <row r="55" spans="1:6" ht="13.5" customHeight="1">
      <c r="A55" s="26"/>
      <c r="B55" s="19" t="s">
        <v>145</v>
      </c>
      <c r="C55" s="37">
        <v>397286379</v>
      </c>
      <c r="D55" s="22"/>
      <c r="E55" s="37">
        <v>422568273</v>
      </c>
      <c r="F55" s="22"/>
    </row>
    <row r="56" spans="1:6" ht="13.5" customHeight="1">
      <c r="A56" s="26"/>
      <c r="B56" s="18" t="s">
        <v>146</v>
      </c>
      <c r="C56" s="37">
        <v>393828333</v>
      </c>
      <c r="D56" s="22"/>
      <c r="E56" s="37">
        <v>365118633</v>
      </c>
      <c r="F56" s="22"/>
    </row>
    <row r="57" spans="1:6" ht="22.5">
      <c r="A57" s="26"/>
      <c r="B57" s="18" t="s">
        <v>147</v>
      </c>
      <c r="C57" s="37">
        <v>543585211</v>
      </c>
      <c r="D57" s="22"/>
      <c r="E57" s="37">
        <v>546581275</v>
      </c>
      <c r="F57" s="22"/>
    </row>
    <row r="58" spans="1:6" ht="11.25">
      <c r="A58" s="26"/>
      <c r="B58" s="18" t="s">
        <v>296</v>
      </c>
      <c r="C58" s="37"/>
      <c r="D58" s="22"/>
      <c r="E58" s="37">
        <v>12386024</v>
      </c>
      <c r="F58" s="22"/>
    </row>
    <row r="59" spans="1:6" ht="11.25">
      <c r="A59" s="26"/>
      <c r="B59" s="18" t="s">
        <v>297</v>
      </c>
      <c r="C59" s="37"/>
      <c r="D59" s="22"/>
      <c r="E59" s="37">
        <v>19892525</v>
      </c>
      <c r="F59" s="22"/>
    </row>
    <row r="60" spans="1:6" ht="11.25">
      <c r="A60" s="26"/>
      <c r="B60" s="18" t="s">
        <v>148</v>
      </c>
      <c r="C60" s="37">
        <v>29095080</v>
      </c>
      <c r="D60" s="22"/>
      <c r="E60" s="37">
        <v>29095080</v>
      </c>
      <c r="F60" s="22"/>
    </row>
    <row r="61" spans="1:6" ht="11.25">
      <c r="A61" s="26"/>
      <c r="B61" s="18" t="s">
        <v>288</v>
      </c>
      <c r="C61" s="37"/>
      <c r="D61" s="22"/>
      <c r="E61" s="37">
        <v>1097233</v>
      </c>
      <c r="F61" s="22"/>
    </row>
    <row r="62" spans="1:6" s="20" customFormat="1" ht="11.25">
      <c r="A62" s="26"/>
      <c r="B62" s="18" t="s">
        <v>149</v>
      </c>
      <c r="C62" s="24">
        <f>SUM(C63)</f>
        <v>220849000</v>
      </c>
      <c r="D62" s="22"/>
      <c r="E62" s="24">
        <f>SUM(E63:E65)</f>
        <v>181291139</v>
      </c>
      <c r="F62" s="22"/>
    </row>
    <row r="63" spans="1:6" s="20" customFormat="1" ht="33.75">
      <c r="A63" s="26"/>
      <c r="B63" s="18" t="s">
        <v>293</v>
      </c>
      <c r="C63" s="24">
        <v>220849000</v>
      </c>
      <c r="D63" s="22"/>
      <c r="E63" s="24">
        <v>155318993</v>
      </c>
      <c r="F63" s="22"/>
    </row>
    <row r="64" spans="1:6" s="20" customFormat="1" ht="11.25">
      <c r="A64" s="26"/>
      <c r="B64" s="18" t="s">
        <v>294</v>
      </c>
      <c r="C64" s="24"/>
      <c r="D64" s="22"/>
      <c r="E64" s="24">
        <v>19121146</v>
      </c>
      <c r="F64" s="22"/>
    </row>
    <row r="65" spans="1:6" s="20" customFormat="1" ht="11.25">
      <c r="A65" s="26"/>
      <c r="B65" s="18" t="s">
        <v>312</v>
      </c>
      <c r="C65" s="24"/>
      <c r="D65" s="22"/>
      <c r="E65" s="24">
        <v>6851000</v>
      </c>
      <c r="F65" s="22"/>
    </row>
    <row r="66" spans="1:6" s="20" customFormat="1" ht="11.25">
      <c r="A66" s="26"/>
      <c r="B66" s="18" t="s">
        <v>295</v>
      </c>
      <c r="C66" s="24"/>
      <c r="D66" s="22"/>
      <c r="E66" s="24">
        <v>2005240</v>
      </c>
      <c r="F66" s="22"/>
    </row>
    <row r="67" spans="1:6" ht="12.75" customHeight="1">
      <c r="A67" s="26"/>
      <c r="B67" s="18" t="s">
        <v>71</v>
      </c>
      <c r="C67" s="37">
        <f>SUM(C71)</f>
        <v>0</v>
      </c>
      <c r="D67" s="22"/>
      <c r="E67" s="37">
        <f>SUM(E68:E71)</f>
        <v>22860651</v>
      </c>
      <c r="F67" s="22"/>
    </row>
    <row r="68" spans="1:6" ht="12.75" customHeight="1">
      <c r="A68" s="26"/>
      <c r="B68" s="18" t="s">
        <v>298</v>
      </c>
      <c r="C68" s="37"/>
      <c r="D68" s="22"/>
      <c r="E68" s="37">
        <v>4433770</v>
      </c>
      <c r="F68" s="22"/>
    </row>
    <row r="69" spans="1:6" ht="12.75" customHeight="1">
      <c r="A69" s="26"/>
      <c r="B69" s="18" t="s">
        <v>313</v>
      </c>
      <c r="C69" s="37"/>
      <c r="D69" s="22"/>
      <c r="E69" s="37">
        <v>15426881</v>
      </c>
      <c r="F69" s="22"/>
    </row>
    <row r="70" spans="1:6" ht="12.75" customHeight="1">
      <c r="A70" s="26"/>
      <c r="B70" s="18" t="s">
        <v>314</v>
      </c>
      <c r="C70" s="37"/>
      <c r="D70" s="22"/>
      <c r="E70" s="37">
        <v>3000000</v>
      </c>
      <c r="F70" s="22"/>
    </row>
    <row r="71" spans="1:6" ht="12.75" customHeight="1">
      <c r="A71" s="40"/>
      <c r="B71" s="18" t="s">
        <v>70</v>
      </c>
      <c r="C71" s="37"/>
      <c r="D71" s="22"/>
      <c r="E71" s="37"/>
      <c r="F71" s="22"/>
    </row>
    <row r="72" spans="1:6" ht="14.25" customHeight="1">
      <c r="A72" s="11">
        <v>7</v>
      </c>
      <c r="B72" s="21" t="s">
        <v>54</v>
      </c>
      <c r="C72" s="32"/>
      <c r="D72" s="22">
        <f>C103+C111</f>
        <v>214330764</v>
      </c>
      <c r="E72" s="32"/>
      <c r="F72" s="22">
        <f>E103+E111</f>
        <v>1293993874</v>
      </c>
    </row>
    <row r="73" spans="1:6" ht="14.25" customHeight="1">
      <c r="A73" s="26"/>
      <c r="B73" s="19" t="s">
        <v>72</v>
      </c>
      <c r="C73" s="37">
        <v>48000000</v>
      </c>
      <c r="D73" s="23"/>
      <c r="E73" s="37">
        <v>51099000</v>
      </c>
      <c r="F73" s="23"/>
    </row>
    <row r="74" spans="1:6" ht="19.5">
      <c r="A74" s="26"/>
      <c r="B74" s="36" t="s">
        <v>73</v>
      </c>
      <c r="C74" s="37">
        <v>16375000</v>
      </c>
      <c r="D74" s="23"/>
      <c r="E74" s="37">
        <v>16375000</v>
      </c>
      <c r="F74" s="23"/>
    </row>
    <row r="75" spans="1:6" ht="22.5">
      <c r="A75" s="26"/>
      <c r="B75" s="18" t="s">
        <v>221</v>
      </c>
      <c r="C75" s="37">
        <v>20828092</v>
      </c>
      <c r="D75" s="23"/>
      <c r="E75" s="37">
        <v>20828092</v>
      </c>
      <c r="F75" s="23"/>
    </row>
    <row r="76" spans="1:6" ht="11.25">
      <c r="A76" s="26"/>
      <c r="B76" s="74" t="s">
        <v>229</v>
      </c>
      <c r="C76" s="37">
        <v>250000</v>
      </c>
      <c r="D76" s="23"/>
      <c r="E76" s="37">
        <v>250000</v>
      </c>
      <c r="F76" s="23"/>
    </row>
    <row r="77" spans="1:6" ht="11.25">
      <c r="A77" s="26"/>
      <c r="B77" s="74" t="s">
        <v>230</v>
      </c>
      <c r="C77" s="37">
        <v>746615</v>
      </c>
      <c r="D77" s="23"/>
      <c r="E77" s="37">
        <v>1451497</v>
      </c>
      <c r="F77" s="23"/>
    </row>
    <row r="78" spans="1:6" ht="11.25">
      <c r="A78" s="26"/>
      <c r="B78" s="74" t="s">
        <v>150</v>
      </c>
      <c r="C78" s="37">
        <v>1980000</v>
      </c>
      <c r="D78" s="23"/>
      <c r="E78" s="37">
        <v>1980000</v>
      </c>
      <c r="F78" s="23"/>
    </row>
    <row r="79" spans="1:6" ht="11.25">
      <c r="A79" s="26"/>
      <c r="B79" s="74" t="s">
        <v>231</v>
      </c>
      <c r="C79" s="37">
        <v>55738581</v>
      </c>
      <c r="D79" s="23"/>
      <c r="E79" s="37">
        <v>5513960</v>
      </c>
      <c r="F79" s="23"/>
    </row>
    <row r="80" spans="1:6" ht="11.25">
      <c r="A80" s="26"/>
      <c r="B80" s="74" t="s">
        <v>284</v>
      </c>
      <c r="C80" s="37"/>
      <c r="D80" s="23"/>
      <c r="E80" s="37">
        <v>197505</v>
      </c>
      <c r="F80" s="23"/>
    </row>
    <row r="81" spans="1:6" ht="11.25">
      <c r="A81" s="26"/>
      <c r="B81" s="74" t="s">
        <v>310</v>
      </c>
      <c r="C81" s="37"/>
      <c r="D81" s="23"/>
      <c r="E81" s="37">
        <v>6699000</v>
      </c>
      <c r="F81" s="23"/>
    </row>
    <row r="82" spans="1:6" ht="12.75" customHeight="1">
      <c r="A82" s="26"/>
      <c r="B82" s="74" t="s">
        <v>307</v>
      </c>
      <c r="C82" s="37"/>
      <c r="D82" s="23"/>
      <c r="E82" s="37">
        <v>1100000</v>
      </c>
      <c r="F82" s="23"/>
    </row>
    <row r="83" spans="1:6" ht="12.75" customHeight="1">
      <c r="A83" s="26"/>
      <c r="B83" s="74" t="s">
        <v>229</v>
      </c>
      <c r="C83" s="37"/>
      <c r="D83" s="23"/>
      <c r="E83" s="37">
        <v>250000</v>
      </c>
      <c r="F83" s="23"/>
    </row>
    <row r="84" spans="1:6" s="72" customFormat="1" ht="11.25">
      <c r="A84" s="70"/>
      <c r="B84" s="76" t="s">
        <v>143</v>
      </c>
      <c r="C84" s="38">
        <f>SUM(C73:C80)</f>
        <v>143918288</v>
      </c>
      <c r="D84" s="29"/>
      <c r="E84" s="38">
        <f>SUM(E73:E83)</f>
        <v>105744054</v>
      </c>
      <c r="F84" s="29"/>
    </row>
    <row r="85" spans="1:6" s="72" customFormat="1" ht="33.75">
      <c r="A85" s="70"/>
      <c r="B85" s="74" t="s">
        <v>232</v>
      </c>
      <c r="C85" s="37">
        <v>7000</v>
      </c>
      <c r="D85" s="29"/>
      <c r="E85" s="37">
        <v>7000</v>
      </c>
      <c r="F85" s="29"/>
    </row>
    <row r="86" spans="1:6" s="72" customFormat="1" ht="11.25">
      <c r="A86" s="70"/>
      <c r="B86" s="74" t="s">
        <v>335</v>
      </c>
      <c r="C86" s="38"/>
      <c r="D86" s="29"/>
      <c r="E86" s="37">
        <v>4405296</v>
      </c>
      <c r="F86" s="29"/>
    </row>
    <row r="87" spans="1:6" s="72" customFormat="1" ht="11.25">
      <c r="A87" s="70"/>
      <c r="B87" s="74" t="s">
        <v>361</v>
      </c>
      <c r="C87" s="38"/>
      <c r="D87" s="29"/>
      <c r="E87" s="37">
        <v>127000</v>
      </c>
      <c r="F87" s="29"/>
    </row>
    <row r="88" spans="1:6" ht="11.25">
      <c r="A88" s="26"/>
      <c r="B88" s="74" t="s">
        <v>233</v>
      </c>
      <c r="C88" s="37">
        <v>20732000</v>
      </c>
      <c r="D88" s="23"/>
      <c r="E88" s="37">
        <v>3674867</v>
      </c>
      <c r="F88" s="23"/>
    </row>
    <row r="89" spans="1:6" ht="11.25">
      <c r="A89" s="26"/>
      <c r="B89" s="74" t="s">
        <v>234</v>
      </c>
      <c r="C89" s="37">
        <v>3046000</v>
      </c>
      <c r="D89" s="23"/>
      <c r="E89" s="37">
        <v>2382409</v>
      </c>
      <c r="F89" s="23"/>
    </row>
    <row r="90" spans="1:6" ht="11.25">
      <c r="A90" s="26"/>
      <c r="B90" s="74" t="s">
        <v>336</v>
      </c>
      <c r="C90" s="37"/>
      <c r="D90" s="23"/>
      <c r="E90" s="37">
        <v>3810000</v>
      </c>
      <c r="F90" s="23"/>
    </row>
    <row r="91" spans="1:6" ht="11.25">
      <c r="A91" s="26"/>
      <c r="B91" s="74" t="s">
        <v>235</v>
      </c>
      <c r="C91" s="37">
        <v>22729000</v>
      </c>
      <c r="D91" s="23"/>
      <c r="E91" s="37">
        <v>1145647</v>
      </c>
      <c r="F91" s="23"/>
    </row>
    <row r="92" spans="1:6" ht="11.25">
      <c r="A92" s="26"/>
      <c r="B92" s="74" t="s">
        <v>236</v>
      </c>
      <c r="C92" s="37">
        <v>1571000</v>
      </c>
      <c r="D92" s="23"/>
      <c r="E92" s="37">
        <v>1243720</v>
      </c>
      <c r="F92" s="23"/>
    </row>
    <row r="93" spans="1:6" ht="11.25">
      <c r="A93" s="26"/>
      <c r="B93" s="74" t="s">
        <v>337</v>
      </c>
      <c r="C93" s="37"/>
      <c r="D93" s="23"/>
      <c r="E93" s="37">
        <v>80000</v>
      </c>
      <c r="F93" s="23"/>
    </row>
    <row r="94" spans="1:6" ht="11.25">
      <c r="A94" s="26"/>
      <c r="B94" s="74" t="s">
        <v>301</v>
      </c>
      <c r="C94" s="37"/>
      <c r="D94" s="23"/>
      <c r="E94" s="37">
        <v>240000</v>
      </c>
      <c r="F94" s="23"/>
    </row>
    <row r="95" spans="1:6" ht="11.25">
      <c r="A95" s="26"/>
      <c r="B95" s="74" t="s">
        <v>237</v>
      </c>
      <c r="C95" s="37">
        <v>4151000</v>
      </c>
      <c r="D95" s="23"/>
      <c r="E95" s="37">
        <v>351</v>
      </c>
      <c r="F95" s="23"/>
    </row>
    <row r="96" spans="1:6" ht="11.25">
      <c r="A96" s="26"/>
      <c r="B96" s="74" t="s">
        <v>238</v>
      </c>
      <c r="C96" s="37">
        <v>4582000</v>
      </c>
      <c r="D96" s="23"/>
      <c r="E96" s="37">
        <v>179682</v>
      </c>
      <c r="F96" s="23"/>
    </row>
    <row r="97" spans="1:6" ht="11.25">
      <c r="A97" s="26"/>
      <c r="B97" s="74" t="s">
        <v>239</v>
      </c>
      <c r="C97" s="37">
        <v>5000000</v>
      </c>
      <c r="D97" s="23"/>
      <c r="E97" s="37">
        <v>5000000</v>
      </c>
      <c r="F97" s="23"/>
    </row>
    <row r="98" spans="1:6" ht="11.25">
      <c r="A98" s="26"/>
      <c r="B98" s="74" t="s">
        <v>303</v>
      </c>
      <c r="C98" s="37"/>
      <c r="D98" s="23"/>
      <c r="E98" s="37">
        <v>300000</v>
      </c>
      <c r="F98" s="23"/>
    </row>
    <row r="99" spans="1:6" ht="11.25">
      <c r="A99" s="26"/>
      <c r="B99" s="74" t="s">
        <v>362</v>
      </c>
      <c r="C99" s="37"/>
      <c r="D99" s="23"/>
      <c r="E99" s="37">
        <v>855000</v>
      </c>
      <c r="F99" s="23"/>
    </row>
    <row r="100" spans="1:6" ht="11.25">
      <c r="A100" s="26"/>
      <c r="B100" s="74" t="s">
        <v>304</v>
      </c>
      <c r="C100" s="37"/>
      <c r="D100" s="23"/>
      <c r="E100" s="37">
        <v>1145775435</v>
      </c>
      <c r="F100" s="23"/>
    </row>
    <row r="101" spans="1:6" ht="11.25">
      <c r="A101" s="26"/>
      <c r="B101" s="74" t="s">
        <v>315</v>
      </c>
      <c r="C101" s="37"/>
      <c r="D101" s="23"/>
      <c r="E101" s="37">
        <v>5888937</v>
      </c>
      <c r="F101" s="23"/>
    </row>
    <row r="102" spans="1:6" s="72" customFormat="1" ht="11.25">
      <c r="A102" s="70"/>
      <c r="B102" s="76" t="s">
        <v>151</v>
      </c>
      <c r="C102" s="38">
        <f>SUM(C85:C97)</f>
        <v>61818000</v>
      </c>
      <c r="D102" s="38"/>
      <c r="E102" s="38">
        <f>SUM(E85:E101)</f>
        <v>1175115344</v>
      </c>
      <c r="F102" s="38"/>
    </row>
    <row r="103" spans="1:6" ht="11.25">
      <c r="A103" s="26"/>
      <c r="B103" s="18" t="s">
        <v>68</v>
      </c>
      <c r="C103" s="37">
        <f>C84+C102</f>
        <v>205736288</v>
      </c>
      <c r="D103" s="37"/>
      <c r="E103" s="37">
        <f>E84+E102</f>
        <v>1280859398</v>
      </c>
      <c r="F103" s="37"/>
    </row>
    <row r="104" spans="1:6" ht="14.25" customHeight="1">
      <c r="A104" s="26"/>
      <c r="B104" s="18" t="s">
        <v>240</v>
      </c>
      <c r="C104" s="37">
        <v>5563742</v>
      </c>
      <c r="D104" s="37"/>
      <c r="E104" s="37">
        <v>5563742</v>
      </c>
      <c r="F104" s="37"/>
    </row>
    <row r="105" spans="1:6" ht="11.25">
      <c r="A105" s="26"/>
      <c r="B105" s="74" t="s">
        <v>37</v>
      </c>
      <c r="C105" s="37">
        <v>3030734</v>
      </c>
      <c r="D105" s="37"/>
      <c r="E105" s="37">
        <v>3030734</v>
      </c>
      <c r="F105" s="37"/>
    </row>
    <row r="106" spans="1:6" ht="11.25">
      <c r="A106" s="26"/>
      <c r="B106" s="76" t="s">
        <v>143</v>
      </c>
      <c r="C106" s="23">
        <f>SUM(C104:C105)</f>
        <v>8594476</v>
      </c>
      <c r="D106" s="37"/>
      <c r="E106" s="23">
        <f>SUM(E104:E105)</f>
        <v>8594476</v>
      </c>
      <c r="F106" s="37"/>
    </row>
    <row r="107" spans="1:6" s="20" customFormat="1" ht="11.25">
      <c r="A107" s="40"/>
      <c r="B107" s="74" t="s">
        <v>302</v>
      </c>
      <c r="C107" s="23"/>
      <c r="D107" s="37"/>
      <c r="E107" s="23">
        <v>40000</v>
      </c>
      <c r="F107" s="37"/>
    </row>
    <row r="108" spans="1:6" s="20" customFormat="1" ht="11.25">
      <c r="A108" s="40"/>
      <c r="B108" s="74" t="s">
        <v>338</v>
      </c>
      <c r="C108" s="23"/>
      <c r="D108" s="37"/>
      <c r="E108" s="23">
        <v>4000000</v>
      </c>
      <c r="F108" s="37"/>
    </row>
    <row r="109" spans="1:6" s="20" customFormat="1" ht="11.25">
      <c r="A109" s="40"/>
      <c r="B109" s="74" t="s">
        <v>316</v>
      </c>
      <c r="C109" s="23"/>
      <c r="D109" s="37"/>
      <c r="E109" s="23">
        <v>500000</v>
      </c>
      <c r="F109" s="37"/>
    </row>
    <row r="110" spans="1:6" ht="11.25">
      <c r="A110" s="26"/>
      <c r="B110" s="76" t="s">
        <v>151</v>
      </c>
      <c r="C110" s="23"/>
      <c r="D110" s="37"/>
      <c r="E110" s="23">
        <f>SUM(E107:E109)</f>
        <v>4540000</v>
      </c>
      <c r="F110" s="37"/>
    </row>
    <row r="111" spans="1:6" ht="11.25">
      <c r="A111" s="26"/>
      <c r="B111" s="18" t="s">
        <v>206</v>
      </c>
      <c r="C111" s="23">
        <f>SUM(C106)</f>
        <v>8594476</v>
      </c>
      <c r="D111" s="37"/>
      <c r="E111" s="23">
        <f>E106+E110</f>
        <v>13134476</v>
      </c>
      <c r="F111" s="37"/>
    </row>
    <row r="112" spans="1:6" ht="11.25">
      <c r="A112" s="11">
        <v>8</v>
      </c>
      <c r="B112" s="25" t="s">
        <v>113</v>
      </c>
      <c r="C112" s="23"/>
      <c r="D112" s="22">
        <f>SUM(C113:C116)</f>
        <v>15800000</v>
      </c>
      <c r="E112" s="23"/>
      <c r="F112" s="22">
        <f>SUM(E113:E116)</f>
        <v>15800000</v>
      </c>
    </row>
    <row r="113" spans="1:6" ht="12.75" customHeight="1">
      <c r="A113" s="26"/>
      <c r="B113" s="25" t="s">
        <v>14</v>
      </c>
      <c r="C113" s="37">
        <v>3000000</v>
      </c>
      <c r="D113" s="22"/>
      <c r="E113" s="37">
        <v>3000000</v>
      </c>
      <c r="F113" s="22"/>
    </row>
    <row r="114" spans="1:6" ht="12.75" customHeight="1">
      <c r="A114" s="26"/>
      <c r="B114" s="25" t="s">
        <v>241</v>
      </c>
      <c r="C114" s="37">
        <v>12000000</v>
      </c>
      <c r="D114" s="22"/>
      <c r="E114" s="37">
        <v>12000000</v>
      </c>
      <c r="F114" s="22"/>
    </row>
    <row r="115" spans="1:6" ht="12.75" customHeight="1">
      <c r="A115" s="26"/>
      <c r="B115" s="25" t="s">
        <v>111</v>
      </c>
      <c r="C115" s="37">
        <v>800000</v>
      </c>
      <c r="D115" s="22"/>
      <c r="E115" s="37">
        <v>800000</v>
      </c>
      <c r="F115" s="22"/>
    </row>
    <row r="116" spans="1:6" ht="12.75" customHeight="1">
      <c r="A116" s="10"/>
      <c r="B116" s="25" t="s">
        <v>112</v>
      </c>
      <c r="C116" s="23"/>
      <c r="D116" s="22"/>
      <c r="E116" s="23"/>
      <c r="F116" s="22"/>
    </row>
    <row r="117" spans="1:6" ht="12.75" customHeight="1">
      <c r="A117" s="4">
        <v>9</v>
      </c>
      <c r="B117" s="21" t="s">
        <v>242</v>
      </c>
      <c r="C117" s="32"/>
      <c r="D117" s="22">
        <f>SUM(C118:C121)</f>
        <v>432263000</v>
      </c>
      <c r="E117" s="32"/>
      <c r="F117" s="22">
        <f>SUM(E118:E121)</f>
        <v>432262707</v>
      </c>
    </row>
    <row r="118" spans="1:6" ht="12.75" customHeight="1">
      <c r="A118" s="11"/>
      <c r="B118" s="34" t="s">
        <v>243</v>
      </c>
      <c r="C118" s="37">
        <v>260389737</v>
      </c>
      <c r="D118" s="22"/>
      <c r="E118" s="37">
        <v>260389017</v>
      </c>
      <c r="F118" s="22"/>
    </row>
    <row r="119" spans="1:6" ht="12.75" customHeight="1">
      <c r="A119" s="10"/>
      <c r="B119" s="34" t="s">
        <v>244</v>
      </c>
      <c r="C119" s="37">
        <v>19797263</v>
      </c>
      <c r="D119" s="22"/>
      <c r="E119" s="37">
        <v>19798000</v>
      </c>
      <c r="F119" s="22"/>
    </row>
    <row r="120" spans="1:6" ht="12.75" customHeight="1">
      <c r="A120" s="26"/>
      <c r="B120" s="34" t="s">
        <v>245</v>
      </c>
      <c r="C120" s="37">
        <v>144140000</v>
      </c>
      <c r="D120" s="22"/>
      <c r="E120" s="37">
        <v>144139440</v>
      </c>
      <c r="F120" s="22"/>
    </row>
    <row r="121" spans="1:6" ht="12.75" customHeight="1">
      <c r="A121" s="26"/>
      <c r="B121" s="34" t="s">
        <v>246</v>
      </c>
      <c r="C121" s="37">
        <v>7936000</v>
      </c>
      <c r="D121" s="22"/>
      <c r="E121" s="37">
        <v>7936250</v>
      </c>
      <c r="F121" s="22"/>
    </row>
    <row r="122" spans="1:6" s="31" customFormat="1" ht="12.75" customHeight="1">
      <c r="A122" s="11"/>
      <c r="B122" s="33" t="s">
        <v>2</v>
      </c>
      <c r="C122" s="32"/>
      <c r="D122" s="22">
        <f>D10+C28+C31+C46+C52+D53+C84+C106+C113+C114+C115+C118+C119</f>
        <v>2966487504</v>
      </c>
      <c r="E122" s="32"/>
      <c r="F122" s="22">
        <f>F10+E28+E31+E34+E46+E52+F53+E84+E106+E113+E114+E115+E118+E119</f>
        <v>2987550666</v>
      </c>
    </row>
    <row r="123" spans="1:6" s="31" customFormat="1" ht="12.75" customHeight="1">
      <c r="A123" s="26"/>
      <c r="B123" s="33" t="s">
        <v>247</v>
      </c>
      <c r="C123" s="32"/>
      <c r="D123" s="22">
        <f>D9+C29+C102+C120+C121</f>
        <v>496486000</v>
      </c>
      <c r="E123" s="32"/>
      <c r="F123" s="22">
        <f>F9+E29+E102+E120+E121</f>
        <v>1609970926</v>
      </c>
    </row>
    <row r="124" spans="1:6" ht="22.5">
      <c r="A124" s="26"/>
      <c r="B124" s="114" t="s">
        <v>3</v>
      </c>
      <c r="C124" s="32"/>
      <c r="D124" s="22">
        <f>D15+D16+D30+D53+D72+D112+D117</f>
        <v>3462973504</v>
      </c>
      <c r="E124" s="32"/>
      <c r="F124" s="22">
        <f>F15+F16+F30+F53+F72+F112+F117</f>
        <v>4632610223</v>
      </c>
    </row>
    <row r="125" spans="1:6" ht="12.75" customHeight="1">
      <c r="A125" s="26"/>
      <c r="B125" s="33" t="s">
        <v>1</v>
      </c>
      <c r="C125" s="32"/>
      <c r="D125" s="69">
        <v>207915000</v>
      </c>
      <c r="E125" s="32"/>
      <c r="F125" s="69">
        <v>246161271</v>
      </c>
    </row>
    <row r="126" spans="1:6" ht="12.75" customHeight="1">
      <c r="A126" s="35"/>
      <c r="B126" s="30" t="s">
        <v>4</v>
      </c>
      <c r="C126" s="32"/>
      <c r="D126" s="22">
        <f>D122+D125</f>
        <v>3174402504</v>
      </c>
      <c r="E126" s="32"/>
      <c r="F126" s="22">
        <f>F122+F125</f>
        <v>3233711937</v>
      </c>
    </row>
    <row r="127" spans="1:6" ht="12.75" customHeight="1">
      <c r="A127" s="10"/>
      <c r="B127" s="33" t="s">
        <v>5</v>
      </c>
      <c r="C127" s="73"/>
      <c r="D127" s="22">
        <f>D124+D125</f>
        <v>3670888504</v>
      </c>
      <c r="E127" s="73"/>
      <c r="F127" s="22">
        <f>F124+F125</f>
        <v>4878771494</v>
      </c>
    </row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5">
    <mergeCell ref="C6:D6"/>
    <mergeCell ref="E6:F6"/>
    <mergeCell ref="A2:F2"/>
    <mergeCell ref="A3:F3"/>
    <mergeCell ref="A4:F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H121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60.875" style="0" customWidth="1"/>
    <col min="2" max="2" width="20.25390625" style="77" customWidth="1"/>
    <col min="3" max="3" width="18.00390625" style="77" customWidth="1"/>
    <col min="4" max="4" width="10.625" style="77" customWidth="1"/>
    <col min="5" max="6" width="11.125" style="0" customWidth="1"/>
  </cols>
  <sheetData>
    <row r="1" spans="1:7" ht="12.75">
      <c r="A1" t="s">
        <v>213</v>
      </c>
      <c r="F1" s="63" t="s">
        <v>306</v>
      </c>
      <c r="G1" s="12"/>
    </row>
    <row r="3" spans="1:6" ht="12.75">
      <c r="A3" s="145" t="s">
        <v>109</v>
      </c>
      <c r="B3" s="145"/>
      <c r="C3" s="145"/>
      <c r="D3" s="145"/>
      <c r="E3" s="145"/>
      <c r="F3" s="145"/>
    </row>
    <row r="4" spans="1:6" ht="12.75">
      <c r="A4" s="145" t="s">
        <v>365</v>
      </c>
      <c r="B4" s="145"/>
      <c r="C4" s="145"/>
      <c r="D4" s="145"/>
      <c r="E4" s="145"/>
      <c r="F4" s="145"/>
    </row>
    <row r="6" spans="1:6" ht="68.25" customHeight="1">
      <c r="A6" s="16" t="s">
        <v>29</v>
      </c>
      <c r="B6" s="78" t="s">
        <v>248</v>
      </c>
      <c r="C6" s="78" t="s">
        <v>27</v>
      </c>
      <c r="D6" s="78" t="s">
        <v>28</v>
      </c>
      <c r="E6" s="3" t="s">
        <v>282</v>
      </c>
      <c r="F6" s="78" t="s">
        <v>280</v>
      </c>
    </row>
    <row r="7" spans="1:6" ht="15" customHeight="1">
      <c r="A7" s="6" t="s">
        <v>16</v>
      </c>
      <c r="B7" s="79"/>
      <c r="C7" s="79"/>
      <c r="D7" s="79"/>
      <c r="E7" s="15"/>
      <c r="F7" s="15"/>
    </row>
    <row r="8" spans="1:6" ht="12.75">
      <c r="A8" s="7" t="s">
        <v>249</v>
      </c>
      <c r="B8" s="80"/>
      <c r="C8" s="80"/>
      <c r="D8" s="80">
        <v>20000000</v>
      </c>
      <c r="E8" s="80">
        <v>20000000</v>
      </c>
      <c r="F8" s="80">
        <v>4362970</v>
      </c>
    </row>
    <row r="9" spans="1:6" ht="12.75">
      <c r="A9" s="7" t="s">
        <v>250</v>
      </c>
      <c r="B9" s="80">
        <v>700000</v>
      </c>
      <c r="C9" s="80"/>
      <c r="D9" s="80"/>
      <c r="E9" s="80">
        <v>700000</v>
      </c>
      <c r="F9" s="80">
        <v>700000</v>
      </c>
    </row>
    <row r="10" spans="1:6" ht="12.75">
      <c r="A10" s="7" t="s">
        <v>251</v>
      </c>
      <c r="B10" s="80"/>
      <c r="C10" s="80"/>
      <c r="D10" s="80"/>
      <c r="E10" s="80">
        <v>30000000</v>
      </c>
      <c r="F10" s="80">
        <v>13197800</v>
      </c>
    </row>
    <row r="11" spans="1:6" ht="12.75">
      <c r="A11" s="7" t="s">
        <v>252</v>
      </c>
      <c r="B11" s="80"/>
      <c r="C11" s="80"/>
      <c r="D11" s="80"/>
      <c r="E11" s="80">
        <v>10000000</v>
      </c>
      <c r="F11" s="80">
        <v>18900000</v>
      </c>
    </row>
    <row r="12" spans="1:6" ht="12.75">
      <c r="A12" s="7" t="s">
        <v>253</v>
      </c>
      <c r="B12" s="80">
        <v>1752000</v>
      </c>
      <c r="C12" s="80"/>
      <c r="D12" s="80"/>
      <c r="E12" s="80">
        <v>1752000</v>
      </c>
      <c r="F12" s="80">
        <v>565680</v>
      </c>
    </row>
    <row r="13" spans="1:6" ht="12.75">
      <c r="A13" s="110" t="s">
        <v>254</v>
      </c>
      <c r="B13" s="80"/>
      <c r="C13" s="80"/>
      <c r="D13" s="80"/>
      <c r="E13" s="80">
        <v>10300000</v>
      </c>
      <c r="F13" s="80">
        <v>1400000</v>
      </c>
    </row>
    <row r="14" spans="1:6" ht="12.75">
      <c r="A14" s="18" t="s">
        <v>152</v>
      </c>
      <c r="B14" s="80">
        <v>18913000</v>
      </c>
      <c r="C14" s="80"/>
      <c r="D14" s="80"/>
      <c r="E14" s="80">
        <v>18913000</v>
      </c>
      <c r="F14" s="80">
        <v>18913000</v>
      </c>
    </row>
    <row r="15" spans="1:6" ht="22.5">
      <c r="A15" s="18" t="s">
        <v>255</v>
      </c>
      <c r="B15" s="80">
        <v>8600000</v>
      </c>
      <c r="C15" s="80"/>
      <c r="D15" s="80"/>
      <c r="E15" s="80">
        <v>8600000</v>
      </c>
      <c r="F15" s="80">
        <v>8475697</v>
      </c>
    </row>
    <row r="16" spans="1:6" ht="12.75">
      <c r="A16" s="7" t="s">
        <v>256</v>
      </c>
      <c r="B16" s="80">
        <v>4000000</v>
      </c>
      <c r="C16" s="80"/>
      <c r="D16" s="80"/>
      <c r="E16" s="80">
        <v>4000000</v>
      </c>
      <c r="F16" s="80">
        <v>4000000</v>
      </c>
    </row>
    <row r="17" spans="1:6" ht="12.75">
      <c r="A17" s="7" t="s">
        <v>257</v>
      </c>
      <c r="B17" s="80"/>
      <c r="C17" s="80"/>
      <c r="D17" s="80">
        <v>10000000</v>
      </c>
      <c r="E17" s="80">
        <v>10000000</v>
      </c>
      <c r="F17" s="80">
        <v>10000000</v>
      </c>
    </row>
    <row r="18" spans="1:6" ht="12.75">
      <c r="A18" s="110" t="s">
        <v>258</v>
      </c>
      <c r="B18" s="80">
        <v>4383000</v>
      </c>
      <c r="C18" s="80"/>
      <c r="D18" s="80"/>
      <c r="E18" s="80">
        <v>4383000</v>
      </c>
      <c r="F18" s="80">
        <v>0</v>
      </c>
    </row>
    <row r="19" spans="1:6" ht="12.75">
      <c r="A19" s="7" t="s">
        <v>259</v>
      </c>
      <c r="B19" s="80">
        <v>191000</v>
      </c>
      <c r="C19" s="80"/>
      <c r="D19" s="80"/>
      <c r="E19" s="80">
        <v>191000</v>
      </c>
      <c r="F19" s="80">
        <v>0</v>
      </c>
    </row>
    <row r="20" spans="1:6" ht="12.75">
      <c r="A20" s="7" t="s">
        <v>260</v>
      </c>
      <c r="B20" s="80">
        <v>191000</v>
      </c>
      <c r="C20" s="80"/>
      <c r="D20" s="80">
        <v>2809000</v>
      </c>
      <c r="E20" s="80">
        <v>3000000</v>
      </c>
      <c r="F20" s="80">
        <v>3000000</v>
      </c>
    </row>
    <row r="21" spans="1:6" ht="12.75">
      <c r="A21" s="7" t="s">
        <v>261</v>
      </c>
      <c r="B21" s="80"/>
      <c r="C21" s="80"/>
      <c r="D21" s="80">
        <v>3600000</v>
      </c>
      <c r="E21" s="80">
        <v>3600000</v>
      </c>
      <c r="F21" s="80">
        <v>3600000</v>
      </c>
    </row>
    <row r="22" spans="1:6" ht="12.75">
      <c r="A22" s="7" t="s">
        <v>262</v>
      </c>
      <c r="B22" s="80"/>
      <c r="C22" s="80"/>
      <c r="D22" s="80">
        <v>1800000</v>
      </c>
      <c r="E22" s="80">
        <v>1800000</v>
      </c>
      <c r="F22" s="80">
        <v>1800000</v>
      </c>
    </row>
    <row r="23" spans="1:6" ht="12.75">
      <c r="A23" s="7" t="s">
        <v>263</v>
      </c>
      <c r="B23" s="80">
        <v>4457000</v>
      </c>
      <c r="C23" s="80"/>
      <c r="D23" s="80"/>
      <c r="E23" s="80">
        <v>4457000</v>
      </c>
      <c r="F23" s="80">
        <v>4457000</v>
      </c>
    </row>
    <row r="24" spans="1:6" ht="12.75">
      <c r="A24" s="7" t="s">
        <v>6</v>
      </c>
      <c r="B24" s="80"/>
      <c r="C24" s="80"/>
      <c r="D24" s="80">
        <v>2559000</v>
      </c>
      <c r="E24" s="80">
        <v>2559000</v>
      </c>
      <c r="F24" s="80">
        <v>2093208</v>
      </c>
    </row>
    <row r="25" spans="1:6" ht="12.75">
      <c r="A25" s="7" t="s">
        <v>7</v>
      </c>
      <c r="B25" s="80"/>
      <c r="C25" s="80"/>
      <c r="D25" s="80">
        <v>1300000</v>
      </c>
      <c r="E25" s="80">
        <v>1300000</v>
      </c>
      <c r="F25" s="80">
        <v>1300000</v>
      </c>
    </row>
    <row r="26" spans="1:6" ht="12.75">
      <c r="A26" s="7" t="s">
        <v>8</v>
      </c>
      <c r="B26" s="80"/>
      <c r="C26" s="80"/>
      <c r="D26" s="80">
        <v>300000</v>
      </c>
      <c r="E26" s="80">
        <v>300000</v>
      </c>
      <c r="F26" s="80">
        <v>300000</v>
      </c>
    </row>
    <row r="27" spans="1:6" ht="12.75">
      <c r="A27" s="7" t="s">
        <v>324</v>
      </c>
      <c r="B27" s="80"/>
      <c r="C27" s="80"/>
      <c r="D27" s="80"/>
      <c r="E27" s="80"/>
      <c r="F27" s="80">
        <v>465792</v>
      </c>
    </row>
    <row r="28" spans="1:8" ht="12.75">
      <c r="A28" s="7" t="s">
        <v>264</v>
      </c>
      <c r="B28" s="80"/>
      <c r="C28" s="80"/>
      <c r="D28" s="80">
        <v>49000</v>
      </c>
      <c r="E28" s="80">
        <v>49000</v>
      </c>
      <c r="F28" s="80">
        <v>49000</v>
      </c>
      <c r="H28" s="111"/>
    </row>
    <row r="29" spans="1:8" ht="12.75">
      <c r="A29" s="7" t="s">
        <v>265</v>
      </c>
      <c r="B29" s="80"/>
      <c r="C29" s="80"/>
      <c r="D29" s="80">
        <v>60000</v>
      </c>
      <c r="E29" s="80">
        <v>60000</v>
      </c>
      <c r="F29" s="80">
        <v>60000</v>
      </c>
      <c r="H29" s="111"/>
    </row>
    <row r="30" spans="1:8" ht="12.75">
      <c r="A30" s="7" t="s">
        <v>266</v>
      </c>
      <c r="B30" s="80"/>
      <c r="C30" s="80"/>
      <c r="D30" s="80">
        <v>132000</v>
      </c>
      <c r="E30" s="80">
        <v>132000</v>
      </c>
      <c r="F30" s="80">
        <v>132000</v>
      </c>
      <c r="H30" s="111"/>
    </row>
    <row r="31" spans="1:8" ht="12.75">
      <c r="A31" s="7" t="s">
        <v>267</v>
      </c>
      <c r="B31" s="80"/>
      <c r="C31" s="80"/>
      <c r="D31" s="80">
        <v>76000</v>
      </c>
      <c r="E31" s="80">
        <v>76000</v>
      </c>
      <c r="F31" s="80">
        <v>76000</v>
      </c>
      <c r="H31" s="111"/>
    </row>
    <row r="32" spans="1:8" ht="12.75">
      <c r="A32" s="7" t="s">
        <v>153</v>
      </c>
      <c r="B32" s="80"/>
      <c r="C32" s="80"/>
      <c r="D32" s="80">
        <v>345000</v>
      </c>
      <c r="E32" s="80">
        <v>345000</v>
      </c>
      <c r="F32" s="80">
        <v>345000</v>
      </c>
      <c r="H32" s="111"/>
    </row>
    <row r="33" spans="1:8" ht="12.75">
      <c r="A33" s="7" t="s">
        <v>268</v>
      </c>
      <c r="B33" s="80"/>
      <c r="C33" s="80"/>
      <c r="D33" s="80"/>
      <c r="E33" s="80">
        <v>2480000</v>
      </c>
      <c r="F33" s="80">
        <v>0</v>
      </c>
      <c r="H33" s="111"/>
    </row>
    <row r="34" spans="1:8" ht="12.75">
      <c r="A34" s="7" t="s">
        <v>323</v>
      </c>
      <c r="B34" s="80"/>
      <c r="C34" s="80"/>
      <c r="D34" s="80"/>
      <c r="E34" s="80"/>
      <c r="F34" s="80">
        <v>1180000</v>
      </c>
      <c r="H34" s="111"/>
    </row>
    <row r="35" spans="1:8" ht="12.75">
      <c r="A35" s="7" t="s">
        <v>299</v>
      </c>
      <c r="B35" s="80"/>
      <c r="C35" s="80"/>
      <c r="D35" s="80"/>
      <c r="E35" s="80"/>
      <c r="F35" s="80">
        <v>635000</v>
      </c>
      <c r="H35" s="111"/>
    </row>
    <row r="36" spans="1:8" ht="12.75">
      <c r="A36" s="7" t="s">
        <v>318</v>
      </c>
      <c r="B36" s="80"/>
      <c r="C36" s="80"/>
      <c r="D36" s="80"/>
      <c r="E36" s="80"/>
      <c r="F36" s="80">
        <v>1000000</v>
      </c>
      <c r="H36" s="111"/>
    </row>
    <row r="37" spans="1:8" ht="12.75">
      <c r="A37" s="7" t="s">
        <v>319</v>
      </c>
      <c r="B37" s="80"/>
      <c r="C37" s="80"/>
      <c r="D37" s="80"/>
      <c r="E37" s="80"/>
      <c r="F37" s="80">
        <v>14344400</v>
      </c>
      <c r="H37" s="111"/>
    </row>
    <row r="38" spans="1:8" ht="12.75">
      <c r="A38" s="7" t="s">
        <v>320</v>
      </c>
      <c r="B38" s="80"/>
      <c r="C38" s="80"/>
      <c r="D38" s="80"/>
      <c r="E38" s="80"/>
      <c r="F38" s="80">
        <v>736600</v>
      </c>
      <c r="H38" s="111"/>
    </row>
    <row r="39" spans="1:8" ht="12.75">
      <c r="A39" s="7" t="s">
        <v>321</v>
      </c>
      <c r="B39" s="80"/>
      <c r="C39" s="80"/>
      <c r="D39" s="80"/>
      <c r="E39" s="80"/>
      <c r="F39" s="80">
        <v>996950</v>
      </c>
      <c r="H39" s="111"/>
    </row>
    <row r="40" spans="1:8" ht="12.75">
      <c r="A40" s="7" t="s">
        <v>322</v>
      </c>
      <c r="B40" s="80"/>
      <c r="C40" s="80"/>
      <c r="D40" s="80"/>
      <c r="E40" s="80"/>
      <c r="F40" s="80">
        <v>1524000</v>
      </c>
      <c r="H40" s="111"/>
    </row>
    <row r="41" spans="1:8" ht="12.75">
      <c r="A41" s="7" t="s">
        <v>157</v>
      </c>
      <c r="B41" s="80"/>
      <c r="C41" s="80"/>
      <c r="D41" s="80"/>
      <c r="E41" s="80"/>
      <c r="F41" s="80">
        <v>4094954</v>
      </c>
      <c r="H41" s="111"/>
    </row>
    <row r="42" spans="1:8" ht="12.75">
      <c r="A42" s="7" t="s">
        <v>330</v>
      </c>
      <c r="B42" s="80"/>
      <c r="C42" s="80"/>
      <c r="D42" s="80"/>
      <c r="E42" s="80"/>
      <c r="F42" s="80">
        <v>1297559</v>
      </c>
      <c r="H42" s="111"/>
    </row>
    <row r="43" spans="1:8" ht="12.75">
      <c r="A43" s="7" t="s">
        <v>340</v>
      </c>
      <c r="B43" s="80"/>
      <c r="C43" s="80"/>
      <c r="D43" s="80"/>
      <c r="E43" s="80"/>
      <c r="F43" s="80">
        <v>76200</v>
      </c>
      <c r="H43" s="111"/>
    </row>
    <row r="44" spans="1:8" ht="12.75">
      <c r="A44" s="4" t="s">
        <v>364</v>
      </c>
      <c r="B44" s="80"/>
      <c r="C44" s="80"/>
      <c r="D44" s="80"/>
      <c r="E44" s="80"/>
      <c r="F44" s="80">
        <v>127000</v>
      </c>
      <c r="H44" s="111"/>
    </row>
    <row r="45" spans="1:8" ht="12.75">
      <c r="A45" s="4" t="s">
        <v>363</v>
      </c>
      <c r="B45" s="80"/>
      <c r="C45" s="80"/>
      <c r="D45" s="80"/>
      <c r="E45" s="80"/>
      <c r="F45" s="80">
        <v>54902</v>
      </c>
      <c r="H45" s="111"/>
    </row>
    <row r="46" spans="1:6" s="81" customFormat="1" ht="12.75">
      <c r="A46" s="75" t="s">
        <v>143</v>
      </c>
      <c r="B46" s="38">
        <f>SUM(B8:B32)</f>
        <v>43187000</v>
      </c>
      <c r="C46" s="38">
        <f>SUM(C8:C32)</f>
        <v>0</v>
      </c>
      <c r="D46" s="38">
        <f>SUM(D8:D32)</f>
        <v>43030000</v>
      </c>
      <c r="E46" s="38">
        <f>SUM(E8:E33)</f>
        <v>138997000</v>
      </c>
      <c r="F46" s="38">
        <f>SUM(F8:F45)</f>
        <v>124260712</v>
      </c>
    </row>
    <row r="47" spans="1:6" ht="12.75">
      <c r="A47" s="7" t="s">
        <v>63</v>
      </c>
      <c r="B47" s="80"/>
      <c r="C47" s="80"/>
      <c r="D47" s="80"/>
      <c r="E47" s="80"/>
      <c r="F47" s="80"/>
    </row>
    <row r="48" spans="1:6" ht="12.75">
      <c r="A48" s="7" t="s">
        <v>60</v>
      </c>
      <c r="B48" s="80"/>
      <c r="C48" s="80"/>
      <c r="D48" s="80">
        <v>2000000</v>
      </c>
      <c r="E48" s="80">
        <v>2000000</v>
      </c>
      <c r="F48" s="80">
        <v>3680000</v>
      </c>
    </row>
    <row r="49" spans="1:6" ht="12.75">
      <c r="A49" s="7" t="s">
        <v>61</v>
      </c>
      <c r="B49" s="80"/>
      <c r="C49" s="80"/>
      <c r="D49" s="80">
        <v>1000000</v>
      </c>
      <c r="E49" s="80">
        <v>1000000</v>
      </c>
      <c r="F49" s="80">
        <v>1000000</v>
      </c>
    </row>
    <row r="50" spans="1:6" ht="12.75">
      <c r="A50" s="7" t="s">
        <v>62</v>
      </c>
      <c r="B50" s="80"/>
      <c r="C50" s="80"/>
      <c r="D50" s="80">
        <v>3000000</v>
      </c>
      <c r="E50" s="80">
        <v>3000000</v>
      </c>
      <c r="F50" s="80">
        <v>3000000</v>
      </c>
    </row>
    <row r="51" spans="1:6" ht="12.75">
      <c r="A51" s="7" t="s">
        <v>9</v>
      </c>
      <c r="B51" s="80"/>
      <c r="C51" s="80"/>
      <c r="D51" s="80">
        <v>800000</v>
      </c>
      <c r="E51" s="80">
        <v>800000</v>
      </c>
      <c r="F51" s="80">
        <v>800000</v>
      </c>
    </row>
    <row r="52" spans="1:6" ht="12.75">
      <c r="A52" s="7" t="s">
        <v>64</v>
      </c>
      <c r="B52" s="80"/>
      <c r="C52" s="80"/>
      <c r="D52" s="80">
        <v>1000000</v>
      </c>
      <c r="E52" s="80">
        <v>1000000</v>
      </c>
      <c r="F52" s="80">
        <v>1000000</v>
      </c>
    </row>
    <row r="53" spans="1:6" ht="22.5">
      <c r="A53" s="7" t="s">
        <v>154</v>
      </c>
      <c r="B53" s="80"/>
      <c r="C53" s="80"/>
      <c r="D53" s="80">
        <v>2000000</v>
      </c>
      <c r="E53" s="80">
        <v>2000000</v>
      </c>
      <c r="F53" s="80">
        <v>2000000</v>
      </c>
    </row>
    <row r="54" spans="1:6" s="77" customFormat="1" ht="12.75">
      <c r="A54" s="110" t="s">
        <v>269</v>
      </c>
      <c r="B54" s="80"/>
      <c r="C54" s="80"/>
      <c r="D54" s="80">
        <v>2750000</v>
      </c>
      <c r="E54" s="80">
        <v>2750000</v>
      </c>
      <c r="F54" s="80">
        <v>2750000</v>
      </c>
    </row>
    <row r="55" spans="1:6" s="77" customFormat="1" ht="12.75">
      <c r="A55" s="110" t="s">
        <v>269</v>
      </c>
      <c r="B55" s="80"/>
      <c r="C55" s="80"/>
      <c r="D55" s="80"/>
      <c r="E55" s="80"/>
      <c r="F55" s="80">
        <v>800250</v>
      </c>
    </row>
    <row r="56" spans="1:6" s="77" customFormat="1" ht="12.75">
      <c r="A56" s="110" t="s">
        <v>270</v>
      </c>
      <c r="B56" s="80"/>
      <c r="C56" s="80"/>
      <c r="D56" s="80">
        <v>2000000</v>
      </c>
      <c r="E56" s="80">
        <v>2000000</v>
      </c>
      <c r="F56" s="80">
        <v>1978645</v>
      </c>
    </row>
    <row r="57" spans="1:6" s="77" customFormat="1" ht="12.75">
      <c r="A57" s="110" t="s">
        <v>271</v>
      </c>
      <c r="B57" s="80"/>
      <c r="C57" s="80"/>
      <c r="D57" s="80">
        <v>200000</v>
      </c>
      <c r="E57" s="80">
        <v>200000</v>
      </c>
      <c r="F57" s="80">
        <v>200000</v>
      </c>
    </row>
    <row r="58" spans="1:6" s="77" customFormat="1" ht="12.75">
      <c r="A58" s="110" t="s">
        <v>272</v>
      </c>
      <c r="B58" s="80"/>
      <c r="C58" s="80"/>
      <c r="D58" s="80">
        <v>1700000</v>
      </c>
      <c r="E58" s="80">
        <v>1700000</v>
      </c>
      <c r="F58" s="80">
        <v>1699999</v>
      </c>
    </row>
    <row r="59" spans="1:6" s="77" customFormat="1" ht="12.75">
      <c r="A59" s="110" t="s">
        <v>339</v>
      </c>
      <c r="B59" s="80"/>
      <c r="C59" s="80"/>
      <c r="D59" s="80"/>
      <c r="E59" s="80"/>
      <c r="F59" s="80">
        <v>3000000</v>
      </c>
    </row>
    <row r="60" spans="1:6" s="77" customFormat="1" ht="12.75">
      <c r="A60" s="110" t="s">
        <v>273</v>
      </c>
      <c r="B60" s="80"/>
      <c r="C60" s="80"/>
      <c r="D60" s="80">
        <v>1500000</v>
      </c>
      <c r="E60" s="80">
        <v>1500000</v>
      </c>
      <c r="F60" s="80">
        <v>1500000</v>
      </c>
    </row>
    <row r="61" spans="1:6" s="77" customFormat="1" ht="12.75">
      <c r="A61" s="110" t="s">
        <v>274</v>
      </c>
      <c r="B61" s="80"/>
      <c r="C61" s="80"/>
      <c r="D61" s="80">
        <v>3000000</v>
      </c>
      <c r="E61" s="80">
        <v>3000000</v>
      </c>
      <c r="F61" s="80">
        <v>3000000</v>
      </c>
    </row>
    <row r="62" spans="1:6" s="77" customFormat="1" ht="12.75">
      <c r="A62" s="110" t="s">
        <v>275</v>
      </c>
      <c r="B62" s="80"/>
      <c r="C62" s="80"/>
      <c r="D62" s="80">
        <v>14500000</v>
      </c>
      <c r="E62" s="80">
        <v>14500000</v>
      </c>
      <c r="F62" s="80">
        <v>14500000</v>
      </c>
    </row>
    <row r="63" spans="1:6" s="77" customFormat="1" ht="12.75">
      <c r="A63" s="110" t="s">
        <v>305</v>
      </c>
      <c r="B63" s="80"/>
      <c r="C63" s="80"/>
      <c r="D63" s="80"/>
      <c r="E63" s="80"/>
      <c r="F63" s="80">
        <v>30388631</v>
      </c>
    </row>
    <row r="64" spans="1:6" s="77" customFormat="1" ht="12.75">
      <c r="A64" s="110" t="s">
        <v>344</v>
      </c>
      <c r="B64" s="80"/>
      <c r="C64" s="80"/>
      <c r="D64" s="80"/>
      <c r="E64" s="80"/>
      <c r="F64" s="80">
        <v>160000</v>
      </c>
    </row>
    <row r="65" spans="1:6" s="81" customFormat="1" ht="12.75">
      <c r="A65" s="75" t="s">
        <v>144</v>
      </c>
      <c r="B65" s="38">
        <f>SUM(B47:B62)</f>
        <v>0</v>
      </c>
      <c r="C65" s="38">
        <f>SUM(C47:C62)</f>
        <v>0</v>
      </c>
      <c r="D65" s="38">
        <f>SUM(D47:D62)</f>
        <v>35450000</v>
      </c>
      <c r="E65" s="38">
        <f>SUM(E47:E62)</f>
        <v>35450000</v>
      </c>
      <c r="F65" s="38">
        <f>SUM(F47:F64)</f>
        <v>71457525</v>
      </c>
    </row>
    <row r="66" spans="1:6" ht="12.75">
      <c r="A66" s="5" t="s">
        <v>23</v>
      </c>
      <c r="B66" s="82">
        <f>B46+B65</f>
        <v>43187000</v>
      </c>
      <c r="C66" s="82">
        <f>C46+C65</f>
        <v>0</v>
      </c>
      <c r="D66" s="82">
        <f>D46+D65</f>
        <v>78480000</v>
      </c>
      <c r="E66" s="69">
        <f>E46+E65</f>
        <v>174447000</v>
      </c>
      <c r="F66" s="69">
        <f>F46+F65</f>
        <v>195718237</v>
      </c>
    </row>
    <row r="67" spans="1:7" s="1" customFormat="1" ht="14.25" customHeight="1">
      <c r="A67" s="6" t="s">
        <v>65</v>
      </c>
      <c r="B67" s="82"/>
      <c r="C67" s="82"/>
      <c r="D67" s="82"/>
      <c r="E67" s="82"/>
      <c r="F67" s="82"/>
      <c r="G67" s="17"/>
    </row>
    <row r="68" spans="1:6" ht="15" customHeight="1">
      <c r="A68" s="7" t="s">
        <v>34</v>
      </c>
      <c r="B68" s="80"/>
      <c r="C68" s="80"/>
      <c r="D68" s="80"/>
      <c r="E68" s="80">
        <v>5000000</v>
      </c>
      <c r="F68" s="80">
        <v>5000000</v>
      </c>
    </row>
    <row r="69" spans="1:6" s="13" customFormat="1" ht="13.5" customHeight="1">
      <c r="A69" s="4" t="s">
        <v>19</v>
      </c>
      <c r="B69" s="80"/>
      <c r="C69" s="80"/>
      <c r="D69" s="80"/>
      <c r="E69" s="80">
        <v>500000</v>
      </c>
      <c r="F69" s="80">
        <v>200000</v>
      </c>
    </row>
    <row r="70" spans="1:6" ht="12.75">
      <c r="A70" s="4" t="s">
        <v>57</v>
      </c>
      <c r="B70" s="80"/>
      <c r="C70" s="80"/>
      <c r="D70" s="80"/>
      <c r="E70" s="80">
        <v>10000000</v>
      </c>
      <c r="F70" s="80">
        <v>10000000</v>
      </c>
    </row>
    <row r="71" spans="1:6" ht="12.75">
      <c r="A71" s="19" t="s">
        <v>24</v>
      </c>
      <c r="B71" s="80"/>
      <c r="C71" s="80"/>
      <c r="D71" s="80"/>
      <c r="E71" s="80">
        <v>1000000</v>
      </c>
      <c r="F71" s="80">
        <v>1000000</v>
      </c>
    </row>
    <row r="72" spans="1:6" ht="12.75">
      <c r="A72" s="4" t="s">
        <v>155</v>
      </c>
      <c r="B72" s="80"/>
      <c r="C72" s="80"/>
      <c r="D72" s="80"/>
      <c r="E72" s="80">
        <v>15000000</v>
      </c>
      <c r="F72" s="80">
        <v>23000000</v>
      </c>
    </row>
    <row r="73" spans="1:6" ht="12.75">
      <c r="A73" s="4" t="s">
        <v>40</v>
      </c>
      <c r="B73" s="80"/>
      <c r="C73" s="80"/>
      <c r="D73" s="80"/>
      <c r="E73" s="80">
        <v>0</v>
      </c>
      <c r="F73" s="80">
        <v>0</v>
      </c>
    </row>
    <row r="74" spans="1:6" ht="12.75">
      <c r="A74" s="4" t="s">
        <v>276</v>
      </c>
      <c r="B74" s="80"/>
      <c r="C74" s="80"/>
      <c r="D74" s="80"/>
      <c r="E74" s="80">
        <v>2000000</v>
      </c>
      <c r="F74" s="80">
        <v>2000000</v>
      </c>
    </row>
    <row r="75" spans="1:6" ht="12.75">
      <c r="A75" s="4" t="s">
        <v>317</v>
      </c>
      <c r="B75" s="80"/>
      <c r="C75" s="80"/>
      <c r="D75" s="80"/>
      <c r="E75" s="80"/>
      <c r="F75" s="80">
        <v>2895600</v>
      </c>
    </row>
    <row r="76" spans="1:6" ht="12.75">
      <c r="A76" s="4" t="s">
        <v>341</v>
      </c>
      <c r="B76" s="80"/>
      <c r="C76" s="80"/>
      <c r="D76" s="80"/>
      <c r="E76" s="80"/>
      <c r="F76" s="80">
        <v>1657500</v>
      </c>
    </row>
    <row r="77" spans="1:6" ht="12.75">
      <c r="A77" s="4" t="s">
        <v>342</v>
      </c>
      <c r="B77" s="80"/>
      <c r="C77" s="80"/>
      <c r="D77" s="80"/>
      <c r="E77" s="80"/>
      <c r="F77" s="80">
        <v>336550</v>
      </c>
    </row>
    <row r="78" spans="1:6" ht="12.75">
      <c r="A78" s="75" t="s">
        <v>143</v>
      </c>
      <c r="B78" s="80">
        <f>SUM(B68:B73)</f>
        <v>0</v>
      </c>
      <c r="C78" s="80">
        <f>SUM(C68:C73)</f>
        <v>0</v>
      </c>
      <c r="D78" s="80">
        <f>SUM(D68:D73)</f>
        <v>0</v>
      </c>
      <c r="E78" s="80">
        <f>SUM(E68:E74)</f>
        <v>33500000</v>
      </c>
      <c r="F78" s="80">
        <f>SUM(F68:F77)</f>
        <v>46089650</v>
      </c>
    </row>
    <row r="79" spans="1:6" ht="12.75">
      <c r="A79" s="4" t="s">
        <v>156</v>
      </c>
      <c r="B79" s="80"/>
      <c r="C79" s="80"/>
      <c r="D79" s="80"/>
      <c r="E79" s="80">
        <v>3756000</v>
      </c>
      <c r="F79" s="80">
        <v>3756000</v>
      </c>
    </row>
    <row r="80" spans="1:6" ht="12.75">
      <c r="A80" s="110" t="s">
        <v>272</v>
      </c>
      <c r="B80" s="80"/>
      <c r="C80" s="80"/>
      <c r="D80" s="80"/>
      <c r="E80" s="80"/>
      <c r="F80" s="80">
        <v>1</v>
      </c>
    </row>
    <row r="81" spans="1:6" ht="12.75">
      <c r="A81" s="75" t="s">
        <v>144</v>
      </c>
      <c r="B81" s="80">
        <f>SUM(B79)</f>
        <v>0</v>
      </c>
      <c r="C81" s="80">
        <f>SUM(C79)</f>
        <v>0</v>
      </c>
      <c r="D81" s="80">
        <f>SUM(D79)</f>
        <v>0</v>
      </c>
      <c r="E81" s="80">
        <f>SUM(E79:E79)</f>
        <v>3756000</v>
      </c>
      <c r="F81" s="80">
        <f>SUM(F79:F80)</f>
        <v>3756001</v>
      </c>
    </row>
    <row r="82" spans="1:6" ht="12.75">
      <c r="A82" s="9" t="s">
        <v>66</v>
      </c>
      <c r="B82" s="69">
        <f>B78+B81</f>
        <v>0</v>
      </c>
      <c r="C82" s="69">
        <f>C78+C81</f>
        <v>0</v>
      </c>
      <c r="D82" s="69">
        <f>D78+D81</f>
        <v>0</v>
      </c>
      <c r="E82" s="69">
        <f>E78+E81</f>
        <v>37256000</v>
      </c>
      <c r="F82" s="69">
        <f>F78+F81</f>
        <v>49845651</v>
      </c>
    </row>
    <row r="83" spans="1:6" s="1" customFormat="1" ht="15" customHeight="1">
      <c r="A83" s="83" t="s">
        <v>25</v>
      </c>
      <c r="B83" s="82"/>
      <c r="C83" s="82"/>
      <c r="D83" s="82"/>
      <c r="E83" s="82"/>
      <c r="F83" s="82"/>
    </row>
    <row r="84" spans="1:6" s="1" customFormat="1" ht="12.75" customHeight="1">
      <c r="A84" s="4" t="s">
        <v>15</v>
      </c>
      <c r="B84" s="37"/>
      <c r="C84" s="37"/>
      <c r="D84" s="37">
        <v>4000000</v>
      </c>
      <c r="E84" s="37">
        <v>4000000</v>
      </c>
      <c r="F84" s="37">
        <v>3663450</v>
      </c>
    </row>
    <row r="85" spans="1:6" s="1" customFormat="1" ht="12.75" customHeight="1">
      <c r="A85" s="4" t="s">
        <v>35</v>
      </c>
      <c r="B85" s="80"/>
      <c r="C85" s="80"/>
      <c r="D85" s="80">
        <v>3000000</v>
      </c>
      <c r="E85" s="80">
        <v>3000000</v>
      </c>
      <c r="F85" s="80">
        <v>579080</v>
      </c>
    </row>
    <row r="86" spans="1:6" s="1" customFormat="1" ht="12.75" customHeight="1">
      <c r="A86" s="7" t="s">
        <v>55</v>
      </c>
      <c r="B86" s="80"/>
      <c r="C86" s="80"/>
      <c r="D86" s="80">
        <v>10000000</v>
      </c>
      <c r="E86" s="80">
        <v>10000000</v>
      </c>
      <c r="F86" s="80">
        <v>4644212</v>
      </c>
    </row>
    <row r="87" spans="1:6" s="1" customFormat="1" ht="12.75" customHeight="1">
      <c r="A87" s="7" t="s">
        <v>277</v>
      </c>
      <c r="B87" s="80">
        <v>880000</v>
      </c>
      <c r="C87" s="80">
        <v>25746000</v>
      </c>
      <c r="D87" s="80"/>
      <c r="E87" s="37">
        <v>26626000</v>
      </c>
      <c r="F87" s="37">
        <v>26626000</v>
      </c>
    </row>
    <row r="88" spans="1:6" s="1" customFormat="1" ht="12.75" customHeight="1">
      <c r="A88" s="7" t="s">
        <v>56</v>
      </c>
      <c r="B88" s="80"/>
      <c r="C88" s="80"/>
      <c r="D88" s="80"/>
      <c r="E88" s="37"/>
      <c r="F88" s="37">
        <v>47424000</v>
      </c>
    </row>
    <row r="89" spans="1:6" s="1" customFormat="1" ht="12.75" customHeight="1">
      <c r="A89" s="7" t="s">
        <v>67</v>
      </c>
      <c r="B89" s="80"/>
      <c r="C89" s="80"/>
      <c r="D89" s="80">
        <v>2000000</v>
      </c>
      <c r="E89" s="80">
        <v>2000000</v>
      </c>
      <c r="F89" s="80">
        <v>57321</v>
      </c>
    </row>
    <row r="90" spans="1:6" s="1" customFormat="1" ht="12.75" customHeight="1">
      <c r="A90" s="7" t="s">
        <v>157</v>
      </c>
      <c r="B90" s="80"/>
      <c r="C90" s="80">
        <v>3000000</v>
      </c>
      <c r="D90" s="80">
        <v>1250000</v>
      </c>
      <c r="E90" s="37">
        <v>4250000</v>
      </c>
      <c r="F90" s="37">
        <v>155046</v>
      </c>
    </row>
    <row r="91" spans="1:6" ht="12.75" customHeight="1">
      <c r="A91" s="7" t="s">
        <v>211</v>
      </c>
      <c r="B91" s="80"/>
      <c r="C91" s="80">
        <v>17647000</v>
      </c>
      <c r="D91" s="80">
        <v>1353000</v>
      </c>
      <c r="E91" s="80">
        <v>19000000</v>
      </c>
      <c r="F91" s="80">
        <v>19000000</v>
      </c>
    </row>
    <row r="92" spans="1:6" ht="12.75" customHeight="1">
      <c r="A92" s="110" t="s">
        <v>258</v>
      </c>
      <c r="B92" s="80"/>
      <c r="C92" s="80"/>
      <c r="D92" s="80"/>
      <c r="E92" s="80"/>
      <c r="F92" s="80">
        <v>4383000</v>
      </c>
    </row>
    <row r="93" spans="1:6" s="81" customFormat="1" ht="12.75" customHeight="1">
      <c r="A93" s="28" t="s">
        <v>143</v>
      </c>
      <c r="B93" s="38">
        <f>SUM(B84:B91)</f>
        <v>880000</v>
      </c>
      <c r="C93" s="38">
        <f>SUM(C84:C91)</f>
        <v>46393000</v>
      </c>
      <c r="D93" s="38">
        <f>SUM(D84:D91)</f>
        <v>21603000</v>
      </c>
      <c r="E93" s="38">
        <f>SUM(E84:E91)</f>
        <v>68876000</v>
      </c>
      <c r="F93" s="38">
        <f>SUM(F84:F92)</f>
        <v>106532109</v>
      </c>
    </row>
    <row r="94" spans="1:6" s="116" customFormat="1" ht="12.75" customHeight="1">
      <c r="A94" s="19" t="s">
        <v>300</v>
      </c>
      <c r="B94" s="37"/>
      <c r="C94" s="37"/>
      <c r="D94" s="37"/>
      <c r="E94" s="37"/>
      <c r="F94" s="37">
        <v>278892</v>
      </c>
    </row>
    <row r="95" spans="1:6" s="77" customFormat="1" ht="12.75">
      <c r="A95" s="112" t="s">
        <v>278</v>
      </c>
      <c r="B95" s="80"/>
      <c r="C95" s="80"/>
      <c r="D95" s="80">
        <v>3000000</v>
      </c>
      <c r="E95" s="80">
        <v>3000000</v>
      </c>
      <c r="F95" s="80">
        <v>3000000</v>
      </c>
    </row>
    <row r="96" spans="1:6" s="77" customFormat="1" ht="12.75">
      <c r="A96" s="112" t="s">
        <v>279</v>
      </c>
      <c r="B96" s="80"/>
      <c r="C96" s="80"/>
      <c r="D96" s="80">
        <v>1000000</v>
      </c>
      <c r="E96" s="80">
        <v>1000000</v>
      </c>
      <c r="F96" s="80">
        <v>1000000</v>
      </c>
    </row>
    <row r="97" spans="1:6" s="77" customFormat="1" ht="12.75">
      <c r="A97" s="112" t="s">
        <v>36</v>
      </c>
      <c r="B97" s="80"/>
      <c r="C97" s="80"/>
      <c r="D97" s="80">
        <v>3000000</v>
      </c>
      <c r="E97" s="80">
        <v>3000000</v>
      </c>
      <c r="F97" s="80">
        <v>3000000</v>
      </c>
    </row>
    <row r="98" spans="1:6" s="81" customFormat="1" ht="12.75">
      <c r="A98" s="84" t="s">
        <v>144</v>
      </c>
      <c r="B98" s="38">
        <f>SUM(B95:B97)</f>
        <v>0</v>
      </c>
      <c r="C98" s="38">
        <f>SUM(C95:C97)</f>
        <v>0</v>
      </c>
      <c r="D98" s="38">
        <f>SUM(D95:D97)</f>
        <v>7000000</v>
      </c>
      <c r="E98" s="38">
        <f>SUM(E95:E97)</f>
        <v>7000000</v>
      </c>
      <c r="F98" s="38">
        <f>SUM(F94:F97)</f>
        <v>7278892</v>
      </c>
    </row>
    <row r="99" spans="1:6" ht="12.75">
      <c r="A99" s="5" t="s">
        <v>26</v>
      </c>
      <c r="B99" s="69">
        <f>B93+B98</f>
        <v>880000</v>
      </c>
      <c r="C99" s="69">
        <f>C93+C98</f>
        <v>46393000</v>
      </c>
      <c r="D99" s="69">
        <f>D93+D98</f>
        <v>28603000</v>
      </c>
      <c r="E99" s="69">
        <f>E93+E98</f>
        <v>75876000</v>
      </c>
      <c r="F99" s="69">
        <f>F93+F98</f>
        <v>113811001</v>
      </c>
    </row>
    <row r="100" spans="1:6" ht="12.75">
      <c r="A100" s="5" t="s">
        <v>158</v>
      </c>
      <c r="B100" s="69">
        <f>B46+B78+B93</f>
        <v>44067000</v>
      </c>
      <c r="C100" s="69">
        <f>C46+C78+C93</f>
        <v>46393000</v>
      </c>
      <c r="D100" s="69">
        <f>D46+D78+D93</f>
        <v>64633000</v>
      </c>
      <c r="E100" s="69">
        <f>E46+E78+E93</f>
        <v>241373000</v>
      </c>
      <c r="F100" s="69">
        <f>F46+F78+F93</f>
        <v>276882471</v>
      </c>
    </row>
    <row r="101" spans="1:6" ht="12.75">
      <c r="A101" s="5" t="s">
        <v>159</v>
      </c>
      <c r="B101" s="69">
        <f>B65+B98</f>
        <v>0</v>
      </c>
      <c r="C101" s="69">
        <f>C65+C98</f>
        <v>0</v>
      </c>
      <c r="D101" s="69">
        <f>D65+D98</f>
        <v>42450000</v>
      </c>
      <c r="E101" s="69">
        <f>E65+E81+E98</f>
        <v>46206000</v>
      </c>
      <c r="F101" s="69">
        <f>F65+F81+F98</f>
        <v>82492418</v>
      </c>
    </row>
    <row r="102" spans="1:6" ht="16.5" customHeight="1">
      <c r="A102" s="5" t="s">
        <v>18</v>
      </c>
      <c r="B102" s="69">
        <f>B66+B82+B99</f>
        <v>44067000</v>
      </c>
      <c r="C102" s="69">
        <f>C66+C82+C99</f>
        <v>46393000</v>
      </c>
      <c r="D102" s="69">
        <f>D66+D82+D99</f>
        <v>107083000</v>
      </c>
      <c r="E102" s="69">
        <f>E66+E82+E99</f>
        <v>287579000</v>
      </c>
      <c r="F102" s="69">
        <f>F66+F82+F99</f>
        <v>359374889</v>
      </c>
    </row>
    <row r="103" spans="1:6" ht="14.25" customHeight="1">
      <c r="A103" s="7" t="s">
        <v>59</v>
      </c>
      <c r="B103" s="82"/>
      <c r="C103" s="82"/>
      <c r="D103" s="37">
        <v>15000000</v>
      </c>
      <c r="E103" s="82">
        <v>15000000</v>
      </c>
      <c r="F103" s="82">
        <v>15000000</v>
      </c>
    </row>
    <row r="104" spans="1:6" s="85" customFormat="1" ht="12.75">
      <c r="A104" s="21" t="s">
        <v>58</v>
      </c>
      <c r="B104" s="69">
        <f>B103</f>
        <v>0</v>
      </c>
      <c r="C104" s="69">
        <f>C103</f>
        <v>0</v>
      </c>
      <c r="D104" s="69">
        <f>D103</f>
        <v>15000000</v>
      </c>
      <c r="E104" s="69">
        <f>SUM(B104:D104)</f>
        <v>15000000</v>
      </c>
      <c r="F104" s="69">
        <f>SUM(F103)</f>
        <v>15000000</v>
      </c>
    </row>
    <row r="105" spans="1:6" ht="12.75">
      <c r="A105" s="8"/>
      <c r="B105" s="27"/>
      <c r="C105" s="27"/>
      <c r="D105" s="27"/>
      <c r="E105" s="8"/>
      <c r="F105" s="8"/>
    </row>
    <row r="106" spans="1:6" ht="12.75">
      <c r="A106" s="8"/>
      <c r="B106" s="27"/>
      <c r="C106" s="27"/>
      <c r="D106" s="27"/>
      <c r="E106" s="8"/>
      <c r="F106" s="8"/>
    </row>
    <row r="107" spans="1:6" ht="12.75">
      <c r="A107" s="8"/>
      <c r="B107" s="27"/>
      <c r="C107" s="27"/>
      <c r="D107" s="27"/>
      <c r="E107" s="8"/>
      <c r="F107" s="8"/>
    </row>
    <row r="108" spans="1:6" ht="12.75">
      <c r="A108" s="27"/>
      <c r="B108" s="27"/>
      <c r="C108" s="27"/>
      <c r="D108" s="27"/>
      <c r="E108" s="8"/>
      <c r="F108" s="8"/>
    </row>
    <row r="109" spans="1:6" ht="12.75">
      <c r="A109" s="8"/>
      <c r="B109" s="27"/>
      <c r="C109" s="27"/>
      <c r="D109" s="27"/>
      <c r="E109" s="8"/>
      <c r="F109" s="8"/>
    </row>
    <row r="110" spans="1:6" ht="12.75">
      <c r="A110" s="8"/>
      <c r="B110" s="27"/>
      <c r="C110" s="27"/>
      <c r="D110" s="27"/>
      <c r="E110" s="8"/>
      <c r="F110" s="8"/>
    </row>
    <row r="111" spans="1:6" ht="12.75">
      <c r="A111" s="8"/>
      <c r="B111" s="27"/>
      <c r="C111" s="27"/>
      <c r="D111" s="27"/>
      <c r="E111" s="8"/>
      <c r="F111" s="8"/>
    </row>
    <row r="112" spans="1:6" ht="12.75">
      <c r="A112" s="8"/>
      <c r="B112" s="27"/>
      <c r="C112" s="27"/>
      <c r="D112" s="27"/>
      <c r="E112" s="8"/>
      <c r="F112" s="8"/>
    </row>
    <row r="113" spans="1:6" ht="12.75">
      <c r="A113" s="14"/>
      <c r="B113" s="27"/>
      <c r="C113" s="27"/>
      <c r="D113" s="27"/>
      <c r="E113" s="8"/>
      <c r="F113" s="8"/>
    </row>
    <row r="114" spans="1:6" ht="12.75">
      <c r="A114" s="14"/>
      <c r="B114" s="86"/>
      <c r="C114" s="86"/>
      <c r="D114" s="86"/>
      <c r="E114" s="14"/>
      <c r="F114" s="14"/>
    </row>
    <row r="115" spans="1:6" ht="12.75">
      <c r="A115" s="8"/>
      <c r="B115" s="27"/>
      <c r="C115" s="27"/>
      <c r="D115" s="27"/>
      <c r="E115" s="8"/>
      <c r="F115" s="8"/>
    </row>
    <row r="116" spans="1:6" ht="12.75">
      <c r="A116" s="14"/>
      <c r="B116" s="27"/>
      <c r="C116" s="27"/>
      <c r="D116" s="27"/>
      <c r="E116" s="8"/>
      <c r="F116" s="8"/>
    </row>
    <row r="117" spans="1:6" ht="12.75">
      <c r="A117" s="14"/>
      <c r="B117" s="86"/>
      <c r="C117" s="86"/>
      <c r="D117" s="86"/>
      <c r="E117" s="14"/>
      <c r="F117" s="14"/>
    </row>
    <row r="118" spans="1:6" ht="12.75">
      <c r="A118" s="8"/>
      <c r="B118" s="86"/>
      <c r="C118" s="86"/>
      <c r="D118" s="86"/>
      <c r="E118" s="14"/>
      <c r="F118" s="14"/>
    </row>
    <row r="119" spans="1:6" ht="12.75">
      <c r="A119" s="8"/>
      <c r="B119" s="27"/>
      <c r="C119" s="27"/>
      <c r="D119" s="27"/>
      <c r="E119" s="8"/>
      <c r="F119" s="8"/>
    </row>
    <row r="120" spans="1:6" ht="12.75">
      <c r="A120" s="8"/>
      <c r="B120" s="27"/>
      <c r="C120" s="27"/>
      <c r="D120" s="27"/>
      <c r="E120" s="8"/>
      <c r="F120" s="8"/>
    </row>
    <row r="121" spans="2:6" ht="12.75">
      <c r="B121" s="27"/>
      <c r="C121" s="27"/>
      <c r="D121" s="27"/>
      <c r="E121" s="8"/>
      <c r="F121" s="8"/>
    </row>
  </sheetData>
  <sheetProtection/>
  <mergeCells count="2">
    <mergeCell ref="A3:F3"/>
    <mergeCell ref="A4:F4"/>
  </mergeCells>
  <printOptions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007peu</cp:lastModifiedBy>
  <cp:lastPrinted>2016-12-07T07:22:41Z</cp:lastPrinted>
  <dcterms:created xsi:type="dcterms:W3CDTF">2002-01-04T07:43:44Z</dcterms:created>
  <dcterms:modified xsi:type="dcterms:W3CDTF">2016-12-07T09:31:24Z</dcterms:modified>
  <cp:category/>
  <cp:version/>
  <cp:contentType/>
  <cp:contentStatus/>
</cp:coreProperties>
</file>