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30" activeTab="3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<sst xmlns="http://schemas.openxmlformats.org/spreadsheetml/2006/main" count="5275" uniqueCount="898">
  <si>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</si>
  <si>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</si>
  <si>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</si>
  <si>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</si>
  <si>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</si>
  <si>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</si>
  <si>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</si>
  <si>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</si>
  <si>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</si>
  <si>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</si>
  <si>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</si>
  <si>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</si>
  <si>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</si>
  <si>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</si>
  <si>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</si>
  <si>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</si>
  <si>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</si>
  <si>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</si>
  <si>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</si>
  <si>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</si>
  <si>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</si>
  <si>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</si>
  <si>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</si>
  <si>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</si>
  <si>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</si>
  <si>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</si>
  <si>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</si>
  <si>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</si>
  <si>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</si>
  <si>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</si>
  <si>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</si>
  <si>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</si>
  <si>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</si>
  <si>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</si>
  <si>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</si>
  <si>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</si>
  <si>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</si>
  <si>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</si>
  <si>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</si>
  <si>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</si>
  <si>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</si>
  <si>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</si>
  <si>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</si>
  <si>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</si>
  <si>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</si>
  <si>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</si>
  <si>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</si>
  <si>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</si>
  <si>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</si>
  <si>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</si>
  <si>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</si>
  <si>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</si>
  <si>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</si>
  <si>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</si>
  <si>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</si>
  <si>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</si>
  <si>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</si>
  <si>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</si>
  <si>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</si>
  <si>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</si>
  <si>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</si>
  <si>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</si>
  <si>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</si>
  <si>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</si>
  <si>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</si>
  <si>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</si>
  <si>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</si>
  <si>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</si>
  <si>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</si>
  <si>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</si>
  <si>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</si>
  <si>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</si>
  <si>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</si>
  <si>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</si>
  <si>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</si>
  <si>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</si>
  <si>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</si>
  <si>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</si>
  <si>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</si>
  <si>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</si>
  <si>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</si>
  <si>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</si>
  <si>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</si>
  <si>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</si>
  <si>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</si>
  <si>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</si>
  <si>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</si>
  <si>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</si>
  <si>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</si>
  <si>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</si>
  <si>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</si>
  <si>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</si>
  <si>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</si>
  <si>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</si>
  <si>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</si>
  <si>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</si>
  <si>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</si>
  <si>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</si>
  <si>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</si>
  <si>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</si>
  <si>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</si>
  <si>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</si>
  <si>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</si>
  <si>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</si>
  <si>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</si>
  <si>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</si>
  <si>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</si>
  <si>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</si>
  <si>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</si>
  <si>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</si>
  <si>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</si>
  <si>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</si>
  <si>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</si>
  <si>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</si>
  <si>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</si>
  <si>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</si>
  <si>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</si>
  <si>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</si>
  <si>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</si>
  <si>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</si>
  <si>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</si>
  <si>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</si>
  <si>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</si>
  <si>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</si>
  <si>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</si>
  <si>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</si>
  <si>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</si>
  <si>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</si>
  <si>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</si>
  <si>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</si>
  <si>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</si>
  <si>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</si>
  <si>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</si>
  <si>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</si>
  <si>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</si>
  <si>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</si>
  <si>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</si>
  <si>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</si>
  <si>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</si>
  <si>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</si>
  <si>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</si>
  <si>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</si>
  <si>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</si>
  <si>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</si>
  <si>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</si>
  <si>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</si>
  <si>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</si>
  <si>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</si>
  <si>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</si>
  <si>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</si>
  <si>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</si>
  <si>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</si>
  <si>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</si>
  <si>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</si>
  <si>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</si>
  <si>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</si>
  <si>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</si>
  <si>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</si>
  <si>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</si>
  <si>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</si>
  <si>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</si>
  <si>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</si>
  <si>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</si>
  <si>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</si>
  <si>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</si>
  <si>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</si>
  <si>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</si>
  <si>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</si>
  <si>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</si>
  <si>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</si>
  <si>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</si>
  <si>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</si>
  <si>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</si>
  <si>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</si>
  <si>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</si>
  <si>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</si>
  <si>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</si>
  <si>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</si>
  <si>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</si>
  <si>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</si>
  <si>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</si>
  <si>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</si>
  <si>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</si>
  <si>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</si>
  <si>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</si>
  <si>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</si>
  <si>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</si>
  <si>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</si>
  <si>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</si>
  <si>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</si>
  <si>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</si>
  <si>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</si>
  <si>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</si>
  <si>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</si>
  <si>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</si>
  <si>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</si>
  <si>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</si>
  <si>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</si>
  <si>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</si>
  <si>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</si>
  <si>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</si>
  <si>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</si>
  <si>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</si>
  <si>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</si>
  <si>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</si>
  <si>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</si>
  <si>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</si>
  <si>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</si>
  <si>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</si>
  <si>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</si>
  <si>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</si>
  <si>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</si>
  <si>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</si>
  <si>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</si>
  <si>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</si>
  <si>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</si>
  <si>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</si>
  <si>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</si>
  <si>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</si>
  <si>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</si>
  <si>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</si>
  <si>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</si>
  <si>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</si>
  <si>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</si>
  <si>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</si>
  <si>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</si>
  <si>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</si>
  <si>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</si>
  <si>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</si>
  <si>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</si>
  <si>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</si>
  <si>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</si>
  <si>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</si>
  <si>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</si>
  <si>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</si>
  <si>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</si>
  <si>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</si>
  <si>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</si>
  <si>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</si>
  <si>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</si>
  <si>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</si>
  <si>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</si>
  <si>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</si>
  <si>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</si>
  <si>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</si>
  <si>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</si>
  <si>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</si>
  <si>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</si>
  <si>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</si>
  <si>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</si>
  <si>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</si>
  <si>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</si>
  <si>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</si>
  <si>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</si>
  <si>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</si>
  <si>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</si>
  <si>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</si>
  <si>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</si>
  <si>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</si>
  <si>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</si>
  <si>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</si>
  <si>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</si>
  <si>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</si>
  <si>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</si>
  <si>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</si>
  <si>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</si>
  <si>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</si>
  <si>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</si>
  <si>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</si>
  <si>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</si>
  <si>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</si>
  <si>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</si>
  <si>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</si>
  <si>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</si>
  <si>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</si>
  <si>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</si>
  <si>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</si>
  <si>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</si>
  <si>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</si>
  <si>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</si>
  <si>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</si>
  <si>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</si>
  <si>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</si>
  <si>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</si>
  <si>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</si>
  <si>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</si>
  <si>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</si>
  <si>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</si>
  <si>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</si>
  <si>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</si>
  <si>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</si>
  <si>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</si>
  <si>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</si>
  <si>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</si>
  <si>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</si>
  <si>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</si>
  <si>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</si>
  <si>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</si>
  <si>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</si>
  <si>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</si>
  <si>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</si>
  <si>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</si>
  <si>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</si>
  <si>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</si>
  <si>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</si>
  <si>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</si>
  <si>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</si>
  <si>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</si>
  <si>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</si>
  <si>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</si>
  <si>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</si>
  <si>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</si>
  <si>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</si>
  <si>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</si>
  <si>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</si>
  <si>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</si>
  <si>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</si>
  <si>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</si>
  <si>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</si>
  <si>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</si>
  <si>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</si>
  <si>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</si>
  <si>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</si>
  <si>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</si>
  <si>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</si>
  <si>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</si>
  <si>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</si>
  <si>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</si>
  <si>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</si>
  <si>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</si>
  <si>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</si>
  <si>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</si>
  <si>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</si>
  <si>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</si>
  <si>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</si>
  <si>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</si>
  <si>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</si>
  <si>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</si>
  <si>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</si>
  <si>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</si>
  <si>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</si>
  <si>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</si>
  <si>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</si>
  <si>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</si>
  <si>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</si>
  <si>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</si>
  <si>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</si>
  <si>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</si>
  <si>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</si>
  <si>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</si>
  <si>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</si>
  <si>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</si>
  <si>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</si>
  <si>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</si>
  <si>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</si>
  <si>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</si>
  <si>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</si>
  <si>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</si>
  <si>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</si>
  <si>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</si>
  <si>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</si>
  <si>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</si>
  <si>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</si>
  <si>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</si>
  <si>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</si>
  <si>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</si>
  <si>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</si>
  <si>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</si>
  <si>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</si>
  <si>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</si>
  <si>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</si>
  <si>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</si>
  <si>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</si>
  <si>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</si>
  <si>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</si>
  <si>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</si>
  <si>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</si>
  <si>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</si>
  <si>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</si>
  <si>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</si>
  <si>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</si>
  <si>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</si>
  <si>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</si>
  <si>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</si>
  <si>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</si>
  <si>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</si>
  <si>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</si>
  <si>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</si>
  <si>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</si>
  <si>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</si>
  <si>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</si>
  <si>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</si>
  <si>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</si>
  <si>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</si>
  <si>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</si>
  <si>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</si>
  <si>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</si>
  <si>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</si>
  <si>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</si>
  <si>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</si>
  <si>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</si>
  <si>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</si>
  <si>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</si>
  <si>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</si>
  <si>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</si>
  <si>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</si>
  <si>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</si>
  <si>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</si>
  <si>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</si>
  <si>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</si>
  <si>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</si>
  <si>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</si>
  <si>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</si>
  <si>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</si>
  <si>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</si>
  <si>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</si>
  <si>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</si>
  <si>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</si>
  <si>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</si>
  <si>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</si>
  <si>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</si>
  <si>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</si>
  <si>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</si>
  <si>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</si>
  <si>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</si>
  <si>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</si>
  <si>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</si>
  <si>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</si>
  <si>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</si>
  <si>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</si>
  <si>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</si>
  <si>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</si>
  <si>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</si>
  <si>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</si>
  <si>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</si>
  <si>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</si>
  <si>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</si>
  <si>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</si>
  <si>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</si>
  <si>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</si>
  <si>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</si>
  <si>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</si>
  <si>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</si>
  <si>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</si>
  <si>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</si>
  <si>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</si>
  <si>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</si>
  <si>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</si>
  <si>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</si>
  <si>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</si>
  <si>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</si>
  <si>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</si>
  <si>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</si>
  <si>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</si>
  <si>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</si>
  <si>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</si>
  <si>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</si>
  <si>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</si>
  <si>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</si>
  <si>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</si>
  <si>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</si>
  <si>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</si>
  <si>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</si>
  <si>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</si>
  <si>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</si>
  <si>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</si>
  <si>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</si>
  <si>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</si>
  <si>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</si>
  <si>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</si>
  <si>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</si>
  <si>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</si>
  <si>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</si>
  <si>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</si>
  <si>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</si>
  <si>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</si>
  <si>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</si>
  <si>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</si>
  <si>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</si>
  <si>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</si>
  <si>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</si>
  <si>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</si>
  <si>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</si>
  <si>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</si>
  <si>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</si>
  <si>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</si>
  <si>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</si>
  <si>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</si>
  <si>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</si>
  <si>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</si>
  <si>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</si>
  <si>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</si>
  <si>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</si>
  <si>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</si>
  <si>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</si>
  <si>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</si>
  <si>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</si>
  <si>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</si>
  <si>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</si>
  <si>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</si>
  <si>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</si>
  <si>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</si>
  <si>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</si>
  <si>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</si>
  <si>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</si>
  <si>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</si>
  <si>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</si>
  <si>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</si>
  <si>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</si>
  <si>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</si>
  <si>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</si>
  <si>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</si>
  <si>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</si>
  <si>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</si>
  <si>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</si>
  <si>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</si>
  <si>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</si>
  <si>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</si>
  <si>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</si>
  <si>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</si>
  <si>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</si>
  <si>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</si>
  <si>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</si>
  <si>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</si>
  <si>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</si>
  <si>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</si>
  <si>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</si>
  <si>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</si>
  <si>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</si>
  <si>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</si>
  <si>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</si>
  <si>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</si>
  <si>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</si>
  <si>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</si>
  <si>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</si>
  <si>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</si>
  <si>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</si>
  <si>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</si>
  <si>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</si>
  <si>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</si>
  <si>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</si>
  <si>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</si>
  <si>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</si>
  <si>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</si>
  <si>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</si>
  <si>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</si>
  <si>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</si>
  <si>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</si>
  <si>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</si>
  <si>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</si>
  <si>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</si>
  <si>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</si>
  <si>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</si>
  <si>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</si>
  <si>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</si>
  <si>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</si>
  <si>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</si>
  <si>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</si>
  <si>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</si>
  <si>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</si>
  <si>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</si>
  <si>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</si>
  <si>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</si>
  <si>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</si>
  <si>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</si>
  <si>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</si>
  <si>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</si>
  <si>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</si>
  <si>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</si>
  <si>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</si>
  <si>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</si>
  <si>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</si>
  <si>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</si>
  <si>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</si>
  <si>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</si>
  <si>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</si>
  <si>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</si>
  <si>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</si>
  <si>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</si>
  <si>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</si>
  <si>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</si>
  <si>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</si>
  <si>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</si>
  <si>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</si>
  <si>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</si>
  <si>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</si>
  <si>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</si>
  <si>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</si>
  <si>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</si>
  <si>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</si>
  <si>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</si>
  <si>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</si>
  <si>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</si>
  <si>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</si>
  <si>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</si>
  <si>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</si>
  <si>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</si>
  <si>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</si>
  <si>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</si>
  <si>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</si>
  <si>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</si>
  <si>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</si>
  <si>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</si>
  <si>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</si>
  <si>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</si>
  <si>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</si>
  <si>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</si>
  <si>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</si>
  <si>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</si>
  <si>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</si>
  <si>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</si>
  <si>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</si>
  <si>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</si>
  <si>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</si>
  <si>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</si>
  <si>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</si>
  <si>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</si>
  <si>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</si>
  <si>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</si>
  <si>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</si>
  <si>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</si>
  <si>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</si>
  <si>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</si>
  <si>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</si>
  <si>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</si>
  <si>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</si>
  <si>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</si>
  <si>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</si>
  <si>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</si>
  <si>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</si>
  <si>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</si>
  <si>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</si>
  <si>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</si>
  <si>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</si>
  <si>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</si>
  <si>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</si>
  <si>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</si>
  <si>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</si>
  <si>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</si>
  <si>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</si>
  <si>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</si>
  <si>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</si>
  <si>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</si>
  <si>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</si>
  <si>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</si>
  <si>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</si>
  <si>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</si>
  <si>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</si>
  <si>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</si>
  <si>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</si>
  <si>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</si>
  <si>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</si>
  <si>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</si>
  <si>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</si>
  <si>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</si>
  <si>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</si>
  <si>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</si>
  <si>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</si>
  <si>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</si>
  <si>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</si>
  <si>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</si>
  <si>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</si>
  <si>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</si>
  <si>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</si>
  <si>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</si>
  <si>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</si>
  <si>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</si>
  <si>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</si>
  <si>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</si>
  <si>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</si>
  <si>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</si>
  <si>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</si>
  <si>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</si>
  <si>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</si>
  <si>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</si>
  <si>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</si>
  <si>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</si>
  <si>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</si>
  <si>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</si>
  <si>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</si>
  <si>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</si>
  <si>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</si>
  <si>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</si>
  <si>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</si>
  <si>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</si>
  <si>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</si>
  <si>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</si>
  <si>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</si>
  <si>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</si>
  <si>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</si>
  <si>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</si>
  <si>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</si>
  <si>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</si>
  <si>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</si>
  <si>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</si>
  <si>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</si>
  <si>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</si>
  <si>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</si>
  <si>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</si>
  <si>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</si>
  <si>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</si>
  <si>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</si>
  <si>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</si>
  <si>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</si>
  <si>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</si>
  <si>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</si>
  <si>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</si>
  <si>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</si>
  <si>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</si>
  <si>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</si>
  <si>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</si>
  <si>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</si>
  <si>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</si>
  <si>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</si>
  <si>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</si>
  <si>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</si>
  <si>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</si>
  <si>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</si>
  <si>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</si>
  <si>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</si>
  <si>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</si>
  <si>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</si>
  <si>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</si>
  <si>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</si>
  <si>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</si>
  <si>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</si>
  <si>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</si>
  <si>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</si>
  <si>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</si>
  <si>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</si>
  <si>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</si>
  <si>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</si>
  <si>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</si>
  <si>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</si>
  <si>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</si>
  <si>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</si>
  <si>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</si>
  <si>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</si>
  <si>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</si>
  <si>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</si>
  <si>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</si>
  <si>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</si>
  <si>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</si>
  <si>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</si>
  <si>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</si>
  <si>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</si>
  <si>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</si>
  <si>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</si>
  <si>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</si>
  <si>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</si>
  <si>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</si>
  <si>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</si>
  <si>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</si>
  <si>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</si>
  <si>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</si>
  <si>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</si>
  <si>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</si>
  <si>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</si>
  <si>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</si>
  <si>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</si>
  <si>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</si>
  <si>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</si>
  <si>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</si>
  <si>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</si>
  <si>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</si>
  <si>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</si>
  <si>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</si>
  <si>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</si>
  <si>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</si>
  <si>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</si>
  <si>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</si>
  <si>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</si>
  <si>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</si>
  <si>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</si>
  <si>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</si>
  <si>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</si>
  <si>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</si>
  <si>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</si>
  <si>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</si>
  <si>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</si>
  <si>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</si>
  <si>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</si>
  <si>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</si>
  <si>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</si>
  <si>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</si>
  <si>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</si>
  <si>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</si>
  <si>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</si>
  <si>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</si>
  <si>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</si>
  <si>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</si>
  <si>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</si>
  <si>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</si>
  <si>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</si>
  <si>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</si>
  <si>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</si>
  <si>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</si>
  <si>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</si>
  <si>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</si>
  <si>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</si>
  <si>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</si>
  <si>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</si>
  <si>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</si>
  <si>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</si>
  <si>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</si>
  <si>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</si>
  <si>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</si>
  <si>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</si>
  <si>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</si>
  <si>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</si>
  <si>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</si>
  <si>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</si>
  <si>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</si>
  <si>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</si>
  <si>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</si>
  <si>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</si>
  <si>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</si>
  <si>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</si>
  <si>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</si>
  <si>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</si>
  <si>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</si>
  <si>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</si>
  <si>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</si>
  <si>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</si>
  <si>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</si>
  <si>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</si>
  <si>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</si>
  <si>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</si>
  <si>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</si>
  <si>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</si>
  <si>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</si>
  <si>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</si>
  <si>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</si>
  <si>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</si>
  <si>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</si>
  <si>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</si>
  <si>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</si>
  <si>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</si>
  <si>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</si>
  <si>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</si>
  <si>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</si>
  <si>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</si>
  <si>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</si>
  <si>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</si>
  <si>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</si>
  <si>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</si>
  <si>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</si>
  <si>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</si>
  <si>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</si>
  <si>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</si>
  <si>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</si>
  <si>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</si>
  <si>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</si>
  <si>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</si>
  <si>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</si>
  <si>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</si>
  <si>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</si>
  <si>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</si>
  <si>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</si>
  <si>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</si>
  <si>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</si>
  <si>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</si>
  <si>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</si>
  <si>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</si>
  <si>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</si>
  <si>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</si>
  <si>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</si>
  <si>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</si>
  <si>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</si>
  <si>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</si>
  <si>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</si>
  <si>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</si>
  <si>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</si>
  <si>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</si>
  <si>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</si>
  <si>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</si>
  <si>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6.3 melléklet a …………/2016. számú önkormányzati rendelethez</t>
  </si>
  <si>
    <t>6.4 sz. melléklet a …/2016. sz önkormányzati rendelethez</t>
  </si>
  <si>
    <t>7.1 sz. melléklet …../2016.  sz. önkormámyzati rendelethez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</si>
  <si>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</si>
  <si>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</si>
  <si>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</si>
  <si>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</si>
  <si>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</si>
  <si>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3. sz melléklet a …/2016. (…) sz. önkormányzati rendelthez</t>
  </si>
  <si>
    <t>4. sz. melléklet a …/2016. (…) sz. önkormnyzati rendelethez</t>
  </si>
  <si>
    <t>5. sz. melléklet a …/2016. (..) sz. önkormányzati rendelethez</t>
  </si>
  <si>
    <t>6.1. sz. melléklet a …./2016 (…) sz. önkormnyzati rendelethez</t>
  </si>
  <si>
    <t>6.2 sz. melléklet a…/2016. (…) sz. önkormnyzati rendelethez</t>
  </si>
  <si>
    <t>2. sz. tájékoztatótábla a …/2016. (…) sz. önkormányzati rendelthez</t>
  </si>
  <si>
    <t>4 tájékoztató tábla a …/2016.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</si>
  <si>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</si>
  <si>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</si>
  <si>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</si>
  <si>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</si>
  <si>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</si>
  <si>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9. sz. tájékoztató tábla a 7/2016. (IV.28.) sz. önkormányzati rendelethez</t>
  </si>
  <si>
    <t>2015. évi eredeti előirányzat BEVÉTELEK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</si>
</sst>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897</v>
      </c>
      <c r="B4" s="494"/>
    </row>
    <row r="5" spans="1:2" s="495" customFormat="1" ht="12.75">
      <c r="A5" s="493"/>
      <c r="B5" s="493"/>
    </row>
    <row r="6" spans="1:2" ht="12.75">
      <c r="A6" s="493" t="s">
        <v>525</v>
      </c>
      <c r="B6" s="493" t="s">
        <v>526</v>
      </c>
    </row>
    <row r="7" spans="1:2" ht="12.75">
      <c r="A7" s="493" t="s">
        <v>527</v>
      </c>
      <c r="B7" s="493" t="s">
        <v>528</v>
      </c>
    </row>
    <row r="8" spans="1:2" ht="12.75">
      <c r="A8" s="493" t="s">
        <v>529</v>
      </c>
      <c r="B8" s="493" t="s">
        <v>530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2015.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531</v>
      </c>
      <c r="B12" s="493" t="s">
        <v>537</v>
      </c>
    </row>
    <row r="13" spans="1:2" ht="12.75">
      <c r="A13" s="493" t="s">
        <v>532</v>
      </c>
      <c r="B13" s="493" t="s">
        <v>538</v>
      </c>
    </row>
    <row r="14" spans="1:2" ht="12.75">
      <c r="A14" s="493" t="s">
        <v>533</v>
      </c>
      <c r="B14" s="493" t="s">
        <v>539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2015. évi teljesítés BEVÉTELEK</v>
      </c>
      <c r="B16" s="494"/>
    </row>
    <row r="17" spans="1:2" ht="12.75">
      <c r="A17" s="493"/>
      <c r="B17" s="493"/>
    </row>
    <row r="18" spans="1:2" ht="12.75">
      <c r="A18" s="493" t="s">
        <v>534</v>
      </c>
      <c r="B18" s="493" t="s">
        <v>540</v>
      </c>
    </row>
    <row r="19" spans="1:2" ht="12.75">
      <c r="A19" s="493" t="s">
        <v>535</v>
      </c>
      <c r="B19" s="493" t="s">
        <v>541</v>
      </c>
    </row>
    <row r="20" spans="1:2" ht="12.75">
      <c r="A20" s="493" t="s">
        <v>536</v>
      </c>
      <c r="B20" s="493" t="s">
        <v>542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2015.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543</v>
      </c>
      <c r="B24" s="493" t="s">
        <v>549</v>
      </c>
    </row>
    <row r="25" spans="1:2" ht="12.75">
      <c r="A25" s="493" t="s">
        <v>522</v>
      </c>
      <c r="B25" s="493" t="s">
        <v>550</v>
      </c>
    </row>
    <row r="26" spans="1:2" ht="12.75">
      <c r="A26" s="493" t="s">
        <v>544</v>
      </c>
      <c r="B26" s="493" t="s">
        <v>551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2015.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545</v>
      </c>
      <c r="B30" s="493" t="s">
        <v>556</v>
      </c>
    </row>
    <row r="31" spans="1:2" ht="12.75">
      <c r="A31" s="493" t="s">
        <v>523</v>
      </c>
      <c r="B31" s="493" t="s">
        <v>553</v>
      </c>
    </row>
    <row r="32" spans="1:2" ht="12.75">
      <c r="A32" s="493" t="s">
        <v>546</v>
      </c>
      <c r="B32" s="493" t="s">
        <v>552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2015. évi teljesítés KIADÁSOK</v>
      </c>
      <c r="B34" s="494"/>
    </row>
    <row r="35" spans="1:2" ht="12.75">
      <c r="A35" s="493"/>
      <c r="B35" s="493"/>
    </row>
    <row r="36" spans="1:2" ht="12.75">
      <c r="A36" s="493" t="s">
        <v>547</v>
      </c>
      <c r="B36" s="493" t="s">
        <v>557</v>
      </c>
    </row>
    <row r="37" spans="1:2" ht="12.75">
      <c r="A37" s="493" t="s">
        <v>524</v>
      </c>
      <c r="B37" s="493" t="s">
        <v>555</v>
      </c>
    </row>
    <row r="38" spans="1:2" ht="12.75">
      <c r="A38" s="493" t="s">
        <v>548</v>
      </c>
      <c r="B38" s="493" t="s">
        <v>554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A27" sqref="A27:M27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1" t="s">
        <v>0</v>
      </c>
      <c r="B1" s="781"/>
      <c r="C1" s="781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5" t="s">
        <v>886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92" t="s">
        <v>52</v>
      </c>
      <c r="M2" s="792"/>
      <c r="N2" s="795"/>
    </row>
    <row r="3" spans="1:14" ht="13.5" thickBot="1">
      <c r="A3" s="786" t="s">
        <v>93</v>
      </c>
      <c r="B3" s="794" t="s">
        <v>185</v>
      </c>
      <c r="C3" s="794"/>
      <c r="D3" s="794"/>
      <c r="E3" s="794"/>
      <c r="F3" s="794"/>
      <c r="G3" s="794"/>
      <c r="H3" s="794"/>
      <c r="I3" s="794"/>
      <c r="J3" s="779" t="s">
        <v>187</v>
      </c>
      <c r="K3" s="779"/>
      <c r="L3" s="779"/>
      <c r="M3" s="779"/>
      <c r="N3" s="795"/>
    </row>
    <row r="4" spans="1:14" ht="15" customHeight="1" thickBot="1">
      <c r="A4" s="787"/>
      <c r="B4" s="778" t="s">
        <v>188</v>
      </c>
      <c r="C4" s="777" t="s">
        <v>189</v>
      </c>
      <c r="D4" s="791" t="s">
        <v>183</v>
      </c>
      <c r="E4" s="791"/>
      <c r="F4" s="791"/>
      <c r="G4" s="791"/>
      <c r="H4" s="791"/>
      <c r="I4" s="791"/>
      <c r="J4" s="780"/>
      <c r="K4" s="780"/>
      <c r="L4" s="780"/>
      <c r="M4" s="780"/>
      <c r="N4" s="795"/>
    </row>
    <row r="5" spans="1:14" ht="21.75" thickBot="1">
      <c r="A5" s="787"/>
      <c r="B5" s="778"/>
      <c r="C5" s="777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0"/>
      <c r="K5" s="780"/>
      <c r="L5" s="780"/>
      <c r="M5" s="780"/>
      <c r="N5" s="795"/>
    </row>
    <row r="6" spans="1:14" ht="32.25" thickBot="1">
      <c r="A6" s="788"/>
      <c r="B6" s="777" t="s">
        <v>184</v>
      </c>
      <c r="C6" s="777"/>
      <c r="D6" s="777" t="str">
        <f>+CONCATENATE(LEFT(ÖSSZEFÜGGÉSEK!A4,4),". előtt")</f>
        <v>2015. előtt</v>
      </c>
      <c r="E6" s="777"/>
      <c r="F6" s="777" t="str">
        <f>+CONCATENATE(LEFT(ÖSSZEFÜGGÉSEK!A4,4),". évi")</f>
        <v>2015. évi</v>
      </c>
      <c r="G6" s="777"/>
      <c r="H6" s="778" t="str">
        <f>+CONCATENATE(LEFT(ÖSSZEFÜGGÉSEK!A4,4),". után")</f>
        <v>2015. után</v>
      </c>
      <c r="I6" s="778"/>
      <c r="J6" s="51" t="str">
        <f>+D6</f>
        <v>2015. előtt</v>
      </c>
      <c r="K6" s="52" t="str">
        <f>+F6</f>
        <v>2015. évi</v>
      </c>
      <c r="L6" s="51" t="s">
        <v>39</v>
      </c>
      <c r="M6" s="52" t="str">
        <f>+CONCATENATE("Teljesítés %-a ",LEFT(ÖSSZEFÜGGÉSEK!A4,4),". XII. 31-ig")</f>
        <v>Teljesítés %-a 2015. XII. 31-ig</v>
      </c>
      <c r="N6" s="795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559</v>
      </c>
      <c r="K7" s="54" t="s">
        <v>560</v>
      </c>
      <c r="L7" s="54" t="s">
        <v>561</v>
      </c>
      <c r="M7" s="55" t="s">
        <v>562</v>
      </c>
      <c r="N7" s="795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5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5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5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5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5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5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5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5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5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5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5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5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5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5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5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5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5"/>
    </row>
    <row r="25" spans="1:14" ht="12.75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5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5"/>
    </row>
    <row r="27" spans="1:14" ht="15.75">
      <c r="A27" s="796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92" t="s">
        <v>52</v>
      </c>
      <c r="M28" s="792"/>
      <c r="N28" s="795"/>
    </row>
    <row r="29" spans="1:14" ht="21.75" thickBot="1">
      <c r="A29" s="789" t="s">
        <v>100</v>
      </c>
      <c r="B29" s="790"/>
      <c r="C29" s="790"/>
      <c r="D29" s="790"/>
      <c r="E29" s="790"/>
      <c r="F29" s="790"/>
      <c r="G29" s="790"/>
      <c r="H29" s="790"/>
      <c r="I29" s="790"/>
      <c r="J29" s="790"/>
      <c r="K29" s="87" t="s">
        <v>685</v>
      </c>
      <c r="L29" s="87" t="s">
        <v>684</v>
      </c>
      <c r="M29" s="87" t="s">
        <v>187</v>
      </c>
      <c r="N29" s="795"/>
    </row>
    <row r="30" spans="1:14" ht="12.75">
      <c r="A30" s="782"/>
      <c r="B30" s="783"/>
      <c r="C30" s="783"/>
      <c r="D30" s="783"/>
      <c r="E30" s="783"/>
      <c r="F30" s="783"/>
      <c r="G30" s="783"/>
      <c r="H30" s="783"/>
      <c r="I30" s="783"/>
      <c r="J30" s="783"/>
      <c r="K30" s="88"/>
      <c r="L30" s="89"/>
      <c r="M30" s="89"/>
      <c r="N30" s="795"/>
    </row>
    <row r="31" spans="1:14" ht="13.5" thickBot="1">
      <c r="A31" s="797"/>
      <c r="B31" s="798"/>
      <c r="C31" s="798"/>
      <c r="D31" s="798"/>
      <c r="E31" s="798"/>
      <c r="F31" s="798"/>
      <c r="G31" s="798"/>
      <c r="H31" s="798"/>
      <c r="I31" s="798"/>
      <c r="J31" s="798"/>
      <c r="K31" s="90"/>
      <c r="L31" s="84"/>
      <c r="M31" s="84"/>
      <c r="N31" s="795"/>
    </row>
    <row r="32" spans="1:14" ht="13.5" thickBot="1">
      <c r="A32" s="784" t="s">
        <v>40</v>
      </c>
      <c r="B32" s="785"/>
      <c r="C32" s="785"/>
      <c r="D32" s="785"/>
      <c r="E32" s="785"/>
      <c r="F32" s="785"/>
      <c r="G32" s="785"/>
      <c r="H32" s="785"/>
      <c r="I32" s="785"/>
      <c r="J32" s="785"/>
      <c r="K32" s="91">
        <f>SUM(K30:K31)</f>
        <v>0</v>
      </c>
      <c r="L32" s="91">
        <f>SUM(L30:L31)</f>
        <v>0</v>
      </c>
      <c r="M32" s="91">
        <f>SUM(M30:M31)</f>
        <v>0</v>
      </c>
      <c r="N32" s="795"/>
    </row>
    <row r="33" ht="12.75">
      <c r="N33" s="795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C4:C5"/>
    <mergeCell ref="B4:B5"/>
    <mergeCell ref="D6:E6"/>
    <mergeCell ref="J3:M5"/>
    <mergeCell ref="A1:C1"/>
    <mergeCell ref="A30:J30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49">
      <selection activeCell="B87" sqref="B87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887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563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/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894</v>
      </c>
      <c r="C86" s="406">
        <v>26430</v>
      </c>
      <c r="D86" s="406">
        <v>26430</v>
      </c>
      <c r="E86" s="418">
        <v>29778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895</v>
      </c>
      <c r="C87" s="406">
        <v>218721</v>
      </c>
      <c r="D87" s="406">
        <v>271523</v>
      </c>
      <c r="E87" s="418">
        <v>272639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/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s="331" customFormat="1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/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689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09">
      <selection activeCell="C18" sqref="C18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690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566</v>
      </c>
      <c r="C87" s="524">
        <v>206304</v>
      </c>
      <c r="D87" s="524">
        <v>237824</v>
      </c>
      <c r="E87" s="418">
        <v>243833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>
        <f>+C126+C127+C128</f>
        <v>0</v>
      </c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>
        <f>+C141+C142+C143+C144</f>
        <v>0</v>
      </c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691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1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876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692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567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566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568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688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687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24">
      <selection activeCell="C1" sqref="C1: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877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693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567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565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566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568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688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687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878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/>
      <c r="E19" s="468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/>
      <c r="E36" s="574"/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f>+C44+C50</f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879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690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>
        <f>SUM(D20:D22)</f>
        <v>0</v>
      </c>
      <c r="E19" s="468">
        <f>SUM(E20:E22)</f>
        <v>0</v>
      </c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>
        <v>40114</v>
      </c>
      <c r="E36" s="574">
        <v>40114</v>
      </c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880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881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693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882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74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61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56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559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575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K21" sqref="K21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854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853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824</v>
      </c>
    </row>
    <row r="84" spans="1:6" s="410" customFormat="1" ht="12" customHeight="1" thickBot="1">
      <c r="A84" s="543" t="s">
        <v>22</v>
      </c>
      <c r="B84" s="346" t="s">
        <v>894</v>
      </c>
      <c r="C84" s="406"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551">
        <v>17</v>
      </c>
      <c r="B85" s="349" t="s">
        <v>895</v>
      </c>
      <c r="C85" s="406">
        <v>218721</v>
      </c>
      <c r="D85" s="406">
        <v>271537</v>
      </c>
      <c r="E85" s="418">
        <v>272653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707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95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88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60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601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602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……/2016.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……/2016. (……) önkormányzati rendelethez</v>
      </c>
    </row>
    <row r="2" spans="1:5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708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702</v>
      </c>
      <c r="D2" s="823" t="s">
        <v>745</v>
      </c>
      <c r="E2" s="821" t="s">
        <v>703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704</v>
      </c>
      <c r="F3" s="28" t="s">
        <v>705</v>
      </c>
      <c r="G3" s="664" t="s">
        <v>706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746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828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849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850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2014. évi tény</v>
      </c>
      <c r="D3" s="758" t="s">
        <v>853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791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792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793</v>
      </c>
    </row>
    <row r="53" spans="1:6" s="410" customFormat="1" ht="14.25" customHeight="1">
      <c r="A53" s="362" t="s">
        <v>71</v>
      </c>
      <c r="B53" s="605" t="s">
        <v>592</v>
      </c>
      <c r="C53" s="384"/>
      <c r="D53" s="401"/>
      <c r="E53" s="384"/>
      <c r="F53" s="667" t="s">
        <v>794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795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796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797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798</v>
      </c>
    </row>
    <row r="58" spans="1:6" s="410" customFormat="1" ht="12.75" customHeight="1">
      <c r="A58" s="362" t="s">
        <v>133</v>
      </c>
      <c r="B58" s="605" t="s">
        <v>593</v>
      </c>
      <c r="C58" s="387"/>
      <c r="D58" s="404"/>
      <c r="E58" s="387"/>
      <c r="F58" s="667" t="s">
        <v>799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800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801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21.75" thickBot="1">
      <c r="A62" s="423" t="s">
        <v>385</v>
      </c>
      <c r="B62" s="607" t="s">
        <v>709</v>
      </c>
      <c r="C62" s="383">
        <f>SUM(C63:C65)</f>
        <v>0</v>
      </c>
      <c r="D62" s="400"/>
      <c r="E62" s="383"/>
      <c r="F62" s="667" t="s">
        <v>803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804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805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806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807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808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810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812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817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820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821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824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826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2014.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594</v>
      </c>
      <c r="C91" s="354">
        <f>+C92+C93+C94+C95+C96</f>
        <v>197692</v>
      </c>
      <c r="D91" s="399">
        <v>185424</v>
      </c>
      <c r="E91" s="353">
        <v>169329</v>
      </c>
      <c r="F91" s="665" t="s">
        <v>747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748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749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750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751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752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753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754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755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756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757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758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759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760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761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762</v>
      </c>
    </row>
    <row r="107" spans="1:6" ht="12" customHeight="1" thickBot="1">
      <c r="A107" s="368" t="s">
        <v>8</v>
      </c>
      <c r="B107" s="371" t="s">
        <v>595</v>
      </c>
      <c r="C107" s="383">
        <f>+C108+C110+C112</f>
        <v>12417</v>
      </c>
      <c r="D107" s="400">
        <v>33699</v>
      </c>
      <c r="E107" s="383">
        <v>28806</v>
      </c>
      <c r="F107" s="665" t="s">
        <v>763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764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765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766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767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768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769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770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771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772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773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774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775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776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777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778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779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780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781</v>
      </c>
    </row>
    <row r="126" spans="1:6" ht="12" customHeight="1">
      <c r="A126" s="363" t="s">
        <v>65</v>
      </c>
      <c r="B126" s="615" t="s">
        <v>596</v>
      </c>
      <c r="C126" s="384"/>
      <c r="D126" s="684"/>
      <c r="E126" s="384"/>
      <c r="F126" s="665" t="s">
        <v>782</v>
      </c>
    </row>
    <row r="127" spans="1:6" ht="12" customHeight="1">
      <c r="A127" s="363" t="s">
        <v>66</v>
      </c>
      <c r="B127" s="615" t="s">
        <v>597</v>
      </c>
      <c r="C127" s="384"/>
      <c r="D127" s="684"/>
      <c r="E127" s="384"/>
      <c r="F127" s="665" t="s">
        <v>783</v>
      </c>
    </row>
    <row r="128" spans="1:6" ht="12" customHeight="1" thickBot="1">
      <c r="A128" s="361" t="s">
        <v>67</v>
      </c>
      <c r="B128" s="616" t="s">
        <v>598</v>
      </c>
      <c r="C128" s="384"/>
      <c r="D128" s="684"/>
      <c r="E128" s="384"/>
      <c r="F128" s="665" t="s">
        <v>784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785</v>
      </c>
    </row>
    <row r="130" spans="1:6" ht="12" customHeight="1">
      <c r="A130" s="363" t="s">
        <v>68</v>
      </c>
      <c r="B130" s="615" t="s">
        <v>599</v>
      </c>
      <c r="C130" s="384"/>
      <c r="D130" s="684"/>
      <c r="E130" s="384"/>
      <c r="F130" s="665" t="s">
        <v>786</v>
      </c>
    </row>
    <row r="131" spans="1:6" ht="12" customHeight="1">
      <c r="A131" s="363" t="s">
        <v>69</v>
      </c>
      <c r="B131" s="615" t="s">
        <v>600</v>
      </c>
      <c r="C131" s="384"/>
      <c r="D131" s="684"/>
      <c r="E131" s="384"/>
      <c r="F131" s="665" t="s">
        <v>787</v>
      </c>
    </row>
    <row r="132" spans="1:6" ht="12" customHeight="1">
      <c r="A132" s="363" t="s">
        <v>365</v>
      </c>
      <c r="B132" s="615" t="s">
        <v>601</v>
      </c>
      <c r="C132" s="384"/>
      <c r="D132" s="684"/>
      <c r="E132" s="384"/>
      <c r="F132" s="665" t="s">
        <v>788</v>
      </c>
    </row>
    <row r="133" spans="1:6" ht="12" customHeight="1" thickBot="1">
      <c r="A133" s="361" t="s">
        <v>367</v>
      </c>
      <c r="B133" s="616" t="s">
        <v>602</v>
      </c>
      <c r="C133" s="384"/>
      <c r="D133" s="684"/>
      <c r="E133" s="384"/>
      <c r="F133" s="665" t="s">
        <v>789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790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791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792</v>
      </c>
    </row>
    <row r="137" spans="1:6" ht="12" customHeight="1">
      <c r="A137" s="363" t="s">
        <v>374</v>
      </c>
      <c r="B137" s="615" t="s">
        <v>603</v>
      </c>
      <c r="C137" s="384"/>
      <c r="D137" s="684"/>
      <c r="E137" s="384"/>
      <c r="F137" s="665" t="s">
        <v>793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794</v>
      </c>
    </row>
    <row r="139" spans="1:9" ht="15" customHeight="1" thickBot="1">
      <c r="A139" s="368" t="s">
        <v>14</v>
      </c>
      <c r="B139" s="587" t="s">
        <v>569</v>
      </c>
      <c r="C139" s="352">
        <f>+C140+C141+C142+C143</f>
        <v>0</v>
      </c>
      <c r="D139" s="98">
        <f>+D140+D141+D142+D143</f>
        <v>0</v>
      </c>
      <c r="E139" s="352"/>
      <c r="F139" s="665" t="s">
        <v>795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796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797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798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799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800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801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889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2015.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2016.</v>
      </c>
      <c r="G3" s="124" t="str">
        <f>+CONCATENATE(LEFT(ÖSSZEFÜGGÉSEK!A4,4)+2,".")</f>
        <v>2017.</v>
      </c>
      <c r="H3" s="124" t="str">
        <f>+CONCATENATE(LEFT(ÖSSZEFÜGGÉSEK!A4,4)+3,".")</f>
        <v>2018.</v>
      </c>
      <c r="I3" s="125" t="str">
        <f>+CONCATENATE(LEFT(ÖSSZEFÜGGÉSEK!A4,4)+3,". után")</f>
        <v>2018.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604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710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833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834</v>
      </c>
      <c r="D16" s="714" t="s">
        <v>851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835</v>
      </c>
      <c r="D17" s="714" t="s">
        <v>852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122" customFormat="1" ht="26.25" customHeight="1">
      <c r="A2" s="779" t="s">
        <v>60</v>
      </c>
      <c r="B2" s="845" t="s">
        <v>203</v>
      </c>
      <c r="C2" s="779" t="s">
        <v>204</v>
      </c>
      <c r="D2" s="779" t="s">
        <v>205</v>
      </c>
      <c r="E2" s="842" t="str">
        <f>+CONCATENATE("Hitel, kölcsön állomány ",LEFT(ÖSSZEFÜGGÉSEK!A4,4),". dec. 31-én")</f>
        <v>Hitel, kölcsön állomány 2015. dec. 31-én</v>
      </c>
      <c r="F2" s="840" t="s">
        <v>206</v>
      </c>
      <c r="G2" s="841"/>
      <c r="H2" s="837" t="str">
        <f>+CONCATENATE(LEFT(ÖSSZEFÜGGÉSEK!A4,4)+2,". után")</f>
        <v>2017.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2016.</v>
      </c>
      <c r="G3" s="155" t="str">
        <f>+CONCATENATE(LEFT(ÖSSZEFÜGGÉSEK!A4,4)+2,".")</f>
        <v>2017.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711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868"/>
      <c r="C1" s="868"/>
      <c r="D1" s="868"/>
      <c r="E1" s="868"/>
      <c r="F1" s="868"/>
      <c r="G1" s="868"/>
      <c r="H1" s="868"/>
      <c r="I1" s="868"/>
      <c r="J1" s="839" t="s">
        <v>890</v>
      </c>
    </row>
    <row r="2" spans="8:10" ht="14.25" thickBot="1">
      <c r="H2" s="856" t="s">
        <v>209</v>
      </c>
      <c r="I2" s="856"/>
      <c r="J2" s="839"/>
    </row>
    <row r="3" spans="1:10" ht="13.5" thickBot="1">
      <c r="A3" s="854" t="s">
        <v>5</v>
      </c>
      <c r="B3" s="852" t="s">
        <v>210</v>
      </c>
      <c r="C3" s="850" t="s">
        <v>211</v>
      </c>
      <c r="D3" s="848" t="s">
        <v>212</v>
      </c>
      <c r="E3" s="849"/>
      <c r="F3" s="849"/>
      <c r="G3" s="849"/>
      <c r="H3" s="849"/>
      <c r="I3" s="846" t="s">
        <v>213</v>
      </c>
      <c r="J3" s="839"/>
    </row>
    <row r="4" spans="1:10" s="18" customFormat="1" ht="42" customHeight="1" thickBot="1">
      <c r="A4" s="855"/>
      <c r="B4" s="853"/>
      <c r="C4" s="851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47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605</v>
      </c>
      <c r="I5" s="178" t="s">
        <v>606</v>
      </c>
      <c r="J5" s="839"/>
    </row>
    <row r="6" spans="1:10" s="18" customFormat="1" ht="18" customHeight="1">
      <c r="A6" s="862" t="s">
        <v>219</v>
      </c>
      <c r="B6" s="863"/>
      <c r="C6" s="863"/>
      <c r="D6" s="863"/>
      <c r="E6" s="863"/>
      <c r="F6" s="863"/>
      <c r="G6" s="863"/>
      <c r="H6" s="863"/>
      <c r="I6" s="864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65" t="s">
        <v>223</v>
      </c>
      <c r="B14" s="866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7" t="s">
        <v>224</v>
      </c>
      <c r="B15" s="858"/>
      <c r="C15" s="858"/>
      <c r="D15" s="858"/>
      <c r="E15" s="858"/>
      <c r="F15" s="858"/>
      <c r="G15" s="858"/>
      <c r="H15" s="858"/>
      <c r="I15" s="859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65" t="s">
        <v>226</v>
      </c>
      <c r="B18" s="866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60" t="s">
        <v>227</v>
      </c>
      <c r="B19" s="861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836</v>
      </c>
      <c r="C3" s="719" t="s">
        <v>837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838</v>
      </c>
      <c r="C5" s="721" t="s">
        <v>839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840</v>
      </c>
      <c r="C7" s="721" t="s">
        <v>841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842</v>
      </c>
      <c r="C9" s="721" t="s">
        <v>841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843</v>
      </c>
      <c r="C11" s="721" t="s">
        <v>844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845</v>
      </c>
      <c r="C13" s="721" t="s">
        <v>846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847</v>
      </c>
      <c r="C15" s="721" t="s">
        <v>848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892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669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607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608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609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610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611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612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613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614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615</v>
      </c>
      <c r="B15" s="242" t="s">
        <v>268</v>
      </c>
      <c r="C15" s="228"/>
      <c r="D15" s="228"/>
      <c r="E15" s="229"/>
    </row>
    <row r="16" spans="1:5" s="628" customFormat="1" ht="22.5">
      <c r="A16" s="632" t="s">
        <v>616</v>
      </c>
      <c r="B16" s="242" t="s">
        <v>16</v>
      </c>
      <c r="C16" s="228"/>
      <c r="D16" s="228"/>
      <c r="E16" s="229"/>
    </row>
    <row r="17" spans="1:5" s="628" customFormat="1" ht="15.75">
      <c r="A17" s="632" t="s">
        <v>617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618</v>
      </c>
      <c r="B18" s="242" t="s">
        <v>18</v>
      </c>
      <c r="C18" s="228"/>
      <c r="D18" s="228"/>
      <c r="E18" s="229"/>
    </row>
    <row r="19" spans="1:5" s="628" customFormat="1" ht="15.75">
      <c r="A19" s="629" t="s">
        <v>619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620</v>
      </c>
      <c r="B20" s="242" t="s">
        <v>20</v>
      </c>
      <c r="C20" s="228"/>
      <c r="D20" s="228"/>
      <c r="E20" s="229"/>
    </row>
    <row r="21" spans="1:5" s="628" customFormat="1" ht="15.75">
      <c r="A21" s="632" t="s">
        <v>621</v>
      </c>
      <c r="B21" s="242" t="s">
        <v>21</v>
      </c>
      <c r="C21" s="228"/>
      <c r="D21" s="228"/>
      <c r="E21" s="229"/>
    </row>
    <row r="22" spans="1:5" s="628" customFormat="1" ht="15.75">
      <c r="A22" s="632" t="s">
        <v>622</v>
      </c>
      <c r="B22" s="242" t="s">
        <v>22</v>
      </c>
      <c r="C22" s="228"/>
      <c r="D22" s="228"/>
      <c r="E22" s="229"/>
    </row>
    <row r="23" spans="1:5" s="628" customFormat="1" ht="15.75">
      <c r="A23" s="632" t="s">
        <v>623</v>
      </c>
      <c r="B23" s="242" t="s">
        <v>23</v>
      </c>
      <c r="C23" s="228"/>
      <c r="D23" s="228"/>
      <c r="E23" s="229"/>
    </row>
    <row r="24" spans="1:5" s="628" customFormat="1" ht="15.75">
      <c r="A24" s="629" t="s">
        <v>624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625</v>
      </c>
      <c r="B25" s="242" t="s">
        <v>25</v>
      </c>
      <c r="C25" s="228"/>
      <c r="D25" s="228"/>
      <c r="E25" s="229"/>
    </row>
    <row r="26" spans="1:5" s="628" customFormat="1" ht="15.75">
      <c r="A26" s="632" t="s">
        <v>626</v>
      </c>
      <c r="B26" s="242" t="s">
        <v>26</v>
      </c>
      <c r="C26" s="228"/>
      <c r="D26" s="228"/>
      <c r="E26" s="229"/>
    </row>
    <row r="27" spans="1:5" s="628" customFormat="1" ht="15.75">
      <c r="A27" s="632" t="s">
        <v>627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628</v>
      </c>
      <c r="B28" s="242" t="s">
        <v>28</v>
      </c>
      <c r="C28" s="228"/>
      <c r="D28" s="228"/>
      <c r="E28" s="229"/>
    </row>
    <row r="29" spans="1:5" s="628" customFormat="1" ht="15.75">
      <c r="A29" s="629" t="s">
        <v>629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630</v>
      </c>
      <c r="B30" s="242" t="s">
        <v>30</v>
      </c>
      <c r="C30" s="228"/>
      <c r="D30" s="228"/>
      <c r="E30" s="229"/>
    </row>
    <row r="31" spans="1:5" s="628" customFormat="1" ht="22.5">
      <c r="A31" s="632" t="s">
        <v>631</v>
      </c>
      <c r="B31" s="242" t="s">
        <v>31</v>
      </c>
      <c r="C31" s="228"/>
      <c r="D31" s="228"/>
      <c r="E31" s="229"/>
    </row>
    <row r="32" spans="1:5" s="628" customFormat="1" ht="15.75">
      <c r="A32" s="632" t="s">
        <v>632</v>
      </c>
      <c r="B32" s="242" t="s">
        <v>32</v>
      </c>
      <c r="C32" s="228"/>
      <c r="D32" s="228"/>
      <c r="E32" s="229"/>
    </row>
    <row r="33" spans="1:5" s="628" customFormat="1" ht="15.75">
      <c r="A33" s="632" t="s">
        <v>633</v>
      </c>
      <c r="B33" s="242" t="s">
        <v>33</v>
      </c>
      <c r="C33" s="228"/>
      <c r="D33" s="228"/>
      <c r="E33" s="229"/>
    </row>
    <row r="34" spans="1:5" s="628" customFormat="1" ht="15.75">
      <c r="A34" s="629" t="s">
        <v>634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635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636</v>
      </c>
      <c r="B36" s="242" t="s">
        <v>92</v>
      </c>
      <c r="C36" s="228"/>
      <c r="D36" s="228"/>
      <c r="E36" s="229"/>
    </row>
    <row r="37" spans="1:5" s="628" customFormat="1" ht="15.75">
      <c r="A37" s="632" t="s">
        <v>637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638</v>
      </c>
      <c r="B38" s="242" t="s">
        <v>251</v>
      </c>
      <c r="C38" s="228"/>
      <c r="D38" s="228"/>
      <c r="E38" s="229"/>
    </row>
    <row r="39" spans="1:5" s="628" customFormat="1" ht="15.75">
      <c r="A39" s="632" t="s">
        <v>639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640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641</v>
      </c>
      <c r="B41" s="242" t="s">
        <v>270</v>
      </c>
      <c r="C41" s="228"/>
      <c r="D41" s="228"/>
      <c r="E41" s="229"/>
    </row>
    <row r="42" spans="1:5" s="628" customFormat="1" ht="22.5">
      <c r="A42" s="632" t="s">
        <v>642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643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644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645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646</v>
      </c>
      <c r="B46" s="242" t="s">
        <v>275</v>
      </c>
      <c r="C46" s="228"/>
      <c r="D46" s="228"/>
      <c r="E46" s="229"/>
    </row>
    <row r="47" spans="1:5" s="628" customFormat="1" ht="22.5">
      <c r="A47" s="632" t="s">
        <v>647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648</v>
      </c>
      <c r="B48" s="242" t="s">
        <v>277</v>
      </c>
      <c r="C48" s="228"/>
      <c r="D48" s="228"/>
      <c r="E48" s="229"/>
    </row>
    <row r="49" spans="1:5" s="628" customFormat="1" ht="15.75">
      <c r="A49" s="632" t="s">
        <v>649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650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651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652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653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654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655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656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657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658</v>
      </c>
      <c r="B58" s="242" t="s">
        <v>287</v>
      </c>
      <c r="C58" s="228"/>
      <c r="D58" s="228"/>
      <c r="E58" s="229"/>
    </row>
    <row r="59" spans="1:5" s="628" customFormat="1" ht="15.75">
      <c r="A59" s="629" t="s">
        <v>659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660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661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662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663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664</v>
      </c>
      <c r="B64" s="242" t="s">
        <v>293</v>
      </c>
      <c r="C64" s="228"/>
      <c r="D64" s="228"/>
      <c r="E64" s="229"/>
    </row>
    <row r="65" spans="1:5" s="628" customFormat="1" ht="21">
      <c r="A65" s="629" t="s">
        <v>665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666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667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668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893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670</v>
      </c>
      <c r="B8" s="240" t="s">
        <v>260</v>
      </c>
      <c r="C8" s="241">
        <v>1594232</v>
      </c>
    </row>
    <row r="9" spans="1:3" ht="15.75" customHeight="1">
      <c r="A9" s="629" t="s">
        <v>671</v>
      </c>
      <c r="B9" s="242" t="s">
        <v>261</v>
      </c>
      <c r="C9" s="241"/>
    </row>
    <row r="10" spans="1:3" ht="15.75" customHeight="1">
      <c r="A10" s="629" t="s">
        <v>672</v>
      </c>
      <c r="B10" s="242" t="s">
        <v>262</v>
      </c>
      <c r="C10" s="241">
        <v>14116</v>
      </c>
    </row>
    <row r="11" spans="1:3" ht="15.75" customHeight="1">
      <c r="A11" s="629" t="s">
        <v>673</v>
      </c>
      <c r="B11" s="242" t="s">
        <v>263</v>
      </c>
      <c r="C11" s="243">
        <v>-454949</v>
      </c>
    </row>
    <row r="12" spans="1:3" ht="15.75" customHeight="1">
      <c r="A12" s="629" t="s">
        <v>674</v>
      </c>
      <c r="B12" s="242" t="s">
        <v>264</v>
      </c>
      <c r="C12" s="243"/>
    </row>
    <row r="13" spans="1:3" ht="15.75" customHeight="1">
      <c r="A13" s="629" t="s">
        <v>675</v>
      </c>
      <c r="B13" s="242" t="s">
        <v>265</v>
      </c>
      <c r="C13" s="243">
        <v>65243</v>
      </c>
    </row>
    <row r="14" spans="1:3" ht="15.75" customHeight="1">
      <c r="A14" s="629" t="s">
        <v>676</v>
      </c>
      <c r="B14" s="242" t="s">
        <v>266</v>
      </c>
      <c r="C14" s="244">
        <v>1218642</v>
      </c>
    </row>
    <row r="15" spans="1:3" ht="15.75" customHeight="1">
      <c r="A15" s="629" t="s">
        <v>744</v>
      </c>
      <c r="B15" s="242" t="s">
        <v>267</v>
      </c>
      <c r="C15" s="645">
        <v>293</v>
      </c>
    </row>
    <row r="16" spans="1:3" ht="15.75" customHeight="1">
      <c r="A16" s="629" t="s">
        <v>677</v>
      </c>
      <c r="B16" s="242" t="s">
        <v>268</v>
      </c>
      <c r="C16" s="243">
        <v>3353</v>
      </c>
    </row>
    <row r="17" spans="1:3" ht="15.75" customHeight="1">
      <c r="A17" s="629" t="s">
        <v>678</v>
      </c>
      <c r="B17" s="242" t="s">
        <v>16</v>
      </c>
      <c r="C17" s="243">
        <v>908</v>
      </c>
    </row>
    <row r="18" spans="1:3" ht="15.75" customHeight="1">
      <c r="A18" s="629" t="s">
        <v>679</v>
      </c>
      <c r="B18" s="242" t="s">
        <v>17</v>
      </c>
      <c r="C18" s="244">
        <v>4554</v>
      </c>
    </row>
    <row r="19" spans="1:3" s="646" customFormat="1" ht="15.75" customHeight="1">
      <c r="A19" s="629" t="s">
        <v>680</v>
      </c>
      <c r="B19" s="242" t="s">
        <v>18</v>
      </c>
      <c r="C19" s="243"/>
    </row>
    <row r="20" spans="1:3" ht="15.75" customHeight="1">
      <c r="A20" s="629" t="s">
        <v>681</v>
      </c>
      <c r="B20" s="242" t="s">
        <v>19</v>
      </c>
      <c r="C20" s="243">
        <v>2503</v>
      </c>
    </row>
    <row r="21" spans="1:3" ht="15.75" customHeight="1" thickBot="1">
      <c r="A21" s="245" t="s">
        <v>682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712</v>
      </c>
      <c r="B5" s="254" t="s">
        <v>7</v>
      </c>
      <c r="C5" s="255"/>
      <c r="D5" s="256"/>
    </row>
    <row r="6" spans="1:4" ht="15.75" customHeight="1">
      <c r="A6" s="261" t="s">
        <v>713</v>
      </c>
      <c r="B6" s="258" t="s">
        <v>8</v>
      </c>
      <c r="C6" s="259"/>
      <c r="D6" s="260"/>
    </row>
    <row r="7" spans="1:4" ht="15.75" customHeight="1">
      <c r="A7" s="261" t="s">
        <v>714</v>
      </c>
      <c r="B7" s="258" t="s">
        <v>9</v>
      </c>
      <c r="C7" s="259"/>
      <c r="D7" s="260"/>
    </row>
    <row r="8" spans="1:4" ht="15.75" customHeight="1" thickBot="1">
      <c r="A8" s="262" t="s">
        <v>715</v>
      </c>
      <c r="B8" s="263" t="s">
        <v>10</v>
      </c>
      <c r="C8" s="264"/>
      <c r="D8" s="265"/>
    </row>
    <row r="9" spans="1:4" ht="15.75" customHeight="1" thickBot="1">
      <c r="A9" s="654" t="s">
        <v>716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717</v>
      </c>
      <c r="B10" s="254" t="s">
        <v>12</v>
      </c>
      <c r="C10" s="255"/>
      <c r="D10" s="256"/>
    </row>
    <row r="11" spans="1:4" ht="15.75" customHeight="1">
      <c r="A11" s="261" t="s">
        <v>718</v>
      </c>
      <c r="B11" s="258" t="s">
        <v>13</v>
      </c>
      <c r="C11" s="259"/>
      <c r="D11" s="260"/>
    </row>
    <row r="12" spans="1:4" ht="15.75" customHeight="1">
      <c r="A12" s="261" t="s">
        <v>719</v>
      </c>
      <c r="B12" s="258" t="s">
        <v>14</v>
      </c>
      <c r="C12" s="259"/>
      <c r="D12" s="260"/>
    </row>
    <row r="13" spans="1:4" ht="15.75" customHeight="1" thickBot="1">
      <c r="A13" s="262" t="s">
        <v>720</v>
      </c>
      <c r="B13" s="263" t="s">
        <v>15</v>
      </c>
      <c r="C13" s="264"/>
      <c r="D13" s="265"/>
    </row>
    <row r="14" spans="1:4" ht="15.75" customHeight="1" thickBot="1">
      <c r="A14" s="654" t="s">
        <v>721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722</v>
      </c>
      <c r="B15" s="254" t="s">
        <v>17</v>
      </c>
      <c r="C15" s="255"/>
      <c r="D15" s="256"/>
    </row>
    <row r="16" spans="1:4" ht="15.75" customHeight="1">
      <c r="A16" s="261" t="s">
        <v>723</v>
      </c>
      <c r="B16" s="258" t="s">
        <v>18</v>
      </c>
      <c r="C16" s="259"/>
      <c r="D16" s="260"/>
    </row>
    <row r="17" spans="1:4" ht="15.75" customHeight="1" thickBot="1">
      <c r="A17" s="262" t="s">
        <v>724</v>
      </c>
      <c r="B17" s="263" t="s">
        <v>19</v>
      </c>
      <c r="C17" s="264"/>
      <c r="D17" s="265"/>
    </row>
    <row r="18" spans="1:4" ht="15.75" customHeight="1" thickBot="1">
      <c r="A18" s="654" t="s">
        <v>730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725</v>
      </c>
      <c r="B19" s="254" t="s">
        <v>21</v>
      </c>
      <c r="C19" s="255"/>
      <c r="D19" s="256"/>
    </row>
    <row r="20" spans="1:4" ht="15.75" customHeight="1">
      <c r="A20" s="261" t="s">
        <v>726</v>
      </c>
      <c r="B20" s="258" t="s">
        <v>22</v>
      </c>
      <c r="C20" s="259"/>
      <c r="D20" s="260"/>
    </row>
    <row r="21" spans="1:4" ht="15.75" customHeight="1">
      <c r="A21" s="261" t="s">
        <v>727</v>
      </c>
      <c r="B21" s="258" t="s">
        <v>23</v>
      </c>
      <c r="C21" s="259"/>
      <c r="D21" s="260"/>
    </row>
    <row r="22" spans="1:4" ht="15.75" customHeight="1">
      <c r="A22" s="261" t="s">
        <v>728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729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731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732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733</v>
      </c>
      <c r="B5" s="254" t="s">
        <v>7</v>
      </c>
      <c r="C5" s="255"/>
      <c r="D5" s="256"/>
    </row>
    <row r="6" spans="1:4" ht="15.75" customHeight="1">
      <c r="A6" s="257" t="s">
        <v>734</v>
      </c>
      <c r="B6" s="258" t="s">
        <v>8</v>
      </c>
      <c r="C6" s="259"/>
      <c r="D6" s="260"/>
    </row>
    <row r="7" spans="1:4" ht="15.75" customHeight="1" thickBot="1">
      <c r="A7" s="662" t="s">
        <v>735</v>
      </c>
      <c r="B7" s="263" t="s">
        <v>9</v>
      </c>
      <c r="C7" s="264"/>
      <c r="D7" s="265"/>
    </row>
    <row r="8" spans="1:4" ht="15.75" customHeight="1" thickBot="1">
      <c r="A8" s="654" t="s">
        <v>736</v>
      </c>
      <c r="B8" s="655" t="s">
        <v>10</v>
      </c>
      <c r="C8" s="656"/>
      <c r="D8" s="657"/>
    </row>
    <row r="9" spans="1:4" ht="15.75" customHeight="1">
      <c r="A9" s="253" t="s">
        <v>737</v>
      </c>
      <c r="B9" s="254" t="s">
        <v>11</v>
      </c>
      <c r="C9" s="255"/>
      <c r="D9" s="256"/>
    </row>
    <row r="10" spans="1:4" ht="15.75" customHeight="1">
      <c r="A10" s="257" t="s">
        <v>738</v>
      </c>
      <c r="B10" s="258" t="s">
        <v>12</v>
      </c>
      <c r="C10" s="259"/>
      <c r="D10" s="260"/>
    </row>
    <row r="11" spans="1:4" ht="15.75" customHeight="1">
      <c r="A11" s="257" t="s">
        <v>739</v>
      </c>
      <c r="B11" s="258" t="s">
        <v>13</v>
      </c>
      <c r="C11" s="259"/>
      <c r="D11" s="260"/>
    </row>
    <row r="12" spans="1:4" ht="15.75" customHeight="1">
      <c r="A12" s="257" t="s">
        <v>740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741</v>
      </c>
      <c r="B13" s="263" t="s">
        <v>15</v>
      </c>
      <c r="C13" s="264"/>
      <c r="D13" s="265"/>
    </row>
    <row r="14" spans="1:4" ht="15.75" customHeight="1" thickBot="1">
      <c r="A14" s="654" t="s">
        <v>742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743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B14" sqref="B14:B17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891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2015.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tabSelected="1" view="pageLayout" zoomScaleSheetLayoutView="100" workbookViewId="0" topLeftCell="A1">
      <selection activeCell="B23" sqref="B2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896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2015.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2015.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856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747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748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749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750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751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2015.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525</v>
      </c>
      <c r="B6" s="499">
        <f>+'1.1.sz.mell.'!C61</f>
        <v>192291</v>
      </c>
      <c r="C6" s="493" t="s">
        <v>526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527</v>
      </c>
      <c r="B7" s="499">
        <f>+'1.1.sz.mell.'!C84</f>
        <v>26430</v>
      </c>
      <c r="C7" s="493" t="s">
        <v>528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529</v>
      </c>
      <c r="B8" s="499">
        <f>+'1.1.sz.mell.'!C85</f>
        <v>218721</v>
      </c>
      <c r="C8" s="493" t="s">
        <v>530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2015.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531</v>
      </c>
      <c r="B12" s="499">
        <f>+'1.1.sz.mell.'!D61</f>
        <v>245107</v>
      </c>
      <c r="C12" s="493" t="s">
        <v>537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532</v>
      </c>
      <c r="B13" s="499">
        <f>+'1.1.sz.mell.'!D84</f>
        <v>26430</v>
      </c>
      <c r="C13" s="493" t="s">
        <v>538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533</v>
      </c>
      <c r="B14" s="499">
        <f>+'1.1.sz.mell.'!D85</f>
        <v>271537</v>
      </c>
      <c r="C14" s="493" t="s">
        <v>539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2015.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534</v>
      </c>
      <c r="B18" s="499">
        <f>+'1.1.sz.mell.'!E61</f>
        <v>242875</v>
      </c>
      <c r="C18" s="493" t="s">
        <v>540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535</v>
      </c>
      <c r="B19" s="499">
        <f>+'1.1.sz.mell.'!E84</f>
        <v>29778</v>
      </c>
      <c r="C19" s="493" t="s">
        <v>541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536</v>
      </c>
      <c r="B20" s="499">
        <f>+'1.1.sz.mell.'!E85</f>
        <v>272653</v>
      </c>
      <c r="C20" s="493" t="s">
        <v>542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2015.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543</v>
      </c>
      <c r="B24" s="499">
        <f>+'1.1.sz.mell.'!C125</f>
        <v>215166</v>
      </c>
      <c r="C24" s="493" t="s">
        <v>549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522</v>
      </c>
      <c r="B25" s="499">
        <f>+'1.1.sz.mell.'!C145</f>
        <v>3555</v>
      </c>
      <c r="C25" s="493" t="s">
        <v>550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544</v>
      </c>
      <c r="B26" s="499">
        <f>+'1.1.sz.mell.'!C146</f>
        <v>218721</v>
      </c>
      <c r="C26" s="493" t="s">
        <v>551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2015.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545</v>
      </c>
      <c r="B30" s="499">
        <f>+'1.1.sz.mell.'!D125</f>
        <v>267982</v>
      </c>
      <c r="C30" s="493" t="s">
        <v>556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523</v>
      </c>
      <c r="B31" s="499">
        <f>+'1.1.sz.mell.'!D145</f>
        <v>3555</v>
      </c>
      <c r="C31" s="493" t="s">
        <v>553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546</v>
      </c>
      <c r="B32" s="499">
        <f>+'1.1.sz.mell.'!D146</f>
        <v>271537</v>
      </c>
      <c r="C32" s="493" t="s">
        <v>552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2015.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547</v>
      </c>
      <c r="B36" s="499">
        <f>+'1.1.sz.mell.'!E125</f>
        <v>198135</v>
      </c>
      <c r="C36" s="493" t="s">
        <v>557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524</v>
      </c>
      <c r="B37" s="499">
        <f>+'1.1.sz.mell.'!E145</f>
        <v>3555</v>
      </c>
      <c r="C37" s="493" t="s">
        <v>555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548</v>
      </c>
      <c r="B38" s="499">
        <f>+'1.1.sz.mell.'!E146</f>
        <v>201690</v>
      </c>
      <c r="C38" s="493" t="s">
        <v>554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4">
      <selection activeCell="I27" sqref="I2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……/",LEFT('1.1.sz.mell.'!C3,4)+1,". (……) önkormányzati rendelethez")</f>
        <v>2.1. melléklet a ……/2016. (……)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747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748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749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750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751</v>
      </c>
    </row>
    <row r="11" spans="1:11" ht="15" customHeight="1">
      <c r="A11" s="447" t="s">
        <v>12</v>
      </c>
      <c r="B11" s="448" t="s">
        <v>683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752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753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754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755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756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757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758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759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760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761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857</v>
      </c>
      <c r="G26" s="430">
        <v>3555</v>
      </c>
      <c r="H26" s="430">
        <v>3555</v>
      </c>
      <c r="I26" s="430">
        <v>3555</v>
      </c>
      <c r="J26" s="765"/>
      <c r="K26" s="669" t="s">
        <v>762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763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764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765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766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17" sqref="G1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……/",LEFT('1.1.sz.mell.'!C3,4)+1,". (……) önkormányzati rendelethez")</f>
        <v>2.2. melléklet a ……/2016. (……)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747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748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749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750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751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752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753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754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755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756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757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758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759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760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761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762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763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764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765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766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767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768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769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884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2014. XII.31-ig</v>
      </c>
      <c r="E3" s="730" t="str">
        <f>+CONCATENATE(LEFT(ÖSSZEFÜGGÉSEK!A4,4),". évi módosított előirányzat")</f>
        <v>2015. évi módosított előirányzat</v>
      </c>
      <c r="F3" s="731" t="str">
        <f>+CONCATENATE(LEFT(ÖSSZEFÜGGÉSEK!A4,4),". évi teljesítés")</f>
        <v>2015. évi teljesítés</v>
      </c>
      <c r="G3" s="732" t="str">
        <f>+CONCATENATE("Összes teljesítés ",LEFT(ÖSSZEFÜGGÉSEK!A4,4),". dec. 31-ig")</f>
        <v>Összes teljesítés 2015.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558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831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868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869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870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871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865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861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872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873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865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866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874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875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865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832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861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862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863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864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865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866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867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865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2" sqref="F2:G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885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2014. XII.31-ig</v>
      </c>
      <c r="E3" s="26" t="str">
        <f>+'3.sz.mell.'!E3</f>
        <v>2015. évi módosított előirányzat</v>
      </c>
      <c r="F3" s="103" t="str">
        <f>+'3.sz.mell.'!F3</f>
        <v>2015. évi teljesítés</v>
      </c>
      <c r="G3" s="102" t="str">
        <f>+'3.sz.mell.'!G3</f>
        <v>Összes teljesítés 2015.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558</v>
      </c>
      <c r="H4" s="774"/>
    </row>
    <row r="5" spans="1:8" ht="15.75" customHeight="1">
      <c r="A5" s="15" t="s">
        <v>858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859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830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860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830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2016-04-21T07:23:07Z</cp:lastPrinted>
  <dcterms:created xsi:type="dcterms:W3CDTF">2015-03-31T11:43:33Z</dcterms:created>
  <dcterms:modified xsi:type="dcterms:W3CDTF">2016-04-29T08:26:40Z</dcterms:modified>
  <cp:category/>
  <cp:version/>
  <cp:contentType/>
  <cp:contentStatus/>
</cp:coreProperties>
</file>