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952" firstSheet="4" activeTab="13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8.1 melléklet" sheetId="10" r:id="rId10"/>
    <sheet name="8.2melléklet" sheetId="11" r:id="rId11"/>
    <sheet name="9.melléklet" sheetId="12" r:id="rId12"/>
    <sheet name="   kkjk" sheetId="13" state="hidden" r:id="rId13"/>
    <sheet name="10.melléklet" sheetId="14" r:id="rId14"/>
  </sheets>
  <definedNames/>
  <calcPr fullCalcOnLoad="1"/>
</workbook>
</file>

<file path=xl/sharedStrings.xml><?xml version="1.0" encoding="utf-8"?>
<sst xmlns="http://schemas.openxmlformats.org/spreadsheetml/2006/main" count="1206" uniqueCount="627">
  <si>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</si>
  <si>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</si>
  <si>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</si>
  <si>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</si>
  <si>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</si>
  <si>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</si>
  <si>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</si>
  <si>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</si>
  <si>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</si>
  <si>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</si>
  <si>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</si>
  <si>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</si>
  <si>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</si>
  <si>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</si>
  <si>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</si>
  <si>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</si>
  <si>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</si>
  <si>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</si>
  <si>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</si>
  <si>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</si>
  <si>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</si>
  <si>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</si>
  <si>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</si>
  <si>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</si>
  <si>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</si>
  <si>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</si>
  <si>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</si>
  <si>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</si>
  <si>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</si>
  <si>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</si>
  <si>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</si>
  <si>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</si>
  <si>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</si>
  <si>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</si>
  <si>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</si>
  <si>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</si>
  <si>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</si>
  <si>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</si>
  <si>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</si>
  <si>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</si>
  <si>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</si>
  <si>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</si>
  <si>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</si>
  <si>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</si>
  <si>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</si>
  <si>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</si>
  <si>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</si>
  <si>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</si>
  <si>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</si>
  <si>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</si>
  <si>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</si>
  <si>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</si>
  <si>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</si>
  <si>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</si>
  <si>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</si>
  <si>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</si>
  <si>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</si>
  <si>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</si>
  <si>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</si>
  <si>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</si>
  <si>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</si>
  <si>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</si>
  <si>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</si>
  <si>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</si>
  <si>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</si>
  <si>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</si>
  <si>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</si>
  <si>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</si>
  <si>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</si>
  <si>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</si>
  <si>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</si>
  <si>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</si>
  <si>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</si>
  <si>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</si>
  <si>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</si>
  <si>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</si>
  <si>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</si>
  <si>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</si>
  <si>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</si>
  <si>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</si>
  <si>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</si>
  <si>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</si>
  <si>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</si>
  <si>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</si>
  <si>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</si>
  <si>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</si>
  <si>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</si>
  <si>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</si>
  <si>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</si>
  <si>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</si>
  <si>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</si>
  <si>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</si>
  <si>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</si>
  <si>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</si>
  <si>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</si>
  <si>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</si>
  <si>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</si>
  <si>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</si>
  <si>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</si>
  <si>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</si>
  <si>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</si>
  <si>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</si>
  <si>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</si>
  <si>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</si>
  <si>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</si>
  <si>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</si>
  <si>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</si>
  <si>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</si>
  <si>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</si>
  <si>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</si>
  <si>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</si>
  <si>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</si>
  <si>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</si>
  <si>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</si>
  <si>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</si>
  <si>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</si>
  <si>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</si>
  <si>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</si>
  <si>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</si>
  <si>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</si>
  <si>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</si>
  <si>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</si>
  <si>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</si>
  <si>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</si>
  <si>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</si>
  <si>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</si>
  <si>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</si>
  <si>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</si>
  <si>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</si>
  <si>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</si>
  <si>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</si>
  <si>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</si>
  <si>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</si>
  <si>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</si>
  <si>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</si>
  <si>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</si>
  <si>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</si>
  <si>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</si>
  <si>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</si>
  <si>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</si>
  <si>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</si>
  <si>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</si>
  <si>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</si>
  <si>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</si>
  <si>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</si>
  <si>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</si>
  <si>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</si>
  <si>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</si>
  <si>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</si>
  <si>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</si>
  <si>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</si>
  <si>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</si>
  <si>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</si>
  <si>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</si>
  <si>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</si>
  <si>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</si>
  <si>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</si>
  <si>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</si>
  <si>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</si>
  <si>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</si>
  <si>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</si>
  <si>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</si>
  <si>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</si>
  <si>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</si>
  <si>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</si>
  <si>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</si>
  <si>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</si>
  <si>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</si>
  <si>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</si>
  <si>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</si>
  <si>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</si>
  <si>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</si>
  <si>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</si>
  <si>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</si>
  <si>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</si>
  <si>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</si>
  <si>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</si>
  <si>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</si>
  <si>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</si>
  <si>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</si>
  <si>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</si>
  <si>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</si>
  <si>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</si>
  <si>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</si>
  <si>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</si>
  <si>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</si>
  <si>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</si>
  <si>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</si>
  <si>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</si>
  <si>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</si>
  <si>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</si>
  <si>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</si>
  <si>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</si>
  <si>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</si>
  <si>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</si>
  <si>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</si>
  <si>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</si>
  <si>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</si>
  <si>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</si>
  <si>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</si>
  <si>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</si>
  <si>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</si>
  <si>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</si>
  <si>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</si>
  <si>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</si>
  <si>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</si>
  <si>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</si>
  <si>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</si>
  <si>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</si>
  <si>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</si>
  <si>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</si>
  <si>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</si>
  <si>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</si>
  <si>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</si>
  <si>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</si>
  <si>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</si>
  <si>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</si>
  <si>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</si>
  <si>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</si>
  <si>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</si>
  <si>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</si>
  <si>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</si>
  <si>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</si>
  <si>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</si>
  <si>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</si>
  <si>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</si>
  <si>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</si>
  <si>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</si>
  <si>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</si>
  <si>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</si>
  <si>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</si>
  <si>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</si>
  <si>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</si>
  <si>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</si>
  <si>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</si>
  <si>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</si>
  <si>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</si>
  <si>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</si>
  <si>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</si>
  <si>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</si>
  <si>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</si>
  <si>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</si>
  <si>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</si>
  <si>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</si>
  <si>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</si>
  <si>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</si>
  <si>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</si>
  <si>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</si>
  <si>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</si>
  <si>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</si>
  <si>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</si>
  <si>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</si>
  <si>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</si>
  <si>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</si>
  <si>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</si>
  <si>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</si>
  <si>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</si>
  <si>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</si>
  <si>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</si>
  <si>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</si>
  <si>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</si>
  <si>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</si>
  <si>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</si>
  <si>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</si>
  <si>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</si>
  <si>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</si>
  <si>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</si>
  <si>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</si>
  <si>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</si>
  <si>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</si>
  <si>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</si>
  <si>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</si>
  <si>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</si>
  <si>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</si>
  <si>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</si>
  <si>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</si>
  <si>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</si>
  <si>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</si>
  <si>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</si>
  <si>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</si>
  <si>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</si>
  <si>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</si>
  <si>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</si>
  <si>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</si>
  <si>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</si>
  <si>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</si>
  <si>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</si>
  <si>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</si>
  <si>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</si>
  <si>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</si>
  <si>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</si>
  <si>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</si>
  <si>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</si>
  <si>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</si>
  <si>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</si>
  <si>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</si>
  <si>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</si>
  <si>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</si>
  <si>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</si>
  <si>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</si>
  <si>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</si>
  <si>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</si>
  <si>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</si>
  <si>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</si>
  <si>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</si>
  <si>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</si>
  <si>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</si>
  <si>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</si>
  <si>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</si>
  <si>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</si>
  <si>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</si>
  <si>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</si>
  <si>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</si>
  <si>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</si>
  <si>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</si>
  <si>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</si>
  <si>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</si>
  <si>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</si>
  <si>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</si>
  <si>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</si>
  <si>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</si>
  <si>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</si>
  <si>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</si>
  <si>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</si>
  <si>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</si>
  <si>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</si>
  <si>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</si>
  <si>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</si>
  <si>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</si>
  <si>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</si>
  <si>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</si>
  <si>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</si>
  <si>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</si>
  <si>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</si>
  <si>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</si>
  <si>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</si>
  <si>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</si>
  <si>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</si>
  <si>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</si>
  <si>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</si>
  <si>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</si>
  <si>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</si>
  <si>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</si>
  <si>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</si>
  <si>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</si>
  <si>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</si>
  <si>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</si>
  <si>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</si>
  <si>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</si>
  <si>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</si>
  <si>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</si>
  <si>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</si>
  <si>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</si>
  <si>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</si>
  <si>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</si>
  <si>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</si>
  <si>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</si>
  <si>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</si>
  <si>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</si>
  <si>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</si>
  <si>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</si>
  <si>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</si>
  <si>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</si>
  <si>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</si>
  <si>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</si>
  <si>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</si>
  <si>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</si>
  <si>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</si>
  <si>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</si>
  <si>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</si>
  <si>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</si>
  <si>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</si>
  <si>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</si>
  <si>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</si>
  <si>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</si>
  <si>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</si>
  <si>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</si>
  <si>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</si>
  <si>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</si>
  <si>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</si>
  <si>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</si>
  <si>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</si>
  <si>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</si>
  <si>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</si>
  <si>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</si>
  <si>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</si>
  <si>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</si>
  <si>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</si>
  <si>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</si>
  <si>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</si>
  <si>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</si>
  <si>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</si>
  <si>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</si>
  <si>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</si>
  <si>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</si>
  <si>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</si>
  <si>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</si>
  <si>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</si>
  <si>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</si>
  <si>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</si>
  <si>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</si>
  <si>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</si>
  <si>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</si>
  <si>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</si>
  <si>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</si>
  <si>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</si>
  <si>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</si>
  <si>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</si>
  <si>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</si>
  <si>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</si>
  <si>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</si>
  <si>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</si>
  <si>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</si>
  <si>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</si>
  <si>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</si>
  <si>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</si>
  <si>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</si>
  <si>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</si>
  <si>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</si>
  <si>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</si>
  <si>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</si>
  <si>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</si>
  <si>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</si>
  <si>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</si>
  <si>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</si>
  <si>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</si>
  <si>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</si>
  <si>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</si>
  <si>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</si>
  <si>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</si>
  <si>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</si>
  <si>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</si>
  <si>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</si>
  <si>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</si>
  <si>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</si>
  <si>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</si>
  <si>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</si>
  <si>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</si>
  <si>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</si>
  <si>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</si>
  <si>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</si>
  <si>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</si>
  <si>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</si>
  <si>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</si>
  <si>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</si>
  <si>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</si>
  <si>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</si>
  <si>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</si>
  <si>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</si>
  <si>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</si>
  <si>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</si>
  <si>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</si>
  <si>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</si>
  <si>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</si>
  <si>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</si>
  <si>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</si>
  <si>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</si>
  <si>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</si>
  <si>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</si>
  <si>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</si>
  <si>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</si>
  <si>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</si>
  <si>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</si>
  <si>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</si>
  <si>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</si>
  <si>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</si>
  <si>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</si>
  <si>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</si>
  <si>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</si>
  <si>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</si>
  <si>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</si>
  <si>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</si>
  <si>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</si>
  <si>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</si>
  <si>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</si>
  <si>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</si>
  <si>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</si>
  <si>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</si>
  <si>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</si>
  <si>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</si>
  <si>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</si>
  <si>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</si>
  <si>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</si>
  <si>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</si>
  <si>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</si>
  <si>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</si>
  <si>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</si>
  <si>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</si>
  <si>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</si>
  <si>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</si>
  <si>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</si>
  <si>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</si>
  <si>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</si>
  <si>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</si>
  <si>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</si>
  <si>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</si>
  <si>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</si>
  <si>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</si>
  <si>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</si>
  <si>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</si>
  <si>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</si>
  <si>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</si>
  <si>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</si>
  <si>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</si>
  <si>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</si>
  <si>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</si>
  <si>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</si>
  <si>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</si>
  <si>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Nyugdíjas Egyesület</t>
  </si>
  <si>
    <t>Egyházak</t>
  </si>
  <si>
    <t>Vöröskereszt</t>
  </si>
  <si>
    <t>Fekete Sasok</t>
  </si>
  <si>
    <t>CESZ Bőnyi Szervezete</t>
  </si>
  <si>
    <t>Bőnyi SE</t>
  </si>
  <si>
    <t xml:space="preserve">Összeg </t>
  </si>
  <si>
    <t>1.1 melléklet a …./2014. (II.25.) ÖK rendeletehez</t>
  </si>
  <si>
    <t>ÖNKORMÁNYZAT</t>
  </si>
  <si>
    <t>eredeti</t>
  </si>
  <si>
    <t>összeg</t>
  </si>
  <si>
    <t>Támogatás összege módosított</t>
  </si>
  <si>
    <t xml:space="preserve">                                          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</si>
  <si>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</si>
  <si>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</si>
  <si>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</si>
  <si>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</si>
  <si>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</si>
  <si>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</si>
  <si>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</si>
  <si>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</si>
  <si>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</si>
  <si>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</si>
  <si>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</si>
  <si>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</si>
  <si>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</si>
  <si>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</si>
  <si>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</si>
  <si>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</si>
  <si>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</si>
  <si>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</si>
  <si>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</si>
  <si>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</si>
  <si>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</si>
  <si>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</si>
  <si>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</si>
  <si>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</si>
  <si>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</si>
  <si>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</si>
  <si>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</si>
  <si>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</si>
  <si>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</si>
  <si>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</si>
  <si>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</si>
  <si>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</si>
  <si>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</si>
  <si>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</si>
  <si>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utcanévtáblák</t>
  </si>
  <si>
    <t>térfigyelő kamera</t>
  </si>
  <si>
    <t>paraván faluház</t>
  </si>
  <si>
    <t>faluház riasztó</t>
  </si>
  <si>
    <t>összesen</t>
  </si>
  <si>
    <t>utak aszfaltozása</t>
  </si>
  <si>
    <t>napelemes sebességjelzők "zebrák"</t>
  </si>
  <si>
    <t>menzaépület felújítása</t>
  </si>
  <si>
    <t>Pannónia Kincse Leader Egyesület</t>
  </si>
  <si>
    <t>Egyéb nem intézményi ellátosok</t>
  </si>
  <si>
    <t>2017. évi előirányzat</t>
  </si>
  <si>
    <t>Felhasználás 2017. XII.31.ig</t>
  </si>
  <si>
    <t xml:space="preserve">2017. évi előirányzat </t>
  </si>
  <si>
    <t>2017. év utáni szükséglet</t>
  </si>
  <si>
    <t>egyéb tárgyi eszköz faluház</t>
  </si>
  <si>
    <t>Informatikai eszköz beszerzése, létesítése faluház</t>
  </si>
  <si>
    <t>informatikai eszköz beszerzés könyvtár</t>
  </si>
  <si>
    <t>temetőrendezés,fejlesztés</t>
  </si>
  <si>
    <t>urnafal kialakítás</t>
  </si>
  <si>
    <t>kazán hivatal</t>
  </si>
  <si>
    <t>fűnyíró önkormányzat</t>
  </si>
  <si>
    <t>menza berendezés</t>
  </si>
  <si>
    <t>átcsoportosítot TLH támogatás (orvosi rend.székek)</t>
  </si>
  <si>
    <t>kisértékű tárgyi eszköz beszerzés védőnő</t>
  </si>
  <si>
    <t>egyéb tárgyi eszköz beszerzés könyvtár</t>
  </si>
  <si>
    <t>kisértékű tárgyi eszköz beszerzés óvoda</t>
  </si>
  <si>
    <t>bútor óvoda</t>
  </si>
  <si>
    <t>infromatikai eszközök beszerzése hivatal ASP</t>
  </si>
  <si>
    <t>KIMUTATÁS a 2017. évben céljelleggel nyújtott támogatásokról</t>
  </si>
  <si>
    <t>Előirányzat felhasználás ütemterv 2017. évre</t>
  </si>
  <si>
    <t>Bőny Község Önkormányzata 2017. évi költségvetési bevételei és kiadásai kötelező, önként vállalt és államigazgatási feladatok bontásban</t>
  </si>
  <si>
    <t>Szivárvány Egységes Óvoda-Bölcsőde 2017. évi költségvetési bevételei és kiadásai kötelező, önként vállalt és államigazgatási feladatok bontásban</t>
  </si>
  <si>
    <t xml:space="preserve">BŐNY KÖZSÉG ÖNKORMÁNYZATA 2017. ÉVI ENGEDÉLYEZETT LÉTSZÁMA </t>
  </si>
  <si>
    <t xml:space="preserve"> forintban !</t>
  </si>
  <si>
    <t>forintban !</t>
  </si>
  <si>
    <t>Bőnyi Polgármesteri Hivatal 2017. évi költségvetési bevételei és kiadásai kötelező, önként vállalt és államigazgatási feladatok bontásban</t>
  </si>
  <si>
    <t xml:space="preserve">Ft-ban </t>
  </si>
  <si>
    <t>módosított</t>
  </si>
  <si>
    <t>k42</t>
  </si>
  <si>
    <t>Helyi önk.előző évből szárm kiad.</t>
  </si>
  <si>
    <t>k5021</t>
  </si>
  <si>
    <t>k61</t>
  </si>
  <si>
    <t>k1103</t>
  </si>
  <si>
    <t>egyéb költségtérítések</t>
  </si>
  <si>
    <t>k1110</t>
  </si>
  <si>
    <t>működési célú költségvetési támogatásokés kiegészítő támogatások</t>
  </si>
  <si>
    <t>elszámolásból származó bevételek</t>
  </si>
  <si>
    <t>egyéb működési bevételek</t>
  </si>
  <si>
    <t>B411</t>
  </si>
  <si>
    <t>2017. évi eredeti előirányzat</t>
  </si>
  <si>
    <t>2017. évi módosított előirányzat</t>
  </si>
  <si>
    <t xml:space="preserve">2017. évi eredeti előirányzat </t>
  </si>
  <si>
    <t>módostott</t>
  </si>
  <si>
    <t>főzőüst, előkészítő asztal menza</t>
  </si>
  <si>
    <t>Település arculati kézikönyv</t>
  </si>
  <si>
    <t>Felhasználás 2017. XII. 31-ig</t>
  </si>
  <si>
    <t>2017. év utáni szükséglet
(6=2 - 4 - 5)</t>
  </si>
  <si>
    <t>Lakhatással kapcsolatos ellátások</t>
  </si>
  <si>
    <t>K46</t>
  </si>
  <si>
    <t>Államháztartáson belüli megelőlegzetés visszafiz.</t>
  </si>
  <si>
    <t>Államháztartáson belüli megelőlegzések</t>
  </si>
  <si>
    <t>6. melléklet a 4/2018. (V.30.) ÖK rendelethez</t>
  </si>
  <si>
    <t>1. melléklet a 4/2018. (V.30.)  ÖK rendelethez</t>
  </si>
  <si>
    <t>2. melléklet a 4/2018. (V.30.)  ÖK rendelethez</t>
  </si>
  <si>
    <t>3. melléklet a 4/2018. (V.30.)  ÖK rendelethez</t>
  </si>
  <si>
    <t>4. melléklet a 4/2018. (V.30.)  ÖK rendelethez</t>
  </si>
  <si>
    <t>5. melléklet a  4/2018. (V.30.)  ÖK rendelethez</t>
  </si>
  <si>
    <t>7. melléklet a 4/2018. (V.30.)  ÖK rendelethez</t>
  </si>
  <si>
    <t>8. melléklet a 4/2018. (V.30.)  ÖK rendelethez</t>
  </si>
  <si>
    <t>8.1 melléklet a 4/2018. (V.30.)  ÖK rendelethez</t>
  </si>
  <si>
    <t>8.2 melléklet a 4/2018. (V.30.)  ÖK rendelethez</t>
  </si>
  <si>
    <t>10. melléklet a 4/2018. (V.30.)  ÖK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</si>
</sst>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sz val="8"/>
      <color indexed="10"/>
      <name val="Times New Roman CE"/>
      <family val="1"/>
    </font>
    <font>
      <sz val="8"/>
      <color rgb="FFFF000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32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4" fillId="0" borderId="0" xfId="0" applyFont="1" applyAlignment="1">
      <alignment horizontal="center"/>
    </xf>
    <xf numFmtId="0" fontId="20" fillId="0" borderId="31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4" xfId="56" applyNumberFormat="1" applyFont="1" applyFill="1" applyBorder="1" applyAlignment="1" applyProtection="1">
      <alignment vertical="center" wrapText="1"/>
      <protection/>
    </xf>
    <xf numFmtId="170" fontId="22" fillId="0" borderId="35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3" xfId="56" applyNumberFormat="1" applyFont="1" applyFill="1" applyBorder="1" applyAlignment="1" applyProtection="1">
      <alignment vertical="center" wrapText="1"/>
      <protection locked="0"/>
    </xf>
    <xf numFmtId="170" fontId="22" fillId="0" borderId="36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7" xfId="56" applyFont="1" applyBorder="1" applyAlignment="1" applyProtection="1">
      <alignment horizontal="lef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0" fontId="22" fillId="0" borderId="35" xfId="56" applyFont="1" applyBorder="1" applyAlignment="1" applyProtection="1">
      <alignment horizontal="right" vertical="center" indent="1"/>
      <protection/>
    </xf>
    <xf numFmtId="0" fontId="22" fillId="0" borderId="33" xfId="56" applyFont="1" applyBorder="1" applyAlignment="1" applyProtection="1">
      <alignment horizontal="left" vertical="center" indent="1"/>
      <protection locked="0"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38" xfId="0" applyFont="1" applyBorder="1" applyAlignment="1">
      <alignment horizontal="center"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2" xfId="56" applyNumberFormat="1" applyFont="1" applyFill="1" applyBorder="1" applyAlignment="1" applyProtection="1">
      <alignment horizontal="center" vertical="center" wrapText="1"/>
      <protection/>
    </xf>
    <xf numFmtId="0" fontId="22" fillId="0" borderId="14" xfId="56" applyFont="1" applyBorder="1">
      <alignment/>
      <protection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vertical="center" wrapText="1"/>
      <protection/>
    </xf>
    <xf numFmtId="170" fontId="30" fillId="0" borderId="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4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4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45" xfId="56" applyNumberFormat="1" applyFont="1" applyFill="1" applyBorder="1" applyAlignment="1" applyProtection="1">
      <alignment horizontal="right" vertical="center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8" applyFont="1" applyAlignment="1">
      <alignment horizontal="center" wrapText="1"/>
      <protection/>
    </xf>
    <xf numFmtId="170" fontId="36" fillId="0" borderId="0" xfId="58" applyNumberFormat="1" applyFont="1" applyFill="1" applyAlignment="1">
      <alignment horizontal="center" vertical="center" wrapText="1"/>
      <protection/>
    </xf>
    <xf numFmtId="170" fontId="36" fillId="0" borderId="0" xfId="58" applyNumberFormat="1" applyFont="1" applyFill="1" applyAlignment="1">
      <alignment vertical="center" wrapText="1"/>
      <protection/>
    </xf>
    <xf numFmtId="170" fontId="28" fillId="0" borderId="0" xfId="58" applyNumberFormat="1" applyFont="1" applyFill="1" applyAlignment="1">
      <alignment horizontal="right" vertical="center"/>
      <protection/>
    </xf>
    <xf numFmtId="0" fontId="29" fillId="0" borderId="11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3" xfId="58" applyFont="1" applyFill="1" applyBorder="1" applyAlignment="1" applyProtection="1">
      <alignment horizontal="center" vertical="center" wrapText="1"/>
      <protection/>
    </xf>
    <xf numFmtId="0" fontId="31" fillId="0" borderId="11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 applyProtection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center" vertical="center" wrapText="1"/>
      <protection/>
    </xf>
    <xf numFmtId="0" fontId="32" fillId="0" borderId="46" xfId="58" applyFont="1" applyFill="1" applyBorder="1" applyAlignment="1">
      <alignment horizontal="center" vertical="center" wrapText="1"/>
      <protection/>
    </xf>
    <xf numFmtId="0" fontId="37" fillId="0" borderId="47" xfId="58" applyFont="1" applyFill="1" applyBorder="1" applyAlignment="1" applyProtection="1">
      <alignment horizontal="left" vertical="center" wrapText="1" indent="1"/>
      <protection/>
    </xf>
    <xf numFmtId="170" fontId="32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58" applyFont="1" applyFill="1" applyBorder="1" applyAlignment="1">
      <alignment horizontal="center" vertical="center" wrapText="1"/>
      <protection/>
    </xf>
    <xf numFmtId="0" fontId="37" fillId="0" borderId="41" xfId="58" applyFont="1" applyFill="1" applyBorder="1" applyAlignment="1" applyProtection="1">
      <alignment horizontal="left" vertical="center" wrapText="1" indent="1"/>
      <protection/>
    </xf>
    <xf numFmtId="170" fontId="32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41" xfId="58" applyFont="1" applyFill="1" applyBorder="1" applyAlignment="1" applyProtection="1">
      <alignment horizontal="left" vertical="center" wrapText="1" indent="8"/>
      <protection/>
    </xf>
    <xf numFmtId="0" fontId="32" fillId="0" borderId="17" xfId="58" applyFont="1" applyFill="1" applyBorder="1" applyAlignment="1" applyProtection="1">
      <alignment vertical="center" wrapText="1"/>
      <protection locked="0"/>
    </xf>
    <xf numFmtId="170" fontId="32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58" applyFont="1" applyFill="1" applyBorder="1" applyAlignment="1" applyProtection="1">
      <alignment vertical="center" wrapText="1"/>
      <protection locked="0"/>
    </xf>
    <xf numFmtId="0" fontId="32" fillId="0" borderId="35" xfId="58" applyFont="1" applyFill="1" applyBorder="1" applyAlignment="1">
      <alignment horizontal="center" vertical="center" wrapText="1"/>
      <protection/>
    </xf>
    <xf numFmtId="0" fontId="32" fillId="0" borderId="49" xfId="58" applyFont="1" applyFill="1" applyBorder="1" applyAlignment="1" applyProtection="1">
      <alignment vertical="center" wrapText="1"/>
      <protection locked="0"/>
    </xf>
    <xf numFmtId="170" fontId="3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8" applyFont="1" applyFill="1" applyBorder="1" applyAlignment="1">
      <alignment horizontal="center" vertical="center" wrapText="1"/>
      <protection/>
    </xf>
    <xf numFmtId="0" fontId="29" fillId="0" borderId="26" xfId="58" applyFont="1" applyFill="1" applyBorder="1" applyAlignment="1" applyProtection="1">
      <alignment vertical="center" wrapText="1"/>
      <protection/>
    </xf>
    <xf numFmtId="170" fontId="31" fillId="0" borderId="26" xfId="58" applyNumberFormat="1" applyFont="1" applyFill="1" applyBorder="1" applyAlignment="1" applyProtection="1">
      <alignment vertical="center" wrapText="1"/>
      <protection/>
    </xf>
    <xf numFmtId="0" fontId="22" fillId="0" borderId="0" xfId="58" applyFill="1" applyAlignment="1">
      <alignment horizontal="right" vertical="center" wrapText="1"/>
      <protection/>
    </xf>
    <xf numFmtId="166" fontId="18" fillId="0" borderId="10" xfId="57" applyNumberFormat="1" applyFont="1" applyFill="1" applyBorder="1" applyAlignment="1">
      <alignment vertical="center"/>
      <protection/>
    </xf>
    <xf numFmtId="0" fontId="18" fillId="0" borderId="40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19" fillId="0" borderId="40" xfId="57" applyFont="1" applyFill="1" applyBorder="1" applyAlignment="1">
      <alignment horizontal="left" vertical="center" wrapText="1"/>
      <protection/>
    </xf>
    <xf numFmtId="167" fontId="18" fillId="0" borderId="39" xfId="57" applyNumberFormat="1" applyFont="1" applyFill="1" applyBorder="1" applyAlignment="1">
      <alignment horizontal="left" vertical="center"/>
      <protection/>
    </xf>
    <xf numFmtId="167" fontId="18" fillId="0" borderId="40" xfId="57" applyNumberFormat="1" applyFont="1" applyFill="1" applyBorder="1" applyAlignment="1">
      <alignment horizontal="left" vertical="center"/>
      <protection/>
    </xf>
    <xf numFmtId="0" fontId="18" fillId="0" borderId="39" xfId="57" applyFont="1" applyFill="1" applyBorder="1" applyAlignment="1">
      <alignment horizontal="left" vertical="center"/>
      <protection/>
    </xf>
    <xf numFmtId="0" fontId="18" fillId="0" borderId="40" xfId="57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/>
      <protection/>
    </xf>
    <xf numFmtId="170" fontId="30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 locked="0"/>
    </xf>
    <xf numFmtId="0" fontId="0" fillId="0" borderId="40" xfId="57" applyFont="1" applyFill="1" applyBorder="1" applyAlignment="1">
      <alignment vertical="center" wrapText="1"/>
      <protection/>
    </xf>
    <xf numFmtId="170" fontId="22" fillId="0" borderId="19" xfId="56" applyNumberFormat="1" applyFont="1" applyFill="1" applyBorder="1" applyAlignment="1" applyProtection="1">
      <alignment vertical="center" wrapText="1"/>
      <protection locked="0"/>
    </xf>
    <xf numFmtId="170" fontId="30" fillId="0" borderId="0" xfId="56" applyNumberFormat="1" applyFont="1" applyFill="1" applyAlignment="1">
      <alignment vertical="center" wrapText="1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51" xfId="0" applyBorder="1" applyAlignment="1">
      <alignment/>
    </xf>
    <xf numFmtId="0" fontId="2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6" xfId="0" applyBorder="1" applyAlignment="1">
      <alignment/>
    </xf>
    <xf numFmtId="170" fontId="29" fillId="0" borderId="43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43" xfId="56" applyNumberFormat="1" applyFont="1" applyFill="1" applyBorder="1" applyAlignment="1" applyProtection="1">
      <alignment horizontal="center" vertical="center" wrapText="1"/>
      <protection/>
    </xf>
    <xf numFmtId="170" fontId="3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0" fontId="31" fillId="0" borderId="43" xfId="56" applyNumberFormat="1" applyFont="1" applyFill="1" applyBorder="1" applyAlignment="1" applyProtection="1">
      <alignment horizontal="right" vertical="center" wrapText="1" indent="1"/>
      <protection/>
    </xf>
    <xf numFmtId="170" fontId="33" fillId="0" borderId="47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57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39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39" xfId="56" applyNumberFormat="1" applyFont="1" applyFill="1" applyBorder="1" applyAlignment="1" applyProtection="1">
      <alignment horizontal="center" vertical="center" wrapText="1"/>
      <protection/>
    </xf>
    <xf numFmtId="170" fontId="32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70" fontId="31" fillId="0" borderId="39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43" xfId="56" applyNumberFormat="1" applyFont="1" applyFill="1" applyBorder="1" applyAlignment="1" applyProtection="1">
      <alignment horizontal="center" vertical="center" wrapText="1"/>
      <protection/>
    </xf>
    <xf numFmtId="170" fontId="33" fillId="0" borderId="45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58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5" xfId="56" applyNumberFormat="1" applyFont="1" applyFill="1" applyBorder="1" applyAlignment="1" applyProtection="1">
      <alignment horizontal="right" vertical="center" wrapText="1" indent="1"/>
      <protection/>
    </xf>
    <xf numFmtId="170" fontId="27" fillId="0" borderId="47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0" xfId="56" applyNumberFormat="1" applyFont="1" applyFill="1" applyBorder="1" applyAlignment="1" applyProtection="1">
      <alignment horizontal="right" vertical="center"/>
      <protection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2" xfId="56" applyNumberFormat="1" applyFont="1" applyFill="1" applyBorder="1" applyAlignment="1" applyProtection="1">
      <alignment horizontal="centerContinuous" vertical="center" wrapText="1"/>
      <protection/>
    </xf>
    <xf numFmtId="170" fontId="32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60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8" xfId="56" applyNumberFormat="1" applyFont="1" applyFill="1" applyBorder="1" applyAlignment="1" applyProtection="1">
      <alignment horizontal="center" vertical="center" wrapText="1"/>
      <protection/>
    </xf>
    <xf numFmtId="170" fontId="32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18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18" xfId="56" applyNumberFormat="1" applyFont="1" applyFill="1" applyBorder="1" applyAlignment="1" applyProtection="1">
      <alignment horizontal="right" vertical="center"/>
      <protection/>
    </xf>
    <xf numFmtId="170" fontId="29" fillId="0" borderId="18" xfId="56" applyNumberFormat="1" applyFont="1" applyFill="1" applyBorder="1" applyAlignment="1" applyProtection="1">
      <alignment horizontal="centerContinuous" vertical="center" wrapText="1"/>
      <protection/>
    </xf>
    <xf numFmtId="170" fontId="22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61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 applyProtection="1">
      <alignment vertical="center" wrapText="1"/>
      <protection/>
    </xf>
    <xf numFmtId="170" fontId="28" fillId="0" borderId="10" xfId="56" applyNumberFormat="1" applyFont="1" applyFill="1" applyBorder="1" applyAlignment="1" applyProtection="1">
      <alignment horizontal="right" wrapText="1"/>
      <protection/>
    </xf>
    <xf numFmtId="170" fontId="29" fillId="0" borderId="10" xfId="56" applyNumberFormat="1" applyFont="1" applyFill="1" applyBorder="1" applyAlignment="1" applyProtection="1">
      <alignment horizontal="center" vertical="center" wrapText="1"/>
      <protection/>
    </xf>
    <xf numFmtId="170" fontId="30" fillId="0" borderId="10" xfId="56" applyNumberFormat="1" applyFont="1" applyFill="1" applyBorder="1" applyAlignment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horizontal="left"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>
      <alignment horizontal="center" vertical="center" wrapText="1"/>
      <protection/>
    </xf>
    <xf numFmtId="170" fontId="32" fillId="0" borderId="45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2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62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60" xfId="56" applyNumberFormat="1" applyFont="1" applyFill="1" applyBorder="1" applyAlignment="1" applyProtection="1">
      <alignment horizontal="right" vertical="center"/>
      <protection/>
    </xf>
    <xf numFmtId="170" fontId="31" fillId="0" borderId="55" xfId="56" applyNumberFormat="1" applyFont="1" applyFill="1" applyBorder="1" applyAlignment="1" applyProtection="1">
      <alignment horizontal="center" vertical="center" wrapText="1"/>
      <protection/>
    </xf>
    <xf numFmtId="170" fontId="22" fillId="0" borderId="39" xfId="56" applyNumberFormat="1" applyFont="1" applyFill="1" applyBorder="1" applyAlignment="1" applyProtection="1">
      <alignment vertical="center" wrapText="1"/>
      <protection locked="0"/>
    </xf>
    <xf numFmtId="170" fontId="22" fillId="0" borderId="54" xfId="56" applyNumberFormat="1" applyFont="1" applyFill="1" applyBorder="1" applyAlignment="1" applyProtection="1">
      <alignment vertical="center" wrapText="1"/>
      <protection locked="0"/>
    </xf>
    <xf numFmtId="0" fontId="25" fillId="0" borderId="0" xfId="59" applyFont="1" applyFill="1" applyProtection="1">
      <alignment/>
      <protection locked="0"/>
    </xf>
    <xf numFmtId="0" fontId="25" fillId="0" borderId="0" xfId="59" applyFont="1" applyFill="1" applyProtection="1">
      <alignment/>
      <protection/>
    </xf>
    <xf numFmtId="0" fontId="26" fillId="0" borderId="0" xfId="59" applyFont="1" applyFill="1" applyProtection="1">
      <alignment/>
      <protection locked="0"/>
    </xf>
    <xf numFmtId="0" fontId="28" fillId="0" borderId="0" xfId="56" applyFont="1" applyFill="1" applyAlignment="1">
      <alignment horizontal="right"/>
      <protection/>
    </xf>
    <xf numFmtId="0" fontId="29" fillId="0" borderId="28" xfId="59" applyFont="1" applyFill="1" applyBorder="1" applyAlignment="1" applyProtection="1">
      <alignment horizontal="center" vertical="center" wrapText="1"/>
      <protection/>
    </xf>
    <xf numFmtId="0" fontId="29" fillId="0" borderId="29" xfId="59" applyFont="1" applyFill="1" applyBorder="1" applyAlignment="1" applyProtection="1">
      <alignment horizontal="center" vertical="center"/>
      <protection/>
    </xf>
    <xf numFmtId="0" fontId="29" fillId="0" borderId="30" xfId="59" applyFont="1" applyFill="1" applyBorder="1" applyAlignment="1" applyProtection="1">
      <alignment horizontal="center" vertical="center"/>
      <protection/>
    </xf>
    <xf numFmtId="0" fontId="32" fillId="0" borderId="11" xfId="59" applyFont="1" applyFill="1" applyBorder="1" applyAlignment="1" applyProtection="1">
      <alignment horizontal="left" vertical="center" indent="1"/>
      <protection/>
    </xf>
    <xf numFmtId="0" fontId="25" fillId="0" borderId="0" xfId="59" applyFont="1" applyFill="1" applyAlignment="1" applyProtection="1">
      <alignment vertical="center"/>
      <protection/>
    </xf>
    <xf numFmtId="0" fontId="32" fillId="0" borderId="22" xfId="59" applyFont="1" applyFill="1" applyBorder="1" applyAlignment="1" applyProtection="1">
      <alignment horizontal="left" vertical="center" indent="1"/>
      <protection/>
    </xf>
    <xf numFmtId="0" fontId="32" fillId="0" borderId="23" xfId="59" applyFont="1" applyFill="1" applyBorder="1" applyAlignment="1" applyProtection="1">
      <alignment horizontal="left" vertical="center" indent="1"/>
      <protection/>
    </xf>
    <xf numFmtId="170" fontId="32" fillId="0" borderId="23" xfId="59" applyNumberFormat="1" applyFont="1" applyFill="1" applyBorder="1" applyAlignment="1" applyProtection="1">
      <alignment vertical="center"/>
      <protection locked="0"/>
    </xf>
    <xf numFmtId="0" fontId="32" fillId="0" borderId="19" xfId="59" applyFont="1" applyFill="1" applyBorder="1" applyAlignment="1" applyProtection="1">
      <alignment horizontal="left" vertical="center" indent="1"/>
      <protection/>
    </xf>
    <xf numFmtId="0" fontId="32" fillId="0" borderId="10" xfId="59" applyFont="1" applyFill="1" applyBorder="1" applyAlignment="1" applyProtection="1">
      <alignment horizontal="left" vertical="center" indent="1"/>
      <protection/>
    </xf>
    <xf numFmtId="170" fontId="32" fillId="0" borderId="10" xfId="59" applyNumberFormat="1" applyFont="1" applyFill="1" applyBorder="1" applyAlignment="1" applyProtection="1">
      <alignment vertical="center"/>
      <protection locked="0"/>
    </xf>
    <xf numFmtId="0" fontId="25" fillId="0" borderId="0" xfId="59" applyFont="1" applyFill="1" applyAlignment="1" applyProtection="1">
      <alignment vertical="center"/>
      <protection locked="0"/>
    </xf>
    <xf numFmtId="0" fontId="32" fillId="0" borderId="17" xfId="59" applyFont="1" applyFill="1" applyBorder="1" applyAlignment="1" applyProtection="1">
      <alignment horizontal="left" vertical="center" wrapText="1" indent="1"/>
      <protection/>
    </xf>
    <xf numFmtId="170" fontId="32" fillId="0" borderId="17" xfId="59" applyNumberFormat="1" applyFont="1" applyFill="1" applyBorder="1" applyAlignment="1" applyProtection="1">
      <alignment vertical="center"/>
      <protection locked="0"/>
    </xf>
    <xf numFmtId="0" fontId="29" fillId="0" borderId="12" xfId="59" applyFont="1" applyFill="1" applyBorder="1" applyAlignment="1" applyProtection="1">
      <alignment horizontal="left" vertical="center" indent="1"/>
      <protection/>
    </xf>
    <xf numFmtId="170" fontId="31" fillId="0" borderId="12" xfId="59" applyNumberFormat="1" applyFont="1" applyFill="1" applyBorder="1" applyAlignment="1" applyProtection="1">
      <alignment vertical="center"/>
      <protection/>
    </xf>
    <xf numFmtId="0" fontId="32" fillId="0" borderId="16" xfId="59" applyFont="1" applyFill="1" applyBorder="1" applyAlignment="1" applyProtection="1">
      <alignment horizontal="left" vertical="center" indent="1"/>
      <protection/>
    </xf>
    <xf numFmtId="0" fontId="32" fillId="0" borderId="17" xfId="59" applyFont="1" applyFill="1" applyBorder="1" applyAlignment="1" applyProtection="1">
      <alignment horizontal="left" vertical="center" indent="1"/>
      <protection/>
    </xf>
    <xf numFmtId="0" fontId="32" fillId="0" borderId="10" xfId="59" applyFont="1" applyFill="1" applyBorder="1" applyAlignment="1" applyProtection="1">
      <alignment horizontal="left" vertical="center" wrapText="1" indent="1"/>
      <protection/>
    </xf>
    <xf numFmtId="170" fontId="32" fillId="0" borderId="34" xfId="59" applyNumberFormat="1" applyFont="1" applyFill="1" applyBorder="1" applyAlignment="1" applyProtection="1">
      <alignment vertical="center"/>
      <protection/>
    </xf>
    <xf numFmtId="0" fontId="31" fillId="0" borderId="11" xfId="59" applyFont="1" applyFill="1" applyBorder="1" applyAlignment="1" applyProtection="1">
      <alignment horizontal="left" vertical="center" indent="1"/>
      <protection/>
    </xf>
    <xf numFmtId="0" fontId="29" fillId="0" borderId="12" xfId="59" applyFont="1" applyFill="1" applyBorder="1" applyAlignment="1" applyProtection="1">
      <alignment horizontal="left" indent="1"/>
      <protection/>
    </xf>
    <xf numFmtId="170" fontId="31" fillId="0" borderId="12" xfId="59" applyNumberFormat="1" applyFont="1" applyFill="1" applyBorder="1" applyProtection="1">
      <alignment/>
      <protection/>
    </xf>
    <xf numFmtId="0" fontId="22" fillId="0" borderId="0" xfId="59" applyFont="1" applyFill="1" applyProtection="1">
      <alignment/>
      <protection/>
    </xf>
    <xf numFmtId="0" fontId="39" fillId="0" borderId="0" xfId="59" applyFont="1" applyFill="1" applyProtection="1">
      <alignment/>
      <protection locked="0"/>
    </xf>
    <xf numFmtId="170" fontId="41" fillId="0" borderId="0" xfId="59" applyNumberFormat="1" applyFont="1" applyFill="1" applyBorder="1" applyAlignment="1" applyProtection="1">
      <alignment vertical="center"/>
      <protection/>
    </xf>
    <xf numFmtId="170" fontId="31" fillId="0" borderId="37" xfId="59" applyNumberFormat="1" applyFont="1" applyFill="1" applyBorder="1" applyProtection="1">
      <alignment/>
      <protection/>
    </xf>
    <xf numFmtId="170" fontId="32" fillId="0" borderId="48" xfId="59" applyNumberFormat="1" applyFont="1" applyFill="1" applyBorder="1" applyAlignment="1" applyProtection="1">
      <alignment vertical="center"/>
      <protection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0" fontId="29" fillId="0" borderId="0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44" xfId="56" applyNumberFormat="1" applyFont="1" applyFill="1" applyBorder="1" applyAlignment="1" applyProtection="1">
      <alignment horizontal="center" vertical="center" wrapText="1"/>
      <protection/>
    </xf>
    <xf numFmtId="170" fontId="28" fillId="0" borderId="10" xfId="56" applyNumberFormat="1" applyFont="1" applyFill="1" applyBorder="1" applyAlignment="1" applyProtection="1">
      <alignment horizontal="right" vertical="center"/>
      <protection/>
    </xf>
    <xf numFmtId="0" fontId="38" fillId="0" borderId="42" xfId="59" applyFont="1" applyFill="1" applyBorder="1" applyAlignment="1" applyProtection="1">
      <alignment horizontal="left" vertical="center" indent="1"/>
      <protection/>
    </xf>
    <xf numFmtId="0" fontId="38" fillId="0" borderId="57" xfId="59" applyFont="1" applyFill="1" applyBorder="1" applyAlignment="1" applyProtection="1">
      <alignment horizontal="left" vertical="center" indent="1"/>
      <protection/>
    </xf>
    <xf numFmtId="0" fontId="38" fillId="0" borderId="24" xfId="59" applyFont="1" applyFill="1" applyBorder="1" applyAlignment="1" applyProtection="1">
      <alignment horizontal="left" vertical="center" indent="1"/>
      <protection/>
    </xf>
    <xf numFmtId="0" fontId="26" fillId="0" borderId="0" xfId="59" applyFont="1" applyFill="1" applyAlignment="1" applyProtection="1">
      <alignment horizontal="center" wrapText="1"/>
      <protection/>
    </xf>
    <xf numFmtId="0" fontId="26" fillId="0" borderId="0" xfId="59" applyFont="1" applyFill="1" applyAlignment="1" applyProtection="1">
      <alignment horizontal="center"/>
      <protection/>
    </xf>
    <xf numFmtId="0" fontId="18" fillId="0" borderId="39" xfId="57" applyFont="1" applyFill="1" applyBorder="1" applyAlignment="1">
      <alignment horizontal="left" vertical="center" wrapText="1"/>
      <protection/>
    </xf>
    <xf numFmtId="0" fontId="18" fillId="0" borderId="40" xfId="57" applyFont="1" applyFill="1" applyBorder="1" applyAlignment="1">
      <alignment horizontal="left" vertical="center" wrapText="1"/>
      <protection/>
    </xf>
    <xf numFmtId="0" fontId="19" fillId="0" borderId="39" xfId="57" applyFont="1" applyFill="1" applyBorder="1" applyAlignment="1">
      <alignment horizontal="left" vertical="center" wrapText="1"/>
      <protection/>
    </xf>
    <xf numFmtId="0" fontId="19" fillId="0" borderId="40" xfId="57" applyFont="1" applyFill="1" applyBorder="1" applyAlignment="1">
      <alignment horizontal="left" vertical="center" wrapText="1"/>
      <protection/>
    </xf>
    <xf numFmtId="0" fontId="0" fillId="0" borderId="39" xfId="57" applyFont="1" applyFill="1" applyBorder="1" applyAlignment="1">
      <alignment vertical="center" wrapText="1"/>
      <protection/>
    </xf>
    <xf numFmtId="0" fontId="0" fillId="0" borderId="40" xfId="57" applyFont="1" applyFill="1" applyBorder="1" applyAlignment="1">
      <alignment vertical="center" wrapText="1"/>
      <protection/>
    </xf>
    <xf numFmtId="0" fontId="0" fillId="0" borderId="39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166" fontId="18" fillId="0" borderId="10" xfId="57" applyNumberFormat="1" applyFont="1" applyFill="1" applyBorder="1" applyAlignment="1">
      <alignment vertical="center"/>
      <protection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6" fontId="19" fillId="0" borderId="10" xfId="57" applyNumberFormat="1" applyFont="1" applyFill="1" applyBorder="1" applyAlignment="1">
      <alignment vertical="center"/>
      <protection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9" fillId="0" borderId="39" xfId="57" applyFont="1" applyFill="1" applyBorder="1" applyAlignment="1">
      <alignment horizontal="left" vertical="center"/>
      <protection/>
    </xf>
    <xf numFmtId="0" fontId="19" fillId="0" borderId="40" xfId="57" applyFont="1" applyFill="1" applyBorder="1" applyAlignment="1">
      <alignment horizontal="left" vertical="center"/>
      <protection/>
    </xf>
    <xf numFmtId="166" fontId="19" fillId="0" borderId="39" xfId="57" applyNumberFormat="1" applyFont="1" applyFill="1" applyBorder="1" applyAlignment="1">
      <alignment vertical="center"/>
      <protection/>
    </xf>
    <xf numFmtId="166" fontId="19" fillId="0" borderId="40" xfId="57" applyNumberFormat="1" applyFont="1" applyFill="1" applyBorder="1" applyAlignment="1">
      <alignment vertical="center"/>
      <protection/>
    </xf>
    <xf numFmtId="166" fontId="19" fillId="0" borderId="41" xfId="57" applyNumberFormat="1" applyFont="1" applyFill="1" applyBorder="1" applyAlignment="1">
      <alignment vertical="center"/>
      <protection/>
    </xf>
    <xf numFmtId="0" fontId="20" fillId="0" borderId="38" xfId="0" applyFont="1" applyBorder="1" applyAlignment="1">
      <alignment horizontal="center"/>
    </xf>
    <xf numFmtId="0" fontId="20" fillId="0" borderId="39" xfId="57" applyFont="1" applyFill="1" applyBorder="1" applyAlignment="1">
      <alignment horizontal="left" vertical="center" wrapText="1"/>
      <protection/>
    </xf>
    <xf numFmtId="0" fontId="20" fillId="0" borderId="40" xfId="57" applyFont="1" applyFill="1" applyBorder="1" applyAlignment="1">
      <alignment horizontal="left" vertical="center" wrapText="1"/>
      <protection/>
    </xf>
    <xf numFmtId="0" fontId="18" fillId="0" borderId="39" xfId="57" applyFont="1" applyFill="1" applyBorder="1" applyAlignment="1">
      <alignment horizontal="left" vertical="center"/>
      <protection/>
    </xf>
    <xf numFmtId="0" fontId="18" fillId="0" borderId="40" xfId="57" applyFont="1" applyFill="1" applyBorder="1" applyAlignment="1">
      <alignment horizontal="left" vertical="center"/>
      <protection/>
    </xf>
    <xf numFmtId="167" fontId="18" fillId="0" borderId="39" xfId="57" applyNumberFormat="1" applyFont="1" applyFill="1" applyBorder="1" applyAlignment="1">
      <alignment horizontal="left" vertical="center"/>
      <protection/>
    </xf>
    <xf numFmtId="167" fontId="18" fillId="0" borderId="40" xfId="57" applyNumberFormat="1" applyFont="1" applyFill="1" applyBorder="1" applyAlignment="1">
      <alignment horizontal="left" vertical="center"/>
      <protection/>
    </xf>
    <xf numFmtId="0" fontId="0" fillId="0" borderId="39" xfId="57" applyFont="1" applyFill="1" applyBorder="1" applyAlignment="1">
      <alignment vertical="center"/>
      <protection/>
    </xf>
    <xf numFmtId="0" fontId="0" fillId="0" borderId="40" xfId="57" applyFont="1" applyFill="1" applyBorder="1" applyAlignment="1">
      <alignment vertical="center"/>
      <protection/>
    </xf>
    <xf numFmtId="0" fontId="0" fillId="0" borderId="39" xfId="57" applyFont="1" applyFill="1" applyBorder="1" applyAlignment="1">
      <alignment horizontal="left" vertical="center"/>
      <protection/>
    </xf>
    <xf numFmtId="0" fontId="0" fillId="0" borderId="40" xfId="57" applyFont="1" applyFill="1" applyBorder="1" applyAlignment="1">
      <alignment horizontal="left" vertical="center"/>
      <protection/>
    </xf>
    <xf numFmtId="0" fontId="0" fillId="16" borderId="39" xfId="57" applyFont="1" applyFill="1" applyBorder="1" applyAlignment="1">
      <alignment horizontal="left" vertical="center" wrapText="1"/>
      <protection/>
    </xf>
    <xf numFmtId="0" fontId="0" fillId="16" borderId="40" xfId="57" applyFont="1" applyFill="1" applyBorder="1" applyAlignment="1">
      <alignment horizontal="left" vertical="center" wrapText="1"/>
      <protection/>
    </xf>
    <xf numFmtId="0" fontId="18" fillId="16" borderId="39" xfId="57" applyFont="1" applyFill="1" applyBorder="1" applyAlignment="1">
      <alignment horizontal="left" vertical="center" wrapText="1"/>
      <protection/>
    </xf>
    <xf numFmtId="0" fontId="18" fillId="16" borderId="40" xfId="57" applyFont="1" applyFill="1" applyBorder="1" applyAlignment="1">
      <alignment horizontal="left" vertical="center" wrapText="1"/>
      <protection/>
    </xf>
    <xf numFmtId="0" fontId="19" fillId="0" borderId="39" xfId="57" applyFont="1" applyFill="1" applyBorder="1" applyAlignment="1">
      <alignment vertical="center" wrapText="1"/>
      <protection/>
    </xf>
    <xf numFmtId="0" fontId="19" fillId="0" borderId="40" xfId="57" applyFont="1" applyFill="1" applyBorder="1" applyAlignment="1">
      <alignment vertical="center" wrapText="1"/>
      <protection/>
    </xf>
    <xf numFmtId="0" fontId="18" fillId="0" borderId="39" xfId="57" applyFont="1" applyFill="1" applyBorder="1" applyAlignment="1">
      <alignment vertical="center" wrapText="1"/>
      <protection/>
    </xf>
    <xf numFmtId="0" fontId="18" fillId="0" borderId="40" xfId="57" applyFont="1" applyFill="1" applyBorder="1" applyAlignment="1">
      <alignment vertical="center" wrapText="1"/>
      <protection/>
    </xf>
    <xf numFmtId="166" fontId="18" fillId="0" borderId="39" xfId="57" applyNumberFormat="1" applyFont="1" applyFill="1" applyBorder="1" applyAlignment="1">
      <alignment vertical="center"/>
      <protection/>
    </xf>
    <xf numFmtId="166" fontId="18" fillId="0" borderId="40" xfId="57" applyNumberFormat="1" applyFont="1" applyFill="1" applyBorder="1" applyAlignment="1">
      <alignment vertical="center"/>
      <protection/>
    </xf>
    <xf numFmtId="166" fontId="18" fillId="0" borderId="41" xfId="57" applyNumberFormat="1" applyFont="1" applyFill="1" applyBorder="1" applyAlignment="1">
      <alignment vertical="center"/>
      <protection/>
    </xf>
    <xf numFmtId="0" fontId="18" fillId="0" borderId="39" xfId="57" applyFont="1" applyFill="1" applyBorder="1" applyAlignment="1">
      <alignment vertical="center"/>
      <protection/>
    </xf>
    <xf numFmtId="0" fontId="18" fillId="0" borderId="40" xfId="57" applyFont="1" applyFill="1" applyBorder="1" applyAlignment="1">
      <alignment vertical="center"/>
      <protection/>
    </xf>
    <xf numFmtId="0" fontId="18" fillId="0" borderId="39" xfId="57" applyNumberFormat="1" applyFont="1" applyFill="1" applyBorder="1" applyAlignment="1">
      <alignment vertical="center"/>
      <protection/>
    </xf>
    <xf numFmtId="0" fontId="18" fillId="0" borderId="40" xfId="57" applyNumberFormat="1" applyFont="1" applyFill="1" applyBorder="1" applyAlignment="1">
      <alignment vertical="center"/>
      <protection/>
    </xf>
    <xf numFmtId="0" fontId="18" fillId="0" borderId="41" xfId="57" applyNumberFormat="1" applyFont="1" applyFill="1" applyBorder="1" applyAlignment="1">
      <alignment vertical="center"/>
      <protection/>
    </xf>
    <xf numFmtId="0" fontId="20" fillId="0" borderId="63" xfId="0" applyFont="1" applyBorder="1" applyAlignment="1">
      <alignment horizontal="center"/>
    </xf>
    <xf numFmtId="0" fontId="20" fillId="0" borderId="0" xfId="57" applyFont="1" applyFill="1" applyBorder="1" applyAlignment="1">
      <alignment horizontal="center" vertical="center" wrapText="1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20" fillId="0" borderId="41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/>
      <protection/>
    </xf>
    <xf numFmtId="0" fontId="19" fillId="0" borderId="41" xfId="57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vertical="center" wrapText="1"/>
      <protection/>
    </xf>
    <xf numFmtId="0" fontId="18" fillId="0" borderId="41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/>
    </xf>
    <xf numFmtId="0" fontId="20" fillId="0" borderId="63" xfId="0" applyFont="1" applyFill="1" applyBorder="1" applyAlignment="1">
      <alignment horizontal="left" vertical="center"/>
    </xf>
    <xf numFmtId="0" fontId="20" fillId="0" borderId="64" xfId="0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70" fontId="29" fillId="0" borderId="60" xfId="56" applyNumberFormat="1" applyFont="1" applyFill="1" applyBorder="1" applyAlignment="1" applyProtection="1">
      <alignment horizontal="center" vertical="center" wrapText="1"/>
      <protection/>
    </xf>
    <xf numFmtId="170" fontId="29" fillId="0" borderId="61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9" fillId="0" borderId="42" xfId="56" applyNumberFormat="1" applyFont="1" applyFill="1" applyBorder="1" applyAlignment="1" applyProtection="1">
      <alignment horizontal="center" vertical="center" wrapText="1"/>
      <protection/>
    </xf>
    <xf numFmtId="170" fontId="29" fillId="0" borderId="24" xfId="56" applyNumberFormat="1" applyFont="1" applyFill="1" applyBorder="1" applyAlignment="1" applyProtection="1">
      <alignment horizontal="center" vertical="center" wrapText="1"/>
      <protection/>
    </xf>
    <xf numFmtId="170" fontId="29" fillId="0" borderId="39" xfId="56" applyNumberFormat="1" applyFont="1" applyFill="1" applyBorder="1" applyAlignment="1" applyProtection="1">
      <alignment horizontal="center" vertical="center" wrapText="1"/>
      <protection/>
    </xf>
    <xf numFmtId="170" fontId="29" fillId="0" borderId="41" xfId="56" applyNumberFormat="1" applyFont="1" applyFill="1" applyBorder="1" applyAlignment="1" applyProtection="1">
      <alignment horizontal="center" vertical="center" wrapText="1"/>
      <protection/>
    </xf>
    <xf numFmtId="170" fontId="26" fillId="0" borderId="10" xfId="56" applyNumberFormat="1" applyFont="1" applyFill="1" applyBorder="1" applyAlignment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65" xfId="56" applyNumberFormat="1" applyFont="1" applyFill="1" applyBorder="1" applyAlignment="1" applyProtection="1">
      <alignment horizontal="center" vertical="center" wrapText="1"/>
      <protection/>
    </xf>
    <xf numFmtId="0" fontId="30" fillId="0" borderId="52" xfId="56" applyFont="1" applyBorder="1" applyAlignment="1" applyProtection="1">
      <alignment horizontal="left" vertical="center" indent="2"/>
      <protection/>
    </xf>
    <xf numFmtId="0" fontId="30" fillId="0" borderId="43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1" xfId="56" applyNumberFormat="1" applyFont="1" applyFill="1" applyBorder="1" applyAlignment="1" applyProtection="1">
      <alignment horizontal="center" vertical="center" wrapText="1"/>
      <protection/>
    </xf>
    <xf numFmtId="170" fontId="29" fillId="0" borderId="66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32" fillId="0" borderId="58" xfId="58" applyFont="1" applyFill="1" applyBorder="1" applyAlignment="1">
      <alignment horizontal="justify" vertical="center" wrapText="1"/>
      <protection/>
    </xf>
    <xf numFmtId="0" fontId="35" fillId="0" borderId="0" xfId="58" applyFont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0" xfId="59" applyFont="1" applyFill="1" applyProtection="1">
      <alignment/>
      <protection locked="0"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Munka1_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5"/>
  <sheetViews>
    <sheetView view="pageLayout" workbookViewId="0" topLeftCell="A1">
      <selection activeCell="AF81" sqref="AF81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2" width="15.7109375" style="0" customWidth="1"/>
    <col min="33" max="34" width="12.421875" style="0" customWidth="1"/>
    <col min="35" max="36" width="11.7109375" style="0" customWidth="1"/>
    <col min="37" max="37" width="13.421875" style="0" customWidth="1"/>
    <col min="38" max="38" width="14.28125" style="1" customWidth="1"/>
  </cols>
  <sheetData>
    <row r="1" spans="1:27" ht="12.75">
      <c r="A1" s="313"/>
      <c r="B1" s="313"/>
      <c r="C1" s="313"/>
      <c r="D1" s="313"/>
      <c r="E1" s="313"/>
      <c r="F1" s="31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6:37" ht="12.75">
      <c r="F2" s="1" t="s">
        <v>515</v>
      </c>
      <c r="AG2" s="7"/>
      <c r="AH2" s="7"/>
      <c r="AI2" s="7"/>
      <c r="AJ2" s="7"/>
      <c r="AK2" s="7"/>
    </row>
    <row r="3" spans="1:27" ht="12.75">
      <c r="A3" s="333"/>
      <c r="B3" s="333"/>
      <c r="C3" s="333"/>
      <c r="D3" s="333"/>
      <c r="E3" s="333"/>
      <c r="F3" s="333"/>
      <c r="G3" s="333"/>
      <c r="H3" s="333"/>
      <c r="I3" s="333"/>
      <c r="AA3" s="1"/>
    </row>
    <row r="4" spans="1:37" ht="12.75">
      <c r="A4" s="360"/>
      <c r="B4" s="360"/>
      <c r="C4" s="360"/>
      <c r="D4" s="360"/>
      <c r="E4" s="360"/>
      <c r="F4" s="36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27" ht="12.75">
      <c r="A5" s="313" t="s">
        <v>161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</row>
    <row r="7" spans="1:38" ht="12.75" customHeight="1">
      <c r="A7" s="333" t="s">
        <v>162</v>
      </c>
      <c r="B7" s="333"/>
      <c r="C7" s="333"/>
      <c r="D7" s="333"/>
      <c r="E7" s="333"/>
      <c r="F7" s="333"/>
      <c r="G7" s="333"/>
      <c r="H7" s="333"/>
      <c r="I7" s="333"/>
      <c r="AA7" s="1" t="s">
        <v>109</v>
      </c>
      <c r="AE7" s="313" t="s">
        <v>516</v>
      </c>
      <c r="AF7" s="313"/>
      <c r="AG7" s="313" t="s">
        <v>159</v>
      </c>
      <c r="AH7" s="313"/>
      <c r="AI7" s="313" t="s">
        <v>160</v>
      </c>
      <c r="AJ7" s="313"/>
      <c r="AK7" s="313" t="s">
        <v>365</v>
      </c>
      <c r="AL7" s="313"/>
    </row>
    <row r="8" spans="1:38" ht="12.75" customHeight="1">
      <c r="A8" s="94"/>
      <c r="B8" s="94"/>
      <c r="C8" s="94"/>
      <c r="D8" s="94"/>
      <c r="E8" s="94"/>
      <c r="F8" s="94"/>
      <c r="G8" s="94"/>
      <c r="H8" s="94"/>
      <c r="I8" s="94"/>
      <c r="AA8" s="1"/>
      <c r="AE8" s="1" t="s">
        <v>517</v>
      </c>
      <c r="AF8" s="1" t="s">
        <v>592</v>
      </c>
      <c r="AG8" s="1" t="s">
        <v>517</v>
      </c>
      <c r="AH8" s="1" t="s">
        <v>592</v>
      </c>
      <c r="AI8" s="1" t="s">
        <v>517</v>
      </c>
      <c r="AJ8" s="1" t="s">
        <v>592</v>
      </c>
      <c r="AK8" s="1" t="s">
        <v>517</v>
      </c>
      <c r="AL8" s="1" t="s">
        <v>592</v>
      </c>
    </row>
    <row r="9" spans="1:38" ht="12.75" customHeight="1">
      <c r="A9" s="355" t="s">
        <v>163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7" t="s">
        <v>164</v>
      </c>
      <c r="AB9" s="358"/>
      <c r="AC9" s="358"/>
      <c r="AD9" s="359"/>
      <c r="AE9">
        <v>7051980</v>
      </c>
      <c r="AF9">
        <v>9110165</v>
      </c>
      <c r="AG9">
        <v>19475970</v>
      </c>
      <c r="AH9">
        <v>19305335</v>
      </c>
      <c r="AI9">
        <v>43418428</v>
      </c>
      <c r="AJ9">
        <v>45919301</v>
      </c>
      <c r="AK9">
        <f aca="true" t="shared" si="0" ref="AK9:AK43">SUM(AE9,AG9,AI9)</f>
        <v>69946378</v>
      </c>
      <c r="AL9" s="1">
        <f>SUM(AF9,AH9,AJ9)</f>
        <v>74334801</v>
      </c>
    </row>
    <row r="10" spans="1:38" ht="12.75" customHeight="1">
      <c r="A10" s="355" t="s">
        <v>165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09" t="s">
        <v>166</v>
      </c>
      <c r="AB10" s="309"/>
      <c r="AC10" s="309"/>
      <c r="AD10" s="309"/>
      <c r="AE10">
        <v>0</v>
      </c>
      <c r="AF10">
        <v>0</v>
      </c>
      <c r="AG10">
        <v>0</v>
      </c>
      <c r="AH10">
        <v>0</v>
      </c>
      <c r="AI10">
        <v>250000</v>
      </c>
      <c r="AJ10">
        <v>100000</v>
      </c>
      <c r="AK10">
        <f t="shared" si="0"/>
        <v>250000</v>
      </c>
      <c r="AL10" s="1">
        <f aca="true" t="shared" si="1" ref="AL10:AL74">SUM(AF10,AH10,AJ10)</f>
        <v>100000</v>
      </c>
    </row>
    <row r="11" spans="1:38" ht="12.75" customHeight="1" hidden="1">
      <c r="A11" s="355" t="s">
        <v>167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09" t="s">
        <v>168</v>
      </c>
      <c r="AB11" s="309"/>
      <c r="AC11" s="309"/>
      <c r="AD11" s="309"/>
      <c r="AK11">
        <f t="shared" si="0"/>
        <v>0</v>
      </c>
      <c r="AL11" s="1">
        <f t="shared" si="1"/>
        <v>0</v>
      </c>
    </row>
    <row r="12" spans="1:38" ht="12.75" customHeight="1">
      <c r="A12" s="350" t="s">
        <v>169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09" t="s">
        <v>170</v>
      </c>
      <c r="AB12" s="309"/>
      <c r="AC12" s="309"/>
      <c r="AD12" s="309"/>
      <c r="AE12">
        <v>200000</v>
      </c>
      <c r="AF12">
        <v>298100</v>
      </c>
      <c r="AG12">
        <v>0</v>
      </c>
      <c r="AH12">
        <v>0</v>
      </c>
      <c r="AI12">
        <v>646000</v>
      </c>
      <c r="AJ12">
        <v>329314</v>
      </c>
      <c r="AK12">
        <f t="shared" si="0"/>
        <v>846000</v>
      </c>
      <c r="AL12" s="1">
        <f t="shared" si="1"/>
        <v>627414</v>
      </c>
    </row>
    <row r="13" spans="1:38" ht="12.75" customHeight="1" hidden="1">
      <c r="A13" s="350" t="s">
        <v>171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09" t="s">
        <v>172</v>
      </c>
      <c r="AB13" s="309"/>
      <c r="AC13" s="309"/>
      <c r="AD13" s="309"/>
      <c r="AK13">
        <f t="shared" si="0"/>
        <v>0</v>
      </c>
      <c r="AL13" s="1">
        <f t="shared" si="1"/>
        <v>0</v>
      </c>
    </row>
    <row r="14" spans="1:38" ht="12.75" customHeight="1">
      <c r="A14" s="350" t="s">
        <v>173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09" t="s">
        <v>174</v>
      </c>
      <c r="AB14" s="309"/>
      <c r="AC14" s="309"/>
      <c r="AD14" s="309"/>
      <c r="AE14">
        <v>0</v>
      </c>
      <c r="AF14">
        <v>0</v>
      </c>
      <c r="AG14">
        <v>404744</v>
      </c>
      <c r="AH14">
        <v>404800</v>
      </c>
      <c r="AI14">
        <v>322000</v>
      </c>
      <c r="AJ14">
        <v>322000</v>
      </c>
      <c r="AK14">
        <f t="shared" si="0"/>
        <v>726744</v>
      </c>
      <c r="AL14" s="1">
        <f t="shared" si="1"/>
        <v>726800</v>
      </c>
    </row>
    <row r="15" spans="1:38" ht="12.75" customHeight="1">
      <c r="A15" s="350" t="s">
        <v>175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09" t="s">
        <v>176</v>
      </c>
      <c r="AB15" s="309"/>
      <c r="AC15" s="309"/>
      <c r="AD15" s="309"/>
      <c r="AE15">
        <v>400000</v>
      </c>
      <c r="AF15">
        <v>383200</v>
      </c>
      <c r="AG15">
        <v>1200000</v>
      </c>
      <c r="AH15">
        <v>1200000</v>
      </c>
      <c r="AI15">
        <v>2240000</v>
      </c>
      <c r="AJ15">
        <v>2240000</v>
      </c>
      <c r="AK15">
        <f t="shared" si="0"/>
        <v>3840000</v>
      </c>
      <c r="AL15" s="1">
        <f t="shared" si="1"/>
        <v>3823200</v>
      </c>
    </row>
    <row r="16" spans="1:38" ht="12.75" customHeight="1" hidden="1">
      <c r="A16" s="350" t="s">
        <v>177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2" t="s">
        <v>178</v>
      </c>
      <c r="AB16" s="353"/>
      <c r="AC16" s="353"/>
      <c r="AD16" s="354"/>
      <c r="AK16">
        <f t="shared" si="0"/>
        <v>0</v>
      </c>
      <c r="AL16" s="1">
        <f t="shared" si="1"/>
        <v>0</v>
      </c>
    </row>
    <row r="17" spans="1:38" ht="12.75" customHeight="1">
      <c r="A17" s="299" t="s">
        <v>179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9" t="s">
        <v>180</v>
      </c>
      <c r="AB17" s="309"/>
      <c r="AC17" s="309"/>
      <c r="AD17" s="309"/>
      <c r="AE17">
        <v>30000</v>
      </c>
      <c r="AF17">
        <v>30000</v>
      </c>
      <c r="AG17">
        <v>637584</v>
      </c>
      <c r="AH17">
        <v>637584</v>
      </c>
      <c r="AI17">
        <v>459360</v>
      </c>
      <c r="AJ17">
        <v>459360</v>
      </c>
      <c r="AK17">
        <f t="shared" si="0"/>
        <v>1126944</v>
      </c>
      <c r="AL17" s="1">
        <f t="shared" si="1"/>
        <v>1126944</v>
      </c>
    </row>
    <row r="18" spans="1:38" ht="12.75" customHeight="1" hidden="1">
      <c r="A18" s="299" t="s">
        <v>181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9" t="s">
        <v>182</v>
      </c>
      <c r="AB18" s="309"/>
      <c r="AC18" s="309"/>
      <c r="AD18" s="309"/>
      <c r="AK18">
        <f t="shared" si="0"/>
        <v>0</v>
      </c>
      <c r="AL18" s="1">
        <f t="shared" si="1"/>
        <v>0</v>
      </c>
    </row>
    <row r="19" spans="1:38" ht="12.75" customHeight="1" hidden="1">
      <c r="A19" s="299" t="s">
        <v>183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9" t="s">
        <v>184</v>
      </c>
      <c r="AB19" s="309"/>
      <c r="AC19" s="309"/>
      <c r="AD19" s="309"/>
      <c r="AK19">
        <f t="shared" si="0"/>
        <v>0</v>
      </c>
      <c r="AL19" s="1">
        <f t="shared" si="1"/>
        <v>0</v>
      </c>
    </row>
    <row r="20" spans="1:38" ht="23.25" customHeight="1" hidden="1">
      <c r="A20" s="299" t="s">
        <v>185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9" t="s">
        <v>186</v>
      </c>
      <c r="AB20" s="309"/>
      <c r="AC20" s="309"/>
      <c r="AD20" s="309"/>
      <c r="AK20">
        <f t="shared" si="0"/>
        <v>0</v>
      </c>
      <c r="AL20" s="1">
        <f t="shared" si="1"/>
        <v>0</v>
      </c>
    </row>
    <row r="21" spans="1:38" ht="12.75">
      <c r="A21" s="299" t="s">
        <v>187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9" t="s">
        <v>188</v>
      </c>
      <c r="AB21" s="309"/>
      <c r="AC21" s="309"/>
      <c r="AD21" s="309"/>
      <c r="AE21">
        <v>445200</v>
      </c>
      <c r="AF21">
        <v>38515</v>
      </c>
      <c r="AG21">
        <v>460000</v>
      </c>
      <c r="AH21">
        <v>371782</v>
      </c>
      <c r="AI21">
        <v>2130000</v>
      </c>
      <c r="AJ21">
        <v>1067136</v>
      </c>
      <c r="AK21">
        <f t="shared" si="0"/>
        <v>3035200</v>
      </c>
      <c r="AL21" s="1">
        <f t="shared" si="1"/>
        <v>1477433</v>
      </c>
    </row>
    <row r="22" spans="1:38" ht="12.75">
      <c r="A22" s="299" t="s">
        <v>167</v>
      </c>
      <c r="B22" s="300"/>
      <c r="C22" s="300"/>
      <c r="D22" s="300"/>
      <c r="E22" s="300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2" t="s">
        <v>597</v>
      </c>
      <c r="AB22" s="152"/>
      <c r="AC22" s="152"/>
      <c r="AD22" s="152"/>
      <c r="AE22">
        <v>0</v>
      </c>
      <c r="AF22">
        <v>0</v>
      </c>
      <c r="AG22">
        <v>0</v>
      </c>
      <c r="AH22">
        <v>120000</v>
      </c>
      <c r="AI22">
        <v>0</v>
      </c>
      <c r="AJ22">
        <v>150000</v>
      </c>
      <c r="AK22">
        <f t="shared" si="0"/>
        <v>0</v>
      </c>
      <c r="AL22" s="1">
        <f t="shared" si="1"/>
        <v>270000</v>
      </c>
    </row>
    <row r="23" spans="1:38" ht="12.75">
      <c r="A23" s="299" t="s">
        <v>598</v>
      </c>
      <c r="B23" s="300"/>
      <c r="C23" s="300"/>
      <c r="D23" s="300"/>
      <c r="E23" s="300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2" t="s">
        <v>599</v>
      </c>
      <c r="AB23" s="152"/>
      <c r="AC23" s="152"/>
      <c r="AD23" s="152"/>
      <c r="AE23">
        <v>0</v>
      </c>
      <c r="AF23">
        <v>0</v>
      </c>
      <c r="AG23">
        <v>0</v>
      </c>
      <c r="AH23">
        <v>32850</v>
      </c>
      <c r="AI23">
        <v>0</v>
      </c>
      <c r="AJ23">
        <v>0</v>
      </c>
      <c r="AK23">
        <f t="shared" si="0"/>
        <v>0</v>
      </c>
      <c r="AL23" s="1">
        <f t="shared" si="1"/>
        <v>32850</v>
      </c>
    </row>
    <row r="24" spans="1:38" ht="12.75">
      <c r="A24" s="299" t="s">
        <v>177</v>
      </c>
      <c r="B24" s="300"/>
      <c r="C24" s="300"/>
      <c r="D24" s="300"/>
      <c r="E24" s="300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2" t="s">
        <v>178</v>
      </c>
      <c r="AB24" s="152"/>
      <c r="AC24" s="152"/>
      <c r="AD24" s="152"/>
      <c r="AE24">
        <v>0</v>
      </c>
      <c r="AF24">
        <v>0</v>
      </c>
      <c r="AG24">
        <v>0</v>
      </c>
      <c r="AH24">
        <v>0</v>
      </c>
      <c r="AI24">
        <v>0</v>
      </c>
      <c r="AJ24">
        <v>195000</v>
      </c>
      <c r="AK24">
        <f t="shared" si="0"/>
        <v>0</v>
      </c>
      <c r="AL24" s="1">
        <f t="shared" si="1"/>
        <v>195000</v>
      </c>
    </row>
    <row r="25" spans="1:38" s="1" customFormat="1" ht="12.75" customHeight="1">
      <c r="A25" s="348" t="s">
        <v>521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16" t="s">
        <v>189</v>
      </c>
      <c r="AB25" s="316"/>
      <c r="AC25" s="316"/>
      <c r="AD25" s="316"/>
      <c r="AE25" s="1">
        <f aca="true" t="shared" si="2" ref="AE25:AK25">SUM(AE9:AE24)</f>
        <v>8127180</v>
      </c>
      <c r="AF25" s="1">
        <f t="shared" si="2"/>
        <v>9859980</v>
      </c>
      <c r="AG25" s="1">
        <f t="shared" si="2"/>
        <v>22178298</v>
      </c>
      <c r="AH25" s="1">
        <f t="shared" si="2"/>
        <v>22072351</v>
      </c>
      <c r="AI25" s="1">
        <f t="shared" si="2"/>
        <v>49465788</v>
      </c>
      <c r="AJ25" s="1">
        <f t="shared" si="2"/>
        <v>50782111</v>
      </c>
      <c r="AK25" s="1">
        <f t="shared" si="2"/>
        <v>79771266</v>
      </c>
      <c r="AL25" s="1">
        <f t="shared" si="1"/>
        <v>82714442</v>
      </c>
    </row>
    <row r="26" spans="1:38" ht="12.75" customHeight="1">
      <c r="A26" s="299" t="s">
        <v>190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9" t="s">
        <v>191</v>
      </c>
      <c r="AB26" s="309"/>
      <c r="AC26" s="309"/>
      <c r="AD26" s="309"/>
      <c r="AE26">
        <v>8668400</v>
      </c>
      <c r="AF26">
        <v>7996895</v>
      </c>
      <c r="AG26">
        <v>0</v>
      </c>
      <c r="AH26">
        <v>0</v>
      </c>
      <c r="AI26">
        <v>0</v>
      </c>
      <c r="AJ26">
        <v>0</v>
      </c>
      <c r="AK26">
        <f t="shared" si="0"/>
        <v>8668400</v>
      </c>
      <c r="AL26" s="1">
        <f t="shared" si="1"/>
        <v>7996895</v>
      </c>
    </row>
    <row r="27" spans="1:38" ht="12.75" customHeight="1" hidden="1">
      <c r="A27" s="299" t="s">
        <v>192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9" t="s">
        <v>193</v>
      </c>
      <c r="AB27" s="309"/>
      <c r="AC27" s="309"/>
      <c r="AD27" s="309"/>
      <c r="AK27">
        <f t="shared" si="0"/>
        <v>0</v>
      </c>
      <c r="AL27" s="1">
        <f t="shared" si="1"/>
        <v>0</v>
      </c>
    </row>
    <row r="28" spans="1:38" ht="12.75" customHeight="1">
      <c r="A28" s="299" t="s">
        <v>550</v>
      </c>
      <c r="B28" s="300"/>
      <c r="C28" s="300"/>
      <c r="D28" s="300"/>
      <c r="E28" s="300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2" t="s">
        <v>193</v>
      </c>
      <c r="AB28" s="152"/>
      <c r="AC28" s="152"/>
      <c r="AD28" s="152"/>
      <c r="AE28">
        <v>800000</v>
      </c>
      <c r="AF28">
        <v>1020808</v>
      </c>
      <c r="AG28">
        <v>0</v>
      </c>
      <c r="AH28">
        <v>0</v>
      </c>
      <c r="AI28">
        <v>0</v>
      </c>
      <c r="AJ28">
        <v>2151753</v>
      </c>
      <c r="AK28">
        <f t="shared" si="0"/>
        <v>800000</v>
      </c>
      <c r="AL28" s="1">
        <f t="shared" si="1"/>
        <v>3172561</v>
      </c>
    </row>
    <row r="29" spans="1:38" ht="12.75" customHeight="1">
      <c r="A29" s="336" t="s">
        <v>194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09" t="s">
        <v>195</v>
      </c>
      <c r="AB29" s="309"/>
      <c r="AC29" s="309"/>
      <c r="AD29" s="309"/>
      <c r="AG29">
        <v>0</v>
      </c>
      <c r="AH29">
        <v>0</v>
      </c>
      <c r="AI29">
        <v>315000</v>
      </c>
      <c r="AJ29">
        <v>80000</v>
      </c>
      <c r="AK29">
        <f t="shared" si="0"/>
        <v>315000</v>
      </c>
      <c r="AL29" s="1">
        <f t="shared" si="1"/>
        <v>80000</v>
      </c>
    </row>
    <row r="30" spans="1:38" s="1" customFormat="1" ht="12.75" customHeight="1">
      <c r="A30" s="301" t="s">
        <v>522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16" t="s">
        <v>196</v>
      </c>
      <c r="AB30" s="316"/>
      <c r="AC30" s="316"/>
      <c r="AD30" s="316"/>
      <c r="AE30" s="1">
        <f aca="true" t="shared" si="3" ref="AE30:AJ30">SUM(AE26:AE29)</f>
        <v>9468400</v>
      </c>
      <c r="AF30" s="1">
        <f t="shared" si="3"/>
        <v>9017703</v>
      </c>
      <c r="AG30" s="1">
        <f t="shared" si="3"/>
        <v>0</v>
      </c>
      <c r="AH30" s="1">
        <f t="shared" si="3"/>
        <v>0</v>
      </c>
      <c r="AI30" s="1">
        <f t="shared" si="3"/>
        <v>315000</v>
      </c>
      <c r="AJ30" s="1">
        <f t="shared" si="3"/>
        <v>2231753</v>
      </c>
      <c r="AK30" s="1">
        <f t="shared" si="0"/>
        <v>9783400</v>
      </c>
      <c r="AL30" s="1">
        <f t="shared" si="1"/>
        <v>11249456</v>
      </c>
    </row>
    <row r="31" spans="1:38" s="1" customFormat="1" ht="12.75" customHeight="1">
      <c r="A31" s="348" t="s">
        <v>523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16" t="s">
        <v>197</v>
      </c>
      <c r="AB31" s="316"/>
      <c r="AC31" s="316"/>
      <c r="AD31" s="316"/>
      <c r="AE31" s="1">
        <f aca="true" t="shared" si="4" ref="AE31:AJ31">SUM(AE25,AE30)</f>
        <v>17595580</v>
      </c>
      <c r="AF31" s="1">
        <f t="shared" si="4"/>
        <v>18877683</v>
      </c>
      <c r="AG31" s="1">
        <f t="shared" si="4"/>
        <v>22178298</v>
      </c>
      <c r="AH31" s="1">
        <f t="shared" si="4"/>
        <v>22072351</v>
      </c>
      <c r="AI31" s="1">
        <f t="shared" si="4"/>
        <v>49780788</v>
      </c>
      <c r="AJ31" s="1">
        <f t="shared" si="4"/>
        <v>53013864</v>
      </c>
      <c r="AK31" s="1">
        <f t="shared" si="0"/>
        <v>89554666</v>
      </c>
      <c r="AL31" s="1">
        <f t="shared" si="1"/>
        <v>93963898</v>
      </c>
    </row>
    <row r="32" spans="1:44" s="1" customFormat="1" ht="12.75" customHeight="1">
      <c r="A32" s="301" t="s">
        <v>198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16" t="s">
        <v>199</v>
      </c>
      <c r="AB32" s="316"/>
      <c r="AC32" s="316"/>
      <c r="AD32" s="316"/>
      <c r="AE32" s="1">
        <v>3893875</v>
      </c>
      <c r="AF32" s="1">
        <v>3855261</v>
      </c>
      <c r="AG32" s="1">
        <v>5181734</v>
      </c>
      <c r="AH32" s="1">
        <v>5577073</v>
      </c>
      <c r="AI32" s="1">
        <v>11086202</v>
      </c>
      <c r="AJ32" s="1">
        <v>11754580</v>
      </c>
      <c r="AK32" s="1">
        <f t="shared" si="0"/>
        <v>20161811</v>
      </c>
      <c r="AL32" s="1">
        <f t="shared" si="1"/>
        <v>21186914</v>
      </c>
      <c r="AR32" s="1" t="s">
        <v>520</v>
      </c>
    </row>
    <row r="33" spans="1:38" ht="12.75" customHeight="1">
      <c r="A33" s="299" t="s">
        <v>200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9" t="s">
        <v>201</v>
      </c>
      <c r="AB33" s="309"/>
      <c r="AC33" s="309"/>
      <c r="AD33" s="309"/>
      <c r="AE33">
        <v>880180</v>
      </c>
      <c r="AF33">
        <v>710087</v>
      </c>
      <c r="AG33">
        <v>120000</v>
      </c>
      <c r="AH33">
        <v>120000</v>
      </c>
      <c r="AI33">
        <v>542000</v>
      </c>
      <c r="AJ33">
        <v>542000</v>
      </c>
      <c r="AK33">
        <f t="shared" si="0"/>
        <v>1542180</v>
      </c>
      <c r="AL33" s="1">
        <f t="shared" si="1"/>
        <v>1372087</v>
      </c>
    </row>
    <row r="34" spans="1:38" ht="12.75" customHeight="1">
      <c r="A34" s="299" t="s">
        <v>202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9" t="s">
        <v>203</v>
      </c>
      <c r="AB34" s="309"/>
      <c r="AC34" s="309"/>
      <c r="AD34" s="309"/>
      <c r="AE34">
        <v>1516850</v>
      </c>
      <c r="AF34">
        <v>612584</v>
      </c>
      <c r="AG34">
        <v>300000</v>
      </c>
      <c r="AH34">
        <v>256777</v>
      </c>
      <c r="AI34" s="107">
        <v>16792000</v>
      </c>
      <c r="AJ34" s="107">
        <v>16597000</v>
      </c>
      <c r="AK34">
        <f t="shared" si="0"/>
        <v>18608850</v>
      </c>
      <c r="AL34" s="1">
        <f t="shared" si="1"/>
        <v>17466361</v>
      </c>
    </row>
    <row r="35" spans="1:38" ht="12.75" customHeight="1" hidden="1">
      <c r="A35" s="299" t="s">
        <v>204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9" t="s">
        <v>205</v>
      </c>
      <c r="AB35" s="309"/>
      <c r="AC35" s="309"/>
      <c r="AD35" s="309"/>
      <c r="AK35">
        <f t="shared" si="0"/>
        <v>0</v>
      </c>
      <c r="AL35" s="1">
        <f t="shared" si="1"/>
        <v>0</v>
      </c>
    </row>
    <row r="36" spans="1:38" s="1" customFormat="1" ht="12.75" customHeight="1">
      <c r="A36" s="301" t="s">
        <v>524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16" t="s">
        <v>206</v>
      </c>
      <c r="AB36" s="316"/>
      <c r="AC36" s="316"/>
      <c r="AD36" s="316"/>
      <c r="AE36" s="1">
        <f>SUM(AE33:AE34)</f>
        <v>2397030</v>
      </c>
      <c r="AF36" s="1">
        <f>SUM(AF33:AF34)</f>
        <v>1322671</v>
      </c>
      <c r="AG36" s="1">
        <f>SUM(AG33:AG35)</f>
        <v>420000</v>
      </c>
      <c r="AH36" s="1">
        <f>SUM(AH33:AH35)</f>
        <v>376777</v>
      </c>
      <c r="AI36" s="1">
        <f>SUM(AI33:AI35)</f>
        <v>17334000</v>
      </c>
      <c r="AJ36" s="1">
        <f>SUM(AJ33:AJ35)</f>
        <v>17139000</v>
      </c>
      <c r="AK36" s="1">
        <f t="shared" si="0"/>
        <v>20151030</v>
      </c>
      <c r="AL36" s="1">
        <f t="shared" si="1"/>
        <v>18838448</v>
      </c>
    </row>
    <row r="37" spans="1:38" ht="12.75" customHeight="1">
      <c r="A37" s="299" t="s">
        <v>207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9" t="s">
        <v>208</v>
      </c>
      <c r="AB37" s="309"/>
      <c r="AC37" s="309"/>
      <c r="AD37" s="309"/>
      <c r="AE37">
        <v>1609590</v>
      </c>
      <c r="AF37">
        <v>1178717</v>
      </c>
      <c r="AG37">
        <v>518000</v>
      </c>
      <c r="AH37">
        <v>518000</v>
      </c>
      <c r="AI37">
        <v>280000</v>
      </c>
      <c r="AJ37">
        <v>280000</v>
      </c>
      <c r="AK37">
        <f t="shared" si="0"/>
        <v>2407590</v>
      </c>
      <c r="AL37" s="1">
        <f t="shared" si="1"/>
        <v>1976717</v>
      </c>
    </row>
    <row r="38" spans="1:38" ht="12.75" customHeight="1">
      <c r="A38" s="299" t="s">
        <v>209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9" t="s">
        <v>210</v>
      </c>
      <c r="AB38" s="309"/>
      <c r="AC38" s="309"/>
      <c r="AD38" s="309"/>
      <c r="AE38">
        <v>310000</v>
      </c>
      <c r="AF38">
        <v>432733</v>
      </c>
      <c r="AG38">
        <v>150000</v>
      </c>
      <c r="AH38">
        <v>150000</v>
      </c>
      <c r="AI38" s="107">
        <v>50000</v>
      </c>
      <c r="AJ38" s="107">
        <v>60000</v>
      </c>
      <c r="AK38">
        <f t="shared" si="0"/>
        <v>510000</v>
      </c>
      <c r="AL38" s="1">
        <f t="shared" si="1"/>
        <v>642733</v>
      </c>
    </row>
    <row r="39" spans="1:38" s="1" customFormat="1" ht="12.75" customHeight="1">
      <c r="A39" s="301" t="s">
        <v>525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16" t="s">
        <v>211</v>
      </c>
      <c r="AB39" s="316"/>
      <c r="AC39" s="316"/>
      <c r="AD39" s="316"/>
      <c r="AE39" s="1">
        <f aca="true" t="shared" si="5" ref="AE39:AJ39">SUM(AE37:AE38)</f>
        <v>1919590</v>
      </c>
      <c r="AF39" s="1">
        <f t="shared" si="5"/>
        <v>1611450</v>
      </c>
      <c r="AG39" s="1">
        <f t="shared" si="5"/>
        <v>668000</v>
      </c>
      <c r="AH39" s="1">
        <f t="shared" si="5"/>
        <v>668000</v>
      </c>
      <c r="AI39" s="1">
        <f t="shared" si="5"/>
        <v>330000</v>
      </c>
      <c r="AJ39" s="1">
        <f t="shared" si="5"/>
        <v>340000</v>
      </c>
      <c r="AK39" s="1">
        <f t="shared" si="0"/>
        <v>2917590</v>
      </c>
      <c r="AL39" s="1">
        <f t="shared" si="1"/>
        <v>2619450</v>
      </c>
    </row>
    <row r="40" spans="1:38" ht="12.75" customHeight="1">
      <c r="A40" s="299" t="s">
        <v>212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9" t="s">
        <v>213</v>
      </c>
      <c r="AB40" s="309"/>
      <c r="AC40" s="309"/>
      <c r="AD40" s="309"/>
      <c r="AE40">
        <v>7380000</v>
      </c>
      <c r="AF40">
        <v>7612364</v>
      </c>
      <c r="AG40">
        <v>868849</v>
      </c>
      <c r="AH40">
        <v>1411884</v>
      </c>
      <c r="AI40">
        <v>1000000</v>
      </c>
      <c r="AJ40">
        <v>2140767</v>
      </c>
      <c r="AK40">
        <f t="shared" si="0"/>
        <v>9248849</v>
      </c>
      <c r="AL40" s="1">
        <f t="shared" si="1"/>
        <v>11165015</v>
      </c>
    </row>
    <row r="41" spans="1:38" ht="12.75" customHeight="1">
      <c r="A41" s="299" t="s">
        <v>214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9" t="s">
        <v>215</v>
      </c>
      <c r="AB41" s="309"/>
      <c r="AC41" s="309"/>
      <c r="AD41" s="309"/>
      <c r="AE41">
        <v>790000</v>
      </c>
      <c r="AF41">
        <v>780000</v>
      </c>
      <c r="AG41">
        <v>100000</v>
      </c>
      <c r="AH41">
        <v>114751</v>
      </c>
      <c r="AI41" s="107">
        <v>0</v>
      </c>
      <c r="AJ41" s="290">
        <v>0</v>
      </c>
      <c r="AK41">
        <f t="shared" si="0"/>
        <v>890000</v>
      </c>
      <c r="AL41" s="1">
        <f t="shared" si="1"/>
        <v>894751</v>
      </c>
    </row>
    <row r="42" spans="1:38" ht="12.75" customHeight="1">
      <c r="A42" s="299" t="s">
        <v>216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9" t="s">
        <v>217</v>
      </c>
      <c r="AB42" s="309"/>
      <c r="AC42" s="309"/>
      <c r="AD42" s="309"/>
      <c r="AE42">
        <v>18487354</v>
      </c>
      <c r="AF42">
        <v>11206615</v>
      </c>
      <c r="AG42">
        <v>200000</v>
      </c>
      <c r="AH42">
        <v>160249</v>
      </c>
      <c r="AI42" s="107">
        <v>750000</v>
      </c>
      <c r="AJ42" s="107">
        <v>631740</v>
      </c>
      <c r="AK42">
        <f t="shared" si="0"/>
        <v>19437354</v>
      </c>
      <c r="AL42" s="1">
        <f t="shared" si="1"/>
        <v>11998604</v>
      </c>
    </row>
    <row r="43" spans="1:38" ht="12.75" customHeight="1" hidden="1">
      <c r="A43" s="346" t="s">
        <v>218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09" t="s">
        <v>219</v>
      </c>
      <c r="AB43" s="309"/>
      <c r="AC43" s="309"/>
      <c r="AD43" s="309"/>
      <c r="AI43" s="107"/>
      <c r="AJ43" s="107"/>
      <c r="AK43">
        <f t="shared" si="0"/>
        <v>0</v>
      </c>
      <c r="AL43" s="1">
        <f t="shared" si="1"/>
        <v>0</v>
      </c>
    </row>
    <row r="44" spans="1:38" ht="12.75" customHeight="1">
      <c r="A44" s="336" t="s">
        <v>220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09" t="s">
        <v>221</v>
      </c>
      <c r="AB44" s="309"/>
      <c r="AC44" s="309"/>
      <c r="AD44" s="309"/>
      <c r="AE44">
        <v>6743600</v>
      </c>
      <c r="AF44">
        <v>7456870</v>
      </c>
      <c r="AG44">
        <v>200000</v>
      </c>
      <c r="AH44">
        <v>200000</v>
      </c>
      <c r="AI44" s="107">
        <v>587900</v>
      </c>
      <c r="AJ44" s="107">
        <v>577900</v>
      </c>
      <c r="AK44">
        <f aca="true" t="shared" si="6" ref="AK44:AK104">SUM(AE44,AG44,AI44)</f>
        <v>7531500</v>
      </c>
      <c r="AL44" s="1">
        <f t="shared" si="1"/>
        <v>8234770</v>
      </c>
    </row>
    <row r="45" spans="1:38" ht="12.75" customHeight="1">
      <c r="A45" s="299" t="s">
        <v>222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9" t="s">
        <v>223</v>
      </c>
      <c r="AB45" s="309"/>
      <c r="AC45" s="309"/>
      <c r="AD45" s="309"/>
      <c r="AE45">
        <v>4084960</v>
      </c>
      <c r="AF45">
        <v>4455464</v>
      </c>
      <c r="AG45">
        <v>850000</v>
      </c>
      <c r="AH45">
        <v>850000</v>
      </c>
      <c r="AI45" s="107">
        <v>600000</v>
      </c>
      <c r="AJ45" s="107">
        <v>620000</v>
      </c>
      <c r="AK45">
        <f t="shared" si="6"/>
        <v>5534960</v>
      </c>
      <c r="AL45" s="1">
        <f t="shared" si="1"/>
        <v>5925464</v>
      </c>
    </row>
    <row r="46" spans="1:38" s="1" customFormat="1" ht="12.75" customHeight="1">
      <c r="A46" s="301" t="s">
        <v>526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16" t="s">
        <v>224</v>
      </c>
      <c r="AB46" s="316"/>
      <c r="AC46" s="316"/>
      <c r="AD46" s="316"/>
      <c r="AE46" s="1">
        <f aca="true" t="shared" si="7" ref="AE46:AJ46">SUM(AE40:AE45)</f>
        <v>37485914</v>
      </c>
      <c r="AF46" s="1">
        <f t="shared" si="7"/>
        <v>31511313</v>
      </c>
      <c r="AG46" s="1">
        <f t="shared" si="7"/>
        <v>2218849</v>
      </c>
      <c r="AH46" s="1">
        <f t="shared" si="7"/>
        <v>2736884</v>
      </c>
      <c r="AI46" s="1">
        <f t="shared" si="7"/>
        <v>2937900</v>
      </c>
      <c r="AJ46" s="1">
        <f t="shared" si="7"/>
        <v>3970407</v>
      </c>
      <c r="AK46" s="1">
        <f t="shared" si="6"/>
        <v>42642663</v>
      </c>
      <c r="AL46" s="1">
        <f t="shared" si="1"/>
        <v>38218604</v>
      </c>
    </row>
    <row r="47" spans="1:38" ht="12.75" customHeight="1">
      <c r="A47" s="299" t="s">
        <v>225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9" t="s">
        <v>226</v>
      </c>
      <c r="AB47" s="309"/>
      <c r="AC47" s="309"/>
      <c r="AD47" s="309"/>
      <c r="AE47">
        <v>260000</v>
      </c>
      <c r="AF47">
        <v>236428</v>
      </c>
      <c r="AG47">
        <v>1062000</v>
      </c>
      <c r="AH47">
        <v>1062000</v>
      </c>
      <c r="AI47">
        <v>300000</v>
      </c>
      <c r="AJ47">
        <v>300000</v>
      </c>
      <c r="AK47">
        <f t="shared" si="6"/>
        <v>1622000</v>
      </c>
      <c r="AL47" s="1">
        <f t="shared" si="1"/>
        <v>1598428</v>
      </c>
    </row>
    <row r="48" spans="1:38" ht="12.75" customHeight="1">
      <c r="A48" s="299" t="s">
        <v>227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9" t="s">
        <v>228</v>
      </c>
      <c r="AB48" s="309"/>
      <c r="AC48" s="309"/>
      <c r="AD48" s="309"/>
      <c r="AE48">
        <v>200000</v>
      </c>
      <c r="AF48">
        <v>200000</v>
      </c>
      <c r="AG48">
        <v>0</v>
      </c>
      <c r="AH48">
        <v>0</v>
      </c>
      <c r="AK48">
        <f t="shared" si="6"/>
        <v>200000</v>
      </c>
      <c r="AL48" s="1">
        <f t="shared" si="1"/>
        <v>200000</v>
      </c>
    </row>
    <row r="49" spans="1:38" s="1" customFormat="1" ht="12.75" customHeight="1">
      <c r="A49" s="301" t="s">
        <v>229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16" t="s">
        <v>230</v>
      </c>
      <c r="AB49" s="316"/>
      <c r="AC49" s="316"/>
      <c r="AD49" s="316"/>
      <c r="AE49" s="1">
        <f aca="true" t="shared" si="8" ref="AE49:AJ49">SUM(AE47:AE48)</f>
        <v>460000</v>
      </c>
      <c r="AF49" s="1">
        <f t="shared" si="8"/>
        <v>436428</v>
      </c>
      <c r="AG49" s="1">
        <f t="shared" si="8"/>
        <v>1062000</v>
      </c>
      <c r="AH49" s="1">
        <f t="shared" si="8"/>
        <v>1062000</v>
      </c>
      <c r="AI49" s="1">
        <f t="shared" si="8"/>
        <v>300000</v>
      </c>
      <c r="AJ49" s="1">
        <f t="shared" si="8"/>
        <v>300000</v>
      </c>
      <c r="AK49" s="1">
        <f t="shared" si="6"/>
        <v>1822000</v>
      </c>
      <c r="AL49" s="1">
        <f t="shared" si="1"/>
        <v>1798428</v>
      </c>
    </row>
    <row r="50" spans="1:38" ht="12.75" customHeight="1">
      <c r="A50" s="299" t="s">
        <v>231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9" t="s">
        <v>232</v>
      </c>
      <c r="AB50" s="309"/>
      <c r="AC50" s="309"/>
      <c r="AD50" s="309"/>
      <c r="AE50">
        <v>9748255</v>
      </c>
      <c r="AF50">
        <v>7154597</v>
      </c>
      <c r="AG50">
        <v>862489</v>
      </c>
      <c r="AH50">
        <v>851356</v>
      </c>
      <c r="AI50">
        <v>5544914</v>
      </c>
      <c r="AJ50">
        <v>5544911</v>
      </c>
      <c r="AK50">
        <f t="shared" si="6"/>
        <v>16155658</v>
      </c>
      <c r="AL50" s="1">
        <f t="shared" si="1"/>
        <v>13550864</v>
      </c>
    </row>
    <row r="51" spans="1:38" ht="12.75" customHeight="1">
      <c r="A51" s="299" t="s">
        <v>233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9" t="s">
        <v>234</v>
      </c>
      <c r="AB51" s="309"/>
      <c r="AC51" s="309"/>
      <c r="AD51" s="309"/>
      <c r="AE51">
        <v>1253821</v>
      </c>
      <c r="AF51">
        <v>23527234</v>
      </c>
      <c r="AG51">
        <v>0</v>
      </c>
      <c r="AH51">
        <v>0</v>
      </c>
      <c r="AI51">
        <v>3273067</v>
      </c>
      <c r="AJ51">
        <v>2230559</v>
      </c>
      <c r="AK51">
        <f t="shared" si="6"/>
        <v>4526888</v>
      </c>
      <c r="AL51" s="1">
        <f t="shared" si="1"/>
        <v>25757793</v>
      </c>
    </row>
    <row r="52" spans="1:38" ht="12.75" customHeight="1" hidden="1">
      <c r="A52" s="299" t="s">
        <v>235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9" t="s">
        <v>236</v>
      </c>
      <c r="AB52" s="309"/>
      <c r="AC52" s="309"/>
      <c r="AD52" s="309"/>
      <c r="AK52">
        <f t="shared" si="6"/>
        <v>0</v>
      </c>
      <c r="AL52" s="1">
        <f t="shared" si="1"/>
        <v>0</v>
      </c>
    </row>
    <row r="53" spans="1:38" ht="12.75" hidden="1">
      <c r="A53" s="299" t="s">
        <v>237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9" t="s">
        <v>238</v>
      </c>
      <c r="AB53" s="309"/>
      <c r="AC53" s="309"/>
      <c r="AD53" s="309"/>
      <c r="AK53">
        <f t="shared" si="6"/>
        <v>0</v>
      </c>
      <c r="AL53" s="1">
        <f t="shared" si="1"/>
        <v>0</v>
      </c>
    </row>
    <row r="54" spans="1:38" ht="12.75">
      <c r="A54" s="299" t="s">
        <v>239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9" t="s">
        <v>240</v>
      </c>
      <c r="AB54" s="309"/>
      <c r="AC54" s="309"/>
      <c r="AD54" s="309"/>
      <c r="AE54">
        <v>150000</v>
      </c>
      <c r="AF54">
        <v>856683</v>
      </c>
      <c r="AG54">
        <v>0</v>
      </c>
      <c r="AH54">
        <v>0</v>
      </c>
      <c r="AJ54" s="107">
        <v>9</v>
      </c>
      <c r="AK54">
        <f t="shared" si="6"/>
        <v>150000</v>
      </c>
      <c r="AL54" s="1">
        <f t="shared" si="1"/>
        <v>856692</v>
      </c>
    </row>
    <row r="55" spans="1:38" s="1" customFormat="1" ht="12.75">
      <c r="A55" s="301" t="s">
        <v>241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16" t="s">
        <v>242</v>
      </c>
      <c r="AB55" s="316"/>
      <c r="AC55" s="316"/>
      <c r="AD55" s="316"/>
      <c r="AE55" s="1">
        <f aca="true" t="shared" si="9" ref="AE55:AJ55">SUM(AE50:AE54)</f>
        <v>11152076</v>
      </c>
      <c r="AF55" s="1">
        <f t="shared" si="9"/>
        <v>31538514</v>
      </c>
      <c r="AG55" s="1">
        <f t="shared" si="9"/>
        <v>862489</v>
      </c>
      <c r="AH55" s="1">
        <f t="shared" si="9"/>
        <v>851356</v>
      </c>
      <c r="AI55" s="1">
        <f t="shared" si="9"/>
        <v>8817981</v>
      </c>
      <c r="AJ55" s="1">
        <f t="shared" si="9"/>
        <v>7775479</v>
      </c>
      <c r="AK55" s="1">
        <f t="shared" si="6"/>
        <v>20832546</v>
      </c>
      <c r="AL55" s="1">
        <f t="shared" si="1"/>
        <v>40165349</v>
      </c>
    </row>
    <row r="56" spans="1:38" s="1" customFormat="1" ht="12.75">
      <c r="A56" s="301" t="s">
        <v>554</v>
      </c>
      <c r="B56" s="302"/>
      <c r="C56" s="302"/>
      <c r="D56" s="302"/>
      <c r="E56" s="302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4" t="s">
        <v>243</v>
      </c>
      <c r="AB56" s="154"/>
      <c r="AC56" s="154"/>
      <c r="AD56" s="154"/>
      <c r="AE56" s="1">
        <f aca="true" t="shared" si="10" ref="AE56:AJ56">SUM(AE36,AE39,AE46,AE49,AE55)</f>
        <v>53414610</v>
      </c>
      <c r="AF56" s="1">
        <f t="shared" si="10"/>
        <v>66420376</v>
      </c>
      <c r="AG56" s="1">
        <f t="shared" si="10"/>
        <v>5231338</v>
      </c>
      <c r="AH56" s="1">
        <f t="shared" si="10"/>
        <v>5695017</v>
      </c>
      <c r="AI56" s="1">
        <f t="shared" si="10"/>
        <v>29719881</v>
      </c>
      <c r="AJ56" s="1">
        <f t="shared" si="10"/>
        <v>29524886</v>
      </c>
      <c r="AK56" s="1">
        <f t="shared" si="6"/>
        <v>88365829</v>
      </c>
      <c r="AL56" s="1">
        <f t="shared" si="1"/>
        <v>101640279</v>
      </c>
    </row>
    <row r="57" spans="1:38" ht="12.75" customHeight="1" hidden="1">
      <c r="A57" s="305" t="s">
        <v>244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9" t="s">
        <v>245</v>
      </c>
      <c r="AB57" s="309"/>
      <c r="AC57" s="309"/>
      <c r="AD57" s="309"/>
      <c r="AK57" s="1">
        <f t="shared" si="6"/>
        <v>0</v>
      </c>
      <c r="AL57" s="1">
        <f t="shared" si="1"/>
        <v>0</v>
      </c>
    </row>
    <row r="58" spans="1:38" ht="12.75" customHeight="1" hidden="1">
      <c r="A58" s="305" t="s">
        <v>246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9" t="s">
        <v>247</v>
      </c>
      <c r="AB58" s="309"/>
      <c r="AC58" s="309"/>
      <c r="AD58" s="309"/>
      <c r="AK58" s="1">
        <f t="shared" si="6"/>
        <v>0</v>
      </c>
      <c r="AL58" s="1">
        <f t="shared" si="1"/>
        <v>0</v>
      </c>
    </row>
    <row r="59" spans="1:38" ht="12.75" customHeight="1" hidden="1">
      <c r="A59" s="344" t="s">
        <v>248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09" t="s">
        <v>249</v>
      </c>
      <c r="AB59" s="309"/>
      <c r="AC59" s="309"/>
      <c r="AD59" s="309"/>
      <c r="AK59" s="1">
        <f t="shared" si="6"/>
        <v>0</v>
      </c>
      <c r="AL59" s="1">
        <f t="shared" si="1"/>
        <v>0</v>
      </c>
    </row>
    <row r="60" spans="1:38" ht="12.75" customHeight="1" hidden="1">
      <c r="A60" s="305" t="s">
        <v>250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9" t="s">
        <v>251</v>
      </c>
      <c r="AB60" s="309"/>
      <c r="AC60" s="309"/>
      <c r="AD60" s="309"/>
      <c r="AK60" s="1">
        <f t="shared" si="6"/>
        <v>0</v>
      </c>
      <c r="AL60" s="1">
        <f t="shared" si="1"/>
        <v>0</v>
      </c>
    </row>
    <row r="61" spans="1:38" ht="12.75" customHeight="1" hidden="1">
      <c r="A61" s="303" t="s">
        <v>254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9" t="s">
        <v>255</v>
      </c>
      <c r="AB61" s="309"/>
      <c r="AC61" s="309"/>
      <c r="AD61" s="309"/>
      <c r="AK61" s="1">
        <f t="shared" si="6"/>
        <v>0</v>
      </c>
      <c r="AL61" s="1">
        <f t="shared" si="1"/>
        <v>0</v>
      </c>
    </row>
    <row r="62" spans="1:38" ht="12.75" customHeight="1" hidden="1">
      <c r="A62" s="303" t="s">
        <v>256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9" t="s">
        <v>257</v>
      </c>
      <c r="AB62" s="309"/>
      <c r="AC62" s="309"/>
      <c r="AD62" s="309"/>
      <c r="AK62" s="1">
        <f t="shared" si="6"/>
        <v>0</v>
      </c>
      <c r="AL62" s="1">
        <f t="shared" si="1"/>
        <v>0</v>
      </c>
    </row>
    <row r="63" spans="1:38" ht="12.75" customHeight="1" hidden="1">
      <c r="A63" s="303" t="s">
        <v>258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9" t="s">
        <v>259</v>
      </c>
      <c r="AB63" s="309"/>
      <c r="AC63" s="309"/>
      <c r="AD63" s="309"/>
      <c r="AK63" s="1">
        <f t="shared" si="6"/>
        <v>0</v>
      </c>
      <c r="AL63" s="1">
        <f t="shared" si="1"/>
        <v>0</v>
      </c>
    </row>
    <row r="64" spans="1:38" ht="12.75" customHeight="1" hidden="1">
      <c r="A64" s="303" t="s">
        <v>260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9" t="s">
        <v>261</v>
      </c>
      <c r="AB64" s="309"/>
      <c r="AC64" s="309"/>
      <c r="AD64" s="309"/>
      <c r="AK64" s="1">
        <f t="shared" si="6"/>
        <v>0</v>
      </c>
      <c r="AL64" s="1">
        <f t="shared" si="1"/>
        <v>0</v>
      </c>
    </row>
    <row r="65" spans="1:38" ht="12.75" customHeight="1" hidden="1">
      <c r="A65" s="303" t="s">
        <v>262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9" t="s">
        <v>263</v>
      </c>
      <c r="AB65" s="309"/>
      <c r="AC65" s="309"/>
      <c r="AD65" s="309"/>
      <c r="AK65" s="1">
        <f t="shared" si="6"/>
        <v>0</v>
      </c>
      <c r="AL65" s="1">
        <f t="shared" si="1"/>
        <v>0</v>
      </c>
    </row>
    <row r="66" spans="1:38" ht="12.75" customHeight="1">
      <c r="A66" s="305" t="s">
        <v>250</v>
      </c>
      <c r="B66" s="306"/>
      <c r="C66" s="306"/>
      <c r="D66" s="306"/>
      <c r="E66" s="306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52" t="s">
        <v>251</v>
      </c>
      <c r="AB66" s="152"/>
      <c r="AC66" s="152"/>
      <c r="AD66" s="152"/>
      <c r="AE66">
        <v>192000</v>
      </c>
      <c r="AF66">
        <v>230000</v>
      </c>
      <c r="AG66">
        <v>0</v>
      </c>
      <c r="AH66">
        <v>0</v>
      </c>
      <c r="AI66">
        <v>0</v>
      </c>
      <c r="AJ66">
        <v>0</v>
      </c>
      <c r="AK66" s="1">
        <f t="shared" si="6"/>
        <v>192000</v>
      </c>
      <c r="AL66" s="1">
        <f t="shared" si="1"/>
        <v>230000</v>
      </c>
    </row>
    <row r="67" spans="1:38" ht="12.75" customHeight="1">
      <c r="A67" s="305" t="s">
        <v>564</v>
      </c>
      <c r="B67" s="306"/>
      <c r="C67" s="306"/>
      <c r="D67" s="306"/>
      <c r="E67" s="306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52" t="s">
        <v>252</v>
      </c>
      <c r="AB67" s="152"/>
      <c r="AC67" s="152"/>
      <c r="AD67" s="152"/>
      <c r="AE67">
        <v>1105000</v>
      </c>
      <c r="AF67">
        <v>1067000</v>
      </c>
      <c r="AG67">
        <v>0</v>
      </c>
      <c r="AH67">
        <v>0</v>
      </c>
      <c r="AI67">
        <v>0</v>
      </c>
      <c r="AJ67">
        <v>0</v>
      </c>
      <c r="AK67" s="1">
        <f t="shared" si="6"/>
        <v>1105000</v>
      </c>
      <c r="AL67" s="1">
        <f t="shared" si="1"/>
        <v>1067000</v>
      </c>
    </row>
    <row r="68" spans="1:37" ht="12.75" customHeight="1">
      <c r="A68" s="305" t="s">
        <v>612</v>
      </c>
      <c r="B68" s="306"/>
      <c r="C68" s="306"/>
      <c r="D68" s="306"/>
      <c r="E68" s="306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52" t="s">
        <v>613</v>
      </c>
      <c r="AB68" s="152"/>
      <c r="AC68" s="152"/>
      <c r="AD68" s="152"/>
      <c r="AE68">
        <v>0</v>
      </c>
      <c r="AF68">
        <v>355600</v>
      </c>
      <c r="AK68" s="1"/>
    </row>
    <row r="69" spans="1:38" ht="12.75" customHeight="1">
      <c r="A69" s="305" t="s">
        <v>246</v>
      </c>
      <c r="B69" s="306"/>
      <c r="C69" s="306"/>
      <c r="D69" s="306"/>
      <c r="E69" s="306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52" t="s">
        <v>593</v>
      </c>
      <c r="AB69" s="152"/>
      <c r="AC69" s="152"/>
      <c r="AD69" s="152"/>
      <c r="AE69">
        <v>0</v>
      </c>
      <c r="AF69">
        <v>316500</v>
      </c>
      <c r="AG69">
        <v>0</v>
      </c>
      <c r="AH69">
        <v>0</v>
      </c>
      <c r="AI69">
        <v>0</v>
      </c>
      <c r="AJ69">
        <v>0</v>
      </c>
      <c r="AK69" s="1"/>
      <c r="AL69" s="1">
        <f t="shared" si="1"/>
        <v>316500</v>
      </c>
    </row>
    <row r="70" spans="1:38" ht="12.75" customHeight="1">
      <c r="A70" s="334" t="s">
        <v>507</v>
      </c>
      <c r="B70" s="335"/>
      <c r="C70" s="335"/>
      <c r="D70" s="335"/>
      <c r="E70" s="335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54" t="s">
        <v>253</v>
      </c>
      <c r="AB70" s="152"/>
      <c r="AC70" s="152"/>
      <c r="AD70" s="152"/>
      <c r="AE70" s="1">
        <f aca="true" t="shared" si="11" ref="AE70:AK70">SUM(AE66:AE69)</f>
        <v>1297000</v>
      </c>
      <c r="AF70" s="1">
        <f t="shared" si="11"/>
        <v>1969100</v>
      </c>
      <c r="AG70" s="1">
        <f t="shared" si="11"/>
        <v>0</v>
      </c>
      <c r="AH70" s="1">
        <f t="shared" si="11"/>
        <v>0</v>
      </c>
      <c r="AI70" s="1">
        <f t="shared" si="11"/>
        <v>0</v>
      </c>
      <c r="AJ70" s="1">
        <f t="shared" si="11"/>
        <v>0</v>
      </c>
      <c r="AK70" s="1">
        <f t="shared" si="11"/>
        <v>1297000</v>
      </c>
      <c r="AL70" s="1">
        <f t="shared" si="1"/>
        <v>1969100</v>
      </c>
    </row>
    <row r="71" spans="1:38" ht="12.75">
      <c r="A71" s="303" t="s">
        <v>264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9" t="s">
        <v>265</v>
      </c>
      <c r="AB71" s="309"/>
      <c r="AC71" s="309"/>
      <c r="AD71" s="309"/>
      <c r="AE71">
        <v>5520300</v>
      </c>
      <c r="AF71">
        <v>5470300</v>
      </c>
      <c r="AG71">
        <v>0</v>
      </c>
      <c r="AH71">
        <v>0</v>
      </c>
      <c r="AI71">
        <v>0</v>
      </c>
      <c r="AJ71">
        <v>0</v>
      </c>
      <c r="AK71" s="1">
        <f t="shared" si="6"/>
        <v>5520300</v>
      </c>
      <c r="AL71" s="1">
        <f t="shared" si="1"/>
        <v>5470300</v>
      </c>
    </row>
    <row r="72" spans="1:38" ht="14.25" customHeight="1" hidden="1">
      <c r="A72" s="303" t="s">
        <v>266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9" t="s">
        <v>267</v>
      </c>
      <c r="AB72" s="309"/>
      <c r="AC72" s="309"/>
      <c r="AD72" s="309"/>
      <c r="AK72" s="1">
        <f t="shared" si="6"/>
        <v>0</v>
      </c>
      <c r="AL72" s="1">
        <f t="shared" si="1"/>
        <v>0</v>
      </c>
    </row>
    <row r="73" spans="1:38" ht="12.75" hidden="1">
      <c r="A73" s="303" t="s">
        <v>268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9" t="s">
        <v>269</v>
      </c>
      <c r="AB73" s="309"/>
      <c r="AC73" s="309"/>
      <c r="AD73" s="309"/>
      <c r="AK73" s="1">
        <f t="shared" si="6"/>
        <v>0</v>
      </c>
      <c r="AL73" s="1">
        <f t="shared" si="1"/>
        <v>0</v>
      </c>
    </row>
    <row r="74" spans="1:38" ht="12.75" customHeight="1" hidden="1">
      <c r="A74" s="303" t="s">
        <v>270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9" t="s">
        <v>271</v>
      </c>
      <c r="AB74" s="309"/>
      <c r="AC74" s="309"/>
      <c r="AD74" s="309"/>
      <c r="AK74" s="1">
        <f t="shared" si="6"/>
        <v>0</v>
      </c>
      <c r="AL74" s="1">
        <f t="shared" si="1"/>
        <v>0</v>
      </c>
    </row>
    <row r="75" spans="1:38" ht="12.75" hidden="1">
      <c r="A75" s="340" t="s">
        <v>272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09" t="s">
        <v>273</v>
      </c>
      <c r="AB75" s="309"/>
      <c r="AC75" s="309"/>
      <c r="AD75" s="309"/>
      <c r="AK75" s="1">
        <f t="shared" si="6"/>
        <v>0</v>
      </c>
      <c r="AL75" s="1">
        <f aca="true" t="shared" si="12" ref="AL75:AL104">SUM(AF75,AH75,AJ75)</f>
        <v>0</v>
      </c>
    </row>
    <row r="76" spans="1:38" ht="12.75">
      <c r="A76" s="303" t="s">
        <v>274</v>
      </c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9" t="s">
        <v>276</v>
      </c>
      <c r="AB76" s="309"/>
      <c r="AC76" s="309"/>
      <c r="AD76" s="309"/>
      <c r="AE76">
        <v>3730904</v>
      </c>
      <c r="AF76">
        <v>6085990</v>
      </c>
      <c r="AG76">
        <v>0</v>
      </c>
      <c r="AH76">
        <v>0</v>
      </c>
      <c r="AI76">
        <v>0</v>
      </c>
      <c r="AJ76">
        <v>0</v>
      </c>
      <c r="AK76" s="1">
        <f t="shared" si="6"/>
        <v>3730904</v>
      </c>
      <c r="AL76" s="1">
        <f t="shared" si="12"/>
        <v>6085990</v>
      </c>
    </row>
    <row r="77" spans="1:38" ht="12.75">
      <c r="A77" s="340" t="s">
        <v>275</v>
      </c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09" t="s">
        <v>552</v>
      </c>
      <c r="AB77" s="309"/>
      <c r="AC77" s="309"/>
      <c r="AD77" s="309"/>
      <c r="AE77">
        <v>1092123</v>
      </c>
      <c r="AF77">
        <v>877210</v>
      </c>
      <c r="AG77">
        <v>0</v>
      </c>
      <c r="AH77">
        <v>0</v>
      </c>
      <c r="AI77">
        <v>0</v>
      </c>
      <c r="AJ77">
        <v>0</v>
      </c>
      <c r="AK77" s="1">
        <f t="shared" si="6"/>
        <v>1092123</v>
      </c>
      <c r="AL77" s="1">
        <f t="shared" si="12"/>
        <v>877210</v>
      </c>
    </row>
    <row r="78" spans="1:38" ht="12.75">
      <c r="A78" s="342" t="s">
        <v>594</v>
      </c>
      <c r="B78" s="343"/>
      <c r="C78" s="343"/>
      <c r="D78" s="343"/>
      <c r="E78" s="343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52" t="s">
        <v>595</v>
      </c>
      <c r="AB78" s="152"/>
      <c r="AC78" s="152"/>
      <c r="AD78" s="152"/>
      <c r="AE78">
        <v>0</v>
      </c>
      <c r="AF78">
        <v>1110882</v>
      </c>
      <c r="AG78">
        <v>0</v>
      </c>
      <c r="AH78">
        <v>0</v>
      </c>
      <c r="AI78">
        <v>0</v>
      </c>
      <c r="AJ78">
        <v>0</v>
      </c>
      <c r="AK78" s="1"/>
      <c r="AL78" s="1">
        <f t="shared" si="12"/>
        <v>1110882</v>
      </c>
    </row>
    <row r="79" spans="1:38" s="1" customFormat="1" ht="12.75">
      <c r="A79" s="334" t="s">
        <v>527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16" t="s">
        <v>277</v>
      </c>
      <c r="AB79" s="316"/>
      <c r="AC79" s="316"/>
      <c r="AD79" s="316"/>
      <c r="AE79" s="1">
        <f>SUM(AE71:AE78)</f>
        <v>10343327</v>
      </c>
      <c r="AF79" s="1">
        <f aca="true" t="shared" si="13" ref="AF79:AK79">SUM(AF71:AF78)</f>
        <v>13544382</v>
      </c>
      <c r="AG79" s="1">
        <f t="shared" si="13"/>
        <v>0</v>
      </c>
      <c r="AH79" s="1">
        <f t="shared" si="13"/>
        <v>0</v>
      </c>
      <c r="AI79" s="1">
        <f t="shared" si="13"/>
        <v>0</v>
      </c>
      <c r="AJ79" s="1">
        <f t="shared" si="13"/>
        <v>0</v>
      </c>
      <c r="AK79" s="1">
        <f t="shared" si="13"/>
        <v>10343327</v>
      </c>
      <c r="AL79" s="1">
        <f t="shared" si="12"/>
        <v>13544382</v>
      </c>
    </row>
    <row r="80" spans="1:38" ht="12.75" hidden="1">
      <c r="A80" s="338" t="s">
        <v>278</v>
      </c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09" t="s">
        <v>279</v>
      </c>
      <c r="AB80" s="309"/>
      <c r="AC80" s="309"/>
      <c r="AD80" s="309"/>
      <c r="AK80" s="1">
        <f t="shared" si="6"/>
        <v>0</v>
      </c>
      <c r="AL80" s="1">
        <f t="shared" si="12"/>
        <v>0</v>
      </c>
    </row>
    <row r="81" spans="1:38" ht="12.75">
      <c r="A81" s="338" t="s">
        <v>280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09" t="s">
        <v>281</v>
      </c>
      <c r="AB81" s="309"/>
      <c r="AC81" s="309"/>
      <c r="AD81" s="309"/>
      <c r="AE81">
        <v>2271654</v>
      </c>
      <c r="AF81">
        <v>1371654</v>
      </c>
      <c r="AG81">
        <v>0</v>
      </c>
      <c r="AH81">
        <v>0</v>
      </c>
      <c r="AK81" s="1">
        <f t="shared" si="6"/>
        <v>2271654</v>
      </c>
      <c r="AL81" s="1">
        <f t="shared" si="12"/>
        <v>1371654</v>
      </c>
    </row>
    <row r="82" spans="1:38" ht="12.75" hidden="1">
      <c r="A82" s="338" t="s">
        <v>282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09" t="s">
        <v>283</v>
      </c>
      <c r="AB82" s="309"/>
      <c r="AC82" s="309"/>
      <c r="AD82" s="309"/>
      <c r="AK82" s="1">
        <f t="shared" si="6"/>
        <v>0</v>
      </c>
      <c r="AL82" s="1">
        <f t="shared" si="12"/>
        <v>0</v>
      </c>
    </row>
    <row r="83" spans="1:38" ht="12.75">
      <c r="A83" s="156" t="s">
        <v>551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2" t="s">
        <v>283</v>
      </c>
      <c r="AB83" s="152"/>
      <c r="AC83" s="152"/>
      <c r="AD83" s="152"/>
      <c r="AE83">
        <v>4960629</v>
      </c>
      <c r="AF83">
        <v>4960629</v>
      </c>
      <c r="AG83">
        <v>0</v>
      </c>
      <c r="AH83">
        <v>0</v>
      </c>
      <c r="AK83" s="1">
        <f t="shared" si="6"/>
        <v>4960629</v>
      </c>
      <c r="AL83" s="1">
        <f t="shared" si="12"/>
        <v>4960629</v>
      </c>
    </row>
    <row r="84" spans="1:38" ht="12.75">
      <c r="A84" s="338" t="s">
        <v>284</v>
      </c>
      <c r="B84" s="339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09" t="s">
        <v>285</v>
      </c>
      <c r="AB84" s="309"/>
      <c r="AC84" s="309"/>
      <c r="AD84" s="309"/>
      <c r="AE84">
        <v>12633203</v>
      </c>
      <c r="AF84">
        <v>12633203</v>
      </c>
      <c r="AG84">
        <v>0</v>
      </c>
      <c r="AH84">
        <v>43223</v>
      </c>
      <c r="AI84">
        <v>572000</v>
      </c>
      <c r="AJ84">
        <v>572000</v>
      </c>
      <c r="AK84" s="1">
        <f t="shared" si="6"/>
        <v>13205203</v>
      </c>
      <c r="AL84" s="1">
        <f t="shared" si="12"/>
        <v>13248426</v>
      </c>
    </row>
    <row r="85" spans="1:38" ht="12.75" customHeight="1" hidden="1">
      <c r="A85" s="336" t="s">
        <v>286</v>
      </c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09" t="s">
        <v>287</v>
      </c>
      <c r="AB85" s="309"/>
      <c r="AC85" s="309"/>
      <c r="AD85" s="309"/>
      <c r="AK85" s="1">
        <f t="shared" si="6"/>
        <v>0</v>
      </c>
      <c r="AL85" s="1">
        <f t="shared" si="12"/>
        <v>0</v>
      </c>
    </row>
    <row r="86" spans="1:38" ht="12.75" customHeight="1" hidden="1">
      <c r="A86" s="336" t="s">
        <v>288</v>
      </c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09" t="s">
        <v>289</v>
      </c>
      <c r="AB86" s="309"/>
      <c r="AC86" s="309"/>
      <c r="AD86" s="309"/>
      <c r="AK86" s="1">
        <f t="shared" si="6"/>
        <v>0</v>
      </c>
      <c r="AL86" s="1">
        <f t="shared" si="12"/>
        <v>0</v>
      </c>
    </row>
    <row r="87" spans="1:38" ht="12.75" customHeight="1">
      <c r="A87" s="336" t="s">
        <v>290</v>
      </c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09" t="s">
        <v>291</v>
      </c>
      <c r="AB87" s="309"/>
      <c r="AC87" s="309"/>
      <c r="AD87" s="309"/>
      <c r="AE87">
        <v>5363681</v>
      </c>
      <c r="AF87">
        <v>5120681</v>
      </c>
      <c r="AG87">
        <v>0</v>
      </c>
      <c r="AH87">
        <v>11670</v>
      </c>
      <c r="AI87">
        <v>154400</v>
      </c>
      <c r="AJ87">
        <v>154400</v>
      </c>
      <c r="AK87" s="1">
        <f t="shared" si="6"/>
        <v>5518081</v>
      </c>
      <c r="AL87" s="1">
        <f t="shared" si="12"/>
        <v>5286751</v>
      </c>
    </row>
    <row r="88" spans="1:38" ht="12.75" customHeight="1">
      <c r="A88" s="158" t="s">
        <v>278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2" t="s">
        <v>596</v>
      </c>
      <c r="AB88" s="152"/>
      <c r="AC88" s="152"/>
      <c r="AD88" s="152"/>
      <c r="AE88">
        <v>0</v>
      </c>
      <c r="AF88">
        <v>1000000</v>
      </c>
      <c r="AG88">
        <v>0</v>
      </c>
      <c r="AH88">
        <v>0</v>
      </c>
      <c r="AI88">
        <v>0</v>
      </c>
      <c r="AJ88">
        <v>0</v>
      </c>
      <c r="AK88" s="1">
        <f t="shared" si="6"/>
        <v>0</v>
      </c>
      <c r="AL88" s="1">
        <f t="shared" si="12"/>
        <v>1000000</v>
      </c>
    </row>
    <row r="89" spans="1:38" s="1" customFormat="1" ht="12.75" customHeight="1">
      <c r="A89" s="328" t="s">
        <v>528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16" t="s">
        <v>292</v>
      </c>
      <c r="AB89" s="316"/>
      <c r="AC89" s="316"/>
      <c r="AD89" s="316"/>
      <c r="AE89" s="1">
        <f>SUM(AE81:AE88)</f>
        <v>25229167</v>
      </c>
      <c r="AF89" s="1">
        <f>SUM(AF81:AF88)</f>
        <v>25086167</v>
      </c>
      <c r="AG89" s="1">
        <f>SUM(AG81:AG88)</f>
        <v>0</v>
      </c>
      <c r="AH89" s="1">
        <f>SUM(AH81:AH88)</f>
        <v>54893</v>
      </c>
      <c r="AI89" s="1">
        <f>SUM(AI81:AI87)</f>
        <v>726400</v>
      </c>
      <c r="AJ89" s="1">
        <f>SUM(AJ81:AJ87)</f>
        <v>726400</v>
      </c>
      <c r="AK89" s="1">
        <f t="shared" si="6"/>
        <v>25955567</v>
      </c>
      <c r="AL89" s="1">
        <f t="shared" si="12"/>
        <v>25867460</v>
      </c>
    </row>
    <row r="90" spans="1:38" ht="12" customHeight="1">
      <c r="A90" s="305" t="s">
        <v>293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9" t="s">
        <v>294</v>
      </c>
      <c r="AB90" s="309"/>
      <c r="AC90" s="309"/>
      <c r="AD90" s="309"/>
      <c r="AE90">
        <v>130149157</v>
      </c>
      <c r="AF90">
        <v>133732146</v>
      </c>
      <c r="AG90">
        <v>0</v>
      </c>
      <c r="AH90">
        <v>0</v>
      </c>
      <c r="AI90">
        <v>0</v>
      </c>
      <c r="AJ90">
        <v>0</v>
      </c>
      <c r="AK90" s="1">
        <f t="shared" si="6"/>
        <v>130149157</v>
      </c>
      <c r="AL90" s="1">
        <f t="shared" si="12"/>
        <v>133732146</v>
      </c>
    </row>
    <row r="91" spans="1:38" ht="12.75" customHeight="1" hidden="1">
      <c r="A91" s="305" t="s">
        <v>295</v>
      </c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9" t="s">
        <v>296</v>
      </c>
      <c r="AB91" s="309"/>
      <c r="AC91" s="309"/>
      <c r="AD91" s="309"/>
      <c r="AK91" s="1">
        <f t="shared" si="6"/>
        <v>0</v>
      </c>
      <c r="AL91" s="1">
        <f t="shared" si="12"/>
        <v>0</v>
      </c>
    </row>
    <row r="92" spans="1:38" ht="12.75" customHeight="1" hidden="1">
      <c r="A92" s="305" t="s">
        <v>297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9" t="s">
        <v>298</v>
      </c>
      <c r="AB92" s="309"/>
      <c r="AC92" s="309"/>
      <c r="AD92" s="309"/>
      <c r="AK92" s="1">
        <f t="shared" si="6"/>
        <v>0</v>
      </c>
      <c r="AL92" s="1">
        <f t="shared" si="12"/>
        <v>0</v>
      </c>
    </row>
    <row r="93" spans="1:38" ht="12.75" customHeight="1">
      <c r="A93" s="305" t="s">
        <v>299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9" t="s">
        <v>300</v>
      </c>
      <c r="AB93" s="309"/>
      <c r="AC93" s="309"/>
      <c r="AD93" s="309"/>
      <c r="AE93">
        <v>35140272</v>
      </c>
      <c r="AF93">
        <v>14518140</v>
      </c>
      <c r="AG93">
        <v>0</v>
      </c>
      <c r="AH93">
        <v>0</v>
      </c>
      <c r="AI93">
        <v>0</v>
      </c>
      <c r="AJ93">
        <v>0</v>
      </c>
      <c r="AK93" s="1">
        <f t="shared" si="6"/>
        <v>35140272</v>
      </c>
      <c r="AL93" s="1">
        <f t="shared" si="12"/>
        <v>14518140</v>
      </c>
    </row>
    <row r="94" spans="1:38" s="1" customFormat="1" ht="12.75" customHeight="1">
      <c r="A94" s="334" t="s">
        <v>529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16" t="s">
        <v>301</v>
      </c>
      <c r="AB94" s="316"/>
      <c r="AC94" s="316"/>
      <c r="AD94" s="316"/>
      <c r="AE94" s="1">
        <f aca="true" t="shared" si="14" ref="AE94:AJ94">SUM(AE90:AE93)</f>
        <v>165289429</v>
      </c>
      <c r="AF94" s="1">
        <f t="shared" si="14"/>
        <v>148250286</v>
      </c>
      <c r="AG94" s="1">
        <f t="shared" si="14"/>
        <v>0</v>
      </c>
      <c r="AH94" s="1">
        <f t="shared" si="14"/>
        <v>0</v>
      </c>
      <c r="AI94" s="1">
        <f t="shared" si="14"/>
        <v>0</v>
      </c>
      <c r="AJ94" s="1">
        <f t="shared" si="14"/>
        <v>0</v>
      </c>
      <c r="AK94" s="1">
        <f t="shared" si="6"/>
        <v>165289429</v>
      </c>
      <c r="AL94" s="1">
        <f t="shared" si="12"/>
        <v>148250286</v>
      </c>
    </row>
    <row r="95" spans="1:38" ht="12.75" customHeight="1" hidden="1">
      <c r="A95" s="305" t="s">
        <v>302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9" t="s">
        <v>303</v>
      </c>
      <c r="AB95" s="309"/>
      <c r="AC95" s="309"/>
      <c r="AD95" s="309"/>
      <c r="AK95" s="1">
        <f t="shared" si="6"/>
        <v>0</v>
      </c>
      <c r="AL95" s="1">
        <f t="shared" si="12"/>
        <v>0</v>
      </c>
    </row>
    <row r="96" spans="1:38" ht="12.75" customHeight="1" hidden="1">
      <c r="A96" s="305" t="s">
        <v>304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9" t="s">
        <v>305</v>
      </c>
      <c r="AB96" s="309"/>
      <c r="AC96" s="309"/>
      <c r="AD96" s="309"/>
      <c r="AK96" s="1">
        <f t="shared" si="6"/>
        <v>0</v>
      </c>
      <c r="AL96" s="1">
        <f t="shared" si="12"/>
        <v>0</v>
      </c>
    </row>
    <row r="97" spans="1:38" ht="12.75" customHeight="1" hidden="1">
      <c r="A97" s="305" t="s">
        <v>306</v>
      </c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9" t="s">
        <v>307</v>
      </c>
      <c r="AB97" s="309"/>
      <c r="AC97" s="309"/>
      <c r="AD97" s="309"/>
      <c r="AK97" s="1">
        <f t="shared" si="6"/>
        <v>0</v>
      </c>
      <c r="AL97" s="1">
        <f t="shared" si="12"/>
        <v>0</v>
      </c>
    </row>
    <row r="98" spans="1:38" ht="12.75" customHeight="1" hidden="1">
      <c r="A98" s="305" t="s">
        <v>308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9" t="s">
        <v>309</v>
      </c>
      <c r="AB98" s="309"/>
      <c r="AC98" s="309"/>
      <c r="AD98" s="309"/>
      <c r="AK98" s="1">
        <f t="shared" si="6"/>
        <v>0</v>
      </c>
      <c r="AL98" s="1">
        <f t="shared" si="12"/>
        <v>0</v>
      </c>
    </row>
    <row r="99" spans="1:38" ht="12.75" customHeight="1" hidden="1">
      <c r="A99" s="305" t="s">
        <v>310</v>
      </c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9" t="s">
        <v>311</v>
      </c>
      <c r="AB99" s="309"/>
      <c r="AC99" s="309"/>
      <c r="AD99" s="309"/>
      <c r="AK99" s="1">
        <f t="shared" si="6"/>
        <v>0</v>
      </c>
      <c r="AL99" s="1">
        <f t="shared" si="12"/>
        <v>0</v>
      </c>
    </row>
    <row r="100" spans="1:38" ht="12.75" hidden="1">
      <c r="A100" s="305" t="s">
        <v>312</v>
      </c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9" t="s">
        <v>313</v>
      </c>
      <c r="AB100" s="309"/>
      <c r="AC100" s="309"/>
      <c r="AD100" s="309"/>
      <c r="AK100" s="1">
        <f t="shared" si="6"/>
        <v>0</v>
      </c>
      <c r="AL100" s="1">
        <f t="shared" si="12"/>
        <v>0</v>
      </c>
    </row>
    <row r="101" spans="1:38" ht="12.75" hidden="1">
      <c r="A101" s="305" t="s">
        <v>314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9" t="s">
        <v>315</v>
      </c>
      <c r="AB101" s="309"/>
      <c r="AC101" s="309"/>
      <c r="AD101" s="309"/>
      <c r="AK101" s="1">
        <f t="shared" si="6"/>
        <v>0</v>
      </c>
      <c r="AL101" s="1">
        <f t="shared" si="12"/>
        <v>0</v>
      </c>
    </row>
    <row r="102" spans="1:38" ht="12.75">
      <c r="A102" s="305" t="s">
        <v>316</v>
      </c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9" t="s">
        <v>317</v>
      </c>
      <c r="AB102" s="309"/>
      <c r="AC102" s="309"/>
      <c r="AD102" s="309"/>
      <c r="AE102">
        <v>881960</v>
      </c>
      <c r="AF102">
        <v>881960</v>
      </c>
      <c r="AG102">
        <v>0</v>
      </c>
      <c r="AH102">
        <v>0</v>
      </c>
      <c r="AI102">
        <v>0</v>
      </c>
      <c r="AJ102">
        <v>0</v>
      </c>
      <c r="AK102" s="1">
        <f t="shared" si="6"/>
        <v>881960</v>
      </c>
      <c r="AL102" s="1">
        <f t="shared" si="12"/>
        <v>881960</v>
      </c>
    </row>
    <row r="103" spans="1:38" s="1" customFormat="1" ht="12.75">
      <c r="A103" s="334" t="s">
        <v>530</v>
      </c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16" t="s">
        <v>318</v>
      </c>
      <c r="AB103" s="316"/>
      <c r="AC103" s="316"/>
      <c r="AD103" s="316"/>
      <c r="AE103" s="1">
        <f>SUM(AE102)</f>
        <v>881960</v>
      </c>
      <c r="AF103" s="1">
        <f>SUM(AF102)</f>
        <v>881960</v>
      </c>
      <c r="AG103" s="1">
        <f>SUM(AG95:AG102)</f>
        <v>0</v>
      </c>
      <c r="AH103" s="1">
        <f>SUM(AH95:AH102)</f>
        <v>0</v>
      </c>
      <c r="AI103" s="1">
        <f>SUM(AI95:AI102)</f>
        <v>0</v>
      </c>
      <c r="AJ103" s="1">
        <f>SUM(AJ95:AJ102)</f>
        <v>0</v>
      </c>
      <c r="AK103" s="1">
        <f t="shared" si="6"/>
        <v>881960</v>
      </c>
      <c r="AL103" s="1">
        <f t="shared" si="12"/>
        <v>881960</v>
      </c>
    </row>
    <row r="104" spans="1:38" s="1" customFormat="1" ht="12.75">
      <c r="A104" s="328" t="s">
        <v>531</v>
      </c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30" t="s">
        <v>319</v>
      </c>
      <c r="AB104" s="331"/>
      <c r="AC104" s="331"/>
      <c r="AD104" s="332"/>
      <c r="AE104" s="1">
        <f>SUM(AE31,AE32,AE56,AE89,AE103,AE94,AE79,AE70)</f>
        <v>277944948</v>
      </c>
      <c r="AF104" s="1">
        <f>SUM(AF31,AF32,AF56,AF89,AF103,AF94,AF79,AF70)</f>
        <v>278885215</v>
      </c>
      <c r="AG104" s="1">
        <f>SUM(AG31,AG32,AG56,AG89,AG103,AG94,AG79)</f>
        <v>32591370</v>
      </c>
      <c r="AH104" s="1">
        <f>SUM(AH31,AH32,AH56,AH89,AH103,AH94,AH79)</f>
        <v>33399334</v>
      </c>
      <c r="AI104" s="1">
        <f>SUM(AI31,AI32,AI56,AI89,AI103,AI94,AI79)</f>
        <v>91313271</v>
      </c>
      <c r="AJ104" s="1">
        <f>SUM(AJ31,AJ32,AJ56,AJ89,AJ103,AJ94,AJ79)</f>
        <v>95019730</v>
      </c>
      <c r="AK104" s="1">
        <f t="shared" si="6"/>
        <v>401849589</v>
      </c>
      <c r="AL104" s="1">
        <f t="shared" si="12"/>
        <v>407304279</v>
      </c>
    </row>
    <row r="105" spans="1:2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313" t="s">
        <v>320</v>
      </c>
      <c r="B106" s="313"/>
      <c r="C106" s="313"/>
      <c r="D106" s="313"/>
      <c r="E106" s="313"/>
      <c r="F106" s="31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313" t="s">
        <v>107</v>
      </c>
      <c r="B107" s="313"/>
      <c r="C107" s="313"/>
      <c r="D107" s="313"/>
      <c r="E107" s="313"/>
      <c r="F107" s="31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37" ht="12.75">
      <c r="A108" s="333" t="s">
        <v>108</v>
      </c>
      <c r="B108" s="333"/>
      <c r="C108" s="333"/>
      <c r="D108" s="333"/>
      <c r="E108" s="333"/>
      <c r="F108" s="33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 t="s">
        <v>109</v>
      </c>
      <c r="AE108" s="106" t="s">
        <v>516</v>
      </c>
      <c r="AF108" s="106" t="s">
        <v>516</v>
      </c>
      <c r="AG108" s="106" t="s">
        <v>159</v>
      </c>
      <c r="AH108" s="106" t="s">
        <v>159</v>
      </c>
      <c r="AI108" s="106" t="s">
        <v>160</v>
      </c>
      <c r="AJ108" s="106" t="s">
        <v>160</v>
      </c>
      <c r="AK108" s="106" t="s">
        <v>365</v>
      </c>
    </row>
    <row r="109" spans="1:38" ht="12.75" hidden="1">
      <c r="A109" s="322" t="s">
        <v>321</v>
      </c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4"/>
      <c r="AA109" s="307" t="s">
        <v>322</v>
      </c>
      <c r="AB109" s="308"/>
      <c r="AC109" s="308"/>
      <c r="AD109" s="308"/>
      <c r="AK109">
        <f aca="true" t="shared" si="15" ref="AK109:AK119">SUM(AE109:AI109)</f>
        <v>0</v>
      </c>
      <c r="AL109" s="1">
        <f aca="true" t="shared" si="16" ref="AL109:AL135">SUM(AF109,AH109,AJ109)</f>
        <v>0</v>
      </c>
    </row>
    <row r="110" spans="1:38" ht="12.75" hidden="1">
      <c r="A110" s="322" t="s">
        <v>323</v>
      </c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4"/>
      <c r="AA110" s="307" t="s">
        <v>324</v>
      </c>
      <c r="AB110" s="308"/>
      <c r="AC110" s="308"/>
      <c r="AD110" s="308"/>
      <c r="AK110">
        <f t="shared" si="15"/>
        <v>0</v>
      </c>
      <c r="AL110" s="1">
        <f t="shared" si="16"/>
        <v>0</v>
      </c>
    </row>
    <row r="111" spans="1:38" ht="12.75" hidden="1">
      <c r="A111" s="322" t="s">
        <v>325</v>
      </c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4"/>
      <c r="AA111" s="307" t="s">
        <v>326</v>
      </c>
      <c r="AB111" s="308"/>
      <c r="AC111" s="308"/>
      <c r="AD111" s="308"/>
      <c r="AK111">
        <f t="shared" si="15"/>
        <v>0</v>
      </c>
      <c r="AL111" s="1">
        <f t="shared" si="16"/>
        <v>0</v>
      </c>
    </row>
    <row r="112" spans="1:38" ht="12.75" hidden="1">
      <c r="A112" s="325" t="s">
        <v>327</v>
      </c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7"/>
      <c r="AA112" s="320" t="s">
        <v>328</v>
      </c>
      <c r="AB112" s="321"/>
      <c r="AC112" s="321"/>
      <c r="AD112" s="321"/>
      <c r="AE112">
        <f aca="true" t="shared" si="17" ref="AE112:AJ112">SUM(AE109:AE111)</f>
        <v>0</v>
      </c>
      <c r="AF112">
        <f t="shared" si="17"/>
        <v>0</v>
      </c>
      <c r="AG112">
        <f t="shared" si="17"/>
        <v>0</v>
      </c>
      <c r="AH112">
        <f t="shared" si="17"/>
        <v>0</v>
      </c>
      <c r="AI112">
        <f t="shared" si="17"/>
        <v>0</v>
      </c>
      <c r="AJ112">
        <f t="shared" si="17"/>
        <v>0</v>
      </c>
      <c r="AK112">
        <f t="shared" si="15"/>
        <v>0</v>
      </c>
      <c r="AL112" s="1">
        <f t="shared" si="16"/>
        <v>0</v>
      </c>
    </row>
    <row r="113" spans="1:38" ht="12.75" hidden="1">
      <c r="A113" s="310" t="s">
        <v>329</v>
      </c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2"/>
      <c r="AA113" s="307" t="s">
        <v>330</v>
      </c>
      <c r="AB113" s="308"/>
      <c r="AC113" s="308"/>
      <c r="AD113" s="308"/>
      <c r="AK113">
        <f t="shared" si="15"/>
        <v>0</v>
      </c>
      <c r="AL113" s="1">
        <f t="shared" si="16"/>
        <v>0</v>
      </c>
    </row>
    <row r="114" spans="1:38" s="1" customFormat="1" ht="12.75" hidden="1">
      <c r="A114" s="310" t="s">
        <v>331</v>
      </c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2"/>
      <c r="AA114" s="307" t="s">
        <v>332</v>
      </c>
      <c r="AB114" s="308"/>
      <c r="AC114" s="308"/>
      <c r="AD114" s="308"/>
      <c r="AE114"/>
      <c r="AF114"/>
      <c r="AG114"/>
      <c r="AH114"/>
      <c r="AI114"/>
      <c r="AJ114"/>
      <c r="AK114">
        <f t="shared" si="15"/>
        <v>0</v>
      </c>
      <c r="AL114" s="1">
        <f t="shared" si="16"/>
        <v>0</v>
      </c>
    </row>
    <row r="115" spans="1:38" ht="12.75" hidden="1">
      <c r="A115" s="322" t="s">
        <v>333</v>
      </c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4"/>
      <c r="AA115" s="307" t="s">
        <v>334</v>
      </c>
      <c r="AB115" s="308"/>
      <c r="AC115" s="308"/>
      <c r="AD115" s="308"/>
      <c r="AK115">
        <f t="shared" si="15"/>
        <v>0</v>
      </c>
      <c r="AL115" s="1">
        <f t="shared" si="16"/>
        <v>0</v>
      </c>
    </row>
    <row r="116" spans="1:38" ht="12.75" hidden="1">
      <c r="A116" s="322" t="s">
        <v>335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4"/>
      <c r="AA116" s="307" t="s">
        <v>336</v>
      </c>
      <c r="AB116" s="308"/>
      <c r="AC116" s="308"/>
      <c r="AD116" s="308"/>
      <c r="AK116">
        <f t="shared" si="15"/>
        <v>0</v>
      </c>
      <c r="AL116" s="1">
        <f t="shared" si="16"/>
        <v>0</v>
      </c>
    </row>
    <row r="117" spans="1:38" ht="12.75" hidden="1">
      <c r="A117" s="317" t="s">
        <v>337</v>
      </c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9"/>
      <c r="AA117" s="320" t="s">
        <v>338</v>
      </c>
      <c r="AB117" s="321"/>
      <c r="AC117" s="321"/>
      <c r="AD117" s="321"/>
      <c r="AE117">
        <f>SUM(AE113:AE116)</f>
        <v>0</v>
      </c>
      <c r="AF117">
        <f>SUM(AF113:AF116)</f>
        <v>0</v>
      </c>
      <c r="AK117">
        <f t="shared" si="15"/>
        <v>0</v>
      </c>
      <c r="AL117" s="1">
        <f t="shared" si="16"/>
        <v>0</v>
      </c>
    </row>
    <row r="118" spans="1:38" ht="12.75" hidden="1">
      <c r="A118" s="310" t="s">
        <v>339</v>
      </c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2"/>
      <c r="AA118" s="307" t="s">
        <v>340</v>
      </c>
      <c r="AB118" s="308"/>
      <c r="AC118" s="308"/>
      <c r="AD118" s="308"/>
      <c r="AK118">
        <f t="shared" si="15"/>
        <v>0</v>
      </c>
      <c r="AL118" s="1">
        <f t="shared" si="16"/>
        <v>0</v>
      </c>
    </row>
    <row r="119" spans="1:38" ht="12.75" hidden="1">
      <c r="A119" s="310" t="s">
        <v>341</v>
      </c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2"/>
      <c r="AA119" s="307" t="s">
        <v>342</v>
      </c>
      <c r="AB119" s="308"/>
      <c r="AC119" s="308"/>
      <c r="AD119" s="308"/>
      <c r="AK119">
        <f t="shared" si="15"/>
        <v>0</v>
      </c>
      <c r="AL119" s="1">
        <f t="shared" si="16"/>
        <v>0</v>
      </c>
    </row>
    <row r="120" spans="1:38" s="1" customFormat="1" ht="12.75">
      <c r="A120" s="95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7"/>
      <c r="AA120" s="98"/>
      <c r="AB120" s="99"/>
      <c r="AC120" s="99"/>
      <c r="AD120" s="99"/>
      <c r="AE120" s="1" t="s">
        <v>517</v>
      </c>
      <c r="AF120" s="1" t="s">
        <v>592</v>
      </c>
      <c r="AG120" s="1" t="s">
        <v>517</v>
      </c>
      <c r="AH120" s="1" t="s">
        <v>592</v>
      </c>
      <c r="AI120" s="1" t="s">
        <v>517</v>
      </c>
      <c r="AJ120" s="1" t="s">
        <v>592</v>
      </c>
      <c r="AK120" s="1" t="s">
        <v>517</v>
      </c>
      <c r="AL120" s="1" t="s">
        <v>592</v>
      </c>
    </row>
    <row r="121" spans="1:32" s="1" customFormat="1" ht="12.75">
      <c r="A121" s="314" t="s">
        <v>614</v>
      </c>
      <c r="B121" s="315"/>
      <c r="C121" s="315"/>
      <c r="D121" s="315"/>
      <c r="E121" s="31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7"/>
      <c r="AA121" s="286" t="s">
        <v>342</v>
      </c>
      <c r="AB121" s="287"/>
      <c r="AC121" s="287"/>
      <c r="AD121" s="287"/>
      <c r="AE121" s="107">
        <v>3071902</v>
      </c>
      <c r="AF121" s="107">
        <v>6764358</v>
      </c>
    </row>
    <row r="122" spans="1:38" ht="12.75">
      <c r="A122" s="310" t="s">
        <v>343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2"/>
      <c r="AA122" s="307" t="s">
        <v>344</v>
      </c>
      <c r="AB122" s="308"/>
      <c r="AC122" s="308"/>
      <c r="AD122" s="308"/>
      <c r="AE122">
        <v>115250848</v>
      </c>
      <c r="AF122">
        <v>119764734</v>
      </c>
      <c r="AG122">
        <v>0</v>
      </c>
      <c r="AH122">
        <v>0</v>
      </c>
      <c r="AI122">
        <v>0</v>
      </c>
      <c r="AJ122">
        <v>0</v>
      </c>
      <c r="AK122">
        <f aca="true" t="shared" si="18" ref="AK122:AK133">SUM(AE122,AG122,AI122)</f>
        <v>115250848</v>
      </c>
      <c r="AL122" s="1">
        <f t="shared" si="16"/>
        <v>119764734</v>
      </c>
    </row>
    <row r="123" spans="1:38" ht="12.75" hidden="1">
      <c r="A123" s="310" t="s">
        <v>345</v>
      </c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2"/>
      <c r="AA123" s="307" t="s">
        <v>488</v>
      </c>
      <c r="AB123" s="308"/>
      <c r="AC123" s="308"/>
      <c r="AD123" s="308"/>
      <c r="AK123">
        <f t="shared" si="18"/>
        <v>0</v>
      </c>
      <c r="AL123" s="1">
        <f t="shared" si="16"/>
        <v>0</v>
      </c>
    </row>
    <row r="124" spans="1:38" ht="12.75" hidden="1">
      <c r="A124" s="310" t="s">
        <v>346</v>
      </c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2"/>
      <c r="AA124" s="307" t="s">
        <v>347</v>
      </c>
      <c r="AB124" s="308"/>
      <c r="AC124" s="308"/>
      <c r="AD124" s="308"/>
      <c r="AK124">
        <f t="shared" si="18"/>
        <v>0</v>
      </c>
      <c r="AL124" s="1">
        <f t="shared" si="16"/>
        <v>0</v>
      </c>
    </row>
    <row r="125" spans="1:38" ht="12.75" hidden="1">
      <c r="A125" s="310" t="s">
        <v>348</v>
      </c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2"/>
      <c r="AA125" s="307" t="s">
        <v>349</v>
      </c>
      <c r="AB125" s="308"/>
      <c r="AC125" s="308"/>
      <c r="AD125" s="308"/>
      <c r="AK125">
        <f t="shared" si="18"/>
        <v>0</v>
      </c>
      <c r="AL125" s="1">
        <f t="shared" si="16"/>
        <v>0</v>
      </c>
    </row>
    <row r="126" spans="1:38" s="1" customFormat="1" ht="12.75">
      <c r="A126" s="317" t="s">
        <v>532</v>
      </c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9"/>
      <c r="AA126" s="320" t="s">
        <v>350</v>
      </c>
      <c r="AB126" s="321"/>
      <c r="AC126" s="321"/>
      <c r="AD126" s="321"/>
      <c r="AE126" s="1">
        <f>SUM(AE121:AE125)</f>
        <v>118322750</v>
      </c>
      <c r="AF126" s="1">
        <f aca="true" t="shared" si="19" ref="AF126:AL126">SUM(AF121:AF125)</f>
        <v>126529092</v>
      </c>
      <c r="AG126" s="1">
        <f t="shared" si="19"/>
        <v>0</v>
      </c>
      <c r="AH126" s="1">
        <f t="shared" si="19"/>
        <v>0</v>
      </c>
      <c r="AI126" s="1">
        <f t="shared" si="19"/>
        <v>0</v>
      </c>
      <c r="AJ126" s="1">
        <f t="shared" si="19"/>
        <v>0</v>
      </c>
      <c r="AK126" s="1">
        <f t="shared" si="19"/>
        <v>115250848</v>
      </c>
      <c r="AL126" s="1">
        <f t="shared" si="19"/>
        <v>119764734</v>
      </c>
    </row>
    <row r="127" spans="1:38" ht="12.75" hidden="1">
      <c r="A127" s="310" t="s">
        <v>351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2"/>
      <c r="AA127" s="307" t="s">
        <v>352</v>
      </c>
      <c r="AB127" s="308"/>
      <c r="AC127" s="308"/>
      <c r="AD127" s="308"/>
      <c r="AK127">
        <f t="shared" si="18"/>
        <v>0</v>
      </c>
      <c r="AL127" s="1">
        <f t="shared" si="16"/>
        <v>0</v>
      </c>
    </row>
    <row r="128" spans="1:38" ht="12.75" hidden="1">
      <c r="A128" s="322" t="s">
        <v>353</v>
      </c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4"/>
      <c r="AA128" s="307" t="s">
        <v>354</v>
      </c>
      <c r="AB128" s="308"/>
      <c r="AC128" s="308"/>
      <c r="AD128" s="308"/>
      <c r="AK128">
        <f t="shared" si="18"/>
        <v>0</v>
      </c>
      <c r="AL128" s="1">
        <f t="shared" si="16"/>
        <v>0</v>
      </c>
    </row>
    <row r="129" spans="1:38" ht="12.75" hidden="1">
      <c r="A129" s="310" t="s">
        <v>355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2"/>
      <c r="AA129" s="307" t="s">
        <v>356</v>
      </c>
      <c r="AB129" s="308"/>
      <c r="AC129" s="308"/>
      <c r="AD129" s="308"/>
      <c r="AK129">
        <f t="shared" si="18"/>
        <v>0</v>
      </c>
      <c r="AL129" s="1">
        <f t="shared" si="16"/>
        <v>0</v>
      </c>
    </row>
    <row r="130" spans="1:38" ht="12.75" hidden="1">
      <c r="A130" s="310" t="s">
        <v>357</v>
      </c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2"/>
      <c r="AA130" s="307" t="s">
        <v>358</v>
      </c>
      <c r="AB130" s="308"/>
      <c r="AC130" s="308"/>
      <c r="AD130" s="308"/>
      <c r="AK130">
        <f t="shared" si="18"/>
        <v>0</v>
      </c>
      <c r="AL130" s="1">
        <f t="shared" si="16"/>
        <v>0</v>
      </c>
    </row>
    <row r="131" spans="1:38" ht="12.75" hidden="1">
      <c r="A131" s="317" t="s">
        <v>359</v>
      </c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9"/>
      <c r="AA131" s="320" t="s">
        <v>360</v>
      </c>
      <c r="AB131" s="321"/>
      <c r="AC131" s="321"/>
      <c r="AD131" s="321"/>
      <c r="AE131">
        <f aca="true" t="shared" si="20" ref="AE131:AJ131">SUM(AE127:AE130)</f>
        <v>0</v>
      </c>
      <c r="AF131">
        <f t="shared" si="20"/>
        <v>0</v>
      </c>
      <c r="AG131">
        <f t="shared" si="20"/>
        <v>0</v>
      </c>
      <c r="AH131">
        <f t="shared" si="20"/>
        <v>0</v>
      </c>
      <c r="AI131">
        <f t="shared" si="20"/>
        <v>0</v>
      </c>
      <c r="AJ131">
        <f t="shared" si="20"/>
        <v>0</v>
      </c>
      <c r="AK131">
        <f t="shared" si="18"/>
        <v>0</v>
      </c>
      <c r="AL131" s="1">
        <f t="shared" si="16"/>
        <v>0</v>
      </c>
    </row>
    <row r="132" spans="1:38" ht="12.75" hidden="1">
      <c r="A132" s="322" t="s">
        <v>361</v>
      </c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4"/>
      <c r="AA132" s="307" t="s">
        <v>362</v>
      </c>
      <c r="AB132" s="308"/>
      <c r="AC132" s="308"/>
      <c r="AD132" s="308"/>
      <c r="AK132">
        <f t="shared" si="18"/>
        <v>0</v>
      </c>
      <c r="AL132" s="1">
        <f t="shared" si="16"/>
        <v>0</v>
      </c>
    </row>
    <row r="133" spans="1:38" s="1" customFormat="1" ht="12.75">
      <c r="A133" s="317" t="s">
        <v>533</v>
      </c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9"/>
      <c r="AA133" s="320" t="s">
        <v>363</v>
      </c>
      <c r="AB133" s="321"/>
      <c r="AC133" s="321"/>
      <c r="AD133" s="321"/>
      <c r="AE133" s="1">
        <f aca="true" t="shared" si="21" ref="AE133:AJ133">SUM(AE126,AE131,AE132)</f>
        <v>118322750</v>
      </c>
      <c r="AF133" s="1">
        <f t="shared" si="21"/>
        <v>126529092</v>
      </c>
      <c r="AG133" s="1">
        <f t="shared" si="21"/>
        <v>0</v>
      </c>
      <c r="AH133" s="1">
        <f t="shared" si="21"/>
        <v>0</v>
      </c>
      <c r="AI133" s="1">
        <f t="shared" si="21"/>
        <v>0</v>
      </c>
      <c r="AJ133" s="1">
        <f t="shared" si="21"/>
        <v>0</v>
      </c>
      <c r="AK133" s="1">
        <f t="shared" si="18"/>
        <v>118322750</v>
      </c>
      <c r="AL133" s="1">
        <f t="shared" si="16"/>
        <v>126529092</v>
      </c>
    </row>
    <row r="134" ht="12.75">
      <c r="AL134" s="1">
        <f t="shared" si="16"/>
        <v>0</v>
      </c>
    </row>
    <row r="135" spans="1:38" s="1" customFormat="1" ht="12.75">
      <c r="A135" s="1" t="s">
        <v>364</v>
      </c>
      <c r="AE135" s="1">
        <f aca="true" t="shared" si="22" ref="AE135:AK135">SUM(AE104,AE133)</f>
        <v>396267698</v>
      </c>
      <c r="AF135" s="1">
        <f t="shared" si="22"/>
        <v>405414307</v>
      </c>
      <c r="AG135" s="1">
        <f t="shared" si="22"/>
        <v>32591370</v>
      </c>
      <c r="AH135" s="1">
        <f t="shared" si="22"/>
        <v>33399334</v>
      </c>
      <c r="AI135" s="1">
        <f t="shared" si="22"/>
        <v>91313271</v>
      </c>
      <c r="AJ135" s="1">
        <f t="shared" si="22"/>
        <v>95019730</v>
      </c>
      <c r="AK135" s="1">
        <f t="shared" si="22"/>
        <v>520172339</v>
      </c>
      <c r="AL135" s="1">
        <f t="shared" si="16"/>
        <v>533833371</v>
      </c>
    </row>
    <row r="197" ht="15.75" customHeight="1"/>
  </sheetData>
  <sheetProtection/>
  <mergeCells count="236">
    <mergeCell ref="A1:F1"/>
    <mergeCell ref="A9:Z9"/>
    <mergeCell ref="AA9:AD9"/>
    <mergeCell ref="A4:F4"/>
    <mergeCell ref="A3:I3"/>
    <mergeCell ref="A10:Z10"/>
    <mergeCell ref="AA10:AD10"/>
    <mergeCell ref="A5:AA5"/>
    <mergeCell ref="A7:I7"/>
    <mergeCell ref="A11:Z11"/>
    <mergeCell ref="AA11:AD11"/>
    <mergeCell ref="A12:Z12"/>
    <mergeCell ref="AA12:AD12"/>
    <mergeCell ref="A13:Z13"/>
    <mergeCell ref="AA13:AD13"/>
    <mergeCell ref="A14:Z14"/>
    <mergeCell ref="AA14:AD14"/>
    <mergeCell ref="A15:Z15"/>
    <mergeCell ref="AA15:AD15"/>
    <mergeCell ref="A16:Z16"/>
    <mergeCell ref="AA16:AD16"/>
    <mergeCell ref="A17:Z17"/>
    <mergeCell ref="AA17:AD17"/>
    <mergeCell ref="A18:Z18"/>
    <mergeCell ref="AA18:AD18"/>
    <mergeCell ref="A19:Z19"/>
    <mergeCell ref="AA19:AD19"/>
    <mergeCell ref="A20:Z20"/>
    <mergeCell ref="AA20:AD20"/>
    <mergeCell ref="A21:Z21"/>
    <mergeCell ref="AA21:AD21"/>
    <mergeCell ref="A25:Z25"/>
    <mergeCell ref="AA25:AD25"/>
    <mergeCell ref="A24:E24"/>
    <mergeCell ref="A22:E22"/>
    <mergeCell ref="A23:E23"/>
    <mergeCell ref="A26:Z26"/>
    <mergeCell ref="AA26:AD26"/>
    <mergeCell ref="A27:Z27"/>
    <mergeCell ref="AA27:AD27"/>
    <mergeCell ref="A29:Z29"/>
    <mergeCell ref="AA29:AD29"/>
    <mergeCell ref="A28:E28"/>
    <mergeCell ref="A30:Z30"/>
    <mergeCell ref="AA30:AD30"/>
    <mergeCell ref="A31:Z31"/>
    <mergeCell ref="AA31:AD31"/>
    <mergeCell ref="A32:Z32"/>
    <mergeCell ref="AA32:AD32"/>
    <mergeCell ref="A33:Z33"/>
    <mergeCell ref="AA33:AD33"/>
    <mergeCell ref="A34:Z34"/>
    <mergeCell ref="AA34:AD34"/>
    <mergeCell ref="A35:Z35"/>
    <mergeCell ref="AA35:AD35"/>
    <mergeCell ref="A36:Z36"/>
    <mergeCell ref="AA36:AD36"/>
    <mergeCell ref="A37:Z37"/>
    <mergeCell ref="AA37:AD37"/>
    <mergeCell ref="A38:Z38"/>
    <mergeCell ref="AA38:AD38"/>
    <mergeCell ref="A40:Z40"/>
    <mergeCell ref="AA40:AD40"/>
    <mergeCell ref="A67:E67"/>
    <mergeCell ref="A66:E66"/>
    <mergeCell ref="A49:Z49"/>
    <mergeCell ref="AA49:AD49"/>
    <mergeCell ref="A41:Z41"/>
    <mergeCell ref="AA41:AD41"/>
    <mergeCell ref="A47:Z47"/>
    <mergeCell ref="AA47:AD47"/>
    <mergeCell ref="A48:Z48"/>
    <mergeCell ref="AA48:AD48"/>
    <mergeCell ref="A43:Z43"/>
    <mergeCell ref="AA43:AD43"/>
    <mergeCell ref="A46:Z46"/>
    <mergeCell ref="AA46:AD46"/>
    <mergeCell ref="A44:Z44"/>
    <mergeCell ref="AA44:AD44"/>
    <mergeCell ref="A45:Z45"/>
    <mergeCell ref="AA45:AD45"/>
    <mergeCell ref="AA59:AD59"/>
    <mergeCell ref="A53:Z53"/>
    <mergeCell ref="AA53:AD53"/>
    <mergeCell ref="A54:Z54"/>
    <mergeCell ref="AA54:AD54"/>
    <mergeCell ref="A55:Z55"/>
    <mergeCell ref="AA55:AD55"/>
    <mergeCell ref="AA58:AD58"/>
    <mergeCell ref="AA60:AD60"/>
    <mergeCell ref="A56:E56"/>
    <mergeCell ref="A70:E70"/>
    <mergeCell ref="A61:Z61"/>
    <mergeCell ref="AA61:AD61"/>
    <mergeCell ref="AA64:AD64"/>
    <mergeCell ref="A57:Z57"/>
    <mergeCell ref="AA57:AD57"/>
    <mergeCell ref="A58:Z58"/>
    <mergeCell ref="A59:Z59"/>
    <mergeCell ref="AA65:AD65"/>
    <mergeCell ref="A62:Z62"/>
    <mergeCell ref="AA62:AD62"/>
    <mergeCell ref="A63:Z63"/>
    <mergeCell ref="AA63:AD63"/>
    <mergeCell ref="A64:Z64"/>
    <mergeCell ref="AA73:AD73"/>
    <mergeCell ref="A74:Z74"/>
    <mergeCell ref="AA74:AD74"/>
    <mergeCell ref="A71:Z71"/>
    <mergeCell ref="AA71:AD71"/>
    <mergeCell ref="A72:Z72"/>
    <mergeCell ref="AA72:AD72"/>
    <mergeCell ref="A73:Z73"/>
    <mergeCell ref="AA77:AD77"/>
    <mergeCell ref="A79:Z79"/>
    <mergeCell ref="AA79:AD79"/>
    <mergeCell ref="A75:Z75"/>
    <mergeCell ref="AA75:AD75"/>
    <mergeCell ref="A76:Z76"/>
    <mergeCell ref="AA76:AD76"/>
    <mergeCell ref="A77:Z77"/>
    <mergeCell ref="A78:E78"/>
    <mergeCell ref="A89:Z89"/>
    <mergeCell ref="AA82:AD82"/>
    <mergeCell ref="A84:Z84"/>
    <mergeCell ref="AA84:AD84"/>
    <mergeCell ref="A80:Z80"/>
    <mergeCell ref="AA80:AD80"/>
    <mergeCell ref="A81:Z81"/>
    <mergeCell ref="AA81:AD81"/>
    <mergeCell ref="A82:Z82"/>
    <mergeCell ref="A85:Z85"/>
    <mergeCell ref="AA85:AD85"/>
    <mergeCell ref="A86:Z86"/>
    <mergeCell ref="AA86:AD86"/>
    <mergeCell ref="A87:Z87"/>
    <mergeCell ref="AA87:AD87"/>
    <mergeCell ref="AA95:AD95"/>
    <mergeCell ref="A93:Z93"/>
    <mergeCell ref="AA93:AD93"/>
    <mergeCell ref="A94:Z94"/>
    <mergeCell ref="AA94:AD94"/>
    <mergeCell ref="A95:Z95"/>
    <mergeCell ref="AA98:AD98"/>
    <mergeCell ref="A99:Z99"/>
    <mergeCell ref="AA99:AD99"/>
    <mergeCell ref="A96:Z96"/>
    <mergeCell ref="AA96:AD96"/>
    <mergeCell ref="A97:Z97"/>
    <mergeCell ref="AA97:AD97"/>
    <mergeCell ref="A98:Z98"/>
    <mergeCell ref="A103:Z103"/>
    <mergeCell ref="AA103:AD103"/>
    <mergeCell ref="A100:Z100"/>
    <mergeCell ref="AA100:AD100"/>
    <mergeCell ref="A101:Z101"/>
    <mergeCell ref="AA101:AD101"/>
    <mergeCell ref="A102:Z102"/>
    <mergeCell ref="AA112:AD112"/>
    <mergeCell ref="A109:Z109"/>
    <mergeCell ref="AA109:AD109"/>
    <mergeCell ref="A106:F106"/>
    <mergeCell ref="A104:Z104"/>
    <mergeCell ref="AA104:AD104"/>
    <mergeCell ref="A107:F107"/>
    <mergeCell ref="A108:F108"/>
    <mergeCell ref="AA114:AD114"/>
    <mergeCell ref="A115:Z115"/>
    <mergeCell ref="AA115:AD115"/>
    <mergeCell ref="A116:Z116"/>
    <mergeCell ref="A113:Z113"/>
    <mergeCell ref="A110:Z110"/>
    <mergeCell ref="AA110:AD110"/>
    <mergeCell ref="A111:Z111"/>
    <mergeCell ref="AA111:AD111"/>
    <mergeCell ref="A112:Z112"/>
    <mergeCell ref="A90:Z90"/>
    <mergeCell ref="AA90:AD90"/>
    <mergeCell ref="A42:Z42"/>
    <mergeCell ref="AA42:AD42"/>
    <mergeCell ref="AA50:AD50"/>
    <mergeCell ref="A51:Z51"/>
    <mergeCell ref="AA51:AD51"/>
    <mergeCell ref="A68:E68"/>
    <mergeCell ref="A69:E69"/>
    <mergeCell ref="AA89:AD89"/>
    <mergeCell ref="AA119:AD119"/>
    <mergeCell ref="A122:Z122"/>
    <mergeCell ref="AA122:AD122"/>
    <mergeCell ref="A118:Z118"/>
    <mergeCell ref="AA118:AD118"/>
    <mergeCell ref="AA92:AD92"/>
    <mergeCell ref="AA113:AD113"/>
    <mergeCell ref="A117:Z117"/>
    <mergeCell ref="AA117:AD117"/>
    <mergeCell ref="A114:Z114"/>
    <mergeCell ref="A133:Z133"/>
    <mergeCell ref="AA133:AD133"/>
    <mergeCell ref="A131:Z131"/>
    <mergeCell ref="AA131:AD131"/>
    <mergeCell ref="A132:Z132"/>
    <mergeCell ref="A123:Z123"/>
    <mergeCell ref="AA123:AD123"/>
    <mergeCell ref="A128:Z128"/>
    <mergeCell ref="AA128:AD128"/>
    <mergeCell ref="A129:Z129"/>
    <mergeCell ref="AK7:AL7"/>
    <mergeCell ref="AA52:AD52"/>
    <mergeCell ref="AA116:AD116"/>
    <mergeCell ref="AA39:AD39"/>
    <mergeCell ref="AA102:AD102"/>
    <mergeCell ref="A126:Z126"/>
    <mergeCell ref="AA126:AD126"/>
    <mergeCell ref="A124:Z124"/>
    <mergeCell ref="AA124:AD124"/>
    <mergeCell ref="A125:Z125"/>
    <mergeCell ref="AE7:AF7"/>
    <mergeCell ref="AG7:AH7"/>
    <mergeCell ref="AI7:AJ7"/>
    <mergeCell ref="A127:Z127"/>
    <mergeCell ref="A130:Z130"/>
    <mergeCell ref="AA130:AD130"/>
    <mergeCell ref="AA129:AD129"/>
    <mergeCell ref="A121:E121"/>
    <mergeCell ref="AA125:AD125"/>
    <mergeCell ref="A91:Z91"/>
    <mergeCell ref="A50:Z50"/>
    <mergeCell ref="A52:Z52"/>
    <mergeCell ref="A39:Z39"/>
    <mergeCell ref="A65:Z65"/>
    <mergeCell ref="A60:Z60"/>
    <mergeCell ref="AA132:AD132"/>
    <mergeCell ref="AA127:AD127"/>
    <mergeCell ref="AA91:AD91"/>
    <mergeCell ref="A92:Z92"/>
    <mergeCell ref="A119:Z119"/>
  </mergeCells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&amp;C1.1 melléklet a 4/2018.(V.30.)
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M51"/>
  <sheetViews>
    <sheetView zoomScaleSheetLayoutView="100" workbookViewId="0" topLeftCell="A1">
      <selection activeCell="E1" sqref="E1:F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95" t="s">
        <v>624</v>
      </c>
      <c r="F1" s="395"/>
      <c r="G1" s="170"/>
    </row>
    <row r="2" spans="2:8" ht="25.5" customHeight="1" thickBot="1">
      <c r="B2" s="62" t="s">
        <v>590</v>
      </c>
      <c r="C2" s="63"/>
      <c r="D2" s="63"/>
      <c r="E2" s="63"/>
      <c r="F2" s="63"/>
      <c r="G2" s="63"/>
      <c r="H2" s="381"/>
    </row>
    <row r="3" spans="2:8" ht="14.25" thickBot="1">
      <c r="B3" s="389" t="s">
        <v>475</v>
      </c>
      <c r="C3" s="389"/>
      <c r="D3" s="389"/>
      <c r="E3" s="389"/>
      <c r="F3" s="210" t="s">
        <v>589</v>
      </c>
      <c r="G3" s="250"/>
      <c r="H3" s="381"/>
    </row>
    <row r="4" spans="1:8" ht="18" customHeight="1" thickBot="1">
      <c r="A4" s="393" t="s">
        <v>366</v>
      </c>
      <c r="B4" s="13" t="s">
        <v>367</v>
      </c>
      <c r="C4" s="14"/>
      <c r="D4" s="190"/>
      <c r="E4" s="13" t="s">
        <v>368</v>
      </c>
      <c r="F4" s="212"/>
      <c r="G4" s="225"/>
      <c r="H4" s="381"/>
    </row>
    <row r="5" spans="1:8" s="18" customFormat="1" ht="35.25" customHeight="1" thickBot="1">
      <c r="A5" s="394"/>
      <c r="B5" s="15" t="s">
        <v>369</v>
      </c>
      <c r="C5" s="16" t="s">
        <v>604</v>
      </c>
      <c r="D5" s="203" t="s">
        <v>605</v>
      </c>
      <c r="E5" s="15" t="s">
        <v>369</v>
      </c>
      <c r="F5" s="16" t="s">
        <v>604</v>
      </c>
      <c r="G5" s="203" t="s">
        <v>605</v>
      </c>
      <c r="H5" s="381"/>
    </row>
    <row r="6" spans="1:8" ht="12.75" customHeight="1">
      <c r="A6" s="22" t="s">
        <v>373</v>
      </c>
      <c r="B6" s="23" t="s">
        <v>444</v>
      </c>
      <c r="C6" s="24">
        <v>0</v>
      </c>
      <c r="D6" s="192"/>
      <c r="E6" s="23" t="s">
        <v>375</v>
      </c>
      <c r="F6" s="213"/>
      <c r="G6" s="221"/>
      <c r="H6" s="381"/>
    </row>
    <row r="7" spans="1:8" ht="12.75" customHeight="1">
      <c r="A7" s="25" t="s">
        <v>376</v>
      </c>
      <c r="B7" s="26" t="s">
        <v>445</v>
      </c>
      <c r="C7" s="27"/>
      <c r="D7" s="193"/>
      <c r="E7" s="26" t="s">
        <v>377</v>
      </c>
      <c r="F7" s="199"/>
      <c r="G7" s="221"/>
      <c r="H7" s="381"/>
    </row>
    <row r="8" spans="1:8" ht="12.75" customHeight="1">
      <c r="A8" s="25" t="s">
        <v>370</v>
      </c>
      <c r="B8" s="26" t="s">
        <v>374</v>
      </c>
      <c r="C8" s="27">
        <v>0</v>
      </c>
      <c r="D8" s="193"/>
      <c r="E8" s="26" t="s">
        <v>378</v>
      </c>
      <c r="F8" s="199"/>
      <c r="G8" s="221"/>
      <c r="H8" s="381"/>
    </row>
    <row r="9" spans="1:8" ht="12.75" customHeight="1">
      <c r="A9" s="25" t="s">
        <v>371</v>
      </c>
      <c r="B9" s="28" t="s">
        <v>446</v>
      </c>
      <c r="C9" s="27"/>
      <c r="D9" s="193"/>
      <c r="E9" s="26" t="s">
        <v>379</v>
      </c>
      <c r="F9" s="199"/>
      <c r="G9" s="221"/>
      <c r="H9" s="381"/>
    </row>
    <row r="10" spans="1:8" ht="12.75" customHeight="1">
      <c r="A10" s="25" t="s">
        <v>372</v>
      </c>
      <c r="B10" s="26" t="s">
        <v>447</v>
      </c>
      <c r="C10" s="27"/>
      <c r="D10" s="193"/>
      <c r="E10" s="26" t="s">
        <v>449</v>
      </c>
      <c r="F10" s="199"/>
      <c r="G10" s="221"/>
      <c r="H10" s="381"/>
    </row>
    <row r="11" spans="1:8" ht="12.75" customHeight="1" thickBot="1">
      <c r="A11" s="32" t="s">
        <v>380</v>
      </c>
      <c r="B11" s="33" t="s">
        <v>448</v>
      </c>
      <c r="C11" s="34"/>
      <c r="D11" s="204"/>
      <c r="E11" s="35" t="s">
        <v>452</v>
      </c>
      <c r="F11" s="214"/>
      <c r="G11" s="222"/>
      <c r="H11" s="381"/>
    </row>
    <row r="12" spans="1:8" s="114" customFormat="1" ht="13.5" thickBot="1">
      <c r="A12" s="29" t="s">
        <v>381</v>
      </c>
      <c r="B12" s="38" t="s">
        <v>470</v>
      </c>
      <c r="C12" s="39">
        <f>SUM(C6:C11)</f>
        <v>0</v>
      </c>
      <c r="D12" s="196"/>
      <c r="E12" s="38" t="s">
        <v>472</v>
      </c>
      <c r="F12" s="248">
        <f>SUM(F6:F11)</f>
        <v>0</v>
      </c>
      <c r="G12" s="223"/>
      <c r="H12" s="381"/>
    </row>
    <row r="13" spans="1:7" ht="12.75">
      <c r="A13" s="40" t="s">
        <v>382</v>
      </c>
      <c r="B13" s="23" t="s">
        <v>455</v>
      </c>
      <c r="C13" s="24"/>
      <c r="D13" s="192"/>
      <c r="E13" s="23" t="s">
        <v>407</v>
      </c>
      <c r="F13" s="213"/>
      <c r="G13" s="221"/>
    </row>
    <row r="14" spans="1:7" ht="12.75">
      <c r="A14" s="36" t="s">
        <v>383</v>
      </c>
      <c r="B14" s="26" t="s">
        <v>456</v>
      </c>
      <c r="C14" s="27"/>
      <c r="D14" s="193"/>
      <c r="E14" s="26" t="s">
        <v>408</v>
      </c>
      <c r="F14" s="199"/>
      <c r="G14" s="221"/>
    </row>
    <row r="15" spans="1:7" ht="12.75">
      <c r="A15" s="36" t="s">
        <v>384</v>
      </c>
      <c r="B15" s="41" t="s">
        <v>460</v>
      </c>
      <c r="C15" s="27"/>
      <c r="D15" s="193"/>
      <c r="E15" s="26" t="s">
        <v>457</v>
      </c>
      <c r="F15" s="199"/>
      <c r="G15" s="221"/>
    </row>
    <row r="16" spans="1:7" ht="13.5" thickBot="1">
      <c r="A16" s="40" t="s">
        <v>385</v>
      </c>
      <c r="B16" s="41"/>
      <c r="C16" s="42"/>
      <c r="D16" s="195"/>
      <c r="E16" s="35" t="s">
        <v>461</v>
      </c>
      <c r="F16" s="215"/>
      <c r="G16" s="222"/>
    </row>
    <row r="17" spans="1:7" s="114" customFormat="1" ht="12.75">
      <c r="A17" s="57">
        <v>12</v>
      </c>
      <c r="B17" s="59" t="s">
        <v>471</v>
      </c>
      <c r="C17" s="60">
        <f>SUM(C13:C15)</f>
        <v>0</v>
      </c>
      <c r="D17" s="205"/>
      <c r="E17" s="59" t="s">
        <v>473</v>
      </c>
      <c r="F17" s="249">
        <f>SUM(F13:F16)</f>
        <v>0</v>
      </c>
      <c r="G17" s="223"/>
    </row>
    <row r="18" spans="1:91" s="116" customFormat="1" ht="12.75">
      <c r="A18" s="58" t="s">
        <v>387</v>
      </c>
      <c r="B18" s="58" t="s">
        <v>158</v>
      </c>
      <c r="C18" s="61">
        <f>SUM(C12,C17)</f>
        <v>0</v>
      </c>
      <c r="D18" s="61"/>
      <c r="E18" s="58" t="s">
        <v>474</v>
      </c>
      <c r="F18" s="202">
        <f>SUM(F12,F17)</f>
        <v>0</v>
      </c>
      <c r="G18" s="223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</row>
    <row r="19" spans="2:7" ht="14.25" thickBot="1">
      <c r="B19" s="389" t="s">
        <v>476</v>
      </c>
      <c r="C19" s="389"/>
      <c r="D19" s="389"/>
      <c r="E19" s="389"/>
      <c r="F19" s="210" t="s">
        <v>588</v>
      </c>
      <c r="G19" s="224"/>
    </row>
    <row r="20" spans="1:7" ht="18" customHeight="1" thickBot="1">
      <c r="A20" s="393" t="s">
        <v>366</v>
      </c>
      <c r="B20" s="13" t="s">
        <v>367</v>
      </c>
      <c r="C20" s="14"/>
      <c r="D20" s="190"/>
      <c r="E20" s="13" t="s">
        <v>368</v>
      </c>
      <c r="F20" s="212"/>
      <c r="G20" s="225"/>
    </row>
    <row r="21" spans="1:8" s="18" customFormat="1" ht="34.5" customHeight="1" thickBot="1">
      <c r="A21" s="394"/>
      <c r="B21" s="15" t="s">
        <v>369</v>
      </c>
      <c r="C21" s="16" t="s">
        <v>604</v>
      </c>
      <c r="D21" s="203" t="s">
        <v>605</v>
      </c>
      <c r="E21" s="15" t="s">
        <v>369</v>
      </c>
      <c r="F21" s="16" t="s">
        <v>604</v>
      </c>
      <c r="G21" s="203" t="s">
        <v>605</v>
      </c>
      <c r="H21" s="8"/>
    </row>
    <row r="22" spans="1:7" ht="12.75" customHeight="1">
      <c r="A22" s="22" t="s">
        <v>373</v>
      </c>
      <c r="B22" s="23" t="s">
        <v>444</v>
      </c>
      <c r="C22" s="88"/>
      <c r="D22" s="206"/>
      <c r="E22" s="23" t="s">
        <v>375</v>
      </c>
      <c r="F22" s="216"/>
      <c r="G22" s="226"/>
    </row>
    <row r="23" spans="1:7" ht="12.75" customHeight="1">
      <c r="A23" s="25" t="s">
        <v>376</v>
      </c>
      <c r="B23" s="26" t="s">
        <v>445</v>
      </c>
      <c r="C23" s="89"/>
      <c r="D23" s="207"/>
      <c r="E23" s="26" t="s">
        <v>377</v>
      </c>
      <c r="F23" s="217"/>
      <c r="G23" s="226"/>
    </row>
    <row r="24" spans="1:7" ht="12.75" customHeight="1">
      <c r="A24" s="25" t="s">
        <v>370</v>
      </c>
      <c r="B24" s="26" t="s">
        <v>374</v>
      </c>
      <c r="C24" s="89"/>
      <c r="D24" s="207"/>
      <c r="E24" s="26" t="s">
        <v>378</v>
      </c>
      <c r="F24" s="217"/>
      <c r="G24" s="226"/>
    </row>
    <row r="25" spans="1:7" ht="12.75" customHeight="1">
      <c r="A25" s="25" t="s">
        <v>371</v>
      </c>
      <c r="B25" s="28" t="s">
        <v>446</v>
      </c>
      <c r="C25" s="89"/>
      <c r="D25" s="207"/>
      <c r="E25" s="26" t="s">
        <v>379</v>
      </c>
      <c r="F25" s="217"/>
      <c r="G25" s="226"/>
    </row>
    <row r="26" spans="1:7" ht="12.75" customHeight="1">
      <c r="A26" s="25" t="s">
        <v>372</v>
      </c>
      <c r="B26" s="26" t="s">
        <v>447</v>
      </c>
      <c r="C26" s="89"/>
      <c r="D26" s="207"/>
      <c r="E26" s="26" t="s">
        <v>449</v>
      </c>
      <c r="F26" s="217"/>
      <c r="G26" s="226"/>
    </row>
    <row r="27" spans="1:7" ht="12.75" customHeight="1">
      <c r="A27" s="32" t="s">
        <v>380</v>
      </c>
      <c r="B27" s="33" t="s">
        <v>448</v>
      </c>
      <c r="C27" s="91"/>
      <c r="D27" s="208"/>
      <c r="E27" s="35" t="s">
        <v>452</v>
      </c>
      <c r="F27" s="218"/>
      <c r="G27" s="226"/>
    </row>
    <row r="28" spans="1:7" ht="12.75" customHeight="1" thickBot="1">
      <c r="A28" s="32"/>
      <c r="B28" s="33"/>
      <c r="C28" s="93"/>
      <c r="D28" s="93"/>
      <c r="E28" s="33" t="s">
        <v>507</v>
      </c>
      <c r="F28" s="211"/>
      <c r="G28" s="226"/>
    </row>
    <row r="29" spans="1:7" s="114" customFormat="1" ht="13.5" thickBot="1">
      <c r="A29" s="29" t="s">
        <v>381</v>
      </c>
      <c r="B29" s="38" t="s">
        <v>470</v>
      </c>
      <c r="C29" s="39">
        <f>SUM(C22:C27)</f>
        <v>0</v>
      </c>
      <c r="D29" s="196"/>
      <c r="E29" s="38" t="s">
        <v>472</v>
      </c>
      <c r="F29" s="196">
        <f>SUM(F22:F25,F27,F28)</f>
        <v>0</v>
      </c>
      <c r="G29" s="223"/>
    </row>
    <row r="30" spans="1:7" ht="12.75">
      <c r="A30" s="40" t="s">
        <v>382</v>
      </c>
      <c r="B30" s="23" t="s">
        <v>455</v>
      </c>
      <c r="C30" s="88"/>
      <c r="D30" s="206"/>
      <c r="E30" s="23" t="s">
        <v>407</v>
      </c>
      <c r="F30" s="216"/>
      <c r="G30" s="226"/>
    </row>
    <row r="31" spans="1:7" ht="12.75">
      <c r="A31" s="36" t="s">
        <v>383</v>
      </c>
      <c r="B31" s="26" t="s">
        <v>456</v>
      </c>
      <c r="C31" s="89"/>
      <c r="D31" s="207"/>
      <c r="E31" s="26" t="s">
        <v>408</v>
      </c>
      <c r="F31" s="217"/>
      <c r="G31" s="226"/>
    </row>
    <row r="32" spans="1:7" ht="12.75">
      <c r="A32" s="36" t="s">
        <v>384</v>
      </c>
      <c r="B32" s="41" t="s">
        <v>460</v>
      </c>
      <c r="C32" s="89"/>
      <c r="D32" s="207"/>
      <c r="E32" s="26" t="s">
        <v>457</v>
      </c>
      <c r="F32" s="217"/>
      <c r="G32" s="226"/>
    </row>
    <row r="33" spans="1:7" ht="13.5" thickBot="1">
      <c r="A33" s="40" t="s">
        <v>385</v>
      </c>
      <c r="B33" s="41"/>
      <c r="C33" s="90"/>
      <c r="D33" s="209"/>
      <c r="E33" s="35" t="s">
        <v>461</v>
      </c>
      <c r="F33" s="216"/>
      <c r="G33" s="226"/>
    </row>
    <row r="34" spans="1:7" s="114" customFormat="1" ht="12.75">
      <c r="A34" s="57">
        <v>12</v>
      </c>
      <c r="B34" s="59" t="s">
        <v>471</v>
      </c>
      <c r="C34" s="60">
        <f>SUM(C30:C33)</f>
        <v>0</v>
      </c>
      <c r="D34" s="205"/>
      <c r="E34" s="59" t="s">
        <v>473</v>
      </c>
      <c r="F34" s="205">
        <f>SUM(F30:F33)</f>
        <v>0</v>
      </c>
      <c r="G34" s="223"/>
    </row>
    <row r="35" spans="1:91" s="116" customFormat="1" ht="12.75">
      <c r="A35" s="58" t="s">
        <v>387</v>
      </c>
      <c r="B35" s="58" t="s">
        <v>158</v>
      </c>
      <c r="C35" s="61">
        <f>SUM(C29,C34)</f>
        <v>0</v>
      </c>
      <c r="D35" s="61"/>
      <c r="E35" s="58" t="s">
        <v>474</v>
      </c>
      <c r="F35" s="202">
        <f>SUM(F29,F34)</f>
        <v>0</v>
      </c>
      <c r="G35" s="223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</row>
    <row r="36" spans="2:7" ht="14.25" thickBot="1">
      <c r="B36" s="389" t="s">
        <v>477</v>
      </c>
      <c r="C36" s="389"/>
      <c r="D36" s="389"/>
      <c r="E36" s="389"/>
      <c r="F36" s="210" t="s">
        <v>588</v>
      </c>
      <c r="G36" s="224"/>
    </row>
    <row r="37" spans="1:7" ht="13.5" thickBot="1">
      <c r="A37" s="393" t="s">
        <v>366</v>
      </c>
      <c r="B37" s="13" t="s">
        <v>367</v>
      </c>
      <c r="C37" s="14"/>
      <c r="D37" s="190"/>
      <c r="E37" s="13" t="s">
        <v>368</v>
      </c>
      <c r="F37" s="212"/>
      <c r="G37" s="225"/>
    </row>
    <row r="38" spans="1:7" ht="34.5" thickBot="1">
      <c r="A38" s="394"/>
      <c r="B38" s="15" t="s">
        <v>369</v>
      </c>
      <c r="C38" s="16" t="s">
        <v>604</v>
      </c>
      <c r="D38" s="203" t="s">
        <v>605</v>
      </c>
      <c r="E38" s="15" t="s">
        <v>369</v>
      </c>
      <c r="F38" s="16" t="s">
        <v>604</v>
      </c>
      <c r="G38" s="203" t="s">
        <v>605</v>
      </c>
    </row>
    <row r="39" spans="1:7" ht="12.75">
      <c r="A39" s="22" t="s">
        <v>373</v>
      </c>
      <c r="B39" s="23" t="s">
        <v>444</v>
      </c>
      <c r="C39" s="24"/>
      <c r="D39" s="192"/>
      <c r="E39" s="23" t="s">
        <v>375</v>
      </c>
      <c r="F39" s="213">
        <v>22178298</v>
      </c>
      <c r="G39" s="221">
        <v>22072351</v>
      </c>
    </row>
    <row r="40" spans="1:7" ht="12.75">
      <c r="A40" s="25" t="s">
        <v>376</v>
      </c>
      <c r="B40" s="26" t="s">
        <v>445</v>
      </c>
      <c r="C40" s="27"/>
      <c r="D40" s="193"/>
      <c r="E40" s="26" t="s">
        <v>377</v>
      </c>
      <c r="F40" s="199">
        <v>5181734</v>
      </c>
      <c r="G40" s="221">
        <v>5577073</v>
      </c>
    </row>
    <row r="41" spans="1:7" ht="12.75">
      <c r="A41" s="25" t="s">
        <v>370</v>
      </c>
      <c r="B41" s="26" t="s">
        <v>374</v>
      </c>
      <c r="C41" s="27"/>
      <c r="D41" s="193"/>
      <c r="E41" s="26" t="s">
        <v>378</v>
      </c>
      <c r="F41" s="199">
        <v>5231338</v>
      </c>
      <c r="G41" s="221">
        <v>5695017</v>
      </c>
    </row>
    <row r="42" spans="1:7" ht="12.75">
      <c r="A42" s="25" t="s">
        <v>371</v>
      </c>
      <c r="B42" s="28" t="s">
        <v>446</v>
      </c>
      <c r="C42" s="27"/>
      <c r="D42" s="193">
        <v>537</v>
      </c>
      <c r="E42" s="26" t="s">
        <v>379</v>
      </c>
      <c r="F42" s="199"/>
      <c r="G42" s="221"/>
    </row>
    <row r="43" spans="1:7" ht="12.75">
      <c r="A43" s="25" t="s">
        <v>372</v>
      </c>
      <c r="B43" s="26" t="s">
        <v>447</v>
      </c>
      <c r="C43" s="27"/>
      <c r="D43" s="193"/>
      <c r="E43" s="26" t="s">
        <v>449</v>
      </c>
      <c r="F43" s="199"/>
      <c r="G43" s="221"/>
    </row>
    <row r="44" spans="1:7" ht="13.5" thickBot="1">
      <c r="A44" s="32" t="s">
        <v>380</v>
      </c>
      <c r="B44" s="33" t="s">
        <v>448</v>
      </c>
      <c r="C44" s="113">
        <v>32591370</v>
      </c>
      <c r="D44" s="247">
        <v>33398797</v>
      </c>
      <c r="E44" s="35" t="s">
        <v>507</v>
      </c>
      <c r="F44" s="214"/>
      <c r="G44" s="222"/>
    </row>
    <row r="45" spans="1:7" s="114" customFormat="1" ht="13.5" thickBot="1">
      <c r="A45" s="29" t="s">
        <v>381</v>
      </c>
      <c r="B45" s="38" t="s">
        <v>470</v>
      </c>
      <c r="C45" s="39">
        <f>SUM(C39:C44)</f>
        <v>32591370</v>
      </c>
      <c r="D45" s="39">
        <f>SUM(D39:D44)</f>
        <v>33399334</v>
      </c>
      <c r="E45" s="38" t="s">
        <v>472</v>
      </c>
      <c r="F45" s="196">
        <f>SUM(F39:F44)</f>
        <v>32591370</v>
      </c>
      <c r="G45" s="196">
        <f>SUM(G39:G44)</f>
        <v>33344441</v>
      </c>
    </row>
    <row r="46" spans="1:7" ht="12.75">
      <c r="A46" s="40" t="s">
        <v>382</v>
      </c>
      <c r="B46" s="23" t="s">
        <v>455</v>
      </c>
      <c r="C46" s="24"/>
      <c r="D46" s="192"/>
      <c r="E46" s="23" t="s">
        <v>407</v>
      </c>
      <c r="F46" s="213"/>
      <c r="G46" s="221">
        <v>54893</v>
      </c>
    </row>
    <row r="47" spans="1:7" ht="12.75">
      <c r="A47" s="36" t="s">
        <v>383</v>
      </c>
      <c r="B47" s="26" t="s">
        <v>456</v>
      </c>
      <c r="C47" s="27"/>
      <c r="D47" s="193"/>
      <c r="E47" s="26" t="s">
        <v>408</v>
      </c>
      <c r="F47" s="199"/>
      <c r="G47" s="221"/>
    </row>
    <row r="48" spans="1:7" ht="12.75">
      <c r="A48" s="36" t="s">
        <v>384</v>
      </c>
      <c r="B48" s="41" t="s">
        <v>460</v>
      </c>
      <c r="C48" s="27"/>
      <c r="D48" s="193"/>
      <c r="E48" s="26" t="s">
        <v>457</v>
      </c>
      <c r="F48" s="199"/>
      <c r="G48" s="221"/>
    </row>
    <row r="49" spans="1:7" ht="13.5" thickBot="1">
      <c r="A49" s="40" t="s">
        <v>385</v>
      </c>
      <c r="B49" s="41"/>
      <c r="C49" s="42"/>
      <c r="D49" s="195"/>
      <c r="E49" s="35" t="s">
        <v>461</v>
      </c>
      <c r="F49" s="215"/>
      <c r="G49" s="222"/>
    </row>
    <row r="50" spans="1:7" s="114" customFormat="1" ht="12.75">
      <c r="A50" s="57">
        <v>12</v>
      </c>
      <c r="B50" s="59" t="s">
        <v>471</v>
      </c>
      <c r="C50" s="60">
        <f>SUM(C46:C49)</f>
        <v>0</v>
      </c>
      <c r="D50" s="205"/>
      <c r="E50" s="59" t="s">
        <v>473</v>
      </c>
      <c r="F50" s="205">
        <f>SUM(F46:F49)</f>
        <v>0</v>
      </c>
      <c r="G50" s="223">
        <f>SUM(G46:G49)</f>
        <v>54893</v>
      </c>
    </row>
    <row r="51" spans="1:7" s="114" customFormat="1" ht="12.75">
      <c r="A51" s="58" t="s">
        <v>387</v>
      </c>
      <c r="B51" s="58" t="s">
        <v>158</v>
      </c>
      <c r="C51" s="61">
        <f>SUM(C45,C50)</f>
        <v>32591370</v>
      </c>
      <c r="D51" s="61">
        <f>SUM(D45,D50)</f>
        <v>33399334</v>
      </c>
      <c r="E51" s="58" t="s">
        <v>474</v>
      </c>
      <c r="F51" s="202">
        <f>SUM(F45,F50)</f>
        <v>32591370</v>
      </c>
      <c r="G51" s="202">
        <f>SUM(G45,G50)</f>
        <v>33399334</v>
      </c>
    </row>
  </sheetData>
  <sheetProtection/>
  <mergeCells count="8">
    <mergeCell ref="E1:F1"/>
    <mergeCell ref="B36:E36"/>
    <mergeCell ref="A37:A38"/>
    <mergeCell ref="A4:A5"/>
    <mergeCell ref="H2:H12"/>
    <mergeCell ref="B3:E3"/>
    <mergeCell ref="B19:E19"/>
    <mergeCell ref="A20:A2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1">
      <selection activeCell="E1" sqref="E1:F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95" t="s">
        <v>625</v>
      </c>
      <c r="F1" s="395"/>
      <c r="G1" s="170"/>
    </row>
    <row r="2" spans="2:8" ht="25.5" customHeight="1">
      <c r="B2" s="62" t="s">
        <v>586</v>
      </c>
      <c r="C2" s="63"/>
      <c r="D2" s="63"/>
      <c r="E2" s="63"/>
      <c r="F2" s="63"/>
      <c r="G2" s="63"/>
      <c r="H2" s="381"/>
    </row>
    <row r="3" spans="2:8" ht="14.25" thickBot="1">
      <c r="B3" s="389" t="s">
        <v>475</v>
      </c>
      <c r="C3" s="389"/>
      <c r="D3" s="389"/>
      <c r="E3" s="389"/>
      <c r="F3" s="12" t="s">
        <v>589</v>
      </c>
      <c r="G3" s="12"/>
      <c r="H3" s="381"/>
    </row>
    <row r="4" spans="1:8" ht="18" customHeight="1" thickBot="1">
      <c r="A4" s="393" t="s">
        <v>366</v>
      </c>
      <c r="B4" s="13" t="s">
        <v>367</v>
      </c>
      <c r="C4" s="14"/>
      <c r="D4" s="190"/>
      <c r="E4" s="13" t="s">
        <v>368</v>
      </c>
      <c r="F4" s="212"/>
      <c r="G4" s="219"/>
      <c r="H4" s="381"/>
    </row>
    <row r="5" spans="1:8" s="18" customFormat="1" ht="35.25" customHeight="1" thickBot="1">
      <c r="A5" s="394"/>
      <c r="B5" s="15" t="s">
        <v>369</v>
      </c>
      <c r="C5" s="16" t="s">
        <v>604</v>
      </c>
      <c r="D5" s="203" t="s">
        <v>605</v>
      </c>
      <c r="E5" s="15" t="s">
        <v>369</v>
      </c>
      <c r="F5" s="104" t="s">
        <v>606</v>
      </c>
      <c r="G5" s="220" t="s">
        <v>605</v>
      </c>
      <c r="H5" s="381"/>
    </row>
    <row r="6" spans="1:8" ht="12.75" customHeight="1">
      <c r="A6" s="22" t="s">
        <v>373</v>
      </c>
      <c r="B6" s="23" t="s">
        <v>444</v>
      </c>
      <c r="C6" s="24"/>
      <c r="D6" s="192"/>
      <c r="E6" s="23" t="s">
        <v>375</v>
      </c>
      <c r="F6" s="213"/>
      <c r="G6" s="221"/>
      <c r="H6" s="381"/>
    </row>
    <row r="7" spans="1:8" ht="12.75" customHeight="1">
      <c r="A7" s="25" t="s">
        <v>376</v>
      </c>
      <c r="B7" s="26" t="s">
        <v>445</v>
      </c>
      <c r="C7" s="27"/>
      <c r="D7" s="193"/>
      <c r="E7" s="26" t="s">
        <v>377</v>
      </c>
      <c r="F7" s="199"/>
      <c r="G7" s="221"/>
      <c r="H7" s="381"/>
    </row>
    <row r="8" spans="1:8" ht="12.75" customHeight="1">
      <c r="A8" s="25" t="s">
        <v>370</v>
      </c>
      <c r="B8" s="26" t="s">
        <v>374</v>
      </c>
      <c r="C8" s="27">
        <v>0</v>
      </c>
      <c r="D8" s="193"/>
      <c r="E8" s="26" t="s">
        <v>378</v>
      </c>
      <c r="F8" s="199"/>
      <c r="G8" s="221"/>
      <c r="H8" s="381"/>
    </row>
    <row r="9" spans="1:8" ht="12.75" customHeight="1">
      <c r="A9" s="25" t="s">
        <v>371</v>
      </c>
      <c r="B9" s="28" t="s">
        <v>446</v>
      </c>
      <c r="C9" s="27"/>
      <c r="D9" s="193"/>
      <c r="E9" s="26" t="s">
        <v>379</v>
      </c>
      <c r="F9" s="199"/>
      <c r="G9" s="221"/>
      <c r="H9" s="381"/>
    </row>
    <row r="10" spans="1:8" ht="12.75" customHeight="1">
      <c r="A10" s="25" t="s">
        <v>372</v>
      </c>
      <c r="B10" s="26" t="s">
        <v>447</v>
      </c>
      <c r="C10" s="27"/>
      <c r="D10" s="193"/>
      <c r="E10" s="26" t="s">
        <v>449</v>
      </c>
      <c r="F10" s="199"/>
      <c r="G10" s="221"/>
      <c r="H10" s="381"/>
    </row>
    <row r="11" spans="1:8" ht="12.75" customHeight="1" thickBot="1">
      <c r="A11" s="32" t="s">
        <v>380</v>
      </c>
      <c r="B11" s="33" t="s">
        <v>448</v>
      </c>
      <c r="C11" s="34"/>
      <c r="D11" s="204"/>
      <c r="E11" s="35" t="s">
        <v>452</v>
      </c>
      <c r="F11" s="214"/>
      <c r="G11" s="222"/>
      <c r="H11" s="381"/>
    </row>
    <row r="12" spans="1:8" s="114" customFormat="1" ht="13.5" thickBot="1">
      <c r="A12" s="29" t="s">
        <v>381</v>
      </c>
      <c r="B12" s="38" t="s">
        <v>470</v>
      </c>
      <c r="C12" s="39">
        <f>SUM(C6:C11)</f>
        <v>0</v>
      </c>
      <c r="D12" s="196"/>
      <c r="E12" s="38" t="s">
        <v>472</v>
      </c>
      <c r="F12" s="196">
        <f>SUM(F6:F11)</f>
        <v>0</v>
      </c>
      <c r="G12" s="223"/>
      <c r="H12" s="381"/>
    </row>
    <row r="13" spans="1:7" ht="12.75">
      <c r="A13" s="40" t="s">
        <v>382</v>
      </c>
      <c r="B13" s="23" t="s">
        <v>455</v>
      </c>
      <c r="C13" s="24"/>
      <c r="D13" s="192"/>
      <c r="E13" s="23" t="s">
        <v>407</v>
      </c>
      <c r="F13" s="213"/>
      <c r="G13" s="221"/>
    </row>
    <row r="14" spans="1:7" ht="12.75">
      <c r="A14" s="36" t="s">
        <v>383</v>
      </c>
      <c r="B14" s="26" t="s">
        <v>456</v>
      </c>
      <c r="C14" s="27"/>
      <c r="D14" s="193"/>
      <c r="E14" s="26" t="s">
        <v>408</v>
      </c>
      <c r="F14" s="199"/>
      <c r="G14" s="221"/>
    </row>
    <row r="15" spans="1:7" ht="12.75">
      <c r="A15" s="36" t="s">
        <v>384</v>
      </c>
      <c r="B15" s="41" t="s">
        <v>460</v>
      </c>
      <c r="C15" s="27"/>
      <c r="D15" s="193"/>
      <c r="E15" s="26" t="s">
        <v>457</v>
      </c>
      <c r="F15" s="199"/>
      <c r="G15" s="221"/>
    </row>
    <row r="16" spans="1:7" ht="13.5" thickBot="1">
      <c r="A16" s="40" t="s">
        <v>385</v>
      </c>
      <c r="B16" s="41"/>
      <c r="C16" s="42"/>
      <c r="D16" s="195"/>
      <c r="E16" s="35" t="s">
        <v>461</v>
      </c>
      <c r="F16" s="215"/>
      <c r="G16" s="222"/>
    </row>
    <row r="17" spans="1:7" s="114" customFormat="1" ht="12.75">
      <c r="A17" s="57">
        <v>12</v>
      </c>
      <c r="B17" s="59" t="s">
        <v>471</v>
      </c>
      <c r="C17" s="60">
        <f>SUM(C13:C15)</f>
        <v>0</v>
      </c>
      <c r="D17" s="205"/>
      <c r="E17" s="59" t="s">
        <v>473</v>
      </c>
      <c r="F17" s="205">
        <f>SUM(F13:F16)</f>
        <v>0</v>
      </c>
      <c r="G17" s="223"/>
    </row>
    <row r="18" spans="1:91" s="116" customFormat="1" ht="12.75">
      <c r="A18" s="58" t="s">
        <v>387</v>
      </c>
      <c r="B18" s="58" t="s">
        <v>158</v>
      </c>
      <c r="C18" s="61">
        <f>SUM(C12,C17)</f>
        <v>0</v>
      </c>
      <c r="D18" s="61"/>
      <c r="E18" s="58" t="s">
        <v>474</v>
      </c>
      <c r="F18" s="202">
        <f>SUM(F12,F17)</f>
        <v>0</v>
      </c>
      <c r="G18" s="223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</row>
    <row r="19" spans="2:7" ht="14.25" thickBot="1">
      <c r="B19" s="389" t="s">
        <v>476</v>
      </c>
      <c r="C19" s="389"/>
      <c r="D19" s="389"/>
      <c r="E19" s="389"/>
      <c r="F19" s="210" t="s">
        <v>588</v>
      </c>
      <c r="G19" s="224"/>
    </row>
    <row r="20" spans="1:7" ht="18" customHeight="1" thickBot="1">
      <c r="A20" s="393" t="s">
        <v>366</v>
      </c>
      <c r="B20" s="13" t="s">
        <v>367</v>
      </c>
      <c r="C20" s="14"/>
      <c r="D20" s="190"/>
      <c r="E20" s="13" t="s">
        <v>368</v>
      </c>
      <c r="F20" s="212"/>
      <c r="G20" s="225"/>
    </row>
    <row r="21" spans="1:8" s="18" customFormat="1" ht="34.5" customHeight="1" thickBot="1">
      <c r="A21" s="394"/>
      <c r="B21" s="15" t="s">
        <v>369</v>
      </c>
      <c r="C21" s="16" t="s">
        <v>604</v>
      </c>
      <c r="D21" s="203" t="s">
        <v>605</v>
      </c>
      <c r="E21" s="15" t="s">
        <v>369</v>
      </c>
      <c r="F21" s="16" t="s">
        <v>604</v>
      </c>
      <c r="G21" s="203" t="s">
        <v>605</v>
      </c>
      <c r="H21" s="8"/>
    </row>
    <row r="22" spans="1:7" ht="12.75" customHeight="1">
      <c r="A22" s="22" t="s">
        <v>373</v>
      </c>
      <c r="B22" s="23" t="s">
        <v>444</v>
      </c>
      <c r="C22" s="88"/>
      <c r="D22" s="206"/>
      <c r="E22" s="23" t="s">
        <v>375</v>
      </c>
      <c r="F22" s="216">
        <v>49780788</v>
      </c>
      <c r="G22" s="226">
        <v>53013864</v>
      </c>
    </row>
    <row r="23" spans="1:7" ht="12.75" customHeight="1">
      <c r="A23" s="25" t="s">
        <v>376</v>
      </c>
      <c r="B23" s="26" t="s">
        <v>445</v>
      </c>
      <c r="C23" s="89"/>
      <c r="D23" s="207"/>
      <c r="E23" s="26" t="s">
        <v>377</v>
      </c>
      <c r="F23" s="217">
        <v>11086202</v>
      </c>
      <c r="G23" s="226">
        <v>11754580</v>
      </c>
    </row>
    <row r="24" spans="1:7" ht="12.75" customHeight="1">
      <c r="A24" s="25" t="s">
        <v>370</v>
      </c>
      <c r="B24" s="26" t="s">
        <v>374</v>
      </c>
      <c r="C24" s="89"/>
      <c r="D24" s="207"/>
      <c r="E24" s="26" t="s">
        <v>378</v>
      </c>
      <c r="F24" s="217">
        <v>29719881</v>
      </c>
      <c r="G24" s="226">
        <v>29524886</v>
      </c>
    </row>
    <row r="25" spans="1:7" ht="12.75" customHeight="1">
      <c r="A25" s="25" t="s">
        <v>371</v>
      </c>
      <c r="B25" s="28" t="s">
        <v>446</v>
      </c>
      <c r="C25" s="89">
        <v>8553793</v>
      </c>
      <c r="D25" s="207">
        <v>8553793</v>
      </c>
      <c r="E25" s="26" t="s">
        <v>379</v>
      </c>
      <c r="F25" s="217"/>
      <c r="G25" s="226"/>
    </row>
    <row r="26" spans="1:7" ht="12.75" customHeight="1">
      <c r="A26" s="25" t="s">
        <v>372</v>
      </c>
      <c r="B26" s="26" t="s">
        <v>447</v>
      </c>
      <c r="C26" s="89"/>
      <c r="D26" s="207"/>
      <c r="E26" s="26" t="s">
        <v>449</v>
      </c>
      <c r="F26" s="217"/>
      <c r="G26" s="226"/>
    </row>
    <row r="27" spans="1:7" ht="12.75" customHeight="1">
      <c r="A27" s="32" t="s">
        <v>380</v>
      </c>
      <c r="B27" s="33" t="s">
        <v>448</v>
      </c>
      <c r="C27" s="91">
        <v>82759478</v>
      </c>
      <c r="D27" s="208">
        <v>86465937</v>
      </c>
      <c r="E27" s="35" t="s">
        <v>452</v>
      </c>
      <c r="F27" s="218"/>
      <c r="G27" s="226"/>
    </row>
    <row r="28" spans="1:7" ht="12.75" customHeight="1" thickBot="1">
      <c r="A28" s="32"/>
      <c r="B28" s="33"/>
      <c r="C28" s="93"/>
      <c r="D28" s="93"/>
      <c r="E28" s="33" t="s">
        <v>507</v>
      </c>
      <c r="F28" s="211"/>
      <c r="G28" s="226"/>
    </row>
    <row r="29" spans="1:7" s="114" customFormat="1" ht="13.5" thickBot="1">
      <c r="A29" s="29" t="s">
        <v>381</v>
      </c>
      <c r="B29" s="38" t="s">
        <v>470</v>
      </c>
      <c r="C29" s="39">
        <f>SUM(C22:C27)</f>
        <v>91313271</v>
      </c>
      <c r="D29" s="39">
        <f>SUM(D22:D27)</f>
        <v>95019730</v>
      </c>
      <c r="E29" s="38" t="s">
        <v>472</v>
      </c>
      <c r="F29" s="196">
        <f>SUM(F22:F28)</f>
        <v>90586871</v>
      </c>
      <c r="G29" s="196">
        <f>SUM(G22:G28)</f>
        <v>94293330</v>
      </c>
    </row>
    <row r="30" spans="1:7" ht="12.75">
      <c r="A30" s="40" t="s">
        <v>382</v>
      </c>
      <c r="B30" s="23" t="s">
        <v>455</v>
      </c>
      <c r="C30" s="88"/>
      <c r="D30" s="206"/>
      <c r="E30" s="23" t="s">
        <v>407</v>
      </c>
      <c r="F30" s="216">
        <v>726400</v>
      </c>
      <c r="G30" s="226">
        <v>726400</v>
      </c>
    </row>
    <row r="31" spans="1:7" ht="12.75">
      <c r="A31" s="36" t="s">
        <v>383</v>
      </c>
      <c r="B31" s="26" t="s">
        <v>456</v>
      </c>
      <c r="C31" s="89"/>
      <c r="D31" s="207"/>
      <c r="E31" s="26" t="s">
        <v>408</v>
      </c>
      <c r="F31" s="217"/>
      <c r="G31" s="226"/>
    </row>
    <row r="32" spans="1:7" ht="12.75">
      <c r="A32" s="36" t="s">
        <v>384</v>
      </c>
      <c r="B32" s="41" t="s">
        <v>460</v>
      </c>
      <c r="C32" s="89"/>
      <c r="D32" s="207"/>
      <c r="E32" s="26" t="s">
        <v>457</v>
      </c>
      <c r="F32" s="217"/>
      <c r="G32" s="226"/>
    </row>
    <row r="33" spans="1:7" ht="13.5" thickBot="1">
      <c r="A33" s="40" t="s">
        <v>385</v>
      </c>
      <c r="B33" s="41"/>
      <c r="C33" s="90"/>
      <c r="D33" s="209"/>
      <c r="E33" s="35" t="s">
        <v>461</v>
      </c>
      <c r="F33" s="216"/>
      <c r="G33" s="226"/>
    </row>
    <row r="34" spans="1:7" s="114" customFormat="1" ht="12.75">
      <c r="A34" s="57">
        <v>12</v>
      </c>
      <c r="B34" s="59" t="s">
        <v>471</v>
      </c>
      <c r="C34" s="60">
        <f>SUM(C30:C33)</f>
        <v>0</v>
      </c>
      <c r="D34" s="205"/>
      <c r="E34" s="59" t="s">
        <v>473</v>
      </c>
      <c r="F34" s="205">
        <f>SUM(F30:F33)</f>
        <v>726400</v>
      </c>
      <c r="G34" s="205">
        <f>SUM(G30:G33)</f>
        <v>726400</v>
      </c>
    </row>
    <row r="35" spans="1:91" s="116" customFormat="1" ht="12.75">
      <c r="A35" s="58" t="s">
        <v>387</v>
      </c>
      <c r="B35" s="58" t="s">
        <v>158</v>
      </c>
      <c r="C35" s="61">
        <f>SUM(C29,C34)</f>
        <v>91313271</v>
      </c>
      <c r="D35" s="61">
        <f>SUM(D29,D34)</f>
        <v>95019730</v>
      </c>
      <c r="E35" s="58" t="s">
        <v>474</v>
      </c>
      <c r="F35" s="202">
        <f>SUM(F29,F34)</f>
        <v>91313271</v>
      </c>
      <c r="G35" s="202">
        <f>SUM(G29,G34)</f>
        <v>95019730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</row>
    <row r="36" spans="2:7" ht="14.25" thickBot="1">
      <c r="B36" s="389" t="s">
        <v>477</v>
      </c>
      <c r="C36" s="389"/>
      <c r="D36" s="389"/>
      <c r="E36" s="389"/>
      <c r="F36" s="210" t="s">
        <v>588</v>
      </c>
      <c r="G36" s="224"/>
    </row>
    <row r="37" spans="1:7" ht="13.5" thickBot="1">
      <c r="A37" s="393" t="s">
        <v>366</v>
      </c>
      <c r="B37" s="13" t="s">
        <v>367</v>
      </c>
      <c r="C37" s="14"/>
      <c r="D37" s="190"/>
      <c r="E37" s="13" t="s">
        <v>368</v>
      </c>
      <c r="F37" s="212"/>
      <c r="G37" s="225"/>
    </row>
    <row r="38" spans="1:7" ht="34.5" thickBot="1">
      <c r="A38" s="394"/>
      <c r="B38" s="15" t="s">
        <v>369</v>
      </c>
      <c r="C38" s="16" t="s">
        <v>604</v>
      </c>
      <c r="D38" s="203" t="s">
        <v>605</v>
      </c>
      <c r="E38" s="15" t="s">
        <v>369</v>
      </c>
      <c r="F38" s="16" t="s">
        <v>604</v>
      </c>
      <c r="G38" s="203" t="s">
        <v>605</v>
      </c>
    </row>
    <row r="39" spans="1:7" ht="12.75">
      <c r="A39" s="22" t="s">
        <v>373</v>
      </c>
      <c r="B39" s="23" t="s">
        <v>444</v>
      </c>
      <c r="C39" s="24"/>
      <c r="D39" s="192"/>
      <c r="E39" s="23" t="s">
        <v>375</v>
      </c>
      <c r="F39" s="213"/>
      <c r="G39" s="221"/>
    </row>
    <row r="40" spans="1:7" ht="12.75">
      <c r="A40" s="25" t="s">
        <v>376</v>
      </c>
      <c r="B40" s="26" t="s">
        <v>445</v>
      </c>
      <c r="C40" s="27"/>
      <c r="D40" s="193"/>
      <c r="E40" s="26" t="s">
        <v>377</v>
      </c>
      <c r="F40" s="199"/>
      <c r="G40" s="221"/>
    </row>
    <row r="41" spans="1:7" ht="12.75">
      <c r="A41" s="25" t="s">
        <v>370</v>
      </c>
      <c r="B41" s="26" t="s">
        <v>374</v>
      </c>
      <c r="C41" s="27"/>
      <c r="D41" s="193"/>
      <c r="E41" s="26" t="s">
        <v>378</v>
      </c>
      <c r="F41" s="199"/>
      <c r="G41" s="221"/>
    </row>
    <row r="42" spans="1:7" ht="12.75">
      <c r="A42" s="25" t="s">
        <v>371</v>
      </c>
      <c r="B42" s="28" t="s">
        <v>446</v>
      </c>
      <c r="C42" s="27"/>
      <c r="D42" s="193"/>
      <c r="E42" s="26" t="s">
        <v>379</v>
      </c>
      <c r="F42" s="199"/>
      <c r="G42" s="221"/>
    </row>
    <row r="43" spans="1:7" ht="12.75">
      <c r="A43" s="25" t="s">
        <v>372</v>
      </c>
      <c r="B43" s="26" t="s">
        <v>447</v>
      </c>
      <c r="C43" s="27"/>
      <c r="D43" s="193"/>
      <c r="E43" s="26" t="s">
        <v>449</v>
      </c>
      <c r="F43" s="199"/>
      <c r="G43" s="221"/>
    </row>
    <row r="44" spans="1:7" ht="13.5" thickBot="1">
      <c r="A44" s="32" t="s">
        <v>380</v>
      </c>
      <c r="B44" s="33" t="s">
        <v>448</v>
      </c>
      <c r="C44" s="34"/>
      <c r="D44" s="204"/>
      <c r="E44" s="35" t="s">
        <v>452</v>
      </c>
      <c r="F44" s="214"/>
      <c r="G44" s="222"/>
    </row>
    <row r="45" spans="1:7" s="114" customFormat="1" ht="13.5" thickBot="1">
      <c r="A45" s="29" t="s">
        <v>381</v>
      </c>
      <c r="B45" s="38" t="s">
        <v>470</v>
      </c>
      <c r="C45" s="39">
        <f>SUM(C39:C44)</f>
        <v>0</v>
      </c>
      <c r="D45" s="196"/>
      <c r="E45" s="38" t="s">
        <v>472</v>
      </c>
      <c r="F45" s="196">
        <f>SUM(F39:F44)</f>
        <v>0</v>
      </c>
      <c r="G45" s="223"/>
    </row>
    <row r="46" spans="1:7" ht="12.75">
      <c r="A46" s="40" t="s">
        <v>382</v>
      </c>
      <c r="B46" s="23" t="s">
        <v>455</v>
      </c>
      <c r="C46" s="24"/>
      <c r="D46" s="192"/>
      <c r="E46" s="23" t="s">
        <v>407</v>
      </c>
      <c r="F46" s="213"/>
      <c r="G46" s="221"/>
    </row>
    <row r="47" spans="1:7" ht="12.75">
      <c r="A47" s="36" t="s">
        <v>383</v>
      </c>
      <c r="B47" s="26" t="s">
        <v>456</v>
      </c>
      <c r="C47" s="27"/>
      <c r="D47" s="193"/>
      <c r="E47" s="26" t="s">
        <v>408</v>
      </c>
      <c r="F47" s="199"/>
      <c r="G47" s="221"/>
    </row>
    <row r="48" spans="1:7" ht="12.75">
      <c r="A48" s="36" t="s">
        <v>384</v>
      </c>
      <c r="B48" s="41" t="s">
        <v>460</v>
      </c>
      <c r="C48" s="27"/>
      <c r="D48" s="193"/>
      <c r="E48" s="26" t="s">
        <v>457</v>
      </c>
      <c r="F48" s="199"/>
      <c r="G48" s="221"/>
    </row>
    <row r="49" spans="1:7" ht="13.5" thickBot="1">
      <c r="A49" s="40" t="s">
        <v>385</v>
      </c>
      <c r="B49" s="41"/>
      <c r="C49" s="42"/>
      <c r="D49" s="195"/>
      <c r="E49" s="35" t="s">
        <v>461</v>
      </c>
      <c r="F49" s="215"/>
      <c r="G49" s="222"/>
    </row>
    <row r="50" spans="1:7" s="114" customFormat="1" ht="12.75">
      <c r="A50" s="57">
        <v>12</v>
      </c>
      <c r="B50" s="59" t="s">
        <v>471</v>
      </c>
      <c r="C50" s="60">
        <f>SUM(C46:C49)</f>
        <v>0</v>
      </c>
      <c r="D50" s="205"/>
      <c r="E50" s="59" t="s">
        <v>473</v>
      </c>
      <c r="F50" s="205">
        <f>SUM(F46:F49)</f>
        <v>0</v>
      </c>
      <c r="G50" s="223"/>
    </row>
    <row r="51" spans="1:7" s="114" customFormat="1" ht="13.5" thickBot="1">
      <c r="A51" s="58" t="s">
        <v>387</v>
      </c>
      <c r="B51" s="58" t="s">
        <v>158</v>
      </c>
      <c r="C51" s="61">
        <f>SUM(C45,C50)</f>
        <v>0</v>
      </c>
      <c r="D51" s="61"/>
      <c r="E51" s="58" t="s">
        <v>474</v>
      </c>
      <c r="F51" s="202">
        <f>SUM(F45,F50)</f>
        <v>0</v>
      </c>
      <c r="G51" s="227"/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D3" sqref="D3"/>
    </sheetView>
  </sheetViews>
  <sheetFormatPr defaultColWidth="9.140625" defaultRowHeight="12.75"/>
  <cols>
    <col min="2" max="2" width="34.7109375" style="0" customWidth="1"/>
    <col min="3" max="3" width="16.00390625" style="0" customWidth="1"/>
    <col min="4" max="4" width="16.140625" style="0" customWidth="1"/>
  </cols>
  <sheetData>
    <row r="1" spans="1:4" ht="15.75" customHeight="1">
      <c r="A1" s="397" t="s">
        <v>545</v>
      </c>
      <c r="B1" s="397"/>
      <c r="C1" s="397"/>
      <c r="D1" s="397"/>
    </row>
    <row r="2" spans="1:4" ht="15.75" thickBot="1">
      <c r="A2" s="123"/>
      <c r="B2" s="122"/>
      <c r="C2" s="124"/>
      <c r="D2" s="125" t="s">
        <v>588</v>
      </c>
    </row>
    <row r="3" spans="1:4" ht="23.25" thickBot="1">
      <c r="A3" s="126" t="s">
        <v>422</v>
      </c>
      <c r="B3" s="127" t="s">
        <v>546</v>
      </c>
      <c r="C3" s="127" t="s">
        <v>547</v>
      </c>
      <c r="D3" s="128" t="s">
        <v>548</v>
      </c>
    </row>
    <row r="4" spans="1:4" ht="13.5" thickBot="1">
      <c r="A4" s="129">
        <v>1</v>
      </c>
      <c r="B4" s="130">
        <v>2</v>
      </c>
      <c r="C4" s="130">
        <v>3</v>
      </c>
      <c r="D4" s="131">
        <v>4</v>
      </c>
    </row>
    <row r="5" spans="1:4" ht="20.25">
      <c r="A5" s="132" t="s">
        <v>373</v>
      </c>
      <c r="B5" s="133" t="s">
        <v>549</v>
      </c>
      <c r="C5" s="134">
        <v>9199180</v>
      </c>
      <c r="D5" s="135">
        <v>4599590</v>
      </c>
    </row>
    <row r="6" spans="1:4" ht="12.75">
      <c r="A6" s="136" t="s">
        <v>376</v>
      </c>
      <c r="B6" s="137"/>
      <c r="C6" s="138"/>
      <c r="D6" s="139"/>
    </row>
    <row r="7" spans="1:4" ht="12.75">
      <c r="A7" s="136" t="s">
        <v>370</v>
      </c>
      <c r="B7" s="137"/>
      <c r="C7" s="138"/>
      <c r="D7" s="139"/>
    </row>
    <row r="8" spans="1:4" ht="12.75">
      <c r="A8" s="136" t="s">
        <v>371</v>
      </c>
      <c r="B8" s="137"/>
      <c r="C8" s="138"/>
      <c r="D8" s="139"/>
    </row>
    <row r="9" spans="1:4" ht="12.75">
      <c r="A9" s="136" t="s">
        <v>372</v>
      </c>
      <c r="B9" s="137"/>
      <c r="C9" s="138"/>
      <c r="D9" s="139"/>
    </row>
    <row r="10" spans="1:4" ht="12.75">
      <c r="A10" s="136" t="s">
        <v>380</v>
      </c>
      <c r="B10" s="137"/>
      <c r="C10" s="138"/>
      <c r="D10" s="139"/>
    </row>
    <row r="11" spans="1:4" ht="12.75">
      <c r="A11" s="136" t="s">
        <v>381</v>
      </c>
      <c r="B11" s="140"/>
      <c r="C11" s="138"/>
      <c r="D11" s="139"/>
    </row>
    <row r="12" spans="1:4" ht="12.75">
      <c r="A12" s="136" t="s">
        <v>382</v>
      </c>
      <c r="B12" s="140"/>
      <c r="C12" s="138"/>
      <c r="D12" s="139"/>
    </row>
    <row r="13" spans="1:4" ht="12.75">
      <c r="A13" s="136" t="s">
        <v>383</v>
      </c>
      <c r="B13" s="140"/>
      <c r="C13" s="138"/>
      <c r="D13" s="139"/>
    </row>
    <row r="14" spans="1:4" ht="12.75">
      <c r="A14" s="136" t="s">
        <v>384</v>
      </c>
      <c r="B14" s="140"/>
      <c r="C14" s="138"/>
      <c r="D14" s="139"/>
    </row>
    <row r="15" spans="1:4" ht="12.75">
      <c r="A15" s="136" t="s">
        <v>385</v>
      </c>
      <c r="B15" s="140"/>
      <c r="C15" s="138"/>
      <c r="D15" s="139"/>
    </row>
    <row r="16" spans="1:4" ht="12.75">
      <c r="A16" s="136" t="s">
        <v>386</v>
      </c>
      <c r="B16" s="140"/>
      <c r="C16" s="138"/>
      <c r="D16" s="139"/>
    </row>
    <row r="17" spans="1:4" ht="12.75">
      <c r="A17" s="136" t="s">
        <v>387</v>
      </c>
      <c r="B17" s="137"/>
      <c r="C17" s="138"/>
      <c r="D17" s="139"/>
    </row>
    <row r="18" spans="1:4" ht="12.75">
      <c r="A18" s="136" t="s">
        <v>388</v>
      </c>
      <c r="B18" s="137"/>
      <c r="C18" s="138"/>
      <c r="D18" s="139"/>
    </row>
    <row r="19" spans="1:4" ht="12.75">
      <c r="A19" s="136" t="s">
        <v>389</v>
      </c>
      <c r="B19" s="137"/>
      <c r="C19" s="138"/>
      <c r="D19" s="139"/>
    </row>
    <row r="20" spans="1:4" ht="12.75">
      <c r="A20" s="136" t="s">
        <v>390</v>
      </c>
      <c r="B20" s="137"/>
      <c r="C20" s="138"/>
      <c r="D20" s="139"/>
    </row>
    <row r="21" spans="1:4" ht="12.75">
      <c r="A21" s="136" t="s">
        <v>391</v>
      </c>
      <c r="B21" s="137"/>
      <c r="C21" s="138"/>
      <c r="D21" s="139"/>
    </row>
    <row r="22" spans="1:4" ht="12.75">
      <c r="A22" s="136" t="s">
        <v>392</v>
      </c>
      <c r="B22" s="141"/>
      <c r="C22" s="142"/>
      <c r="D22" s="139"/>
    </row>
    <row r="23" spans="1:4" ht="12.75">
      <c r="A23" s="136" t="s">
        <v>393</v>
      </c>
      <c r="B23" s="143"/>
      <c r="C23" s="142"/>
      <c r="D23" s="139"/>
    </row>
    <row r="24" spans="1:4" ht="12.75">
      <c r="A24" s="136" t="s">
        <v>394</v>
      </c>
      <c r="B24" s="143"/>
      <c r="C24" s="142"/>
      <c r="D24" s="139"/>
    </row>
    <row r="25" spans="1:4" ht="12.75">
      <c r="A25" s="136" t="s">
        <v>395</v>
      </c>
      <c r="B25" s="143"/>
      <c r="C25" s="142"/>
      <c r="D25" s="139"/>
    </row>
    <row r="26" spans="1:4" ht="12.75">
      <c r="A26" s="136" t="s">
        <v>396</v>
      </c>
      <c r="B26" s="143"/>
      <c r="C26" s="142"/>
      <c r="D26" s="139"/>
    </row>
    <row r="27" spans="1:4" ht="12.75">
      <c r="A27" s="136" t="s">
        <v>397</v>
      </c>
      <c r="B27" s="143"/>
      <c r="C27" s="142"/>
      <c r="D27" s="139"/>
    </row>
    <row r="28" spans="1:4" ht="12.75">
      <c r="A28" s="136" t="s">
        <v>398</v>
      </c>
      <c r="B28" s="143"/>
      <c r="C28" s="142"/>
      <c r="D28" s="139"/>
    </row>
    <row r="29" spans="1:4" ht="12.75">
      <c r="A29" s="136" t="s">
        <v>399</v>
      </c>
      <c r="B29" s="143"/>
      <c r="C29" s="142"/>
      <c r="D29" s="139"/>
    </row>
    <row r="30" spans="1:4" ht="13.5" thickBot="1">
      <c r="A30" s="144" t="s">
        <v>400</v>
      </c>
      <c r="B30" s="145"/>
      <c r="C30" s="146"/>
      <c r="D30" s="147"/>
    </row>
    <row r="31" spans="1:4" ht="13.5" thickBot="1">
      <c r="A31" s="148" t="s">
        <v>403</v>
      </c>
      <c r="B31" s="149" t="s">
        <v>421</v>
      </c>
      <c r="C31" s="150">
        <f>SUM(C4:C30)</f>
        <v>9199183</v>
      </c>
      <c r="D31" s="150">
        <f>SUM(D4:D30)</f>
        <v>4599594</v>
      </c>
    </row>
    <row r="32" spans="1:4" ht="12.75">
      <c r="A32" s="151"/>
      <c r="B32" s="396"/>
      <c r="C32" s="396"/>
      <c r="D32" s="396"/>
    </row>
  </sheetData>
  <sheetProtection/>
  <mergeCells count="2">
    <mergeCell ref="B32:D3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 4/2018. 
(V.30.)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2">
      <selection activeCell="H4" sqref="H4:M4"/>
    </sheetView>
  </sheetViews>
  <sheetFormatPr defaultColWidth="9.140625" defaultRowHeight="12.75"/>
  <cols>
    <col min="1" max="16384" width="9.140625" style="172" customWidth="1"/>
  </cols>
  <sheetData>
    <row r="1" spans="1:13" ht="12.75" hidden="1">
      <c r="A1" s="403" t="s">
        <v>587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s="173" customFormat="1" ht="12.75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s="173" customFormat="1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173" customFormat="1" ht="12.75">
      <c r="A4" s="171"/>
      <c r="B4" s="171"/>
      <c r="C4" s="171"/>
      <c r="D4" s="171"/>
      <c r="E4" s="171"/>
      <c r="F4" s="171"/>
      <c r="G4" s="171"/>
      <c r="H4" s="399" t="s">
        <v>626</v>
      </c>
      <c r="I4" s="400"/>
      <c r="J4" s="400"/>
      <c r="K4" s="400"/>
      <c r="L4" s="400"/>
      <c r="M4" s="401"/>
    </row>
    <row r="5" spans="1:13" s="173" customFormat="1" ht="12.7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173" customFormat="1" ht="12.75">
      <c r="A6" s="398" t="s">
        <v>478</v>
      </c>
      <c r="B6" s="398"/>
      <c r="C6" s="398"/>
      <c r="D6" s="175" t="s">
        <v>479</v>
      </c>
      <c r="E6" s="175"/>
      <c r="F6" s="398" t="s">
        <v>481</v>
      </c>
      <c r="G6" s="398"/>
      <c r="H6" s="398" t="s">
        <v>482</v>
      </c>
      <c r="I6" s="398"/>
      <c r="J6" s="398" t="s">
        <v>484</v>
      </c>
      <c r="K6" s="398"/>
      <c r="L6" s="398" t="s">
        <v>420</v>
      </c>
      <c r="M6" s="398"/>
    </row>
    <row r="7" spans="1:13" s="173" customFormat="1" ht="12.75">
      <c r="A7" s="398"/>
      <c r="B7" s="398"/>
      <c r="C7" s="398"/>
      <c r="D7" s="398" t="s">
        <v>480</v>
      </c>
      <c r="E7" s="398"/>
      <c r="F7" s="398" t="s">
        <v>480</v>
      </c>
      <c r="G7" s="398"/>
      <c r="H7" s="398" t="s">
        <v>483</v>
      </c>
      <c r="I7" s="398"/>
      <c r="J7" s="398"/>
      <c r="K7" s="398"/>
      <c r="L7" s="398"/>
      <c r="M7" s="398"/>
    </row>
    <row r="8" spans="1:13" ht="12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13" ht="12.75">
      <c r="A9" s="402" t="s">
        <v>485</v>
      </c>
      <c r="B9" s="402"/>
      <c r="C9" s="402"/>
      <c r="D9" s="176">
        <v>5</v>
      </c>
      <c r="E9" s="176"/>
      <c r="F9" s="176">
        <v>2</v>
      </c>
      <c r="G9" s="176"/>
      <c r="H9" s="176"/>
      <c r="I9" s="176"/>
      <c r="J9" s="176"/>
      <c r="K9" s="176"/>
      <c r="L9" s="174">
        <f>SUM(D9:K9)</f>
        <v>7</v>
      </c>
      <c r="M9" s="176"/>
    </row>
    <row r="10" spans="1:13" ht="12.7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4">
        <f aca="true" t="shared" si="0" ref="L10:L15">SUM(D10:K10)</f>
        <v>0</v>
      </c>
      <c r="M10" s="176"/>
    </row>
    <row r="11" spans="1:13" ht="12.75">
      <c r="A11" s="402" t="s">
        <v>486</v>
      </c>
      <c r="B11" s="402"/>
      <c r="C11" s="402"/>
      <c r="D11" s="176">
        <v>6</v>
      </c>
      <c r="E11" s="176"/>
      <c r="F11" s="176">
        <v>1</v>
      </c>
      <c r="G11" s="176"/>
      <c r="H11" s="176"/>
      <c r="I11" s="176"/>
      <c r="J11" s="176"/>
      <c r="K11" s="176"/>
      <c r="L11" s="174">
        <f t="shared" si="0"/>
        <v>7</v>
      </c>
      <c r="M11" s="176"/>
    </row>
    <row r="12" spans="1:13" ht="12.7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4">
        <f t="shared" si="0"/>
        <v>0</v>
      </c>
      <c r="M12" s="176"/>
    </row>
    <row r="13" spans="1:13" ht="12.75">
      <c r="A13" s="176" t="s">
        <v>487</v>
      </c>
      <c r="B13" s="176"/>
      <c r="C13" s="176"/>
      <c r="D13" s="176">
        <v>16</v>
      </c>
      <c r="E13" s="176"/>
      <c r="F13" s="176"/>
      <c r="G13" s="176"/>
      <c r="H13" s="176"/>
      <c r="I13" s="176"/>
      <c r="J13" s="176"/>
      <c r="K13" s="176"/>
      <c r="L13" s="174">
        <f t="shared" si="0"/>
        <v>16</v>
      </c>
      <c r="M13" s="176"/>
    </row>
    <row r="14" spans="1:13" ht="12.7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4">
        <f t="shared" si="0"/>
        <v>0</v>
      </c>
      <c r="M14" s="176"/>
    </row>
    <row r="15" spans="1:13" s="173" customFormat="1" ht="12.75">
      <c r="A15" s="174" t="s">
        <v>420</v>
      </c>
      <c r="B15" s="174"/>
      <c r="C15" s="174"/>
      <c r="D15" s="174">
        <f>SUM(D9,D11,D13)</f>
        <v>27</v>
      </c>
      <c r="E15" s="174">
        <f aca="true" t="shared" si="1" ref="E15:K15">SUM(E9,E11,E13)</f>
        <v>0</v>
      </c>
      <c r="F15" s="174">
        <f t="shared" si="1"/>
        <v>3</v>
      </c>
      <c r="G15" s="174">
        <f t="shared" si="1"/>
        <v>0</v>
      </c>
      <c r="H15" s="174">
        <f t="shared" si="1"/>
        <v>0</v>
      </c>
      <c r="I15" s="174">
        <f t="shared" si="1"/>
        <v>0</v>
      </c>
      <c r="J15" s="174">
        <f t="shared" si="1"/>
        <v>0</v>
      </c>
      <c r="K15" s="174">
        <f t="shared" si="1"/>
        <v>0</v>
      </c>
      <c r="L15" s="174">
        <f t="shared" si="0"/>
        <v>30</v>
      </c>
      <c r="M15" s="176"/>
    </row>
    <row r="16" spans="1:22" ht="12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2" s="174" customFormat="1" ht="12.75">
      <c r="A17" s="174" t="s">
        <v>484</v>
      </c>
      <c r="N17" s="179"/>
      <c r="O17" s="179"/>
      <c r="P17" s="179"/>
      <c r="Q17" s="179"/>
      <c r="R17" s="179"/>
      <c r="S17" s="179"/>
      <c r="T17" s="179"/>
      <c r="U17" s="179"/>
      <c r="V17" s="179"/>
    </row>
    <row r="18" s="178" customFormat="1" ht="12.75"/>
  </sheetData>
  <sheetProtection/>
  <mergeCells count="12"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  <mergeCell ref="A9:C9"/>
    <mergeCell ref="A11:C1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7"/>
  <sheetViews>
    <sheetView view="pageLayout" workbookViewId="0" topLeftCell="A1">
      <selection activeCell="I2" sqref="I2:AK2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1" width="13.00390625" style="0" customWidth="1"/>
    <col min="32" max="32" width="13.7109375" style="0" customWidth="1"/>
    <col min="33" max="34" width="10.8515625" style="0" customWidth="1"/>
    <col min="35" max="36" width="11.57421875" style="0" customWidth="1"/>
    <col min="37" max="37" width="11.28125" style="0" customWidth="1"/>
    <col min="38" max="38" width="13.7109375" style="1" customWidth="1"/>
  </cols>
  <sheetData>
    <row r="1" spans="1:30" ht="12.75">
      <c r="A1" s="313" t="s">
        <v>106</v>
      </c>
      <c r="B1" s="313"/>
      <c r="C1" s="313"/>
      <c r="D1" s="313"/>
      <c r="E1" s="313"/>
      <c r="F1" s="313"/>
      <c r="G1" s="313"/>
      <c r="H1" s="313"/>
      <c r="I1" s="3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2.75">
      <c r="A2" s="1"/>
      <c r="B2" s="1"/>
      <c r="C2" s="1"/>
      <c r="D2" s="1"/>
      <c r="E2" s="1"/>
      <c r="F2" s="1"/>
      <c r="G2" s="1"/>
      <c r="H2" s="1"/>
      <c r="I2" s="313" t="s">
        <v>617</v>
      </c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</row>
    <row r="3" spans="1:37" ht="12.75">
      <c r="A3" s="313" t="s">
        <v>107</v>
      </c>
      <c r="B3" s="313"/>
      <c r="C3" s="313"/>
      <c r="D3" s="313"/>
      <c r="E3" s="313"/>
      <c r="F3" s="313"/>
      <c r="G3" s="313"/>
      <c r="H3" s="313"/>
      <c r="I3" s="3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06" t="s">
        <v>516</v>
      </c>
      <c r="AF3" s="106" t="s">
        <v>516</v>
      </c>
      <c r="AG3" s="106" t="s">
        <v>159</v>
      </c>
      <c r="AH3" s="106"/>
      <c r="AI3" s="106" t="s">
        <v>160</v>
      </c>
      <c r="AJ3" s="106"/>
      <c r="AK3" s="106" t="s">
        <v>365</v>
      </c>
    </row>
    <row r="4" spans="1:38" s="1" customFormat="1" ht="12.75">
      <c r="A4" s="333" t="s">
        <v>108</v>
      </c>
      <c r="B4" s="333"/>
      <c r="C4" s="333"/>
      <c r="D4" s="333"/>
      <c r="E4" s="333"/>
      <c r="F4" s="333"/>
      <c r="G4" s="333"/>
      <c r="H4" s="333"/>
      <c r="I4" s="333"/>
      <c r="AA4" s="1" t="s">
        <v>109</v>
      </c>
      <c r="AE4" s="1" t="s">
        <v>517</v>
      </c>
      <c r="AF4" s="1" t="s">
        <v>607</v>
      </c>
      <c r="AG4" s="1" t="s">
        <v>517</v>
      </c>
      <c r="AH4" s="1" t="s">
        <v>592</v>
      </c>
      <c r="AI4" s="1" t="s">
        <v>517</v>
      </c>
      <c r="AJ4" s="1" t="s">
        <v>592</v>
      </c>
      <c r="AK4" s="1" t="s">
        <v>517</v>
      </c>
      <c r="AL4" s="1" t="s">
        <v>592</v>
      </c>
    </row>
    <row r="5" spans="1:38" ht="12.75">
      <c r="A5" s="350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68"/>
      <c r="AA5" s="336" t="s">
        <v>1</v>
      </c>
      <c r="AB5" s="337"/>
      <c r="AC5" s="337"/>
      <c r="AD5" s="366"/>
      <c r="AE5">
        <v>23323786</v>
      </c>
      <c r="AF5">
        <v>24415226</v>
      </c>
      <c r="AG5">
        <v>0</v>
      </c>
      <c r="AH5">
        <v>0</v>
      </c>
      <c r="AI5">
        <v>0</v>
      </c>
      <c r="AJ5">
        <v>0</v>
      </c>
      <c r="AK5">
        <f aca="true" t="shared" si="0" ref="AK5:AK36">SUM(AE5,AG5,AI5)</f>
        <v>23323786</v>
      </c>
      <c r="AL5" s="1">
        <f>SUM(AF5,AH5,AJ5)</f>
        <v>24415226</v>
      </c>
    </row>
    <row r="6" spans="1:38" ht="12.75">
      <c r="A6" s="299" t="s">
        <v>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65"/>
      <c r="AA6" s="336" t="s">
        <v>3</v>
      </c>
      <c r="AB6" s="337"/>
      <c r="AC6" s="337"/>
      <c r="AD6" s="366"/>
      <c r="AE6">
        <v>51688080</v>
      </c>
      <c r="AF6">
        <v>55180222</v>
      </c>
      <c r="AG6">
        <v>0</v>
      </c>
      <c r="AH6">
        <v>0</v>
      </c>
      <c r="AI6">
        <v>0</v>
      </c>
      <c r="AJ6">
        <v>0</v>
      </c>
      <c r="AK6">
        <f t="shared" si="0"/>
        <v>51688080</v>
      </c>
      <c r="AL6" s="1">
        <f aca="true" t="shared" si="1" ref="AL6:AL69">SUM(AF6,AH6,AJ6)</f>
        <v>55180222</v>
      </c>
    </row>
    <row r="7" spans="1:38" ht="12.75">
      <c r="A7" s="299" t="s">
        <v>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65"/>
      <c r="AA7" s="336" t="s">
        <v>5</v>
      </c>
      <c r="AB7" s="337"/>
      <c r="AC7" s="337"/>
      <c r="AD7" s="366"/>
      <c r="AE7">
        <v>16210322</v>
      </c>
      <c r="AF7">
        <v>16210322</v>
      </c>
      <c r="AG7">
        <v>0</v>
      </c>
      <c r="AH7">
        <v>0</v>
      </c>
      <c r="AI7">
        <v>0</v>
      </c>
      <c r="AJ7">
        <v>0</v>
      </c>
      <c r="AK7">
        <f t="shared" si="0"/>
        <v>16210322</v>
      </c>
      <c r="AL7" s="1">
        <f t="shared" si="1"/>
        <v>16210322</v>
      </c>
    </row>
    <row r="8" spans="1:38" ht="12.75" hidden="1">
      <c r="A8" s="299" t="s">
        <v>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65"/>
      <c r="AA8" s="336" t="s">
        <v>7</v>
      </c>
      <c r="AB8" s="337"/>
      <c r="AC8" s="337"/>
      <c r="AD8" s="366"/>
      <c r="AK8">
        <f t="shared" si="0"/>
        <v>0</v>
      </c>
      <c r="AL8" s="1">
        <f t="shared" si="1"/>
        <v>0</v>
      </c>
    </row>
    <row r="9" spans="1:38" ht="12.75" hidden="1">
      <c r="A9" s="299" t="s">
        <v>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65"/>
      <c r="AA9" s="336" t="s">
        <v>9</v>
      </c>
      <c r="AB9" s="337"/>
      <c r="AC9" s="337"/>
      <c r="AD9" s="366"/>
      <c r="AK9">
        <f t="shared" si="0"/>
        <v>0</v>
      </c>
      <c r="AL9" s="1">
        <f t="shared" si="1"/>
        <v>0</v>
      </c>
    </row>
    <row r="10" spans="1:38" ht="12.75" hidden="1">
      <c r="A10" s="299" t="s">
        <v>10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65"/>
      <c r="AA10" s="336" t="s">
        <v>11</v>
      </c>
      <c r="AB10" s="337"/>
      <c r="AC10" s="337"/>
      <c r="AD10" s="366"/>
      <c r="AK10">
        <f t="shared" si="0"/>
        <v>0</v>
      </c>
      <c r="AL10" s="1">
        <f t="shared" si="1"/>
        <v>0</v>
      </c>
    </row>
    <row r="11" spans="1:38" ht="12.75">
      <c r="A11" s="299" t="s">
        <v>553</v>
      </c>
      <c r="B11" s="300"/>
      <c r="C11" s="300"/>
      <c r="D11" s="300"/>
      <c r="E11" s="300"/>
      <c r="F11" s="300"/>
      <c r="G11" s="300"/>
      <c r="H11" s="300"/>
      <c r="I11" s="300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60"/>
      <c r="AA11" s="158" t="s">
        <v>7</v>
      </c>
      <c r="AB11" s="159"/>
      <c r="AC11" s="159"/>
      <c r="AD11" s="161"/>
      <c r="AE11">
        <v>2517120</v>
      </c>
      <c r="AF11">
        <v>2517120</v>
      </c>
      <c r="AG11">
        <v>0</v>
      </c>
      <c r="AH11">
        <v>0</v>
      </c>
      <c r="AI11">
        <v>0</v>
      </c>
      <c r="AJ11">
        <v>0</v>
      </c>
      <c r="AK11">
        <f t="shared" si="0"/>
        <v>2517120</v>
      </c>
      <c r="AL11" s="1">
        <f t="shared" si="1"/>
        <v>2517120</v>
      </c>
    </row>
    <row r="12" spans="1:38" ht="12.75">
      <c r="A12" s="299" t="s">
        <v>600</v>
      </c>
      <c r="B12" s="300"/>
      <c r="C12" s="300"/>
      <c r="D12" s="300"/>
      <c r="E12" s="300"/>
      <c r="F12" s="300"/>
      <c r="G12" s="300"/>
      <c r="H12" s="300"/>
      <c r="I12" s="300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60"/>
      <c r="AA12" s="158" t="s">
        <v>9</v>
      </c>
      <c r="AB12" s="159"/>
      <c r="AC12" s="159"/>
      <c r="AD12" s="161"/>
      <c r="AF12">
        <v>2385979</v>
      </c>
      <c r="AG12">
        <v>0</v>
      </c>
      <c r="AH12">
        <v>0</v>
      </c>
      <c r="AI12">
        <v>0</v>
      </c>
      <c r="AJ12">
        <v>0</v>
      </c>
      <c r="AL12" s="1">
        <f t="shared" si="1"/>
        <v>2385979</v>
      </c>
    </row>
    <row r="13" spans="1:38" ht="12.75">
      <c r="A13" s="299" t="s">
        <v>601</v>
      </c>
      <c r="B13" s="300"/>
      <c r="C13" s="300"/>
      <c r="D13" s="300"/>
      <c r="E13" s="300"/>
      <c r="F13" s="300"/>
      <c r="G13" s="300"/>
      <c r="H13" s="300"/>
      <c r="I13" s="300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60"/>
      <c r="AA13" s="158" t="s">
        <v>11</v>
      </c>
      <c r="AB13" s="159"/>
      <c r="AC13" s="159"/>
      <c r="AD13" s="161"/>
      <c r="AF13">
        <v>1058712</v>
      </c>
      <c r="AG13">
        <v>0</v>
      </c>
      <c r="AH13">
        <v>0</v>
      </c>
      <c r="AI13">
        <v>0</v>
      </c>
      <c r="AL13" s="1">
        <f t="shared" si="1"/>
        <v>1058712</v>
      </c>
    </row>
    <row r="14" spans="1:38" s="1" customFormat="1" ht="12.75">
      <c r="A14" s="301" t="s">
        <v>534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63"/>
      <c r="AA14" s="328" t="s">
        <v>12</v>
      </c>
      <c r="AB14" s="329"/>
      <c r="AC14" s="329"/>
      <c r="AD14" s="367"/>
      <c r="AE14" s="1">
        <f>SUM(AE5:AE13)</f>
        <v>93739308</v>
      </c>
      <c r="AF14" s="1">
        <f aca="true" t="shared" si="2" ref="AF14:AK14">SUM(AF5:AF13)</f>
        <v>101767581</v>
      </c>
      <c r="AG14" s="1">
        <f t="shared" si="2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93739308</v>
      </c>
      <c r="AL14" s="1">
        <f t="shared" si="1"/>
        <v>101767581</v>
      </c>
    </row>
    <row r="15" spans="1:38" ht="12.75" hidden="1">
      <c r="A15" s="299" t="s">
        <v>13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65"/>
      <c r="AA15" s="336" t="s">
        <v>14</v>
      </c>
      <c r="AB15" s="337"/>
      <c r="AC15" s="337"/>
      <c r="AD15" s="366"/>
      <c r="AK15">
        <f t="shared" si="0"/>
        <v>0</v>
      </c>
      <c r="AL15" s="1">
        <f t="shared" si="1"/>
        <v>0</v>
      </c>
    </row>
    <row r="16" spans="1:38" ht="12.75" hidden="1">
      <c r="A16" s="299" t="s">
        <v>15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65"/>
      <c r="AA16" s="336" t="s">
        <v>16</v>
      </c>
      <c r="AB16" s="337"/>
      <c r="AC16" s="337"/>
      <c r="AD16" s="366"/>
      <c r="AK16">
        <f t="shared" si="0"/>
        <v>0</v>
      </c>
      <c r="AL16" s="1">
        <f t="shared" si="1"/>
        <v>0</v>
      </c>
    </row>
    <row r="17" spans="1:38" ht="12.75" hidden="1">
      <c r="A17" s="299" t="s">
        <v>17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65"/>
      <c r="AA17" s="336" t="s">
        <v>18</v>
      </c>
      <c r="AB17" s="337"/>
      <c r="AC17" s="337"/>
      <c r="AD17" s="366"/>
      <c r="AK17">
        <f t="shared" si="0"/>
        <v>0</v>
      </c>
      <c r="AL17" s="1">
        <f t="shared" si="1"/>
        <v>0</v>
      </c>
    </row>
    <row r="18" spans="1:38" ht="12.75" hidden="1">
      <c r="A18" s="299" t="s">
        <v>19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65"/>
      <c r="AA18" s="336" t="s">
        <v>20</v>
      </c>
      <c r="AB18" s="337"/>
      <c r="AC18" s="337"/>
      <c r="AD18" s="366"/>
      <c r="AK18">
        <f t="shared" si="0"/>
        <v>0</v>
      </c>
      <c r="AL18" s="1">
        <f t="shared" si="1"/>
        <v>0</v>
      </c>
    </row>
    <row r="19" spans="1:38" ht="12.75">
      <c r="A19" s="299" t="s">
        <v>21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65"/>
      <c r="AA19" s="336" t="s">
        <v>22</v>
      </c>
      <c r="AB19" s="337"/>
      <c r="AC19" s="337"/>
      <c r="AD19" s="366"/>
      <c r="AE19">
        <v>6801600</v>
      </c>
      <c r="AF19">
        <v>5399700</v>
      </c>
      <c r="AG19">
        <v>0</v>
      </c>
      <c r="AH19">
        <v>0</v>
      </c>
      <c r="AI19">
        <v>0</v>
      </c>
      <c r="AJ19">
        <v>0</v>
      </c>
      <c r="AK19">
        <f t="shared" si="0"/>
        <v>6801600</v>
      </c>
      <c r="AL19" s="1">
        <f t="shared" si="1"/>
        <v>5399700</v>
      </c>
    </row>
    <row r="20" spans="1:38" s="1" customFormat="1" ht="12.75">
      <c r="A20" s="301" t="s">
        <v>535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63"/>
      <c r="AA20" s="328" t="s">
        <v>23</v>
      </c>
      <c r="AB20" s="329"/>
      <c r="AC20" s="329"/>
      <c r="AD20" s="367"/>
      <c r="AE20" s="1">
        <f>SUM(AE14:AE19)</f>
        <v>100540908</v>
      </c>
      <c r="AF20" s="1">
        <f aca="true" t="shared" si="3" ref="AF20:AK20">SUM(AF14:AF19)</f>
        <v>107167281</v>
      </c>
      <c r="AG20" s="1">
        <f t="shared" si="3"/>
        <v>0</v>
      </c>
      <c r="AH20" s="1">
        <f t="shared" si="3"/>
        <v>0</v>
      </c>
      <c r="AI20" s="1">
        <f t="shared" si="3"/>
        <v>0</v>
      </c>
      <c r="AJ20" s="1">
        <f t="shared" si="3"/>
        <v>0</v>
      </c>
      <c r="AK20" s="1">
        <f t="shared" si="3"/>
        <v>100540908</v>
      </c>
      <c r="AL20" s="1">
        <f t="shared" si="1"/>
        <v>107167281</v>
      </c>
    </row>
    <row r="21" spans="1:38" ht="12.75" hidden="1">
      <c r="A21" s="299" t="s">
        <v>24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65"/>
      <c r="AA21" s="336" t="s">
        <v>28</v>
      </c>
      <c r="AB21" s="337"/>
      <c r="AC21" s="337"/>
      <c r="AD21" s="366"/>
      <c r="AK21">
        <f t="shared" si="0"/>
        <v>0</v>
      </c>
      <c r="AL21" s="1">
        <f t="shared" si="1"/>
        <v>0</v>
      </c>
    </row>
    <row r="22" spans="1:38" ht="23.25" customHeight="1" hidden="1">
      <c r="A22" s="299" t="s">
        <v>25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65"/>
      <c r="AA22" s="336" t="s">
        <v>29</v>
      </c>
      <c r="AB22" s="337"/>
      <c r="AC22" s="337"/>
      <c r="AD22" s="366"/>
      <c r="AK22">
        <f t="shared" si="0"/>
        <v>0</v>
      </c>
      <c r="AL22" s="1">
        <f t="shared" si="1"/>
        <v>0</v>
      </c>
    </row>
    <row r="23" spans="1:38" ht="23.25" customHeight="1" hidden="1">
      <c r="A23" s="299" t="s">
        <v>26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65"/>
      <c r="AA23" s="336" t="s">
        <v>30</v>
      </c>
      <c r="AB23" s="337"/>
      <c r="AC23" s="337"/>
      <c r="AD23" s="366"/>
      <c r="AK23">
        <f t="shared" si="0"/>
        <v>0</v>
      </c>
      <c r="AL23" s="1">
        <f t="shared" si="1"/>
        <v>0</v>
      </c>
    </row>
    <row r="24" spans="1:38" ht="20.25" customHeight="1" hidden="1">
      <c r="A24" s="299" t="s">
        <v>27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65"/>
      <c r="AA24" s="336" t="s">
        <v>31</v>
      </c>
      <c r="AB24" s="337"/>
      <c r="AC24" s="337"/>
      <c r="AD24" s="366"/>
      <c r="AK24">
        <f t="shared" si="0"/>
        <v>0</v>
      </c>
      <c r="AL24" s="1">
        <f t="shared" si="1"/>
        <v>0</v>
      </c>
    </row>
    <row r="25" spans="1:38" ht="12.75" hidden="1">
      <c r="A25" s="299" t="s">
        <v>32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65"/>
      <c r="AA25" s="336" t="s">
        <v>42</v>
      </c>
      <c r="AB25" s="337"/>
      <c r="AC25" s="337"/>
      <c r="AD25" s="366"/>
      <c r="AK25">
        <f t="shared" si="0"/>
        <v>0</v>
      </c>
      <c r="AL25" s="1">
        <f t="shared" si="1"/>
        <v>0</v>
      </c>
    </row>
    <row r="26" spans="1:38" ht="12.75" hidden="1">
      <c r="A26" s="299" t="s">
        <v>33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65"/>
      <c r="AA26" s="336" t="s">
        <v>43</v>
      </c>
      <c r="AB26" s="337"/>
      <c r="AC26" s="337"/>
      <c r="AD26" s="366"/>
      <c r="AK26">
        <f t="shared" si="0"/>
        <v>0</v>
      </c>
      <c r="AL26" s="1">
        <f t="shared" si="1"/>
        <v>0</v>
      </c>
    </row>
    <row r="27" spans="1:38" s="1" customFormat="1" ht="12.75" hidden="1">
      <c r="A27" s="301" t="s">
        <v>105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63"/>
      <c r="AA27" s="328" t="s">
        <v>44</v>
      </c>
      <c r="AB27" s="329"/>
      <c r="AC27" s="329"/>
      <c r="AD27" s="367"/>
      <c r="AE27" s="1">
        <f>SUM(AE25:AE26)</f>
        <v>0</v>
      </c>
      <c r="AF27" s="1">
        <f>SUM(AF25:AF26)</f>
        <v>0</v>
      </c>
      <c r="AG27" s="1">
        <f>SUM(AG25:AG26)</f>
        <v>0</v>
      </c>
      <c r="AI27" s="1">
        <f>SUM(AI25:AI26)</f>
        <v>0</v>
      </c>
      <c r="AK27" s="1">
        <f t="shared" si="0"/>
        <v>0</v>
      </c>
      <c r="AL27" s="1">
        <f t="shared" si="1"/>
        <v>0</v>
      </c>
    </row>
    <row r="28" spans="1:38" ht="12.75" hidden="1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65"/>
      <c r="AA28" s="336" t="s">
        <v>47</v>
      </c>
      <c r="AB28" s="337"/>
      <c r="AC28" s="337"/>
      <c r="AD28" s="366"/>
      <c r="AK28">
        <f t="shared" si="0"/>
        <v>0</v>
      </c>
      <c r="AL28" s="1">
        <f t="shared" si="1"/>
        <v>0</v>
      </c>
    </row>
    <row r="29" spans="1:38" ht="12.75" hidden="1">
      <c r="A29" s="299" t="s">
        <v>35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65"/>
      <c r="AA29" s="336" t="s">
        <v>48</v>
      </c>
      <c r="AB29" s="337"/>
      <c r="AC29" s="337"/>
      <c r="AD29" s="366"/>
      <c r="AK29">
        <f t="shared" si="0"/>
        <v>0</v>
      </c>
      <c r="AL29" s="1">
        <f t="shared" si="1"/>
        <v>0</v>
      </c>
    </row>
    <row r="30" spans="1:38" ht="12.75" hidden="1">
      <c r="A30" s="299" t="s">
        <v>36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65"/>
      <c r="AA30" s="336" t="s">
        <v>49</v>
      </c>
      <c r="AB30" s="337"/>
      <c r="AC30" s="337"/>
      <c r="AD30" s="366"/>
      <c r="AK30">
        <f t="shared" si="0"/>
        <v>0</v>
      </c>
      <c r="AL30" s="1">
        <f t="shared" si="1"/>
        <v>0</v>
      </c>
    </row>
    <row r="31" spans="1:38" ht="12.75">
      <c r="A31" s="299" t="s">
        <v>37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65"/>
      <c r="AA31" s="336" t="s">
        <v>50</v>
      </c>
      <c r="AB31" s="337"/>
      <c r="AC31" s="337"/>
      <c r="AD31" s="366"/>
      <c r="AE31">
        <v>70000000</v>
      </c>
      <c r="AF31">
        <v>71779989</v>
      </c>
      <c r="AG31">
        <v>0</v>
      </c>
      <c r="AH31">
        <v>0</v>
      </c>
      <c r="AI31">
        <v>0</v>
      </c>
      <c r="AJ31">
        <v>0</v>
      </c>
      <c r="AK31">
        <f t="shared" si="0"/>
        <v>70000000</v>
      </c>
      <c r="AL31" s="1">
        <f t="shared" si="1"/>
        <v>71779989</v>
      </c>
    </row>
    <row r="32" spans="1:38" ht="12.75" hidden="1">
      <c r="A32" s="299" t="s">
        <v>38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65"/>
      <c r="AA32" s="336" t="s">
        <v>51</v>
      </c>
      <c r="AB32" s="337"/>
      <c r="AC32" s="337"/>
      <c r="AD32" s="366"/>
      <c r="AK32">
        <f t="shared" si="0"/>
        <v>0</v>
      </c>
      <c r="AL32" s="1">
        <f t="shared" si="1"/>
        <v>0</v>
      </c>
    </row>
    <row r="33" spans="1:38" ht="12.75" hidden="1">
      <c r="A33" s="299" t="s">
        <v>39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65"/>
      <c r="AA33" s="336" t="s">
        <v>52</v>
      </c>
      <c r="AB33" s="337"/>
      <c r="AC33" s="337"/>
      <c r="AD33" s="366"/>
      <c r="AK33">
        <f t="shared" si="0"/>
        <v>0</v>
      </c>
      <c r="AL33" s="1">
        <f t="shared" si="1"/>
        <v>0</v>
      </c>
    </row>
    <row r="34" spans="1:38" ht="12.75">
      <c r="A34" s="299" t="s">
        <v>40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65"/>
      <c r="AA34" s="336" t="s">
        <v>53</v>
      </c>
      <c r="AB34" s="337"/>
      <c r="AC34" s="337"/>
      <c r="AD34" s="366"/>
      <c r="AE34">
        <v>6000000</v>
      </c>
      <c r="AF34">
        <v>6000000</v>
      </c>
      <c r="AG34">
        <v>0</v>
      </c>
      <c r="AH34">
        <v>0</v>
      </c>
      <c r="AI34">
        <v>0</v>
      </c>
      <c r="AJ34">
        <v>0</v>
      </c>
      <c r="AK34">
        <f t="shared" si="0"/>
        <v>6000000</v>
      </c>
      <c r="AL34" s="1">
        <f t="shared" si="1"/>
        <v>6000000</v>
      </c>
    </row>
    <row r="35" spans="1:38" ht="12.75" hidden="1">
      <c r="A35" s="299" t="s">
        <v>41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65"/>
      <c r="AA35" s="336" t="s">
        <v>54</v>
      </c>
      <c r="AB35" s="337"/>
      <c r="AC35" s="337"/>
      <c r="AD35" s="366"/>
      <c r="AK35">
        <f t="shared" si="0"/>
        <v>0</v>
      </c>
      <c r="AL35" s="1">
        <f t="shared" si="1"/>
        <v>0</v>
      </c>
    </row>
    <row r="36" spans="1:38" s="107" customFormat="1" ht="12.75">
      <c r="A36" s="299" t="s">
        <v>536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65"/>
      <c r="AA36" s="336" t="s">
        <v>46</v>
      </c>
      <c r="AB36" s="337"/>
      <c r="AC36" s="337"/>
      <c r="AD36" s="366"/>
      <c r="AE36" s="107">
        <f>SUM(AE31:AE35)</f>
        <v>76000000</v>
      </c>
      <c r="AF36" s="107">
        <f>SUM(AF31:AF35)</f>
        <v>77779989</v>
      </c>
      <c r="AG36" s="107">
        <f>SUM(AG31:AG35)</f>
        <v>0</v>
      </c>
      <c r="AH36" s="107">
        <v>0</v>
      </c>
      <c r="AI36" s="107">
        <f>SUM(AI31:AI35)</f>
        <v>0</v>
      </c>
      <c r="AK36" s="107">
        <f t="shared" si="0"/>
        <v>76000000</v>
      </c>
      <c r="AL36" s="1">
        <f t="shared" si="1"/>
        <v>77779989</v>
      </c>
    </row>
    <row r="37" spans="1:38" s="1" customFormat="1" ht="12.75">
      <c r="A37" s="301" t="s">
        <v>537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63"/>
      <c r="AA37" s="328" t="s">
        <v>45</v>
      </c>
      <c r="AB37" s="329"/>
      <c r="AC37" s="329"/>
      <c r="AD37" s="367"/>
      <c r="AE37" s="1">
        <f>SUM(AE27,AE28,AE29,AE30,AE36)</f>
        <v>76000000</v>
      </c>
      <c r="AF37" s="1">
        <f aca="true" t="shared" si="4" ref="AF37:AK37">SUM(AF27,AF28,AF29,AF30,AF36)</f>
        <v>77779989</v>
      </c>
      <c r="AG37" s="1">
        <f t="shared" si="4"/>
        <v>0</v>
      </c>
      <c r="AH37" s="1">
        <f t="shared" si="4"/>
        <v>0</v>
      </c>
      <c r="AI37" s="1">
        <f t="shared" si="4"/>
        <v>0</v>
      </c>
      <c r="AJ37" s="1">
        <f t="shared" si="4"/>
        <v>0</v>
      </c>
      <c r="AK37" s="1">
        <f t="shared" si="4"/>
        <v>76000000</v>
      </c>
      <c r="AL37" s="1">
        <f t="shared" si="1"/>
        <v>77779989</v>
      </c>
    </row>
    <row r="38" spans="1:38" ht="12.75" hidden="1">
      <c r="A38" s="305" t="s">
        <v>55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62"/>
      <c r="AA38" s="336" t="s">
        <v>65</v>
      </c>
      <c r="AB38" s="337"/>
      <c r="AC38" s="337"/>
      <c r="AD38" s="366"/>
      <c r="AK38">
        <f aca="true" t="shared" si="5" ref="AK38:AK64">SUM(AE38,AG38,AI38)</f>
        <v>0</v>
      </c>
      <c r="AL38" s="1">
        <f t="shared" si="1"/>
        <v>0</v>
      </c>
    </row>
    <row r="39" spans="1:38" ht="12.75">
      <c r="A39" s="305" t="s">
        <v>56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62"/>
      <c r="AA39" s="336" t="s">
        <v>66</v>
      </c>
      <c r="AB39" s="337"/>
      <c r="AC39" s="337"/>
      <c r="AD39" s="366"/>
      <c r="AE39">
        <v>5539780</v>
      </c>
      <c r="AF39">
        <v>5539780</v>
      </c>
      <c r="AG39">
        <v>0</v>
      </c>
      <c r="AH39">
        <v>0</v>
      </c>
      <c r="AI39">
        <v>0</v>
      </c>
      <c r="AJ39">
        <v>0</v>
      </c>
      <c r="AK39">
        <f t="shared" si="5"/>
        <v>5539780</v>
      </c>
      <c r="AL39" s="1">
        <f t="shared" si="1"/>
        <v>5539780</v>
      </c>
    </row>
    <row r="40" spans="1:38" ht="12.75" hidden="1">
      <c r="A40" s="305" t="s">
        <v>57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62"/>
      <c r="AA40" s="336" t="s">
        <v>67</v>
      </c>
      <c r="AB40" s="337"/>
      <c r="AC40" s="337"/>
      <c r="AD40" s="366"/>
      <c r="AK40">
        <f t="shared" si="5"/>
        <v>0</v>
      </c>
      <c r="AL40" s="1">
        <f t="shared" si="1"/>
        <v>0</v>
      </c>
    </row>
    <row r="41" spans="1:38" ht="12.75">
      <c r="A41" s="305" t="s">
        <v>58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62"/>
      <c r="AA41" s="336" t="s">
        <v>68</v>
      </c>
      <c r="AB41" s="337"/>
      <c r="AC41" s="337"/>
      <c r="AD41" s="366"/>
      <c r="AE41">
        <v>881960</v>
      </c>
      <c r="AF41">
        <v>881960</v>
      </c>
      <c r="AG41">
        <v>0</v>
      </c>
      <c r="AH41">
        <v>0</v>
      </c>
      <c r="AI41">
        <v>0</v>
      </c>
      <c r="AK41">
        <f t="shared" si="5"/>
        <v>881960</v>
      </c>
      <c r="AL41" s="1">
        <f t="shared" si="1"/>
        <v>881960</v>
      </c>
    </row>
    <row r="42" spans="1:38" ht="12.75">
      <c r="A42" s="305" t="s">
        <v>59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62"/>
      <c r="AA42" s="336" t="s">
        <v>69</v>
      </c>
      <c r="AB42" s="337"/>
      <c r="AC42" s="337"/>
      <c r="AD42" s="366"/>
      <c r="AE42">
        <v>5387200</v>
      </c>
      <c r="AF42">
        <v>807091</v>
      </c>
      <c r="AG42">
        <v>0</v>
      </c>
      <c r="AH42">
        <v>0</v>
      </c>
      <c r="AI42">
        <v>6735270</v>
      </c>
      <c r="AJ42">
        <v>6735270</v>
      </c>
      <c r="AK42">
        <f t="shared" si="5"/>
        <v>12122470</v>
      </c>
      <c r="AL42" s="1">
        <f t="shared" si="1"/>
        <v>7542361</v>
      </c>
    </row>
    <row r="43" spans="1:38" ht="12.75">
      <c r="A43" s="305" t="s">
        <v>60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62"/>
      <c r="AA43" s="336" t="s">
        <v>70</v>
      </c>
      <c r="AB43" s="337"/>
      <c r="AC43" s="337"/>
      <c r="AD43" s="366"/>
      <c r="AE43">
        <v>2708365</v>
      </c>
      <c r="AF43">
        <v>2708365</v>
      </c>
      <c r="AG43">
        <v>0</v>
      </c>
      <c r="AH43">
        <v>0</v>
      </c>
      <c r="AI43">
        <v>1818523</v>
      </c>
      <c r="AJ43">
        <v>1818523</v>
      </c>
      <c r="AK43">
        <f t="shared" si="5"/>
        <v>4526888</v>
      </c>
      <c r="AL43" s="1">
        <f t="shared" si="1"/>
        <v>4526888</v>
      </c>
    </row>
    <row r="44" spans="1:38" ht="12.75" hidden="1">
      <c r="A44" s="305" t="s">
        <v>61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62"/>
      <c r="AA44" s="336" t="s">
        <v>71</v>
      </c>
      <c r="AB44" s="337"/>
      <c r="AC44" s="337"/>
      <c r="AD44" s="366"/>
      <c r="AK44">
        <f t="shared" si="5"/>
        <v>0</v>
      </c>
      <c r="AL44" s="1">
        <f t="shared" si="1"/>
        <v>0</v>
      </c>
    </row>
    <row r="45" spans="1:38" ht="12.75">
      <c r="A45" s="305" t="s">
        <v>62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62"/>
      <c r="AA45" s="336" t="s">
        <v>72</v>
      </c>
      <c r="AB45" s="337"/>
      <c r="AC45" s="337"/>
      <c r="AD45" s="366"/>
      <c r="AE45">
        <v>500000</v>
      </c>
      <c r="AF45">
        <v>500000</v>
      </c>
      <c r="AG45">
        <v>0</v>
      </c>
      <c r="AH45">
        <v>517</v>
      </c>
      <c r="AI45">
        <v>0</v>
      </c>
      <c r="AJ45">
        <v>0</v>
      </c>
      <c r="AK45">
        <f t="shared" si="5"/>
        <v>500000</v>
      </c>
      <c r="AL45" s="1">
        <f t="shared" si="1"/>
        <v>500517</v>
      </c>
    </row>
    <row r="46" spans="1:38" ht="12.75" hidden="1">
      <c r="A46" s="305" t="s">
        <v>63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62"/>
      <c r="AA46" s="336" t="s">
        <v>73</v>
      </c>
      <c r="AB46" s="337"/>
      <c r="AC46" s="337"/>
      <c r="AD46" s="366"/>
      <c r="AK46">
        <f t="shared" si="5"/>
        <v>0</v>
      </c>
      <c r="AL46" s="1">
        <f t="shared" si="1"/>
        <v>0</v>
      </c>
    </row>
    <row r="47" spans="1:38" ht="12.75" hidden="1">
      <c r="A47" s="305" t="s">
        <v>64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62"/>
      <c r="AA47" s="336" t="s">
        <v>74</v>
      </c>
      <c r="AB47" s="337"/>
      <c r="AC47" s="337"/>
      <c r="AD47" s="366"/>
      <c r="AK47">
        <f t="shared" si="5"/>
        <v>0</v>
      </c>
      <c r="AL47" s="1">
        <f t="shared" si="1"/>
        <v>0</v>
      </c>
    </row>
    <row r="48" spans="1:38" ht="12.75">
      <c r="A48" s="305" t="s">
        <v>602</v>
      </c>
      <c r="B48" s="306"/>
      <c r="C48" s="306"/>
      <c r="D48" s="306"/>
      <c r="E48" s="306"/>
      <c r="F48" s="306"/>
      <c r="G48" s="306"/>
      <c r="H48" s="306"/>
      <c r="I48" s="306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9"/>
      <c r="AA48" s="158" t="s">
        <v>603</v>
      </c>
      <c r="AB48" s="159"/>
      <c r="AC48" s="159"/>
      <c r="AD48" s="161"/>
      <c r="AE48">
        <v>7864792</v>
      </c>
      <c r="AF48">
        <v>9583192</v>
      </c>
      <c r="AG48">
        <v>0</v>
      </c>
      <c r="AH48">
        <v>20</v>
      </c>
      <c r="AI48">
        <v>0</v>
      </c>
      <c r="AJ48">
        <v>0</v>
      </c>
      <c r="AK48">
        <f t="shared" si="5"/>
        <v>7864792</v>
      </c>
      <c r="AL48" s="1">
        <f t="shared" si="1"/>
        <v>9583212</v>
      </c>
    </row>
    <row r="49" spans="1:38" s="1" customFormat="1" ht="12.75">
      <c r="A49" s="334" t="s">
        <v>538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64"/>
      <c r="AA49" s="328" t="s">
        <v>75</v>
      </c>
      <c r="AB49" s="329"/>
      <c r="AC49" s="329"/>
      <c r="AD49" s="367"/>
      <c r="AE49" s="1">
        <f aca="true" t="shared" si="6" ref="AE49:AJ49">SUM(AE39:AE48)</f>
        <v>22882097</v>
      </c>
      <c r="AF49" s="1">
        <f t="shared" si="6"/>
        <v>20020388</v>
      </c>
      <c r="AG49" s="1">
        <f t="shared" si="6"/>
        <v>0</v>
      </c>
      <c r="AH49" s="1">
        <f t="shared" si="6"/>
        <v>537</v>
      </c>
      <c r="AI49" s="1">
        <f t="shared" si="6"/>
        <v>8553793</v>
      </c>
      <c r="AJ49" s="1">
        <f t="shared" si="6"/>
        <v>8553793</v>
      </c>
      <c r="AK49" s="1">
        <f t="shared" si="5"/>
        <v>31435890</v>
      </c>
      <c r="AL49" s="1">
        <f t="shared" si="1"/>
        <v>28574718</v>
      </c>
    </row>
    <row r="50" spans="1:38" ht="12.75" hidden="1">
      <c r="A50" s="305" t="s">
        <v>76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62"/>
      <c r="AA50" s="336" t="s">
        <v>81</v>
      </c>
      <c r="AB50" s="337"/>
      <c r="AC50" s="337"/>
      <c r="AD50" s="366"/>
      <c r="AK50" s="1">
        <f t="shared" si="5"/>
        <v>0</v>
      </c>
      <c r="AL50" s="1">
        <f t="shared" si="1"/>
        <v>0</v>
      </c>
    </row>
    <row r="51" spans="1:38" ht="12.75" hidden="1">
      <c r="A51" s="305" t="s">
        <v>77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62"/>
      <c r="AA51" s="336" t="s">
        <v>82</v>
      </c>
      <c r="AB51" s="337"/>
      <c r="AC51" s="337"/>
      <c r="AD51" s="366"/>
      <c r="AK51" s="1">
        <f t="shared" si="5"/>
        <v>0</v>
      </c>
      <c r="AL51" s="1">
        <f t="shared" si="1"/>
        <v>0</v>
      </c>
    </row>
    <row r="52" spans="1:38" ht="12.75" hidden="1">
      <c r="A52" s="305" t="s">
        <v>78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62"/>
      <c r="AA52" s="336" t="s">
        <v>83</v>
      </c>
      <c r="AB52" s="337"/>
      <c r="AC52" s="337"/>
      <c r="AD52" s="366"/>
      <c r="AK52" s="1">
        <f t="shared" si="5"/>
        <v>0</v>
      </c>
      <c r="AL52" s="1">
        <f t="shared" si="1"/>
        <v>0</v>
      </c>
    </row>
    <row r="53" spans="1:38" ht="12.75" hidden="1">
      <c r="A53" s="305" t="s">
        <v>79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62"/>
      <c r="AA53" s="336" t="s">
        <v>84</v>
      </c>
      <c r="AB53" s="337"/>
      <c r="AC53" s="337"/>
      <c r="AD53" s="366"/>
      <c r="AK53" s="1">
        <f t="shared" si="5"/>
        <v>0</v>
      </c>
      <c r="AL53" s="1">
        <f t="shared" si="1"/>
        <v>0</v>
      </c>
    </row>
    <row r="54" spans="1:38" ht="12.75" hidden="1">
      <c r="A54" s="305" t="s">
        <v>80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62"/>
      <c r="AA54" s="336" t="s">
        <v>85</v>
      </c>
      <c r="AB54" s="337"/>
      <c r="AC54" s="337"/>
      <c r="AD54" s="366"/>
      <c r="AK54" s="1">
        <f t="shared" si="5"/>
        <v>0</v>
      </c>
      <c r="AL54" s="1">
        <f t="shared" si="1"/>
        <v>0</v>
      </c>
    </row>
    <row r="55" spans="1:38" ht="12.75" hidden="1">
      <c r="A55" s="301" t="s">
        <v>102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63"/>
      <c r="AA55" s="328" t="s">
        <v>86</v>
      </c>
      <c r="AB55" s="329"/>
      <c r="AC55" s="329"/>
      <c r="AD55" s="367"/>
      <c r="AE55">
        <f>SUM(AE50:AE54)</f>
        <v>0</v>
      </c>
      <c r="AF55">
        <f>SUM(AF50:AF54)</f>
        <v>0</v>
      </c>
      <c r="AG55">
        <f>SUM(AG50:AG54)</f>
        <v>0</v>
      </c>
      <c r="AI55">
        <f>SUM(AI50:AI54)</f>
        <v>0</v>
      </c>
      <c r="AK55" s="1">
        <f t="shared" si="5"/>
        <v>0</v>
      </c>
      <c r="AL55" s="1">
        <f t="shared" si="1"/>
        <v>0</v>
      </c>
    </row>
    <row r="56" spans="1:38" ht="12.75" hidden="1">
      <c r="A56" s="305" t="s">
        <v>87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62"/>
      <c r="AA56" s="336" t="s">
        <v>90</v>
      </c>
      <c r="AB56" s="337"/>
      <c r="AC56" s="337"/>
      <c r="AD56" s="366"/>
      <c r="AK56" s="1">
        <f t="shared" si="5"/>
        <v>0</v>
      </c>
      <c r="AL56" s="1">
        <f t="shared" si="1"/>
        <v>0</v>
      </c>
    </row>
    <row r="57" spans="1:38" ht="12.75" hidden="1">
      <c r="A57" s="299" t="s">
        <v>88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65"/>
      <c r="AA57" s="336" t="s">
        <v>91</v>
      </c>
      <c r="AB57" s="337"/>
      <c r="AC57" s="337"/>
      <c r="AD57" s="366"/>
      <c r="AK57" s="1">
        <f t="shared" si="5"/>
        <v>0</v>
      </c>
      <c r="AL57" s="1">
        <f t="shared" si="1"/>
        <v>0</v>
      </c>
    </row>
    <row r="58" spans="1:38" ht="12.75" hidden="1">
      <c r="A58" s="305" t="s">
        <v>89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62"/>
      <c r="AA58" s="336" t="s">
        <v>92</v>
      </c>
      <c r="AB58" s="337"/>
      <c r="AC58" s="337"/>
      <c r="AD58" s="366"/>
      <c r="AK58" s="1">
        <f t="shared" si="5"/>
        <v>0</v>
      </c>
      <c r="AL58" s="1">
        <f t="shared" si="1"/>
        <v>0</v>
      </c>
    </row>
    <row r="59" spans="1:38" s="1" customFormat="1" ht="12.75" hidden="1">
      <c r="A59" s="301" t="s">
        <v>103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63"/>
      <c r="AA59" s="328" t="s">
        <v>93</v>
      </c>
      <c r="AB59" s="329"/>
      <c r="AC59" s="329"/>
      <c r="AD59" s="367"/>
      <c r="AE59" s="1">
        <f>SUM(AE56:AE58)</f>
        <v>0</v>
      </c>
      <c r="AF59" s="1">
        <f>SUM(AF56:AF58)</f>
        <v>0</v>
      </c>
      <c r="AG59" s="1">
        <f>SUM(AG56:AG58)</f>
        <v>0</v>
      </c>
      <c r="AI59" s="1">
        <f>SUM(AI56:AI58)</f>
        <v>0</v>
      </c>
      <c r="AK59" s="1">
        <f t="shared" si="5"/>
        <v>0</v>
      </c>
      <c r="AL59" s="1">
        <f t="shared" si="1"/>
        <v>0</v>
      </c>
    </row>
    <row r="60" spans="1:38" ht="24" customHeight="1" hidden="1">
      <c r="A60" s="305" t="s">
        <v>94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62"/>
      <c r="AA60" s="336" t="s">
        <v>97</v>
      </c>
      <c r="AB60" s="337"/>
      <c r="AC60" s="337"/>
      <c r="AD60" s="366"/>
      <c r="AK60" s="1">
        <f t="shared" si="5"/>
        <v>0</v>
      </c>
      <c r="AL60" s="1">
        <f t="shared" si="1"/>
        <v>0</v>
      </c>
    </row>
    <row r="61" spans="1:38" ht="12.75" hidden="1">
      <c r="A61" s="299" t="s">
        <v>95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65"/>
      <c r="AA61" s="336" t="s">
        <v>98</v>
      </c>
      <c r="AB61" s="337"/>
      <c r="AC61" s="337"/>
      <c r="AD61" s="366"/>
      <c r="AK61" s="1">
        <f t="shared" si="5"/>
        <v>0</v>
      </c>
      <c r="AL61" s="1">
        <f t="shared" si="1"/>
        <v>0</v>
      </c>
    </row>
    <row r="62" spans="1:38" ht="12.75" hidden="1">
      <c r="A62" s="305" t="s">
        <v>96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62"/>
      <c r="AA62" s="336" t="s">
        <v>99</v>
      </c>
      <c r="AB62" s="337"/>
      <c r="AC62" s="337"/>
      <c r="AD62" s="366"/>
      <c r="AK62" s="1">
        <f t="shared" si="5"/>
        <v>0</v>
      </c>
      <c r="AL62" s="1">
        <f t="shared" si="1"/>
        <v>0</v>
      </c>
    </row>
    <row r="63" spans="1:38" ht="12.75" hidden="1">
      <c r="A63" s="301" t="s">
        <v>104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63"/>
      <c r="AA63" s="328" t="s">
        <v>100</v>
      </c>
      <c r="AB63" s="329"/>
      <c r="AC63" s="329"/>
      <c r="AD63" s="367"/>
      <c r="AE63">
        <f>SUM(AE60:AE62)</f>
        <v>0</v>
      </c>
      <c r="AF63">
        <f>SUM(AF60:AF62)</f>
        <v>0</v>
      </c>
      <c r="AG63">
        <f>SUM(AG60:AG62)</f>
        <v>0</v>
      </c>
      <c r="AI63">
        <f>SUM(AI60:AI62)</f>
        <v>0</v>
      </c>
      <c r="AK63" s="1">
        <f t="shared" si="5"/>
        <v>0</v>
      </c>
      <c r="AL63" s="1">
        <f t="shared" si="1"/>
        <v>0</v>
      </c>
    </row>
    <row r="64" spans="1:38" s="1" customFormat="1" ht="12.75">
      <c r="A64" s="334" t="s">
        <v>539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64"/>
      <c r="AA64" s="328" t="s">
        <v>101</v>
      </c>
      <c r="AB64" s="329"/>
      <c r="AC64" s="329"/>
      <c r="AD64" s="367"/>
      <c r="AE64" s="1">
        <f aca="true" t="shared" si="7" ref="AE64:AJ64">SUM(AE20,AE37,AE49,AE55,AE59,AE63)</f>
        <v>199423005</v>
      </c>
      <c r="AF64" s="1">
        <f t="shared" si="7"/>
        <v>204967658</v>
      </c>
      <c r="AG64" s="1">
        <f t="shared" si="7"/>
        <v>0</v>
      </c>
      <c r="AH64" s="1">
        <f t="shared" si="7"/>
        <v>537</v>
      </c>
      <c r="AI64" s="1">
        <f t="shared" si="7"/>
        <v>8553793</v>
      </c>
      <c r="AJ64" s="1">
        <f t="shared" si="7"/>
        <v>8553793</v>
      </c>
      <c r="AK64" s="1">
        <f t="shared" si="5"/>
        <v>207976798</v>
      </c>
      <c r="AL64" s="1">
        <f t="shared" si="1"/>
        <v>213521988</v>
      </c>
    </row>
    <row r="65" spans="1:3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  <c r="AL65" s="1">
        <f t="shared" si="1"/>
        <v>0</v>
      </c>
    </row>
    <row r="66" spans="1:38" ht="12.75" customHeight="1">
      <c r="A66" s="361" t="s">
        <v>157</v>
      </c>
      <c r="B66" s="361"/>
      <c r="C66" s="361"/>
      <c r="D66" s="361"/>
      <c r="E66" s="361"/>
      <c r="F66" s="361"/>
      <c r="G66" s="361"/>
      <c r="H66" s="361"/>
      <c r="I66" s="36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  <c r="AL66" s="1">
        <f t="shared" si="1"/>
        <v>0</v>
      </c>
    </row>
    <row r="67" spans="1:38" ht="12.75">
      <c r="A67" s="361" t="s">
        <v>107</v>
      </c>
      <c r="B67" s="361"/>
      <c r="C67" s="361"/>
      <c r="D67" s="361"/>
      <c r="E67" s="361"/>
      <c r="F67" s="361"/>
      <c r="G67" s="361"/>
      <c r="H67" s="361"/>
      <c r="I67" s="36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3"/>
      <c r="AC67" s="3"/>
      <c r="AD67" s="3"/>
      <c r="AL67" s="1">
        <f t="shared" si="1"/>
        <v>0</v>
      </c>
    </row>
    <row r="68" spans="1:38" s="1" customFormat="1" ht="12.75">
      <c r="A68" s="333" t="s">
        <v>108</v>
      </c>
      <c r="B68" s="333"/>
      <c r="C68" s="333"/>
      <c r="D68" s="333"/>
      <c r="E68" s="333"/>
      <c r="F68" s="333"/>
      <c r="G68" s="333"/>
      <c r="H68" s="333"/>
      <c r="I68" s="333"/>
      <c r="AA68" s="1" t="s">
        <v>109</v>
      </c>
      <c r="AE68" s="106" t="s">
        <v>516</v>
      </c>
      <c r="AF68" s="106" t="s">
        <v>516</v>
      </c>
      <c r="AG68" s="106" t="s">
        <v>159</v>
      </c>
      <c r="AH68" s="106"/>
      <c r="AI68" s="106" t="s">
        <v>160</v>
      </c>
      <c r="AJ68" s="106"/>
      <c r="AK68" s="106" t="s">
        <v>365</v>
      </c>
      <c r="AL68" s="1">
        <f t="shared" si="1"/>
        <v>0</v>
      </c>
    </row>
    <row r="69" spans="1:38" ht="12.75" hidden="1">
      <c r="A69" s="310" t="s">
        <v>110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2"/>
      <c r="AA69" s="307" t="s">
        <v>111</v>
      </c>
      <c r="AB69" s="308"/>
      <c r="AC69" s="308"/>
      <c r="AD69" s="308"/>
      <c r="AK69">
        <f aca="true" t="shared" si="8" ref="AK69:AK77">SUM(AE69:AI69)</f>
        <v>0</v>
      </c>
      <c r="AL69" s="1">
        <f t="shared" si="1"/>
        <v>0</v>
      </c>
    </row>
    <row r="70" spans="1:38" ht="12.75" hidden="1">
      <c r="A70" s="322" t="s">
        <v>112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4"/>
      <c r="AA70" s="307" t="s">
        <v>113</v>
      </c>
      <c r="AB70" s="308"/>
      <c r="AC70" s="308"/>
      <c r="AD70" s="308"/>
      <c r="AK70">
        <f t="shared" si="8"/>
        <v>0</v>
      </c>
      <c r="AL70" s="1">
        <f aca="true" t="shared" si="9" ref="AL70:AL97">SUM(AF70,AH70,AJ70)</f>
        <v>0</v>
      </c>
    </row>
    <row r="71" spans="1:38" ht="12.75" hidden="1">
      <c r="A71" s="310" t="s">
        <v>114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2"/>
      <c r="AA71" s="307" t="s">
        <v>115</v>
      </c>
      <c r="AB71" s="308"/>
      <c r="AC71" s="308"/>
      <c r="AD71" s="308"/>
      <c r="AK71">
        <f t="shared" si="8"/>
        <v>0</v>
      </c>
      <c r="AL71" s="1">
        <f t="shared" si="9"/>
        <v>0</v>
      </c>
    </row>
    <row r="72" spans="1:38" ht="12.75" hidden="1">
      <c r="A72" s="325" t="s">
        <v>116</v>
      </c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7"/>
      <c r="AA72" s="320" t="s">
        <v>117</v>
      </c>
      <c r="AB72" s="321"/>
      <c r="AC72" s="321"/>
      <c r="AD72" s="321"/>
      <c r="AE72">
        <f>SUM(AE69:AE71)</f>
        <v>0</v>
      </c>
      <c r="AF72">
        <f>SUM(AF69:AF71)</f>
        <v>0</v>
      </c>
      <c r="AG72">
        <f>SUM(AG69:AG71)</f>
        <v>0</v>
      </c>
      <c r="AI72">
        <f>SUM(AI69:AI71)</f>
        <v>0</v>
      </c>
      <c r="AK72">
        <f t="shared" si="8"/>
        <v>0</v>
      </c>
      <c r="AL72" s="1">
        <f t="shared" si="9"/>
        <v>0</v>
      </c>
    </row>
    <row r="73" spans="1:38" ht="12.75" hidden="1">
      <c r="A73" s="322" t="s">
        <v>118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4"/>
      <c r="AA73" s="307" t="s">
        <v>119</v>
      </c>
      <c r="AB73" s="308"/>
      <c r="AC73" s="308"/>
      <c r="AD73" s="308"/>
      <c r="AK73">
        <f t="shared" si="8"/>
        <v>0</v>
      </c>
      <c r="AL73" s="1">
        <f t="shared" si="9"/>
        <v>0</v>
      </c>
    </row>
    <row r="74" spans="1:38" ht="12.75" hidden="1">
      <c r="A74" s="310" t="s">
        <v>120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2"/>
      <c r="AA74" s="307" t="s">
        <v>121</v>
      </c>
      <c r="AB74" s="308"/>
      <c r="AC74" s="308"/>
      <c r="AD74" s="308"/>
      <c r="AK74">
        <f t="shared" si="8"/>
        <v>0</v>
      </c>
      <c r="AL74" s="1">
        <f t="shared" si="9"/>
        <v>0</v>
      </c>
    </row>
    <row r="75" spans="1:38" ht="12.75" hidden="1">
      <c r="A75" s="322" t="s">
        <v>122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4"/>
      <c r="AA75" s="307" t="s">
        <v>123</v>
      </c>
      <c r="AB75" s="308"/>
      <c r="AC75" s="308"/>
      <c r="AD75" s="308"/>
      <c r="AK75">
        <f t="shared" si="8"/>
        <v>0</v>
      </c>
      <c r="AL75" s="1">
        <f t="shared" si="9"/>
        <v>0</v>
      </c>
    </row>
    <row r="76" spans="1:38" ht="12.75" hidden="1">
      <c r="A76" s="310" t="s">
        <v>124</v>
      </c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2"/>
      <c r="AA76" s="307" t="s">
        <v>125</v>
      </c>
      <c r="AB76" s="308"/>
      <c r="AC76" s="308"/>
      <c r="AD76" s="308"/>
      <c r="AK76">
        <f t="shared" si="8"/>
        <v>0</v>
      </c>
      <c r="AL76" s="1">
        <f t="shared" si="9"/>
        <v>0</v>
      </c>
    </row>
    <row r="77" spans="1:38" ht="12.75" hidden="1">
      <c r="A77" s="317" t="s">
        <v>126</v>
      </c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9"/>
      <c r="AA77" s="320" t="s">
        <v>127</v>
      </c>
      <c r="AB77" s="321"/>
      <c r="AC77" s="321"/>
      <c r="AD77" s="321"/>
      <c r="AE77">
        <f>SUM(AE73:AE76)</f>
        <v>0</v>
      </c>
      <c r="AF77">
        <f>SUM(AF73:AF76)</f>
        <v>0</v>
      </c>
      <c r="AG77">
        <f>SUM(AG73:AG76)</f>
        <v>0</v>
      </c>
      <c r="AI77">
        <f>SUM(AI73:AI76)</f>
        <v>0</v>
      </c>
      <c r="AK77">
        <f t="shared" si="8"/>
        <v>0</v>
      </c>
      <c r="AL77" s="1">
        <f t="shared" si="9"/>
        <v>0</v>
      </c>
    </row>
    <row r="78" spans="1:38" s="1" customFormat="1" ht="12.7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7"/>
      <c r="AA78" s="98"/>
      <c r="AB78" s="99"/>
      <c r="AC78" s="99"/>
      <c r="AD78" s="99"/>
      <c r="AE78" s="1" t="s">
        <v>517</v>
      </c>
      <c r="AF78" s="1" t="s">
        <v>592</v>
      </c>
      <c r="AG78" s="1" t="s">
        <v>517</v>
      </c>
      <c r="AH78" s="1" t="s">
        <v>592</v>
      </c>
      <c r="AI78" s="1" t="s">
        <v>517</v>
      </c>
      <c r="AJ78" s="1" t="s">
        <v>592</v>
      </c>
      <c r="AK78" s="1" t="s">
        <v>517</v>
      </c>
      <c r="AL78" s="1" t="s">
        <v>592</v>
      </c>
    </row>
    <row r="79" spans="1:38" ht="12.75">
      <c r="A79" s="307" t="s">
        <v>128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69"/>
      <c r="AA79" s="307" t="s">
        <v>129</v>
      </c>
      <c r="AB79" s="308"/>
      <c r="AC79" s="308"/>
      <c r="AD79" s="308"/>
      <c r="AE79">
        <v>196844693</v>
      </c>
      <c r="AF79">
        <v>196844693</v>
      </c>
      <c r="AG79">
        <v>65000</v>
      </c>
      <c r="AH79">
        <v>65000</v>
      </c>
      <c r="AI79">
        <v>35000</v>
      </c>
      <c r="AJ79">
        <v>35000</v>
      </c>
      <c r="AK79">
        <f aca="true" t="shared" si="10" ref="AK79:AK94">SUM(AE79,AG79,AI79)</f>
        <v>196944693</v>
      </c>
      <c r="AL79" s="1">
        <f t="shared" si="9"/>
        <v>196944693</v>
      </c>
    </row>
    <row r="80" spans="1:38" ht="12.75" hidden="1">
      <c r="A80" s="307" t="s">
        <v>130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69"/>
      <c r="AA80" s="307" t="s">
        <v>131</v>
      </c>
      <c r="AB80" s="308"/>
      <c r="AC80" s="308"/>
      <c r="AD80" s="308"/>
      <c r="AK80">
        <f t="shared" si="10"/>
        <v>0</v>
      </c>
      <c r="AL80" s="1">
        <f t="shared" si="9"/>
        <v>0</v>
      </c>
    </row>
    <row r="81" spans="1:38" s="1" customFormat="1" ht="12.75">
      <c r="A81" s="320" t="s">
        <v>540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70"/>
      <c r="AA81" s="320" t="s">
        <v>132</v>
      </c>
      <c r="AB81" s="321"/>
      <c r="AC81" s="321"/>
      <c r="AD81" s="321"/>
      <c r="AE81" s="1">
        <f>SUM(AE79:AE80)</f>
        <v>196844693</v>
      </c>
      <c r="AF81" s="1">
        <f aca="true" t="shared" si="11" ref="AF81:AK81">SUM(AF79:AF80)</f>
        <v>196844693</v>
      </c>
      <c r="AG81" s="1">
        <f t="shared" si="11"/>
        <v>65000</v>
      </c>
      <c r="AH81" s="1">
        <f t="shared" si="11"/>
        <v>65000</v>
      </c>
      <c r="AI81" s="1">
        <f t="shared" si="11"/>
        <v>35000</v>
      </c>
      <c r="AJ81" s="1">
        <f t="shared" si="11"/>
        <v>35000</v>
      </c>
      <c r="AK81" s="1">
        <f t="shared" si="11"/>
        <v>196944693</v>
      </c>
      <c r="AL81" s="1">
        <f t="shared" si="9"/>
        <v>196944693</v>
      </c>
    </row>
    <row r="82" spans="1:38" ht="12.75" hidden="1">
      <c r="A82" s="310" t="s">
        <v>133</v>
      </c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2"/>
      <c r="AA82" s="307" t="s">
        <v>134</v>
      </c>
      <c r="AB82" s="308"/>
      <c r="AC82" s="308"/>
      <c r="AD82" s="308"/>
      <c r="AK82">
        <f t="shared" si="10"/>
        <v>0</v>
      </c>
      <c r="AL82" s="1">
        <f t="shared" si="9"/>
        <v>0</v>
      </c>
    </row>
    <row r="83" spans="1:38" ht="12.75" hidden="1">
      <c r="A83" s="310" t="s">
        <v>135</v>
      </c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2"/>
      <c r="AA83" s="307" t="s">
        <v>136</v>
      </c>
      <c r="AB83" s="308"/>
      <c r="AC83" s="308"/>
      <c r="AD83" s="308"/>
      <c r="AK83">
        <f t="shared" si="10"/>
        <v>0</v>
      </c>
      <c r="AL83" s="1">
        <f t="shared" si="9"/>
        <v>0</v>
      </c>
    </row>
    <row r="84" spans="1:32" ht="12.75">
      <c r="A84" s="310" t="s">
        <v>615</v>
      </c>
      <c r="B84" s="311"/>
      <c r="C84" s="311"/>
      <c r="D84" s="311"/>
      <c r="E84" s="311"/>
      <c r="F84" s="311"/>
      <c r="G84" s="311"/>
      <c r="H84" s="311"/>
      <c r="I84" s="311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9"/>
      <c r="AA84" s="286" t="s">
        <v>134</v>
      </c>
      <c r="AB84" s="287"/>
      <c r="AC84" s="287"/>
      <c r="AD84" s="287"/>
      <c r="AE84">
        <v>0</v>
      </c>
      <c r="AF84">
        <v>3601956</v>
      </c>
    </row>
    <row r="85" spans="1:38" ht="12.75">
      <c r="A85" s="310" t="s">
        <v>137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2"/>
      <c r="AA85" s="307" t="s">
        <v>138</v>
      </c>
      <c r="AB85" s="308"/>
      <c r="AC85" s="308"/>
      <c r="AD85" s="308"/>
      <c r="AE85">
        <v>0</v>
      </c>
      <c r="AF85">
        <v>0</v>
      </c>
      <c r="AG85">
        <v>32526370</v>
      </c>
      <c r="AH85">
        <v>33333797</v>
      </c>
      <c r="AI85">
        <v>82724478</v>
      </c>
      <c r="AJ85">
        <v>86430937</v>
      </c>
      <c r="AK85">
        <f t="shared" si="10"/>
        <v>115250848</v>
      </c>
      <c r="AL85" s="1">
        <f t="shared" si="9"/>
        <v>119764734</v>
      </c>
    </row>
    <row r="86" spans="1:38" ht="12.75" hidden="1">
      <c r="A86" s="310" t="s">
        <v>139</v>
      </c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2"/>
      <c r="AA86" s="307" t="s">
        <v>140</v>
      </c>
      <c r="AB86" s="308"/>
      <c r="AC86" s="308"/>
      <c r="AD86" s="308"/>
      <c r="AK86">
        <f t="shared" si="10"/>
        <v>0</v>
      </c>
      <c r="AL86" s="1">
        <f t="shared" si="9"/>
        <v>0</v>
      </c>
    </row>
    <row r="87" spans="1:38" ht="12.75" hidden="1">
      <c r="A87" s="322" t="s">
        <v>141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4"/>
      <c r="AA87" s="307" t="s">
        <v>142</v>
      </c>
      <c r="AB87" s="308"/>
      <c r="AC87" s="308"/>
      <c r="AD87" s="308"/>
      <c r="AK87">
        <f t="shared" si="10"/>
        <v>0</v>
      </c>
      <c r="AL87" s="1">
        <f t="shared" si="9"/>
        <v>0</v>
      </c>
    </row>
    <row r="88" spans="1:38" s="1" customFormat="1" ht="12.75">
      <c r="A88" s="325" t="s">
        <v>541</v>
      </c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7"/>
      <c r="AA88" s="320" t="s">
        <v>143</v>
      </c>
      <c r="AB88" s="321"/>
      <c r="AC88" s="321"/>
      <c r="AD88" s="321"/>
      <c r="AE88" s="1">
        <f>SUM(AE72,AE77,AE81,AE82,AE83,AE85,AE86,AE87)</f>
        <v>196844693</v>
      </c>
      <c r="AF88" s="1">
        <f>SUM(AF84:AF87)</f>
        <v>3601956</v>
      </c>
      <c r="AG88" s="1">
        <f>SUM(AG72,AG77,AG81,AG82,AG83,AG85,AG86,AG87)</f>
        <v>32591370</v>
      </c>
      <c r="AH88" s="1">
        <f>SUM(AH72,AH77,AH81,AH82,AH83,AH85,AH86,AH87)</f>
        <v>33398797</v>
      </c>
      <c r="AI88" s="1">
        <f>SUM(AI72,AI77,AI81,AI82,AI83,AI85,AI86,AI87)</f>
        <v>82759478</v>
      </c>
      <c r="AJ88" s="1">
        <f>SUM(AJ72,AJ77,AJ81,AJ82,AJ83,AJ85,AJ86,AJ87)</f>
        <v>86465937</v>
      </c>
      <c r="AK88" s="1">
        <f>SUM(AK72,AK77,AK81,AK82,AK83,AK85,AK86,AK87)</f>
        <v>312195541</v>
      </c>
      <c r="AL88" s="1">
        <f t="shared" si="9"/>
        <v>123466690</v>
      </c>
    </row>
    <row r="89" spans="1:38" ht="12.75" hidden="1">
      <c r="A89" s="322" t="s">
        <v>144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4"/>
      <c r="AA89" s="307" t="s">
        <v>145</v>
      </c>
      <c r="AB89" s="308"/>
      <c r="AC89" s="308"/>
      <c r="AD89" s="308"/>
      <c r="AK89">
        <f t="shared" si="10"/>
        <v>0</v>
      </c>
      <c r="AL89" s="1">
        <f t="shared" si="9"/>
        <v>0</v>
      </c>
    </row>
    <row r="90" spans="1:38" ht="12.75" hidden="1">
      <c r="A90" s="322" t="s">
        <v>146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4"/>
      <c r="AA90" s="307" t="s">
        <v>147</v>
      </c>
      <c r="AB90" s="308"/>
      <c r="AC90" s="308"/>
      <c r="AD90" s="308"/>
      <c r="AK90">
        <f t="shared" si="10"/>
        <v>0</v>
      </c>
      <c r="AL90" s="1">
        <f t="shared" si="9"/>
        <v>0</v>
      </c>
    </row>
    <row r="91" spans="1:38" ht="12.75" hidden="1">
      <c r="A91" s="310" t="s">
        <v>148</v>
      </c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2"/>
      <c r="AA91" s="307" t="s">
        <v>149</v>
      </c>
      <c r="AB91" s="308"/>
      <c r="AC91" s="308"/>
      <c r="AD91" s="308"/>
      <c r="AK91">
        <f t="shared" si="10"/>
        <v>0</v>
      </c>
      <c r="AL91" s="1">
        <f t="shared" si="9"/>
        <v>0</v>
      </c>
    </row>
    <row r="92" spans="1:38" ht="12.75" hidden="1">
      <c r="A92" s="310" t="s">
        <v>150</v>
      </c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2"/>
      <c r="AA92" s="307" t="s">
        <v>151</v>
      </c>
      <c r="AB92" s="308"/>
      <c r="AC92" s="308"/>
      <c r="AD92" s="308"/>
      <c r="AK92">
        <f t="shared" si="10"/>
        <v>0</v>
      </c>
      <c r="AL92" s="1">
        <f t="shared" si="9"/>
        <v>0</v>
      </c>
    </row>
    <row r="93" spans="1:38" ht="12.75" hidden="1">
      <c r="A93" s="317" t="s">
        <v>152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9"/>
      <c r="AA93" s="320" t="s">
        <v>153</v>
      </c>
      <c r="AB93" s="321"/>
      <c r="AC93" s="321"/>
      <c r="AD93" s="321"/>
      <c r="AE93">
        <f>SUM(AE89:AE92)</f>
        <v>0</v>
      </c>
      <c r="AF93">
        <f>SUM(AF89:AF92)</f>
        <v>0</v>
      </c>
      <c r="AG93">
        <f>SUM(AG89:AG92)</f>
        <v>0</v>
      </c>
      <c r="AI93">
        <f>SUM(AI89:AI92)</f>
        <v>0</v>
      </c>
      <c r="AK93">
        <f t="shared" si="10"/>
        <v>0</v>
      </c>
      <c r="AL93" s="1">
        <f t="shared" si="9"/>
        <v>0</v>
      </c>
    </row>
    <row r="94" spans="1:38" ht="12.75" hidden="1">
      <c r="A94" s="322" t="s">
        <v>154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4"/>
      <c r="AA94" s="307" t="s">
        <v>155</v>
      </c>
      <c r="AB94" s="308"/>
      <c r="AC94" s="308"/>
      <c r="AD94" s="308"/>
      <c r="AK94">
        <f t="shared" si="10"/>
        <v>0</v>
      </c>
      <c r="AL94" s="1">
        <f t="shared" si="9"/>
        <v>0</v>
      </c>
    </row>
    <row r="95" spans="1:38" s="1" customFormat="1" ht="12.75">
      <c r="A95" s="371" t="s">
        <v>542</v>
      </c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3"/>
      <c r="AA95" s="374" t="s">
        <v>156</v>
      </c>
      <c r="AB95" s="375"/>
      <c r="AC95" s="375"/>
      <c r="AD95" s="375"/>
      <c r="AE95" s="1">
        <f>SUM(AE88,AE93,AE94)</f>
        <v>196844693</v>
      </c>
      <c r="AF95" s="1">
        <f>SUM(AF81,AF88)</f>
        <v>200446649</v>
      </c>
      <c r="AG95" s="1">
        <f>SUM(AG88,AG93,AG94)</f>
        <v>32591370</v>
      </c>
      <c r="AH95" s="1">
        <f>SUM(AH88,AH93,AH94)</f>
        <v>33398797</v>
      </c>
      <c r="AI95" s="1">
        <f>SUM(AI88,AI93,AI94)</f>
        <v>82759478</v>
      </c>
      <c r="AJ95" s="1">
        <f>SUM(AJ88,AJ93,AJ94)</f>
        <v>86465937</v>
      </c>
      <c r="AK95" s="1">
        <f>SUM(AK88,AK93,AK94)</f>
        <v>312195541</v>
      </c>
      <c r="AL95" s="1">
        <f t="shared" si="9"/>
        <v>320311383</v>
      </c>
    </row>
    <row r="96" spans="1:38" ht="12.75">
      <c r="A96" s="95"/>
      <c r="B96" s="96"/>
      <c r="C96" s="96"/>
      <c r="D96" s="96"/>
      <c r="E96" s="96"/>
      <c r="F96" s="96"/>
      <c r="G96" s="96"/>
      <c r="H96" s="96"/>
      <c r="I96" s="9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L96" s="1">
        <f t="shared" si="9"/>
        <v>0</v>
      </c>
    </row>
    <row r="97" spans="1:38" s="1" customFormat="1" ht="12.75">
      <c r="A97" s="108" t="s">
        <v>158</v>
      </c>
      <c r="B97" s="109"/>
      <c r="C97" s="109"/>
      <c r="D97" s="109"/>
      <c r="E97" s="109"/>
      <c r="F97" s="109"/>
      <c r="G97" s="109"/>
      <c r="H97" s="109"/>
      <c r="I97" s="11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1">
        <f>SUM(AE64,AE95)</f>
        <v>396267698</v>
      </c>
      <c r="AF97" s="1">
        <f aca="true" t="shared" si="12" ref="AF97:AK97">SUM(AF64,AF95)</f>
        <v>405414307</v>
      </c>
      <c r="AG97" s="1">
        <f t="shared" si="12"/>
        <v>32591370</v>
      </c>
      <c r="AH97" s="1">
        <f t="shared" si="12"/>
        <v>33399334</v>
      </c>
      <c r="AI97" s="1">
        <f t="shared" si="12"/>
        <v>91313271</v>
      </c>
      <c r="AJ97" s="1">
        <f t="shared" si="12"/>
        <v>95019730</v>
      </c>
      <c r="AK97" s="1">
        <f t="shared" si="12"/>
        <v>520172339</v>
      </c>
      <c r="AL97" s="1">
        <f t="shared" si="9"/>
        <v>533833371</v>
      </c>
    </row>
  </sheetData>
  <sheetProtection/>
  <mergeCells count="174">
    <mergeCell ref="A95:Z95"/>
    <mergeCell ref="AA95:AD95"/>
    <mergeCell ref="A93:Z93"/>
    <mergeCell ref="AA93:AD93"/>
    <mergeCell ref="A94:Z94"/>
    <mergeCell ref="AA94:AD94"/>
    <mergeCell ref="A91:Z91"/>
    <mergeCell ref="AA91:AD91"/>
    <mergeCell ref="A92:Z92"/>
    <mergeCell ref="AA92:AD92"/>
    <mergeCell ref="A89:Z89"/>
    <mergeCell ref="AA89:AD89"/>
    <mergeCell ref="A90:Z90"/>
    <mergeCell ref="AA90:AD90"/>
    <mergeCell ref="A87:Z87"/>
    <mergeCell ref="AA87:AD87"/>
    <mergeCell ref="A88:Z88"/>
    <mergeCell ref="AA88:AD88"/>
    <mergeCell ref="A85:Z85"/>
    <mergeCell ref="AA85:AD85"/>
    <mergeCell ref="A86:Z86"/>
    <mergeCell ref="AA86:AD86"/>
    <mergeCell ref="A82:Z82"/>
    <mergeCell ref="AA82:AD82"/>
    <mergeCell ref="A83:Z83"/>
    <mergeCell ref="AA83:AD83"/>
    <mergeCell ref="A80:Z80"/>
    <mergeCell ref="AA80:AD80"/>
    <mergeCell ref="A81:Z81"/>
    <mergeCell ref="AA81:AD81"/>
    <mergeCell ref="A77:Z77"/>
    <mergeCell ref="AA77:AD77"/>
    <mergeCell ref="A79:Z79"/>
    <mergeCell ref="AA79:AD79"/>
    <mergeCell ref="A75:Z75"/>
    <mergeCell ref="AA75:AD75"/>
    <mergeCell ref="A76:Z76"/>
    <mergeCell ref="AA76:AD76"/>
    <mergeCell ref="A73:Z73"/>
    <mergeCell ref="AA73:AD73"/>
    <mergeCell ref="A74:Z74"/>
    <mergeCell ref="AA74:AD74"/>
    <mergeCell ref="A71:Z71"/>
    <mergeCell ref="AA71:AD71"/>
    <mergeCell ref="A72:Z72"/>
    <mergeCell ref="AA72:AD72"/>
    <mergeCell ref="A70:Z70"/>
    <mergeCell ref="AA70:AD70"/>
    <mergeCell ref="AA6:AD6"/>
    <mergeCell ref="AA7:AD7"/>
    <mergeCell ref="AA8:AD8"/>
    <mergeCell ref="AA9:AD9"/>
    <mergeCell ref="AA63:AD63"/>
    <mergeCell ref="AA22:AD22"/>
    <mergeCell ref="AA29:AD29"/>
    <mergeCell ref="AA25:AD25"/>
    <mergeCell ref="A10:Z10"/>
    <mergeCell ref="A5:Z5"/>
    <mergeCell ref="AA5:AD5"/>
    <mergeCell ref="AA15:AD15"/>
    <mergeCell ref="A69:Z69"/>
    <mergeCell ref="AA69:AD69"/>
    <mergeCell ref="AA26:AD26"/>
    <mergeCell ref="AA27:AD27"/>
    <mergeCell ref="AA28:AD28"/>
    <mergeCell ref="AA23:AD23"/>
    <mergeCell ref="AA19:AD19"/>
    <mergeCell ref="AA20:AD20"/>
    <mergeCell ref="AA24:AD24"/>
    <mergeCell ref="AA21:AD21"/>
    <mergeCell ref="A3:I3"/>
    <mergeCell ref="A4:I4"/>
    <mergeCell ref="A14:Z14"/>
    <mergeCell ref="A15:Z15"/>
    <mergeCell ref="A16:Z16"/>
    <mergeCell ref="AA14:AD14"/>
    <mergeCell ref="AA60:AD60"/>
    <mergeCell ref="AA61:AD61"/>
    <mergeCell ref="AA59:AD59"/>
    <mergeCell ref="AA62:AD62"/>
    <mergeCell ref="AA40:AD40"/>
    <mergeCell ref="AA41:AD41"/>
    <mergeCell ref="AA42:AD42"/>
    <mergeCell ref="AA43:AD43"/>
    <mergeCell ref="AA55:AD55"/>
    <mergeCell ref="AA58:AD58"/>
    <mergeCell ref="AA56:AD56"/>
    <mergeCell ref="AA57:AD57"/>
    <mergeCell ref="AA47:AD47"/>
    <mergeCell ref="AA49:AD49"/>
    <mergeCell ref="AA50:AD50"/>
    <mergeCell ref="AA51:AD51"/>
    <mergeCell ref="AA52:AD52"/>
    <mergeCell ref="AA53:AD53"/>
    <mergeCell ref="AA54:AD54"/>
    <mergeCell ref="AA46:AD46"/>
    <mergeCell ref="AA37:AD37"/>
    <mergeCell ref="AA30:AD30"/>
    <mergeCell ref="AA35:AD35"/>
    <mergeCell ref="AA36:AD36"/>
    <mergeCell ref="AA33:AD33"/>
    <mergeCell ref="AA34:AD34"/>
    <mergeCell ref="AA31:AD31"/>
    <mergeCell ref="AA32:AD32"/>
    <mergeCell ref="A13:I13"/>
    <mergeCell ref="A42:Z42"/>
    <mergeCell ref="A38:Z38"/>
    <mergeCell ref="A39:Z39"/>
    <mergeCell ref="A43:Z43"/>
    <mergeCell ref="AA64:AD64"/>
    <mergeCell ref="AA38:AD38"/>
    <mergeCell ref="AA39:AD39"/>
    <mergeCell ref="AA44:AD44"/>
    <mergeCell ref="AA45:AD45"/>
    <mergeCell ref="AA18:AD18"/>
    <mergeCell ref="A32:Z32"/>
    <mergeCell ref="A28:Z28"/>
    <mergeCell ref="A6:Z6"/>
    <mergeCell ref="A7:Z7"/>
    <mergeCell ref="A8:Z8"/>
    <mergeCell ref="A9:Z9"/>
    <mergeCell ref="A24:Z24"/>
    <mergeCell ref="A25:Z25"/>
    <mergeCell ref="A12:I12"/>
    <mergeCell ref="A35:Z35"/>
    <mergeCell ref="AA10:AD10"/>
    <mergeCell ref="A17:Z17"/>
    <mergeCell ref="A20:Z20"/>
    <mergeCell ref="A18:Z18"/>
    <mergeCell ref="A21:Z21"/>
    <mergeCell ref="A22:Z22"/>
    <mergeCell ref="A19:Z19"/>
    <mergeCell ref="AA16:AD16"/>
    <mergeCell ref="AA17:AD17"/>
    <mergeCell ref="A36:Z36"/>
    <mergeCell ref="A1:I1"/>
    <mergeCell ref="A52:Z52"/>
    <mergeCell ref="A53:Z53"/>
    <mergeCell ref="A54:Z54"/>
    <mergeCell ref="A47:Z47"/>
    <mergeCell ref="A49:Z49"/>
    <mergeCell ref="A46:Z46"/>
    <mergeCell ref="A41:Z41"/>
    <mergeCell ref="A23:Z23"/>
    <mergeCell ref="A33:Z33"/>
    <mergeCell ref="A31:Z31"/>
    <mergeCell ref="A51:Z51"/>
    <mergeCell ref="A29:Z29"/>
    <mergeCell ref="A30:Z30"/>
    <mergeCell ref="A45:Z45"/>
    <mergeCell ref="A37:Z37"/>
    <mergeCell ref="A44:Z44"/>
    <mergeCell ref="A40:Z40"/>
    <mergeCell ref="A34:Z34"/>
    <mergeCell ref="A59:Z59"/>
    <mergeCell ref="I2:AK2"/>
    <mergeCell ref="A66:I66"/>
    <mergeCell ref="A55:Z55"/>
    <mergeCell ref="A56:Z56"/>
    <mergeCell ref="A57:Z57"/>
    <mergeCell ref="A58:Z58"/>
    <mergeCell ref="A11:I11"/>
    <mergeCell ref="A26:Z26"/>
    <mergeCell ref="A27:Z27"/>
    <mergeCell ref="A84:I84"/>
    <mergeCell ref="A48:I48"/>
    <mergeCell ref="A67:I67"/>
    <mergeCell ref="A68:I68"/>
    <mergeCell ref="A62:Z62"/>
    <mergeCell ref="A63:Z63"/>
    <mergeCell ref="A64:Z64"/>
    <mergeCell ref="A60:Z60"/>
    <mergeCell ref="A61:Z61"/>
    <mergeCell ref="A50:Z50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1.00390625" style="0" bestFit="1" customWidth="1"/>
    <col min="2" max="3" width="14.7109375" style="0" customWidth="1"/>
    <col min="4" max="4" width="51.140625" style="0" bestFit="1" customWidth="1"/>
    <col min="5" max="5" width="13.7109375" style="0" customWidth="1"/>
    <col min="6" max="6" width="11.8515625" style="0" customWidth="1"/>
  </cols>
  <sheetData>
    <row r="1" spans="1:5" ht="15">
      <c r="A1" s="376" t="s">
        <v>489</v>
      </c>
      <c r="B1" s="376"/>
      <c r="C1" s="376"/>
      <c r="D1" s="376"/>
      <c r="E1" s="376"/>
    </row>
    <row r="2" spans="1:5" ht="12.75" customHeight="1">
      <c r="A2" s="67"/>
      <c r="B2" s="67"/>
      <c r="C2" s="67"/>
      <c r="D2" s="67"/>
      <c r="E2" s="67"/>
    </row>
    <row r="3" spans="1:5" ht="12.75" customHeight="1">
      <c r="A3" s="67"/>
      <c r="B3" s="376" t="s">
        <v>618</v>
      </c>
      <c r="C3" s="376"/>
      <c r="D3" s="376"/>
      <c r="E3" s="376"/>
    </row>
    <row r="4" spans="1:5" ht="12.75" customHeight="1">
      <c r="A4" s="67"/>
      <c r="B4" s="67"/>
      <c r="C4" s="67"/>
      <c r="D4" s="67"/>
      <c r="E4" s="67"/>
    </row>
    <row r="5" ht="12.75" customHeight="1" thickBot="1">
      <c r="E5" s="1" t="s">
        <v>591</v>
      </c>
    </row>
    <row r="6" spans="1:6" ht="13.5" thickBot="1">
      <c r="A6" s="68" t="s">
        <v>490</v>
      </c>
      <c r="B6" s="377" t="s">
        <v>514</v>
      </c>
      <c r="C6" s="378"/>
      <c r="D6" s="68" t="s">
        <v>491</v>
      </c>
      <c r="E6" s="377" t="s">
        <v>518</v>
      </c>
      <c r="F6" s="378"/>
    </row>
    <row r="7" spans="1:6" s="1" customFormat="1" ht="13.5" thickBot="1">
      <c r="A7" s="69" t="s">
        <v>492</v>
      </c>
      <c r="B7" s="69" t="s">
        <v>517</v>
      </c>
      <c r="C7" s="69" t="s">
        <v>592</v>
      </c>
      <c r="D7" s="69" t="s">
        <v>493</v>
      </c>
      <c r="E7" s="181" t="s">
        <v>517</v>
      </c>
      <c r="F7" s="69" t="s">
        <v>592</v>
      </c>
    </row>
    <row r="8" spans="1:6" ht="12.75">
      <c r="A8" s="70" t="s">
        <v>444</v>
      </c>
      <c r="B8" s="70">
        <v>93739308</v>
      </c>
      <c r="C8" s="70">
        <v>101767581</v>
      </c>
      <c r="D8" s="70" t="s">
        <v>494</v>
      </c>
      <c r="E8" s="182">
        <v>89554666</v>
      </c>
      <c r="F8" s="188">
        <v>93963898</v>
      </c>
    </row>
    <row r="9" spans="1:6" ht="12.75">
      <c r="A9" s="64" t="s">
        <v>445</v>
      </c>
      <c r="B9" s="64">
        <v>6801600</v>
      </c>
      <c r="C9" s="64">
        <v>5399700</v>
      </c>
      <c r="D9" s="64" t="s">
        <v>495</v>
      </c>
      <c r="E9" s="183">
        <v>20161811</v>
      </c>
      <c r="F9" s="186">
        <v>21186914</v>
      </c>
    </row>
    <row r="10" spans="1:6" ht="12.75">
      <c r="A10" s="64" t="s">
        <v>374</v>
      </c>
      <c r="B10" s="64">
        <v>76000000</v>
      </c>
      <c r="C10" s="64">
        <v>77779989</v>
      </c>
      <c r="D10" s="64" t="s">
        <v>496</v>
      </c>
      <c r="E10" s="183">
        <v>88365829</v>
      </c>
      <c r="F10" s="186">
        <v>101640279</v>
      </c>
    </row>
    <row r="11" spans="1:6" ht="12.75">
      <c r="A11" s="64" t="s">
        <v>446</v>
      </c>
      <c r="B11" s="64">
        <v>31435890</v>
      </c>
      <c r="C11" s="64">
        <v>28574718</v>
      </c>
      <c r="D11" s="64" t="s">
        <v>497</v>
      </c>
      <c r="E11" s="183">
        <v>10343327</v>
      </c>
      <c r="F11" s="186">
        <v>13544382</v>
      </c>
    </row>
    <row r="12" spans="1:6" ht="12.75">
      <c r="A12" s="64" t="s">
        <v>498</v>
      </c>
      <c r="B12" s="64"/>
      <c r="C12" s="64"/>
      <c r="D12" s="64" t="s">
        <v>499</v>
      </c>
      <c r="E12" s="183">
        <v>1092123</v>
      </c>
      <c r="F12" s="186">
        <v>877210</v>
      </c>
    </row>
    <row r="13" spans="1:6" ht="12.75">
      <c r="A13" s="64"/>
      <c r="B13" s="64"/>
      <c r="C13" s="64"/>
      <c r="D13" s="71" t="s">
        <v>500</v>
      </c>
      <c r="E13" s="183">
        <v>5520300</v>
      </c>
      <c r="F13" s="186">
        <v>5470300</v>
      </c>
    </row>
    <row r="14" spans="1:6" ht="12.75">
      <c r="A14" s="66"/>
      <c r="B14" s="66"/>
      <c r="C14" s="66"/>
      <c r="D14" s="72" t="s">
        <v>501</v>
      </c>
      <c r="E14" s="184">
        <v>3730904</v>
      </c>
      <c r="F14" s="186">
        <v>6085990</v>
      </c>
    </row>
    <row r="15" spans="1:6" ht="13.5" thickBot="1">
      <c r="A15" s="65"/>
      <c r="B15" s="65"/>
      <c r="C15" s="65"/>
      <c r="D15" s="92" t="s">
        <v>507</v>
      </c>
      <c r="E15" s="185">
        <v>1297000</v>
      </c>
      <c r="F15" s="189">
        <v>1969100</v>
      </c>
    </row>
    <row r="16" spans="1:6" s="1" customFormat="1" ht="13.5" thickBot="1">
      <c r="A16" s="69" t="s">
        <v>502</v>
      </c>
      <c r="B16" s="69">
        <f>SUM(B8:B12)</f>
        <v>207976798</v>
      </c>
      <c r="C16" s="69">
        <f>SUM(C8:C12)</f>
        <v>213521988</v>
      </c>
      <c r="D16" s="69" t="s">
        <v>503</v>
      </c>
      <c r="E16" s="181">
        <f>SUM(E8:E11,E15)</f>
        <v>209722633</v>
      </c>
      <c r="F16" s="181">
        <f>SUM(F8:F11,F15)</f>
        <v>232304573</v>
      </c>
    </row>
    <row r="17" spans="1:6" s="1" customFormat="1" ht="13.5" thickBot="1">
      <c r="A17" s="69" t="s">
        <v>504</v>
      </c>
      <c r="B17" s="69">
        <f>B16-E16</f>
        <v>-1745835</v>
      </c>
      <c r="C17" s="69">
        <f>C16-F16</f>
        <v>-18782585</v>
      </c>
      <c r="D17" s="69"/>
      <c r="E17" s="181"/>
      <c r="F17" s="187"/>
    </row>
    <row r="18" spans="1:6" ht="13.5" thickBot="1">
      <c r="A18" s="73"/>
      <c r="B18" s="73"/>
      <c r="C18" s="73"/>
      <c r="D18" s="73"/>
      <c r="E18" s="180"/>
      <c r="F18" s="189"/>
    </row>
    <row r="19" spans="1:6" s="1" customFormat="1" ht="13.5" thickBot="1">
      <c r="A19" s="69" t="s">
        <v>448</v>
      </c>
      <c r="B19" s="69">
        <v>312195541</v>
      </c>
      <c r="C19" s="69">
        <v>320311383</v>
      </c>
      <c r="D19" s="69" t="s">
        <v>452</v>
      </c>
      <c r="E19" s="181">
        <v>118322750</v>
      </c>
      <c r="F19" s="69">
        <v>126529092</v>
      </c>
    </row>
    <row r="20" spans="1:6" s="1" customFormat="1" ht="13.5" thickBot="1">
      <c r="A20" s="69" t="s">
        <v>505</v>
      </c>
      <c r="B20" s="69">
        <f>SUM(B16,B19)</f>
        <v>520172339</v>
      </c>
      <c r="C20" s="69">
        <f>SUM(C16,C19)</f>
        <v>533833371</v>
      </c>
      <c r="D20" s="69" t="s">
        <v>506</v>
      </c>
      <c r="E20" s="181">
        <f>SUM(E16,E19)</f>
        <v>328045383</v>
      </c>
      <c r="F20" s="181">
        <f>SUM(F16,F19)</f>
        <v>358833665</v>
      </c>
    </row>
  </sheetData>
  <sheetProtection/>
  <mergeCells count="4">
    <mergeCell ref="A1:E1"/>
    <mergeCell ref="B3:E3"/>
    <mergeCell ref="B6:C6"/>
    <mergeCell ref="E6:F6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15" workbookViewId="0" topLeftCell="A1">
      <selection activeCell="C29" sqref="C29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2:8" ht="30.75">
      <c r="B1" s="9" t="s">
        <v>406</v>
      </c>
      <c r="C1" s="10"/>
      <c r="D1" s="10"/>
      <c r="E1" s="10"/>
      <c r="F1" s="10"/>
      <c r="G1" s="10"/>
      <c r="H1" s="381" t="s">
        <v>619</v>
      </c>
    </row>
    <row r="2" spans="6:8" ht="14.25" thickBot="1">
      <c r="F2" s="12" t="s">
        <v>589</v>
      </c>
      <c r="G2" s="12"/>
      <c r="H2" s="381"/>
    </row>
    <row r="3" spans="1:8" ht="13.5" thickBot="1">
      <c r="A3" s="379" t="s">
        <v>366</v>
      </c>
      <c r="B3" s="13" t="s">
        <v>367</v>
      </c>
      <c r="C3" s="14"/>
      <c r="D3" s="190"/>
      <c r="E3" s="13" t="s">
        <v>368</v>
      </c>
      <c r="F3" s="197"/>
      <c r="G3" s="100"/>
      <c r="H3" s="381"/>
    </row>
    <row r="4" spans="1:8" s="18" customFormat="1" ht="24.75" customHeight="1" thickBot="1">
      <c r="A4" s="380"/>
      <c r="B4" s="15" t="s">
        <v>369</v>
      </c>
      <c r="C4" s="382" t="s">
        <v>565</v>
      </c>
      <c r="D4" s="383"/>
      <c r="E4" s="15" t="s">
        <v>369</v>
      </c>
      <c r="F4" s="384" t="s">
        <v>565</v>
      </c>
      <c r="G4" s="385"/>
      <c r="H4" s="381"/>
    </row>
    <row r="5" spans="1:8" s="18" customFormat="1" ht="13.5" thickBot="1">
      <c r="A5" s="19">
        <v>1</v>
      </c>
      <c r="B5" s="20">
        <v>2</v>
      </c>
      <c r="C5" s="21" t="s">
        <v>517</v>
      </c>
      <c r="D5" s="191" t="s">
        <v>592</v>
      </c>
      <c r="E5" s="20">
        <v>4</v>
      </c>
      <c r="F5" s="198" t="s">
        <v>517</v>
      </c>
      <c r="G5" s="101" t="s">
        <v>592</v>
      </c>
      <c r="H5" s="381"/>
    </row>
    <row r="6" spans="1:8" ht="12.75" customHeight="1">
      <c r="A6" s="22" t="s">
        <v>373</v>
      </c>
      <c r="B6" s="23" t="s">
        <v>455</v>
      </c>
      <c r="C6" s="24"/>
      <c r="D6" s="192"/>
      <c r="E6" s="23" t="s">
        <v>407</v>
      </c>
      <c r="F6" s="199">
        <v>25955567</v>
      </c>
      <c r="G6" s="27">
        <v>25867460</v>
      </c>
      <c r="H6" s="381"/>
    </row>
    <row r="7" spans="1:8" ht="22.5" customHeight="1">
      <c r="A7" s="25" t="s">
        <v>376</v>
      </c>
      <c r="B7" s="26" t="s">
        <v>456</v>
      </c>
      <c r="C7" s="27"/>
      <c r="D7" s="193"/>
      <c r="E7" s="26" t="s">
        <v>408</v>
      </c>
      <c r="F7" s="199">
        <v>165289429</v>
      </c>
      <c r="G7" s="27">
        <v>148250286</v>
      </c>
      <c r="H7" s="381"/>
    </row>
    <row r="8" spans="1:8" ht="12.75" customHeight="1" thickBot="1">
      <c r="A8" s="25" t="s">
        <v>370</v>
      </c>
      <c r="B8" s="26"/>
      <c r="C8" s="27"/>
      <c r="D8" s="193"/>
      <c r="E8" s="26" t="s">
        <v>457</v>
      </c>
      <c r="F8" s="199">
        <v>881960</v>
      </c>
      <c r="G8" s="27">
        <v>881960</v>
      </c>
      <c r="H8" s="381"/>
    </row>
    <row r="9" spans="1:8" ht="15.75" customHeight="1" thickBot="1">
      <c r="A9" s="29" t="s">
        <v>371</v>
      </c>
      <c r="B9" s="30" t="s">
        <v>458</v>
      </c>
      <c r="C9" s="31">
        <f>SUM(C6:C8)</f>
        <v>0</v>
      </c>
      <c r="D9" s="194"/>
      <c r="E9" s="30" t="s">
        <v>459</v>
      </c>
      <c r="F9" s="200">
        <f>SUM(F6:F8)</f>
        <v>192126956</v>
      </c>
      <c r="G9" s="200">
        <f>SUM(G6:G8)</f>
        <v>174999706</v>
      </c>
      <c r="H9" s="381"/>
    </row>
    <row r="10" spans="1:8" ht="12.75" customHeight="1" thickBot="1">
      <c r="A10" s="40" t="s">
        <v>372</v>
      </c>
      <c r="B10" s="41" t="s">
        <v>460</v>
      </c>
      <c r="C10" s="42"/>
      <c r="D10" s="195"/>
      <c r="E10" s="35" t="s">
        <v>461</v>
      </c>
      <c r="F10" s="201"/>
      <c r="G10" s="103"/>
      <c r="H10" s="381"/>
    </row>
    <row r="11" spans="1:8" ht="21.75" customHeight="1" thickBot="1">
      <c r="A11" s="29" t="s">
        <v>380</v>
      </c>
      <c r="B11" s="30" t="s">
        <v>462</v>
      </c>
      <c r="C11" s="31">
        <f>SUM(C10)</f>
        <v>0</v>
      </c>
      <c r="D11" s="194"/>
      <c r="E11" s="30" t="s">
        <v>463</v>
      </c>
      <c r="F11" s="200">
        <f>SUM(F10)</f>
        <v>0</v>
      </c>
      <c r="G11" s="102"/>
      <c r="H11" s="381"/>
    </row>
    <row r="12" spans="1:8" ht="18" customHeight="1" thickBot="1">
      <c r="A12" s="29" t="s">
        <v>381</v>
      </c>
      <c r="B12" s="37" t="s">
        <v>450</v>
      </c>
      <c r="C12" s="31">
        <f>SUM(C9,C11)</f>
        <v>0</v>
      </c>
      <c r="D12" s="194"/>
      <c r="E12" s="37" t="s">
        <v>453</v>
      </c>
      <c r="F12" s="200">
        <f>SUM(F9,F11)</f>
        <v>192126956</v>
      </c>
      <c r="G12" s="200">
        <f>SUM(G9,G11)</f>
        <v>174999706</v>
      </c>
      <c r="H12" s="381"/>
    </row>
    <row r="13" spans="1:8" ht="13.5" thickBot="1">
      <c r="A13" s="29" t="s">
        <v>382</v>
      </c>
      <c r="B13" s="38" t="s">
        <v>451</v>
      </c>
      <c r="C13" s="39">
        <f>SUM(C12)</f>
        <v>0</v>
      </c>
      <c r="D13" s="196"/>
      <c r="E13" s="38" t="s">
        <v>454</v>
      </c>
      <c r="F13" s="202">
        <f>SUM(F12)</f>
        <v>192126956</v>
      </c>
      <c r="G13" s="202">
        <f>SUM(G12)</f>
        <v>174999706</v>
      </c>
      <c r="H13" s="381"/>
    </row>
    <row r="14" spans="1:8" ht="13.5" thickBot="1">
      <c r="A14" s="29" t="s">
        <v>383</v>
      </c>
      <c r="B14" s="38" t="s">
        <v>401</v>
      </c>
      <c r="C14" s="39">
        <f>IF(C9-F9&lt;0,F9-C9,"-")</f>
        <v>192126956</v>
      </c>
      <c r="D14" s="39">
        <f>IF(D9-G9&lt;0,G9-D9,"-")</f>
        <v>174999706</v>
      </c>
      <c r="E14" s="38" t="s">
        <v>402</v>
      </c>
      <c r="F14" s="202" t="str">
        <f>IF(C9-F9&gt;0,C9-F9,"-")</f>
        <v>-</v>
      </c>
      <c r="G14" s="61"/>
      <c r="H14" s="381"/>
    </row>
    <row r="15" spans="1:8" ht="13.5" thickBot="1">
      <c r="A15" s="29" t="s">
        <v>384</v>
      </c>
      <c r="B15" s="38" t="s">
        <v>404</v>
      </c>
      <c r="C15" s="39">
        <f>IF(C9+C10-F12&lt;0,F12-(C9+C10),"-")</f>
        <v>192126956</v>
      </c>
      <c r="D15" s="39">
        <f>IF(D9+D10-G12&lt;0,G12-(D9+D10),"-")</f>
        <v>174999706</v>
      </c>
      <c r="E15" s="38" t="s">
        <v>405</v>
      </c>
      <c r="F15" s="202" t="str">
        <f>IF(C9+C10-F12&gt;0,C9+C10-F12,"-")</f>
        <v>-</v>
      </c>
      <c r="G15" s="61"/>
      <c r="H15" s="381"/>
    </row>
  </sheetData>
  <sheetProtection/>
  <mergeCells count="4">
    <mergeCell ref="A3:A4"/>
    <mergeCell ref="H1:H15"/>
    <mergeCell ref="C4:D4"/>
    <mergeCell ref="F4:G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246" bestFit="1" customWidth="1"/>
    <col min="2" max="2" width="13.421875" style="228" customWidth="1"/>
    <col min="3" max="3" width="14.00390625" style="228" customWidth="1"/>
    <col min="4" max="4" width="15.421875" style="228" customWidth="1"/>
    <col min="5" max="6" width="13.421875" style="228" customWidth="1"/>
    <col min="7" max="7" width="16.140625" style="229" customWidth="1"/>
    <col min="8" max="9" width="11.00390625" style="228" customWidth="1"/>
    <col min="10" max="10" width="11.8515625" style="228" customWidth="1"/>
    <col min="11" max="16384" width="8.00390625" style="228" customWidth="1"/>
  </cols>
  <sheetData>
    <row r="1" spans="1:7" ht="25.5" customHeight="1">
      <c r="A1" s="386" t="s">
        <v>464</v>
      </c>
      <c r="B1" s="386"/>
      <c r="C1" s="386"/>
      <c r="D1" s="386"/>
      <c r="E1" s="386"/>
      <c r="F1" s="386"/>
      <c r="G1" s="386"/>
    </row>
    <row r="2" spans="1:7" ht="22.5" customHeight="1">
      <c r="A2" s="406" t="s">
        <v>620</v>
      </c>
      <c r="B2" s="387"/>
      <c r="C2" s="229"/>
      <c r="D2" s="229"/>
      <c r="E2" s="229"/>
      <c r="F2" s="229"/>
      <c r="G2" s="230" t="s">
        <v>588</v>
      </c>
    </row>
    <row r="3" spans="1:7" s="232" customFormat="1" ht="44.25" customHeight="1">
      <c r="A3" s="231" t="s">
        <v>413</v>
      </c>
      <c r="B3" s="231" t="s">
        <v>414</v>
      </c>
      <c r="C3" s="231" t="s">
        <v>415</v>
      </c>
      <c r="D3" s="231" t="s">
        <v>566</v>
      </c>
      <c r="E3" s="231" t="s">
        <v>604</v>
      </c>
      <c r="F3" s="231" t="s">
        <v>605</v>
      </c>
      <c r="G3" s="231" t="s">
        <v>568</v>
      </c>
    </row>
    <row r="4" spans="1:7" s="229" customFormat="1" ht="12" customHeight="1">
      <c r="A4" s="233">
        <v>1</v>
      </c>
      <c r="B4" s="233">
        <v>2</v>
      </c>
      <c r="C4" s="233">
        <v>3</v>
      </c>
      <c r="D4" s="233">
        <v>4</v>
      </c>
      <c r="E4" s="233">
        <v>2</v>
      </c>
      <c r="F4" s="233">
        <v>2</v>
      </c>
      <c r="G4" s="233" t="s">
        <v>416</v>
      </c>
    </row>
    <row r="5" spans="1:7" ht="15.75" customHeight="1">
      <c r="A5" s="234" t="s">
        <v>578</v>
      </c>
      <c r="B5" s="235">
        <v>38100</v>
      </c>
      <c r="C5" s="236">
        <v>2017</v>
      </c>
      <c r="D5" s="235"/>
      <c r="E5" s="235">
        <v>38100</v>
      </c>
      <c r="F5" s="235">
        <v>38100</v>
      </c>
      <c r="G5" s="237">
        <f aca="true" t="shared" si="0" ref="G5:G23">B5-D5-E5</f>
        <v>0</v>
      </c>
    </row>
    <row r="6" spans="1:7" ht="15.75" customHeight="1">
      <c r="A6" s="235" t="s">
        <v>557</v>
      </c>
      <c r="B6" s="235">
        <v>250000</v>
      </c>
      <c r="C6" s="236">
        <v>2017</v>
      </c>
      <c r="D6" s="235"/>
      <c r="E6" s="235">
        <v>250000</v>
      </c>
      <c r="F6" s="235">
        <v>250000</v>
      </c>
      <c r="G6" s="237">
        <f t="shared" si="0"/>
        <v>0</v>
      </c>
    </row>
    <row r="7" spans="1:7" ht="15.75" customHeight="1">
      <c r="A7" s="235" t="s">
        <v>569</v>
      </c>
      <c r="B7" s="235">
        <v>168997</v>
      </c>
      <c r="C7" s="236">
        <v>2017</v>
      </c>
      <c r="D7" s="235"/>
      <c r="E7" s="235">
        <v>168997</v>
      </c>
      <c r="F7" s="235">
        <v>80886</v>
      </c>
      <c r="G7" s="237">
        <f t="shared" si="0"/>
        <v>0</v>
      </c>
    </row>
    <row r="8" spans="1:7" ht="15.75" customHeight="1">
      <c r="A8" s="235" t="s">
        <v>558</v>
      </c>
      <c r="B8" s="235">
        <v>635000</v>
      </c>
      <c r="C8" s="236">
        <v>2017</v>
      </c>
      <c r="D8" s="235"/>
      <c r="E8" s="235">
        <v>635000</v>
      </c>
      <c r="F8" s="235">
        <v>635000</v>
      </c>
      <c r="G8" s="237">
        <f t="shared" si="0"/>
        <v>0</v>
      </c>
    </row>
    <row r="9" spans="1:7" ht="15.75" customHeight="1">
      <c r="A9" s="235" t="s">
        <v>570</v>
      </c>
      <c r="B9" s="235">
        <v>200000</v>
      </c>
      <c r="C9" s="236">
        <v>2017</v>
      </c>
      <c r="D9" s="235"/>
      <c r="E9" s="235">
        <v>200000</v>
      </c>
      <c r="F9" s="235">
        <v>200000</v>
      </c>
      <c r="G9" s="237">
        <f t="shared" si="0"/>
        <v>0</v>
      </c>
    </row>
    <row r="10" spans="1:7" ht="15.75" customHeight="1">
      <c r="A10" s="235" t="s">
        <v>571</v>
      </c>
      <c r="B10" s="235">
        <v>100000</v>
      </c>
      <c r="C10" s="236">
        <v>2017</v>
      </c>
      <c r="D10" s="235"/>
      <c r="E10" s="235">
        <v>100000</v>
      </c>
      <c r="F10" s="235">
        <v>100000</v>
      </c>
      <c r="G10" s="237">
        <f t="shared" si="0"/>
        <v>0</v>
      </c>
    </row>
    <row r="11" spans="1:7" ht="15.75" customHeight="1">
      <c r="A11" s="235" t="s">
        <v>579</v>
      </c>
      <c r="B11" s="235">
        <v>150000</v>
      </c>
      <c r="C11" s="236">
        <v>2017</v>
      </c>
      <c r="D11" s="235"/>
      <c r="E11" s="235">
        <v>150000</v>
      </c>
      <c r="F11" s="235">
        <v>150000</v>
      </c>
      <c r="G11" s="237">
        <f t="shared" si="0"/>
        <v>0</v>
      </c>
    </row>
    <row r="12" spans="1:7" ht="15.75" customHeight="1">
      <c r="A12" s="235" t="s">
        <v>572</v>
      </c>
      <c r="B12" s="235">
        <v>1905000</v>
      </c>
      <c r="C12" s="236">
        <v>2017</v>
      </c>
      <c r="D12" s="235"/>
      <c r="E12" s="235">
        <v>1905000</v>
      </c>
      <c r="F12" s="235">
        <v>1905000</v>
      </c>
      <c r="G12" s="237">
        <f t="shared" si="0"/>
        <v>0</v>
      </c>
    </row>
    <row r="13" spans="1:7" ht="15.75" customHeight="1">
      <c r="A13" s="235" t="s">
        <v>573</v>
      </c>
      <c r="B13" s="235">
        <v>980000</v>
      </c>
      <c r="C13" s="236">
        <v>2017</v>
      </c>
      <c r="D13" s="235"/>
      <c r="E13" s="235">
        <v>980000</v>
      </c>
      <c r="F13" s="235">
        <v>980000</v>
      </c>
      <c r="G13" s="237">
        <f t="shared" si="0"/>
        <v>0</v>
      </c>
    </row>
    <row r="14" spans="1:7" ht="15.75" customHeight="1">
      <c r="A14" s="235" t="s">
        <v>555</v>
      </c>
      <c r="B14" s="235">
        <v>1021080</v>
      </c>
      <c r="C14" s="236">
        <v>2017</v>
      </c>
      <c r="D14" s="235"/>
      <c r="E14" s="235">
        <v>1021080</v>
      </c>
      <c r="F14" s="235">
        <v>1021080</v>
      </c>
      <c r="G14" s="237">
        <f t="shared" si="0"/>
        <v>0</v>
      </c>
    </row>
    <row r="15" spans="1:7" ht="15.75" customHeight="1">
      <c r="A15" s="235" t="s">
        <v>556</v>
      </c>
      <c r="B15" s="235">
        <v>4756640</v>
      </c>
      <c r="C15" s="236">
        <v>2017</v>
      </c>
      <c r="D15" s="235"/>
      <c r="E15" s="235">
        <v>4756640</v>
      </c>
      <c r="F15" s="235">
        <v>3756640</v>
      </c>
      <c r="G15" s="237">
        <f t="shared" si="0"/>
        <v>0</v>
      </c>
    </row>
    <row r="16" spans="1:7" ht="15.75" customHeight="1">
      <c r="A16" s="234" t="s">
        <v>574</v>
      </c>
      <c r="B16" s="234">
        <v>1905000</v>
      </c>
      <c r="C16" s="236">
        <v>2017</v>
      </c>
      <c r="D16" s="235"/>
      <c r="E16" s="234">
        <v>1905000</v>
      </c>
      <c r="F16" s="234">
        <v>1905000</v>
      </c>
      <c r="G16" s="234">
        <f t="shared" si="0"/>
        <v>0</v>
      </c>
    </row>
    <row r="17" spans="1:7" ht="15.75" customHeight="1">
      <c r="A17" s="234" t="s">
        <v>575</v>
      </c>
      <c r="B17" s="234">
        <v>127000</v>
      </c>
      <c r="C17" s="236">
        <v>2017</v>
      </c>
      <c r="D17" s="235"/>
      <c r="E17" s="234">
        <v>127000</v>
      </c>
      <c r="F17" s="234">
        <v>127000</v>
      </c>
      <c r="G17" s="237">
        <f t="shared" si="0"/>
        <v>0</v>
      </c>
    </row>
    <row r="18" spans="1:7" ht="15.75" customHeight="1">
      <c r="A18" s="235" t="s">
        <v>576</v>
      </c>
      <c r="B18" s="235">
        <v>4500000</v>
      </c>
      <c r="C18" s="236">
        <v>2017</v>
      </c>
      <c r="D18" s="235"/>
      <c r="E18" s="235">
        <v>4500000</v>
      </c>
      <c r="F18" s="235">
        <v>4500000</v>
      </c>
      <c r="G18" s="237">
        <f t="shared" si="0"/>
        <v>0</v>
      </c>
    </row>
    <row r="19" spans="1:7" ht="15.75" customHeight="1">
      <c r="A19" s="235" t="s">
        <v>577</v>
      </c>
      <c r="B19" s="235">
        <v>200000</v>
      </c>
      <c r="C19" s="236">
        <v>2017</v>
      </c>
      <c r="D19" s="235"/>
      <c r="E19" s="235">
        <v>200000</v>
      </c>
      <c r="F19" s="235">
        <v>200000</v>
      </c>
      <c r="G19" s="237">
        <f t="shared" si="0"/>
        <v>0</v>
      </c>
    </row>
    <row r="20" spans="1:7" ht="15.75" customHeight="1">
      <c r="A20" s="235" t="s">
        <v>608</v>
      </c>
      <c r="B20" s="235">
        <v>2292350</v>
      </c>
      <c r="C20" s="236">
        <v>2017</v>
      </c>
      <c r="D20" s="235"/>
      <c r="E20" s="235">
        <v>2292350</v>
      </c>
      <c r="F20" s="235">
        <v>2292350</v>
      </c>
      <c r="G20" s="237">
        <f t="shared" si="0"/>
        <v>0</v>
      </c>
    </row>
    <row r="21" spans="1:7" ht="15.75" customHeight="1">
      <c r="A21" s="235" t="s">
        <v>580</v>
      </c>
      <c r="B21" s="235">
        <v>406400</v>
      </c>
      <c r="C21" s="236">
        <v>2017</v>
      </c>
      <c r="D21" s="235"/>
      <c r="E21" s="235">
        <v>406400</v>
      </c>
      <c r="F21" s="235">
        <v>406400</v>
      </c>
      <c r="G21" s="237">
        <f t="shared" si="0"/>
        <v>0</v>
      </c>
    </row>
    <row r="22" spans="1:7" ht="15.75" customHeight="1">
      <c r="A22" s="235" t="s">
        <v>581</v>
      </c>
      <c r="B22" s="235">
        <v>320000</v>
      </c>
      <c r="C22" s="236">
        <v>2017</v>
      </c>
      <c r="D22" s="235"/>
      <c r="E22" s="235">
        <v>320000</v>
      </c>
      <c r="F22" s="235">
        <v>320000</v>
      </c>
      <c r="G22" s="237">
        <f t="shared" si="0"/>
        <v>0</v>
      </c>
    </row>
    <row r="23" spans="1:7" ht="15.75" customHeight="1">
      <c r="A23" s="235" t="s">
        <v>582</v>
      </c>
      <c r="B23" s="235">
        <v>6000000</v>
      </c>
      <c r="C23" s="236">
        <v>2017</v>
      </c>
      <c r="D23" s="235"/>
      <c r="E23" s="235">
        <v>6000000</v>
      </c>
      <c r="F23" s="235">
        <v>6000000</v>
      </c>
      <c r="G23" s="237">
        <f t="shared" si="0"/>
        <v>0</v>
      </c>
    </row>
    <row r="24" spans="1:7" ht="15.75" customHeight="1">
      <c r="A24" s="235" t="s">
        <v>609</v>
      </c>
      <c r="B24" s="235"/>
      <c r="C24" s="236">
        <v>2017</v>
      </c>
      <c r="D24" s="235"/>
      <c r="E24" s="235"/>
      <c r="F24" s="235">
        <v>1000000</v>
      </c>
      <c r="G24" s="237"/>
    </row>
    <row r="25" spans="1:7" ht="15.75" customHeight="1">
      <c r="A25" s="238" t="s">
        <v>559</v>
      </c>
      <c r="B25" s="239">
        <f>SUM(B4:B24)</f>
        <v>25955569</v>
      </c>
      <c r="C25" s="239"/>
      <c r="D25" s="239"/>
      <c r="E25" s="239">
        <f>SUM(E5:E24)</f>
        <v>25955567</v>
      </c>
      <c r="F25" s="239">
        <f>SUM(F5:F24)</f>
        <v>25867456</v>
      </c>
      <c r="G25" s="239">
        <f>SUM(G5:G23)</f>
        <v>0</v>
      </c>
    </row>
    <row r="26" spans="1:7" ht="15.75" customHeight="1">
      <c r="A26" s="238"/>
      <c r="B26" s="235"/>
      <c r="C26" s="236"/>
      <c r="D26" s="235"/>
      <c r="E26" s="235"/>
      <c r="F26" s="235"/>
      <c r="G26" s="237"/>
    </row>
    <row r="27" spans="1:7" s="241" customFormat="1" ht="15.75" customHeight="1">
      <c r="A27" s="238"/>
      <c r="B27" s="239"/>
      <c r="C27" s="239"/>
      <c r="D27" s="239"/>
      <c r="E27" s="239"/>
      <c r="F27" s="239"/>
      <c r="G27" s="240"/>
    </row>
    <row r="28" spans="1:7" ht="15.75" customHeight="1">
      <c r="A28" s="238"/>
      <c r="B28" s="235"/>
      <c r="C28" s="236"/>
      <c r="D28" s="235"/>
      <c r="E28" s="235"/>
      <c r="F28" s="235"/>
      <c r="G28" s="240"/>
    </row>
    <row r="29" spans="1:7" ht="15.75" customHeight="1">
      <c r="A29" s="242"/>
      <c r="B29" s="235"/>
      <c r="C29" s="236"/>
      <c r="D29" s="235"/>
      <c r="E29" s="235"/>
      <c r="F29" s="235"/>
      <c r="G29" s="240"/>
    </row>
    <row r="30" spans="1:7" ht="15.75" customHeight="1">
      <c r="A30" s="242"/>
      <c r="B30" s="235"/>
      <c r="C30" s="236"/>
      <c r="D30" s="235"/>
      <c r="E30" s="235"/>
      <c r="F30" s="235"/>
      <c r="G30" s="240"/>
    </row>
    <row r="31" spans="1:7" ht="15.75" customHeight="1">
      <c r="A31" s="242"/>
      <c r="B31" s="235"/>
      <c r="C31" s="236"/>
      <c r="D31" s="235"/>
      <c r="E31" s="235"/>
      <c r="F31" s="235"/>
      <c r="G31" s="240"/>
    </row>
    <row r="32" spans="1:7" ht="15.75" customHeight="1">
      <c r="A32" s="242"/>
      <c r="B32" s="235"/>
      <c r="C32" s="236"/>
      <c r="D32" s="235"/>
      <c r="E32" s="235"/>
      <c r="F32" s="235"/>
      <c r="G32" s="240"/>
    </row>
    <row r="33" spans="1:7" s="241" customFormat="1" ht="15.75" customHeight="1">
      <c r="A33" s="238"/>
      <c r="B33" s="239"/>
      <c r="C33" s="239"/>
      <c r="D33" s="239"/>
      <c r="E33" s="239"/>
      <c r="F33" s="239"/>
      <c r="G33" s="240"/>
    </row>
    <row r="34" spans="1:7" s="241" customFormat="1" ht="15.75" customHeight="1">
      <c r="A34" s="238"/>
      <c r="B34" s="239"/>
      <c r="C34" s="239"/>
      <c r="D34" s="239"/>
      <c r="E34" s="239"/>
      <c r="F34" s="239"/>
      <c r="G34" s="240"/>
    </row>
    <row r="35" spans="1:7" s="245" customFormat="1" ht="18" customHeight="1">
      <c r="A35" s="243"/>
      <c r="B35" s="244"/>
      <c r="C35" s="244"/>
      <c r="D35" s="244"/>
      <c r="E35" s="244"/>
      <c r="F35" s="244"/>
      <c r="G35" s="240"/>
    </row>
  </sheetData>
  <sheetProtection/>
  <mergeCells count="2">
    <mergeCell ref="A1:G1"/>
    <mergeCell ref="A2:B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" sqref="A2:B2"/>
    </sheetView>
  </sheetViews>
  <sheetFormatPr defaultColWidth="8.00390625" defaultRowHeight="12.75"/>
  <cols>
    <col min="1" max="1" width="52.00390625" style="50" customWidth="1"/>
    <col min="2" max="2" width="13.421875" style="43" customWidth="1"/>
    <col min="3" max="3" width="14.00390625" style="43" customWidth="1"/>
    <col min="4" max="4" width="15.421875" style="43" customWidth="1"/>
    <col min="5" max="6" width="14.28125" style="43" customWidth="1"/>
    <col min="7" max="7" width="16.140625" style="43" customWidth="1"/>
    <col min="8" max="9" width="11.00390625" style="43" customWidth="1"/>
    <col min="10" max="10" width="11.8515625" style="43" customWidth="1"/>
    <col min="11" max="16384" width="8.00390625" style="43" customWidth="1"/>
  </cols>
  <sheetData>
    <row r="1" spans="1:7" ht="24.75" customHeight="1">
      <c r="A1" s="388" t="s">
        <v>418</v>
      </c>
      <c r="B1" s="388"/>
      <c r="C1" s="388"/>
      <c r="D1" s="388"/>
      <c r="E1" s="388"/>
      <c r="F1" s="388"/>
      <c r="G1" s="388"/>
    </row>
    <row r="2" spans="1:7" ht="23.25" customHeight="1" thickBot="1">
      <c r="A2" s="389" t="s">
        <v>621</v>
      </c>
      <c r="B2" s="389"/>
      <c r="C2" s="8"/>
      <c r="D2" s="8"/>
      <c r="E2" s="8"/>
      <c r="F2" s="8"/>
      <c r="G2" s="44" t="s">
        <v>589</v>
      </c>
    </row>
    <row r="3" spans="1:7" s="45" customFormat="1" ht="48.75" customHeight="1" thickBot="1">
      <c r="A3" s="15" t="s">
        <v>419</v>
      </c>
      <c r="B3" s="16" t="s">
        <v>414</v>
      </c>
      <c r="C3" s="16" t="s">
        <v>415</v>
      </c>
      <c r="D3" s="16" t="s">
        <v>610</v>
      </c>
      <c r="E3" s="16" t="s">
        <v>606</v>
      </c>
      <c r="F3" s="104" t="s">
        <v>605</v>
      </c>
      <c r="G3" s="17" t="s">
        <v>611</v>
      </c>
    </row>
    <row r="4" spans="1:7" s="8" customFormat="1" ht="15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251"/>
      <c r="G4" s="48">
        <v>6</v>
      </c>
    </row>
    <row r="5" spans="1:7" ht="15.75" customHeight="1">
      <c r="A5" s="162"/>
      <c r="B5" s="75"/>
      <c r="C5" s="76"/>
      <c r="D5" s="75"/>
      <c r="E5" s="75"/>
      <c r="F5" s="252"/>
      <c r="G5" s="77">
        <f aca="true" t="shared" si="0" ref="G5:G22">B5-D5-E5</f>
        <v>0</v>
      </c>
    </row>
    <row r="6" spans="1:7" ht="15.75" customHeight="1">
      <c r="A6" s="165" t="s">
        <v>560</v>
      </c>
      <c r="B6" s="75">
        <v>63701930</v>
      </c>
      <c r="C6" s="76"/>
      <c r="D6" s="75"/>
      <c r="E6" s="75">
        <v>63701930</v>
      </c>
      <c r="F6" s="75">
        <v>63320930</v>
      </c>
      <c r="G6" s="77">
        <f t="shared" si="0"/>
        <v>0</v>
      </c>
    </row>
    <row r="7" spans="1:7" ht="15.75" customHeight="1">
      <c r="A7" s="165" t="s">
        <v>561</v>
      </c>
      <c r="B7" s="75">
        <v>381000</v>
      </c>
      <c r="C7" s="76"/>
      <c r="D7" s="75"/>
      <c r="E7" s="75">
        <v>381000</v>
      </c>
      <c r="F7" s="75">
        <v>381000</v>
      </c>
      <c r="G7" s="77">
        <f t="shared" si="0"/>
        <v>0</v>
      </c>
    </row>
    <row r="8" spans="1:7" ht="15.75" customHeight="1">
      <c r="A8" s="165" t="s">
        <v>562</v>
      </c>
      <c r="B8" s="75">
        <v>101206499</v>
      </c>
      <c r="C8" s="76"/>
      <c r="D8" s="75"/>
      <c r="E8" s="75">
        <v>101206499</v>
      </c>
      <c r="F8" s="75">
        <v>105089488</v>
      </c>
      <c r="G8" s="77">
        <f t="shared" si="0"/>
        <v>0</v>
      </c>
    </row>
    <row r="9" spans="1:7" s="166" customFormat="1" ht="15.75" customHeight="1">
      <c r="A9" s="162" t="s">
        <v>559</v>
      </c>
      <c r="B9" s="163">
        <f aca="true" t="shared" si="1" ref="B9:G9">SUM(B6:B8)</f>
        <v>165289429</v>
      </c>
      <c r="C9" s="163">
        <f t="shared" si="1"/>
        <v>0</v>
      </c>
      <c r="D9" s="163">
        <f t="shared" si="1"/>
        <v>0</v>
      </c>
      <c r="E9" s="163">
        <f t="shared" si="1"/>
        <v>165289429</v>
      </c>
      <c r="F9" s="163">
        <f t="shared" si="1"/>
        <v>168791418</v>
      </c>
      <c r="G9" s="163">
        <f t="shared" si="1"/>
        <v>0</v>
      </c>
    </row>
    <row r="10" spans="1:7" ht="15.75" customHeight="1">
      <c r="A10" s="74"/>
      <c r="B10" s="75"/>
      <c r="C10" s="76"/>
      <c r="D10" s="75"/>
      <c r="E10" s="75"/>
      <c r="F10" s="252"/>
      <c r="G10" s="77">
        <f t="shared" si="0"/>
        <v>0</v>
      </c>
    </row>
    <row r="11" spans="1:7" ht="15.75" customHeight="1">
      <c r="A11" s="74"/>
      <c r="B11" s="75"/>
      <c r="C11" s="76"/>
      <c r="D11" s="75"/>
      <c r="E11" s="75"/>
      <c r="F11" s="252"/>
      <c r="G11" s="77">
        <f t="shared" si="0"/>
        <v>0</v>
      </c>
    </row>
    <row r="12" spans="1:7" ht="15.75" customHeight="1">
      <c r="A12" s="74"/>
      <c r="B12" s="75"/>
      <c r="C12" s="76"/>
      <c r="D12" s="75"/>
      <c r="E12" s="75"/>
      <c r="F12" s="252"/>
      <c r="G12" s="77">
        <f t="shared" si="0"/>
        <v>0</v>
      </c>
    </row>
    <row r="13" spans="1:7" ht="15.75" customHeight="1">
      <c r="A13" s="74"/>
      <c r="B13" s="75"/>
      <c r="C13" s="76"/>
      <c r="D13" s="75"/>
      <c r="E13" s="75"/>
      <c r="F13" s="252"/>
      <c r="G13" s="77">
        <f t="shared" si="0"/>
        <v>0</v>
      </c>
    </row>
    <row r="14" spans="1:7" ht="15.75" customHeight="1">
      <c r="A14" s="74"/>
      <c r="B14" s="75"/>
      <c r="C14" s="76"/>
      <c r="D14" s="75"/>
      <c r="E14" s="75"/>
      <c r="F14" s="252"/>
      <c r="G14" s="77">
        <f t="shared" si="0"/>
        <v>0</v>
      </c>
    </row>
    <row r="15" spans="1:7" ht="15.75" customHeight="1">
      <c r="A15" s="74"/>
      <c r="B15" s="75"/>
      <c r="C15" s="76"/>
      <c r="D15" s="75"/>
      <c r="E15" s="75"/>
      <c r="F15" s="252"/>
      <c r="G15" s="77">
        <f t="shared" si="0"/>
        <v>0</v>
      </c>
    </row>
    <row r="16" spans="1:7" ht="15.75" customHeight="1">
      <c r="A16" s="74"/>
      <c r="B16" s="75"/>
      <c r="C16" s="76"/>
      <c r="D16" s="75"/>
      <c r="E16" s="75"/>
      <c r="F16" s="252"/>
      <c r="G16" s="77">
        <f t="shared" si="0"/>
        <v>0</v>
      </c>
    </row>
    <row r="17" spans="1:7" ht="15.75" customHeight="1">
      <c r="A17" s="74"/>
      <c r="B17" s="75"/>
      <c r="C17" s="76"/>
      <c r="D17" s="75"/>
      <c r="E17" s="75"/>
      <c r="F17" s="252"/>
      <c r="G17" s="77">
        <f t="shared" si="0"/>
        <v>0</v>
      </c>
    </row>
    <row r="18" spans="1:7" ht="15.75" customHeight="1">
      <c r="A18" s="74"/>
      <c r="B18" s="75"/>
      <c r="C18" s="76"/>
      <c r="D18" s="75"/>
      <c r="E18" s="75"/>
      <c r="F18" s="252"/>
      <c r="G18" s="77">
        <f t="shared" si="0"/>
        <v>0</v>
      </c>
    </row>
    <row r="19" spans="1:7" ht="15.75" customHeight="1">
      <c r="A19" s="74"/>
      <c r="B19" s="75"/>
      <c r="C19" s="76"/>
      <c r="D19" s="75"/>
      <c r="E19" s="75"/>
      <c r="F19" s="252"/>
      <c r="G19" s="77">
        <f t="shared" si="0"/>
        <v>0</v>
      </c>
    </row>
    <row r="20" spans="1:7" ht="15.75" customHeight="1">
      <c r="A20" s="74"/>
      <c r="B20" s="75"/>
      <c r="C20" s="76"/>
      <c r="D20" s="75"/>
      <c r="E20" s="75"/>
      <c r="F20" s="252"/>
      <c r="G20" s="77">
        <f t="shared" si="0"/>
        <v>0</v>
      </c>
    </row>
    <row r="21" spans="1:7" ht="15.75" customHeight="1">
      <c r="A21" s="74"/>
      <c r="B21" s="75"/>
      <c r="C21" s="76"/>
      <c r="D21" s="75"/>
      <c r="E21" s="75"/>
      <c r="F21" s="252"/>
      <c r="G21" s="77">
        <f t="shared" si="0"/>
        <v>0</v>
      </c>
    </row>
    <row r="22" spans="1:7" ht="15.75" customHeight="1" thickBot="1">
      <c r="A22" s="78"/>
      <c r="B22" s="79"/>
      <c r="C22" s="79"/>
      <c r="D22" s="79"/>
      <c r="E22" s="79"/>
      <c r="F22" s="253"/>
      <c r="G22" s="80">
        <f t="shared" si="0"/>
        <v>0</v>
      </c>
    </row>
    <row r="23" spans="1:7" s="49" customFormat="1" ht="18" customHeight="1" thickBot="1">
      <c r="A23" s="81" t="s">
        <v>417</v>
      </c>
      <c r="B23" s="82">
        <f aca="true" t="shared" si="2" ref="B23:G23">SUM(B9)</f>
        <v>165289429</v>
      </c>
      <c r="C23" s="82">
        <f t="shared" si="2"/>
        <v>0</v>
      </c>
      <c r="D23" s="82">
        <f t="shared" si="2"/>
        <v>0</v>
      </c>
      <c r="E23" s="82">
        <f t="shared" si="2"/>
        <v>165289429</v>
      </c>
      <c r="F23" s="82">
        <f t="shared" si="2"/>
        <v>168791418</v>
      </c>
      <c r="G23" s="82">
        <f t="shared" si="2"/>
        <v>0</v>
      </c>
    </row>
  </sheetData>
  <sheetProtection/>
  <mergeCells count="2">
    <mergeCell ref="A1:G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255" customWidth="1"/>
    <col min="2" max="2" width="27.421875" style="254" bestFit="1" customWidth="1"/>
    <col min="3" max="3" width="9.00390625" style="254" customWidth="1"/>
    <col min="4" max="4" width="8.57421875" style="254" customWidth="1"/>
    <col min="5" max="5" width="8.421875" style="254" customWidth="1"/>
    <col min="6" max="6" width="9.57421875" style="254" customWidth="1"/>
    <col min="7" max="7" width="9.7109375" style="254" customWidth="1"/>
    <col min="8" max="9" width="9.57421875" style="254" customWidth="1"/>
    <col min="10" max="10" width="9.421875" style="254" customWidth="1"/>
    <col min="11" max="11" width="9.28125" style="254" customWidth="1"/>
    <col min="12" max="12" width="9.421875" style="254" customWidth="1"/>
    <col min="13" max="14" width="8.8515625" style="254" customWidth="1"/>
    <col min="15" max="15" width="10.8515625" style="255" customWidth="1"/>
    <col min="16" max="16384" width="8.00390625" style="254" customWidth="1"/>
  </cols>
  <sheetData>
    <row r="1" spans="1:15" ht="31.5" customHeight="1">
      <c r="A1" s="297" t="s">
        <v>584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2:15" ht="15.75" thickBot="1">
      <c r="B2" s="405" t="s">
        <v>616</v>
      </c>
      <c r="O2" s="257" t="s">
        <v>588</v>
      </c>
    </row>
    <row r="3" spans="1:15" s="255" customFormat="1" ht="25.5" customHeight="1" thickBot="1">
      <c r="A3" s="258" t="s">
        <v>422</v>
      </c>
      <c r="B3" s="259" t="s">
        <v>369</v>
      </c>
      <c r="C3" s="259" t="s">
        <v>423</v>
      </c>
      <c r="D3" s="259" t="s">
        <v>424</v>
      </c>
      <c r="E3" s="259" t="s">
        <v>425</v>
      </c>
      <c r="F3" s="259" t="s">
        <v>426</v>
      </c>
      <c r="G3" s="259" t="s">
        <v>427</v>
      </c>
      <c r="H3" s="259" t="s">
        <v>428</v>
      </c>
      <c r="I3" s="259" t="s">
        <v>429</v>
      </c>
      <c r="J3" s="259" t="s">
        <v>430</v>
      </c>
      <c r="K3" s="259" t="s">
        <v>431</v>
      </c>
      <c r="L3" s="259" t="s">
        <v>432</v>
      </c>
      <c r="M3" s="259" t="s">
        <v>433</v>
      </c>
      <c r="N3" s="259" t="s">
        <v>434</v>
      </c>
      <c r="O3" s="260" t="s">
        <v>421</v>
      </c>
    </row>
    <row r="4" spans="1:15" s="262" customFormat="1" ht="15" customHeight="1" thickBot="1">
      <c r="A4" s="261" t="s">
        <v>373</v>
      </c>
      <c r="B4" s="294" t="s">
        <v>367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6"/>
    </row>
    <row r="5" spans="1:15" s="262" customFormat="1" ht="15" customHeight="1">
      <c r="A5" s="263" t="s">
        <v>376</v>
      </c>
      <c r="B5" s="264" t="s">
        <v>465</v>
      </c>
      <c r="C5" s="265">
        <v>7903049</v>
      </c>
      <c r="D5" s="265">
        <v>7892983</v>
      </c>
      <c r="E5" s="265">
        <v>7892983</v>
      </c>
      <c r="F5" s="265">
        <v>7859207</v>
      </c>
      <c r="G5" s="265">
        <v>7515757</v>
      </c>
      <c r="H5" s="265">
        <v>7868217</v>
      </c>
      <c r="I5" s="265">
        <v>10201709</v>
      </c>
      <c r="J5" s="265">
        <v>7993417</v>
      </c>
      <c r="K5" s="265">
        <v>10111344</v>
      </c>
      <c r="L5" s="265">
        <v>8842972</v>
      </c>
      <c r="M5" s="265">
        <v>8842972</v>
      </c>
      <c r="N5" s="265">
        <v>8842971</v>
      </c>
      <c r="O5" s="277">
        <v>101767581</v>
      </c>
    </row>
    <row r="6" spans="1:15" s="269" customFormat="1" ht="13.5" customHeight="1">
      <c r="A6" s="266" t="s">
        <v>370</v>
      </c>
      <c r="B6" s="267" t="s">
        <v>466</v>
      </c>
      <c r="C6" s="268">
        <v>566800</v>
      </c>
      <c r="D6" s="268">
        <v>566800</v>
      </c>
      <c r="E6" s="268">
        <v>566800</v>
      </c>
      <c r="F6" s="268">
        <v>566800</v>
      </c>
      <c r="G6" s="268">
        <v>566800</v>
      </c>
      <c r="H6" s="268">
        <v>566800</v>
      </c>
      <c r="I6" s="268">
        <v>566800</v>
      </c>
      <c r="J6" s="268">
        <v>745800</v>
      </c>
      <c r="K6" s="268">
        <v>566800</v>
      </c>
      <c r="L6" s="268">
        <v>39833</v>
      </c>
      <c r="M6" s="268">
        <v>39833</v>
      </c>
      <c r="N6" s="268">
        <v>39834</v>
      </c>
      <c r="O6" s="277">
        <v>5399700</v>
      </c>
    </row>
    <row r="7" spans="1:15" s="269" customFormat="1" ht="15">
      <c r="A7" s="266" t="s">
        <v>371</v>
      </c>
      <c r="B7" s="270" t="s">
        <v>374</v>
      </c>
      <c r="C7" s="271"/>
      <c r="D7" s="271"/>
      <c r="E7" s="271">
        <v>38000000</v>
      </c>
      <c r="F7" s="271"/>
      <c r="G7" s="271"/>
      <c r="H7" s="271"/>
      <c r="I7" s="271"/>
      <c r="J7" s="271"/>
      <c r="K7" s="271">
        <v>39779989</v>
      </c>
      <c r="L7" s="271"/>
      <c r="M7" s="271"/>
      <c r="N7" s="271"/>
      <c r="O7" s="277">
        <v>77779989</v>
      </c>
    </row>
    <row r="8" spans="1:15" s="269" customFormat="1" ht="13.5" customHeight="1">
      <c r="A8" s="266" t="s">
        <v>372</v>
      </c>
      <c r="B8" s="267" t="s">
        <v>446</v>
      </c>
      <c r="C8" s="268">
        <v>2604741</v>
      </c>
      <c r="D8" s="268">
        <v>2604741</v>
      </c>
      <c r="E8" s="268">
        <v>2604741</v>
      </c>
      <c r="F8" s="268">
        <v>2604741</v>
      </c>
      <c r="G8" s="268">
        <v>2604741</v>
      </c>
      <c r="H8" s="268">
        <v>2604741</v>
      </c>
      <c r="I8" s="268">
        <v>2604741</v>
      </c>
      <c r="J8" s="268">
        <v>2604741</v>
      </c>
      <c r="K8" s="268">
        <v>2604741</v>
      </c>
      <c r="L8" s="268">
        <v>1710683</v>
      </c>
      <c r="M8" s="268">
        <v>1710683</v>
      </c>
      <c r="N8" s="268">
        <v>1710683</v>
      </c>
      <c r="O8" s="277">
        <v>28574718</v>
      </c>
    </row>
    <row r="9" spans="1:15" s="269" customFormat="1" ht="13.5" customHeight="1">
      <c r="A9" s="266" t="s">
        <v>380</v>
      </c>
      <c r="B9" s="267" t="s">
        <v>467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77"/>
    </row>
    <row r="10" spans="1:15" s="269" customFormat="1" ht="13.5" customHeight="1">
      <c r="A10" s="266" t="s">
        <v>381</v>
      </c>
      <c r="B10" s="267" t="s">
        <v>448</v>
      </c>
      <c r="C10" s="268">
        <v>26278003</v>
      </c>
      <c r="D10" s="268">
        <v>26279003</v>
      </c>
      <c r="E10" s="268">
        <v>26278003</v>
      </c>
      <c r="F10" s="268">
        <v>26278003</v>
      </c>
      <c r="G10" s="268">
        <v>26278003</v>
      </c>
      <c r="H10" s="268">
        <v>26278003</v>
      </c>
      <c r="I10" s="268">
        <v>26278003</v>
      </c>
      <c r="J10" s="268">
        <v>26278003</v>
      </c>
      <c r="K10" s="268">
        <v>26277009</v>
      </c>
      <c r="L10" s="268">
        <v>27936450</v>
      </c>
      <c r="M10" s="268">
        <v>27936450</v>
      </c>
      <c r="N10" s="268">
        <v>27936450</v>
      </c>
      <c r="O10" s="277">
        <v>320311383</v>
      </c>
    </row>
    <row r="11" spans="1:15" s="269" customFormat="1" ht="13.5" customHeight="1">
      <c r="A11" s="263" t="s">
        <v>382</v>
      </c>
      <c r="B11" s="264" t="s">
        <v>468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77"/>
    </row>
    <row r="12" spans="1:15" s="269" customFormat="1" ht="13.5" customHeight="1" thickBot="1">
      <c r="A12" s="263" t="s">
        <v>383</v>
      </c>
      <c r="B12" s="264" t="s">
        <v>469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77"/>
    </row>
    <row r="13" spans="1:15" s="262" customFormat="1" ht="15.75" customHeight="1" thickBot="1">
      <c r="A13" s="261" t="s">
        <v>385</v>
      </c>
      <c r="B13" s="272" t="s">
        <v>435</v>
      </c>
      <c r="C13" s="273">
        <v>37352593</v>
      </c>
      <c r="D13" s="273">
        <v>37343527</v>
      </c>
      <c r="E13" s="273">
        <v>75342527</v>
      </c>
      <c r="F13" s="273">
        <v>37308751</v>
      </c>
      <c r="G13" s="273">
        <v>36965301</v>
      </c>
      <c r="H13" s="273">
        <v>37317761</v>
      </c>
      <c r="I13" s="273">
        <v>39651253</v>
      </c>
      <c r="J13" s="273">
        <v>37621961</v>
      </c>
      <c r="K13" s="273">
        <v>79339883</v>
      </c>
      <c r="L13" s="273">
        <v>38529938</v>
      </c>
      <c r="M13" s="273">
        <v>38529938</v>
      </c>
      <c r="N13" s="273">
        <v>38529938</v>
      </c>
      <c r="O13" s="277">
        <v>533833371</v>
      </c>
    </row>
    <row r="14" spans="1:15" s="262" customFormat="1" ht="15" customHeight="1" thickBot="1">
      <c r="A14" s="261" t="s">
        <v>386</v>
      </c>
      <c r="B14" s="294" t="s">
        <v>368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6"/>
    </row>
    <row r="15" spans="1:15" s="269" customFormat="1" ht="13.5" customHeight="1">
      <c r="A15" s="274" t="s">
        <v>387</v>
      </c>
      <c r="B15" s="275" t="s">
        <v>375</v>
      </c>
      <c r="C15" s="271">
        <v>7741118</v>
      </c>
      <c r="D15" s="271">
        <v>7741118</v>
      </c>
      <c r="E15" s="271">
        <v>7741118</v>
      </c>
      <c r="F15" s="271">
        <v>7741118</v>
      </c>
      <c r="G15" s="271">
        <v>7741118</v>
      </c>
      <c r="H15" s="271">
        <v>7741118</v>
      </c>
      <c r="I15" s="271">
        <v>7741118</v>
      </c>
      <c r="J15" s="271">
        <v>7741118</v>
      </c>
      <c r="K15" s="271">
        <v>7741117</v>
      </c>
      <c r="L15" s="271">
        <v>8097946</v>
      </c>
      <c r="M15" s="271">
        <v>8097946</v>
      </c>
      <c r="N15" s="271">
        <v>8097945</v>
      </c>
      <c r="O15" s="285">
        <v>93963898</v>
      </c>
    </row>
    <row r="16" spans="1:15" s="269" customFormat="1" ht="27" customHeight="1">
      <c r="A16" s="266" t="s">
        <v>388</v>
      </c>
      <c r="B16" s="276" t="s">
        <v>377</v>
      </c>
      <c r="C16" s="268">
        <v>1742189</v>
      </c>
      <c r="D16" s="268">
        <v>1742189</v>
      </c>
      <c r="E16" s="268">
        <v>1742189</v>
      </c>
      <c r="F16" s="268">
        <v>1742189</v>
      </c>
      <c r="G16" s="268">
        <v>1742189</v>
      </c>
      <c r="H16" s="268">
        <v>1742190</v>
      </c>
      <c r="I16" s="268">
        <v>1742190</v>
      </c>
      <c r="J16" s="268">
        <v>1742190</v>
      </c>
      <c r="K16" s="268">
        <v>1742190</v>
      </c>
      <c r="L16" s="268">
        <v>1835736</v>
      </c>
      <c r="M16" s="268">
        <v>1835736</v>
      </c>
      <c r="N16" s="268">
        <v>1835735</v>
      </c>
      <c r="O16" s="277">
        <v>21186912</v>
      </c>
    </row>
    <row r="17" spans="1:15" s="269" customFormat="1" ht="13.5" customHeight="1">
      <c r="A17" s="266" t="s">
        <v>389</v>
      </c>
      <c r="B17" s="267" t="s">
        <v>436</v>
      </c>
      <c r="C17" s="268">
        <v>7256048</v>
      </c>
      <c r="D17" s="268">
        <v>7256048</v>
      </c>
      <c r="E17" s="268">
        <v>7256048</v>
      </c>
      <c r="F17" s="268">
        <v>7256048</v>
      </c>
      <c r="G17" s="268">
        <v>7256048</v>
      </c>
      <c r="H17" s="268">
        <v>7256048</v>
      </c>
      <c r="I17" s="268">
        <v>7256048</v>
      </c>
      <c r="J17" s="268">
        <v>7256048</v>
      </c>
      <c r="K17" s="268">
        <v>7256041</v>
      </c>
      <c r="L17" s="268">
        <v>12111951</v>
      </c>
      <c r="M17" s="268">
        <v>12111951</v>
      </c>
      <c r="N17" s="268">
        <v>12111952</v>
      </c>
      <c r="O17" s="277">
        <v>101640279</v>
      </c>
    </row>
    <row r="18" spans="1:15" s="269" customFormat="1" ht="13.5" customHeight="1">
      <c r="A18" s="266" t="s">
        <v>391</v>
      </c>
      <c r="B18" s="267" t="s">
        <v>437</v>
      </c>
      <c r="C18" s="268">
        <v>868374</v>
      </c>
      <c r="D18" s="268">
        <v>868374</v>
      </c>
      <c r="E18" s="268">
        <v>1545330</v>
      </c>
      <c r="F18" s="268">
        <v>1545330</v>
      </c>
      <c r="G18" s="268">
        <v>1545330</v>
      </c>
      <c r="H18" s="268">
        <v>868374</v>
      </c>
      <c r="I18" s="268">
        <v>868374</v>
      </c>
      <c r="J18" s="268">
        <v>868374</v>
      </c>
      <c r="K18" s="268">
        <v>1594774</v>
      </c>
      <c r="L18" s="268">
        <v>990583</v>
      </c>
      <c r="M18" s="268">
        <v>990583</v>
      </c>
      <c r="N18" s="268">
        <v>990582</v>
      </c>
      <c r="O18" s="277">
        <v>13544382</v>
      </c>
    </row>
    <row r="19" spans="1:15" s="269" customFormat="1" ht="13.5" customHeight="1">
      <c r="A19" s="266" t="s">
        <v>392</v>
      </c>
      <c r="B19" s="267" t="s">
        <v>407</v>
      </c>
      <c r="C19" s="268"/>
      <c r="D19" s="268"/>
      <c r="E19" s="268"/>
      <c r="F19" s="268">
        <v>6488892</v>
      </c>
      <c r="G19" s="268">
        <v>5726892</v>
      </c>
      <c r="H19" s="268">
        <v>6488892</v>
      </c>
      <c r="I19" s="268">
        <v>7162784</v>
      </c>
      <c r="J19" s="268"/>
      <c r="K19" s="268"/>
      <c r="L19" s="268"/>
      <c r="M19" s="268"/>
      <c r="N19" s="268"/>
      <c r="O19" s="277">
        <v>25867460</v>
      </c>
    </row>
    <row r="20" spans="1:15" s="269" customFormat="1" ht="15">
      <c r="A20" s="266" t="s">
        <v>393</v>
      </c>
      <c r="B20" s="276" t="s">
        <v>408</v>
      </c>
      <c r="C20" s="268"/>
      <c r="D20" s="268"/>
      <c r="E20" s="268"/>
      <c r="F20" s="268">
        <v>42197854</v>
      </c>
      <c r="G20" s="268">
        <v>42197855</v>
      </c>
      <c r="H20" s="268">
        <v>42197854</v>
      </c>
      <c r="I20" s="268">
        <v>21656723</v>
      </c>
      <c r="J20" s="268"/>
      <c r="K20" s="268"/>
      <c r="L20" s="268"/>
      <c r="M20" s="268"/>
      <c r="N20" s="268"/>
      <c r="O20" s="277">
        <v>148250286</v>
      </c>
    </row>
    <row r="21" spans="1:15" s="269" customFormat="1" ht="13.5" customHeight="1">
      <c r="A21" s="266" t="s">
        <v>394</v>
      </c>
      <c r="B21" s="267" t="s">
        <v>457</v>
      </c>
      <c r="C21" s="268">
        <v>220490</v>
      </c>
      <c r="D21" s="268"/>
      <c r="E21" s="268"/>
      <c r="F21" s="268">
        <v>220490</v>
      </c>
      <c r="G21" s="268"/>
      <c r="H21" s="268"/>
      <c r="I21" s="268">
        <v>220490</v>
      </c>
      <c r="J21" s="268"/>
      <c r="K21" s="268"/>
      <c r="L21" s="268">
        <v>220490</v>
      </c>
      <c r="M21" s="268"/>
      <c r="N21" s="268"/>
      <c r="O21" s="277">
        <v>881960</v>
      </c>
    </row>
    <row r="22" spans="1:15" s="269" customFormat="1" ht="13.5" customHeight="1">
      <c r="A22" s="266" t="s">
        <v>397</v>
      </c>
      <c r="B22" s="267" t="s">
        <v>452</v>
      </c>
      <c r="C22" s="268">
        <v>9579834</v>
      </c>
      <c r="D22" s="268">
        <v>9579834</v>
      </c>
      <c r="E22" s="268">
        <v>9579834</v>
      </c>
      <c r="F22" s="268">
        <v>9972674</v>
      </c>
      <c r="G22" s="268">
        <v>11083285</v>
      </c>
      <c r="H22" s="268">
        <v>11083285</v>
      </c>
      <c r="I22" s="268">
        <v>10626668</v>
      </c>
      <c r="J22" s="268">
        <v>10626668</v>
      </c>
      <c r="K22" s="268">
        <v>10591667</v>
      </c>
      <c r="L22" s="268">
        <v>11268448</v>
      </c>
      <c r="M22" s="268">
        <v>11268448</v>
      </c>
      <c r="N22" s="268">
        <v>11268447</v>
      </c>
      <c r="O22" s="277">
        <v>126529092</v>
      </c>
    </row>
    <row r="23" spans="1:15" s="269" customFormat="1" ht="13.5" customHeight="1" thickBot="1">
      <c r="A23" s="263" t="s">
        <v>398</v>
      </c>
      <c r="B23" s="264" t="s">
        <v>507</v>
      </c>
      <c r="C23" s="265">
        <v>108083</v>
      </c>
      <c r="D23" s="265">
        <v>108083</v>
      </c>
      <c r="E23" s="265">
        <v>287083</v>
      </c>
      <c r="F23" s="265">
        <v>108083</v>
      </c>
      <c r="G23" s="265">
        <v>108083</v>
      </c>
      <c r="H23" s="265">
        <v>108083</v>
      </c>
      <c r="I23" s="265">
        <v>108083</v>
      </c>
      <c r="J23" s="265">
        <v>108083</v>
      </c>
      <c r="K23" s="265">
        <v>108084</v>
      </c>
      <c r="L23" s="265">
        <v>272451</v>
      </c>
      <c r="M23" s="265">
        <v>272451</v>
      </c>
      <c r="N23" s="265">
        <v>272452</v>
      </c>
      <c r="O23" s="277">
        <v>1969102</v>
      </c>
    </row>
    <row r="24" spans="1:15" s="262" customFormat="1" ht="15.75" customHeight="1" thickBot="1">
      <c r="A24" s="278" t="s">
        <v>399</v>
      </c>
      <c r="B24" s="272" t="s">
        <v>438</v>
      </c>
      <c r="C24" s="273">
        <v>27516136</v>
      </c>
      <c r="D24" s="273">
        <v>27295646</v>
      </c>
      <c r="E24" s="273">
        <v>28151602</v>
      </c>
      <c r="F24" s="273">
        <v>77272678</v>
      </c>
      <c r="G24" s="273">
        <v>77400800</v>
      </c>
      <c r="H24" s="273">
        <v>77485844</v>
      </c>
      <c r="I24" s="273">
        <v>57382478</v>
      </c>
      <c r="J24" s="273">
        <v>28342481</v>
      </c>
      <c r="K24" s="273">
        <v>29033873</v>
      </c>
      <c r="L24" s="273">
        <v>34797605</v>
      </c>
      <c r="M24" s="273">
        <v>34577115</v>
      </c>
      <c r="N24" s="273">
        <v>34577113</v>
      </c>
      <c r="O24" s="273">
        <v>533833371</v>
      </c>
    </row>
    <row r="25" spans="1:15" ht="15.75" thickBot="1">
      <c r="A25" s="278" t="s">
        <v>400</v>
      </c>
      <c r="B25" s="279" t="s">
        <v>439</v>
      </c>
      <c r="C25" s="280">
        <v>9836457</v>
      </c>
      <c r="D25" s="280">
        <v>10047881</v>
      </c>
      <c r="E25" s="280">
        <v>47190925</v>
      </c>
      <c r="F25" s="280">
        <v>-39963927</v>
      </c>
      <c r="G25" s="280">
        <v>-40435499</v>
      </c>
      <c r="H25" s="280">
        <v>-40168083</v>
      </c>
      <c r="I25" s="280">
        <v>-17731225</v>
      </c>
      <c r="J25" s="280">
        <v>9279480</v>
      </c>
      <c r="K25" s="280">
        <v>50306010</v>
      </c>
      <c r="L25" s="280">
        <v>3732333</v>
      </c>
      <c r="M25" s="280">
        <v>3952823</v>
      </c>
      <c r="N25" s="280">
        <v>3952825</v>
      </c>
      <c r="O25" s="284"/>
    </row>
    <row r="26" spans="1:15" ht="15">
      <c r="A26" s="281"/>
      <c r="O26" s="283"/>
    </row>
    <row r="27" spans="2:15" ht="15">
      <c r="B27" s="282"/>
      <c r="C27" s="256"/>
      <c r="D27" s="256"/>
      <c r="O27" s="254"/>
    </row>
    <row r="28" ht="15">
      <c r="O28" s="254"/>
    </row>
    <row r="29" ht="15">
      <c r="O29" s="254"/>
    </row>
    <row r="30" ht="15">
      <c r="O30" s="254"/>
    </row>
    <row r="31" ht="15">
      <c r="O31" s="254"/>
    </row>
    <row r="32" ht="15">
      <c r="O32" s="254"/>
    </row>
    <row r="33" ht="15">
      <c r="O33" s="254"/>
    </row>
    <row r="34" ht="15">
      <c r="O34" s="254"/>
    </row>
    <row r="35" ht="15">
      <c r="O35" s="254"/>
    </row>
    <row r="36" ht="15">
      <c r="O36" s="254"/>
    </row>
    <row r="37" ht="15">
      <c r="O37" s="254"/>
    </row>
    <row r="38" ht="15">
      <c r="O38" s="254"/>
    </row>
    <row r="39" ht="15">
      <c r="O39" s="254"/>
    </row>
    <row r="40" ht="15">
      <c r="O40" s="254"/>
    </row>
    <row r="41" ht="15">
      <c r="O41" s="254"/>
    </row>
    <row r="42" ht="15">
      <c r="O42" s="254"/>
    </row>
    <row r="43" ht="15">
      <c r="O43" s="254"/>
    </row>
    <row r="44" ht="15">
      <c r="O44" s="254"/>
    </row>
    <row r="45" ht="15">
      <c r="O45" s="254"/>
    </row>
    <row r="46" ht="15">
      <c r="O46" s="254"/>
    </row>
    <row r="47" ht="15">
      <c r="O47" s="254"/>
    </row>
    <row r="48" ht="15">
      <c r="O48" s="254"/>
    </row>
    <row r="49" ht="15">
      <c r="O49" s="254"/>
    </row>
    <row r="50" ht="15">
      <c r="O50" s="254"/>
    </row>
    <row r="51" ht="15">
      <c r="O51" s="254"/>
    </row>
    <row r="52" ht="15">
      <c r="O52" s="254"/>
    </row>
    <row r="53" ht="15">
      <c r="O53" s="254"/>
    </row>
    <row r="54" ht="15">
      <c r="O54" s="254"/>
    </row>
    <row r="55" ht="15">
      <c r="O55" s="254"/>
    </row>
    <row r="56" ht="15">
      <c r="O56" s="254"/>
    </row>
    <row r="57" ht="15">
      <c r="O57" s="254"/>
    </row>
    <row r="58" ht="15">
      <c r="O58" s="254"/>
    </row>
    <row r="59" ht="15">
      <c r="O59" s="254"/>
    </row>
    <row r="60" ht="15">
      <c r="O60" s="254"/>
    </row>
    <row r="61" ht="15">
      <c r="O61" s="254"/>
    </row>
    <row r="62" ht="15">
      <c r="O62" s="254"/>
    </row>
    <row r="63" ht="15">
      <c r="O63" s="254"/>
    </row>
    <row r="64" ht="15">
      <c r="O64" s="254"/>
    </row>
    <row r="65" ht="15">
      <c r="O65" s="254"/>
    </row>
    <row r="66" ht="15">
      <c r="O66" s="254"/>
    </row>
    <row r="67" ht="15">
      <c r="O67" s="254"/>
    </row>
    <row r="68" ht="15">
      <c r="O68" s="254"/>
    </row>
    <row r="69" ht="15">
      <c r="O69" s="254"/>
    </row>
    <row r="70" ht="15">
      <c r="O70" s="254"/>
    </row>
    <row r="71" ht="15">
      <c r="O71" s="254"/>
    </row>
    <row r="72" ht="15">
      <c r="O72" s="254"/>
    </row>
    <row r="73" ht="15">
      <c r="O73" s="254"/>
    </row>
    <row r="74" ht="15">
      <c r="O74" s="254"/>
    </row>
    <row r="75" ht="15">
      <c r="O75" s="254"/>
    </row>
    <row r="76" ht="15">
      <c r="O76" s="254"/>
    </row>
    <row r="77" ht="15">
      <c r="O77" s="254"/>
    </row>
    <row r="78" ht="15">
      <c r="O78" s="254"/>
    </row>
    <row r="79" ht="15">
      <c r="O79" s="254"/>
    </row>
    <row r="80" ht="15">
      <c r="O80" s="254"/>
    </row>
  </sheetData>
  <sheetProtection/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:C2"/>
    </sheetView>
  </sheetViews>
  <sheetFormatPr defaultColWidth="8.00390625" defaultRowHeight="12.75"/>
  <cols>
    <col min="1" max="1" width="5.7109375" style="51" customWidth="1"/>
    <col min="2" max="2" width="37.140625" style="51" customWidth="1"/>
    <col min="3" max="4" width="14.28125" style="51" customWidth="1"/>
    <col min="5" max="16384" width="8.00390625" style="51" customWidth="1"/>
  </cols>
  <sheetData>
    <row r="1" spans="1:3" ht="45" customHeight="1">
      <c r="A1" s="392" t="s">
        <v>583</v>
      </c>
      <c r="B1" s="392"/>
      <c r="C1" s="392"/>
    </row>
    <row r="2" spans="1:3" ht="17.25" customHeight="1">
      <c r="A2" s="392" t="s">
        <v>622</v>
      </c>
      <c r="B2" s="392"/>
      <c r="C2" s="392"/>
    </row>
    <row r="3" spans="1:2" ht="13.5" thickBot="1">
      <c r="A3" s="52"/>
      <c r="B3" s="52"/>
    </row>
    <row r="4" spans="1:4" ht="42.75" customHeight="1" thickBot="1">
      <c r="A4" s="53" t="s">
        <v>366</v>
      </c>
      <c r="B4" s="54" t="s">
        <v>440</v>
      </c>
      <c r="C4" s="55" t="s">
        <v>519</v>
      </c>
      <c r="D4" s="55" t="s">
        <v>519</v>
      </c>
    </row>
    <row r="5" spans="1:4" ht="15.75" customHeight="1" thickBot="1">
      <c r="A5" s="83" t="s">
        <v>373</v>
      </c>
      <c r="B5" s="84" t="s">
        <v>508</v>
      </c>
      <c r="C5" s="105">
        <v>350000</v>
      </c>
      <c r="D5" s="105">
        <v>600000</v>
      </c>
    </row>
    <row r="6" spans="1:4" ht="15.75" customHeight="1" thickBot="1">
      <c r="A6" s="83" t="s">
        <v>376</v>
      </c>
      <c r="B6" s="85" t="s">
        <v>509</v>
      </c>
      <c r="C6" s="105">
        <v>300000</v>
      </c>
      <c r="D6" s="105">
        <v>300000</v>
      </c>
    </row>
    <row r="7" spans="1:4" ht="15.75" customHeight="1" thickBot="1">
      <c r="A7" s="83" t="s">
        <v>370</v>
      </c>
      <c r="B7" s="85" t="s">
        <v>510</v>
      </c>
      <c r="C7" s="105">
        <v>220000</v>
      </c>
      <c r="D7" s="105">
        <v>220000</v>
      </c>
    </row>
    <row r="8" spans="1:4" ht="15.75" customHeight="1" thickBot="1">
      <c r="A8" s="83" t="s">
        <v>372</v>
      </c>
      <c r="B8" s="85" t="s">
        <v>511</v>
      </c>
      <c r="C8" s="105">
        <v>50000</v>
      </c>
      <c r="D8" s="105">
        <v>50000</v>
      </c>
    </row>
    <row r="9" spans="1:4" ht="15.75" customHeight="1" thickBot="1">
      <c r="A9" s="83" t="s">
        <v>380</v>
      </c>
      <c r="B9" s="85" t="s">
        <v>512</v>
      </c>
      <c r="C9" s="105">
        <v>50000</v>
      </c>
      <c r="D9" s="105">
        <v>50000</v>
      </c>
    </row>
    <row r="10" spans="1:4" ht="15.75" customHeight="1" thickBot="1">
      <c r="A10" s="83" t="s">
        <v>383</v>
      </c>
      <c r="B10" s="85" t="s">
        <v>513</v>
      </c>
      <c r="C10" s="105">
        <v>1200000</v>
      </c>
      <c r="D10" s="105">
        <v>1200000</v>
      </c>
    </row>
    <row r="11" spans="1:4" ht="15.75" customHeight="1" thickBot="1">
      <c r="A11" s="83" t="s">
        <v>385</v>
      </c>
      <c r="B11" s="85" t="s">
        <v>563</v>
      </c>
      <c r="C11" s="105">
        <v>100000</v>
      </c>
      <c r="D11" s="105">
        <v>100000</v>
      </c>
    </row>
    <row r="12" spans="1:4" ht="15.75" customHeight="1" thickBot="1">
      <c r="A12" s="83" t="s">
        <v>386</v>
      </c>
      <c r="B12" s="85"/>
      <c r="C12" s="105"/>
      <c r="D12" s="105"/>
    </row>
    <row r="13" spans="1:4" ht="15.75" customHeight="1" thickBot="1">
      <c r="A13" s="83" t="s">
        <v>387</v>
      </c>
      <c r="B13" s="85"/>
      <c r="C13" s="105"/>
      <c r="D13" s="105"/>
    </row>
    <row r="14" spans="1:4" ht="15.75" customHeight="1" thickBot="1">
      <c r="A14" s="83" t="s">
        <v>388</v>
      </c>
      <c r="B14" s="85"/>
      <c r="C14" s="105"/>
      <c r="D14" s="105"/>
    </row>
    <row r="15" spans="1:4" ht="15.75" customHeight="1" thickBot="1">
      <c r="A15" s="83" t="s">
        <v>389</v>
      </c>
      <c r="B15" s="85"/>
      <c r="C15" s="105"/>
      <c r="D15" s="105"/>
    </row>
    <row r="16" spans="1:4" ht="15.75" customHeight="1" thickBot="1">
      <c r="A16" s="83" t="s">
        <v>390</v>
      </c>
      <c r="B16" s="85"/>
      <c r="C16" s="105"/>
      <c r="D16" s="105"/>
    </row>
    <row r="17" spans="1:4" ht="15.75" customHeight="1" thickBot="1">
      <c r="A17" s="83" t="s">
        <v>391</v>
      </c>
      <c r="B17" s="85"/>
      <c r="C17" s="105"/>
      <c r="D17" s="105"/>
    </row>
    <row r="18" spans="1:4" ht="15.75" customHeight="1" thickBot="1">
      <c r="A18" s="83" t="s">
        <v>392</v>
      </c>
      <c r="B18" s="85"/>
      <c r="C18" s="105"/>
      <c r="D18" s="105"/>
    </row>
    <row r="19" spans="1:4" ht="15.75" customHeight="1" thickBot="1">
      <c r="A19" s="83" t="s">
        <v>393</v>
      </c>
      <c r="B19" s="85"/>
      <c r="C19" s="105"/>
      <c r="D19" s="105"/>
    </row>
    <row r="20" spans="1:4" ht="15.75" customHeight="1" thickBot="1">
      <c r="A20" s="83" t="s">
        <v>394</v>
      </c>
      <c r="B20" s="85"/>
      <c r="C20" s="105"/>
      <c r="D20" s="105"/>
    </row>
    <row r="21" spans="1:4" ht="15.75" customHeight="1" thickBot="1">
      <c r="A21" s="83" t="s">
        <v>395</v>
      </c>
      <c r="B21" s="85"/>
      <c r="C21" s="105"/>
      <c r="D21" s="105"/>
    </row>
    <row r="22" spans="1:4" ht="15.75" customHeight="1" thickBot="1">
      <c r="A22" s="83" t="s">
        <v>396</v>
      </c>
      <c r="B22" s="85"/>
      <c r="C22" s="105"/>
      <c r="D22" s="105"/>
    </row>
    <row r="23" spans="1:4" ht="15.75" customHeight="1" thickBot="1">
      <c r="A23" s="83" t="s">
        <v>397</v>
      </c>
      <c r="B23" s="85"/>
      <c r="C23" s="105"/>
      <c r="D23" s="105"/>
    </row>
    <row r="24" spans="1:4" ht="15.75" customHeight="1" thickBot="1">
      <c r="A24" s="83" t="s">
        <v>398</v>
      </c>
      <c r="B24" s="85"/>
      <c r="C24" s="105"/>
      <c r="D24" s="105"/>
    </row>
    <row r="25" spans="1:4" ht="15.75" customHeight="1" thickBot="1">
      <c r="A25" s="83" t="s">
        <v>399</v>
      </c>
      <c r="B25" s="85"/>
      <c r="C25" s="105"/>
      <c r="D25" s="105"/>
    </row>
    <row r="26" spans="1:4" ht="15.75" customHeight="1" thickBot="1">
      <c r="A26" s="83" t="s">
        <v>400</v>
      </c>
      <c r="B26" s="85"/>
      <c r="C26" s="105"/>
      <c r="D26" s="105"/>
    </row>
    <row r="27" spans="1:4" ht="15.75" customHeight="1" thickBot="1">
      <c r="A27" s="83" t="s">
        <v>403</v>
      </c>
      <c r="B27" s="85"/>
      <c r="C27" s="105"/>
      <c r="D27" s="105"/>
    </row>
    <row r="28" spans="1:4" ht="15.75" customHeight="1" thickBot="1">
      <c r="A28" s="83" t="s">
        <v>409</v>
      </c>
      <c r="B28" s="85"/>
      <c r="C28" s="105"/>
      <c r="D28" s="105"/>
    </row>
    <row r="29" spans="1:4" ht="15.75" customHeight="1" thickBot="1">
      <c r="A29" s="83" t="s">
        <v>410</v>
      </c>
      <c r="B29" s="85"/>
      <c r="C29" s="105"/>
      <c r="D29" s="105"/>
    </row>
    <row r="30" spans="1:4" ht="15.75" customHeight="1" thickBot="1">
      <c r="A30" s="83" t="s">
        <v>411</v>
      </c>
      <c r="B30" s="85"/>
      <c r="C30" s="105"/>
      <c r="D30" s="105"/>
    </row>
    <row r="31" spans="1:4" ht="15.75" customHeight="1" thickBot="1">
      <c r="A31" s="83" t="s">
        <v>412</v>
      </c>
      <c r="B31" s="85"/>
      <c r="C31" s="105"/>
      <c r="D31" s="105"/>
    </row>
    <row r="32" spans="1:4" ht="15.75" customHeight="1" thickBot="1">
      <c r="A32" s="83" t="s">
        <v>441</v>
      </c>
      <c r="B32" s="85"/>
      <c r="C32" s="105"/>
      <c r="D32" s="105"/>
    </row>
    <row r="33" spans="1:4" ht="15.75" customHeight="1" thickBot="1">
      <c r="A33" s="86" t="s">
        <v>442</v>
      </c>
      <c r="B33" s="87"/>
      <c r="C33" s="105"/>
      <c r="D33" s="105"/>
    </row>
    <row r="34" spans="1:4" ht="15.75" customHeight="1" thickBot="1">
      <c r="A34" s="390" t="s">
        <v>421</v>
      </c>
      <c r="B34" s="391"/>
      <c r="C34" s="56">
        <f>SUM(C5:C11)</f>
        <v>2270000</v>
      </c>
      <c r="D34" s="56">
        <f>SUM(D5:D11)</f>
        <v>2520000</v>
      </c>
    </row>
    <row r="35" ht="12.75">
      <c r="A35" s="51" t="s">
        <v>443</v>
      </c>
    </row>
  </sheetData>
  <sheetProtection/>
  <mergeCells count="3">
    <mergeCell ref="A34:B34"/>
    <mergeCell ref="A1:C1"/>
    <mergeCell ref="A2:C2"/>
  </mergeCells>
  <conditionalFormatting sqref="D34">
    <cfRule type="cellIs" priority="2" dxfId="0" operator="equal" stopIfTrue="1">
      <formula>0</formula>
    </cfRule>
  </conditionalFormatting>
  <conditionalFormatting sqref="C34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1">
      <selection activeCell="E1" sqref="E1:F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95" t="s">
        <v>623</v>
      </c>
      <c r="F1" s="395"/>
      <c r="G1" s="170"/>
    </row>
    <row r="2" spans="2:8" ht="25.5" customHeight="1">
      <c r="B2" s="62" t="s">
        <v>585</v>
      </c>
      <c r="C2" s="63"/>
      <c r="D2" s="63"/>
      <c r="E2" s="63"/>
      <c r="F2" s="63"/>
      <c r="G2" s="63"/>
      <c r="H2" s="381"/>
    </row>
    <row r="3" spans="2:8" ht="14.25" thickBot="1">
      <c r="B3" s="389" t="s">
        <v>543</v>
      </c>
      <c r="C3" s="389"/>
      <c r="D3" s="389"/>
      <c r="E3" s="389"/>
      <c r="F3" s="119" t="s">
        <v>588</v>
      </c>
      <c r="G3" s="210"/>
      <c r="H3" s="381"/>
    </row>
    <row r="4" spans="1:8" ht="18" customHeight="1" thickBot="1">
      <c r="A4" s="393" t="s">
        <v>366</v>
      </c>
      <c r="B4" s="13" t="s">
        <v>367</v>
      </c>
      <c r="C4" s="14"/>
      <c r="D4" s="190"/>
      <c r="E4" s="13" t="s">
        <v>368</v>
      </c>
      <c r="F4" s="14"/>
      <c r="G4" s="291"/>
      <c r="H4" s="381"/>
    </row>
    <row r="5" spans="1:8" s="18" customFormat="1" ht="35.25" customHeight="1" thickBot="1">
      <c r="A5" s="394"/>
      <c r="B5" s="15" t="s">
        <v>369</v>
      </c>
      <c r="C5" s="16" t="s">
        <v>565</v>
      </c>
      <c r="D5" s="203" t="s">
        <v>605</v>
      </c>
      <c r="E5" s="15" t="s">
        <v>369</v>
      </c>
      <c r="F5" s="16" t="s">
        <v>567</v>
      </c>
      <c r="G5" s="292" t="s">
        <v>605</v>
      </c>
      <c r="H5" s="381"/>
    </row>
    <row r="6" spans="1:8" ht="12.75" customHeight="1">
      <c r="A6" s="22" t="s">
        <v>373</v>
      </c>
      <c r="B6" s="23" t="s">
        <v>444</v>
      </c>
      <c r="C6" s="24">
        <v>0</v>
      </c>
      <c r="D6" s="192"/>
      <c r="E6" s="23" t="s">
        <v>375</v>
      </c>
      <c r="F6" s="24">
        <v>2342000</v>
      </c>
      <c r="G6" s="27">
        <v>2342000</v>
      </c>
      <c r="H6" s="381"/>
    </row>
    <row r="7" spans="1:8" ht="12.75" customHeight="1">
      <c r="A7" s="25" t="s">
        <v>376</v>
      </c>
      <c r="B7" s="26" t="s">
        <v>445</v>
      </c>
      <c r="C7" s="27"/>
      <c r="D7" s="193"/>
      <c r="E7" s="26" t="s">
        <v>377</v>
      </c>
      <c r="F7" s="27">
        <v>609840</v>
      </c>
      <c r="G7" s="27">
        <v>609840</v>
      </c>
      <c r="H7" s="381"/>
    </row>
    <row r="8" spans="1:8" ht="12.75" customHeight="1">
      <c r="A8" s="25" t="s">
        <v>370</v>
      </c>
      <c r="B8" s="26" t="s">
        <v>374</v>
      </c>
      <c r="C8" s="27">
        <v>0</v>
      </c>
      <c r="D8" s="193"/>
      <c r="E8" s="26" t="s">
        <v>378</v>
      </c>
      <c r="F8" s="27">
        <v>4440799</v>
      </c>
      <c r="G8" s="27">
        <v>4440799</v>
      </c>
      <c r="H8" s="381"/>
    </row>
    <row r="9" spans="1:8" ht="12.75" customHeight="1">
      <c r="A9" s="25" t="s">
        <v>371</v>
      </c>
      <c r="B9" s="28" t="s">
        <v>446</v>
      </c>
      <c r="C9" s="27"/>
      <c r="D9" s="193"/>
      <c r="E9" s="26" t="s">
        <v>379</v>
      </c>
      <c r="F9" s="27"/>
      <c r="G9" s="27"/>
      <c r="H9" s="381"/>
    </row>
    <row r="10" spans="1:8" ht="12.75" customHeight="1">
      <c r="A10" s="25" t="s">
        <v>372</v>
      </c>
      <c r="B10" s="26" t="s">
        <v>447</v>
      </c>
      <c r="C10" s="27"/>
      <c r="D10" s="193"/>
      <c r="E10" s="26" t="s">
        <v>449</v>
      </c>
      <c r="F10" s="27"/>
      <c r="G10" s="27"/>
      <c r="H10" s="381"/>
    </row>
    <row r="11" spans="1:8" ht="12.75" customHeight="1" thickBot="1">
      <c r="A11" s="32" t="s">
        <v>380</v>
      </c>
      <c r="B11" s="33" t="s">
        <v>448</v>
      </c>
      <c r="C11" s="34"/>
      <c r="D11" s="204"/>
      <c r="E11" s="35" t="s">
        <v>452</v>
      </c>
      <c r="F11" s="111"/>
      <c r="G11" s="103"/>
      <c r="H11" s="381"/>
    </row>
    <row r="12" spans="1:8" s="114" customFormat="1" ht="13.5" thickBot="1">
      <c r="A12" s="29" t="s">
        <v>381</v>
      </c>
      <c r="B12" s="38" t="s">
        <v>470</v>
      </c>
      <c r="C12" s="39">
        <f>SUM(C6:C11)</f>
        <v>0</v>
      </c>
      <c r="D12" s="196"/>
      <c r="E12" s="38" t="s">
        <v>472</v>
      </c>
      <c r="F12" s="117">
        <f>SUM(F6:F11)</f>
        <v>7392639</v>
      </c>
      <c r="G12" s="117">
        <f>SUM(G6:G11)</f>
        <v>7392639</v>
      </c>
      <c r="H12" s="381"/>
    </row>
    <row r="13" spans="1:7" ht="12.75">
      <c r="A13" s="40" t="s">
        <v>382</v>
      </c>
      <c r="B13" s="23" t="s">
        <v>455</v>
      </c>
      <c r="C13" s="24"/>
      <c r="D13" s="192"/>
      <c r="E13" s="23" t="s">
        <v>407</v>
      </c>
      <c r="F13" s="24">
        <v>1253998</v>
      </c>
      <c r="G13" s="27">
        <v>1253998</v>
      </c>
    </row>
    <row r="14" spans="1:7" ht="12.75">
      <c r="A14" s="36" t="s">
        <v>383</v>
      </c>
      <c r="B14" s="26" t="s">
        <v>456</v>
      </c>
      <c r="C14" s="27"/>
      <c r="D14" s="193"/>
      <c r="E14" s="26" t="s">
        <v>408</v>
      </c>
      <c r="F14" s="27"/>
      <c r="G14" s="27"/>
    </row>
    <row r="15" spans="1:7" ht="12.75">
      <c r="A15" s="36" t="s">
        <v>384</v>
      </c>
      <c r="B15" s="41" t="s">
        <v>460</v>
      </c>
      <c r="C15" s="27"/>
      <c r="D15" s="193"/>
      <c r="E15" s="26" t="s">
        <v>457</v>
      </c>
      <c r="F15" s="27"/>
      <c r="G15" s="27"/>
    </row>
    <row r="16" spans="1:7" ht="13.5" thickBot="1">
      <c r="A16" s="40" t="s">
        <v>385</v>
      </c>
      <c r="B16" s="41"/>
      <c r="C16" s="42"/>
      <c r="D16" s="195"/>
      <c r="E16" s="35" t="s">
        <v>461</v>
      </c>
      <c r="F16" s="112"/>
      <c r="G16" s="103"/>
    </row>
    <row r="17" spans="1:7" s="114" customFormat="1" ht="12.75">
      <c r="A17" s="57">
        <v>12</v>
      </c>
      <c r="B17" s="59" t="s">
        <v>471</v>
      </c>
      <c r="C17" s="60">
        <f>SUM(C13:C15)</f>
        <v>0</v>
      </c>
      <c r="D17" s="205"/>
      <c r="E17" s="59" t="s">
        <v>473</v>
      </c>
      <c r="F17" s="118">
        <f>SUM(F13:F16)</f>
        <v>1253998</v>
      </c>
      <c r="G17" s="118">
        <f>SUM(G13:G16)</f>
        <v>1253998</v>
      </c>
    </row>
    <row r="18" spans="1:91" s="116" customFormat="1" ht="12.75">
      <c r="A18" s="58" t="s">
        <v>387</v>
      </c>
      <c r="B18" s="58" t="s">
        <v>158</v>
      </c>
      <c r="C18" s="61">
        <f>SUM(C12,C17)</f>
        <v>0</v>
      </c>
      <c r="D18" s="61"/>
      <c r="E18" s="58" t="s">
        <v>474</v>
      </c>
      <c r="F18" s="61">
        <f>SUM(F12,F17)</f>
        <v>8646637</v>
      </c>
      <c r="G18" s="61">
        <f>SUM(G12,G17)</f>
        <v>8646637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</row>
    <row r="19" spans="2:7" ht="14.25" thickBot="1">
      <c r="B19" s="389" t="s">
        <v>476</v>
      </c>
      <c r="C19" s="389"/>
      <c r="D19" s="389"/>
      <c r="E19" s="389"/>
      <c r="F19" s="119" t="s">
        <v>589</v>
      </c>
      <c r="G19" s="293"/>
    </row>
    <row r="20" spans="1:7" ht="18" customHeight="1" thickBot="1">
      <c r="A20" s="393" t="s">
        <v>366</v>
      </c>
      <c r="B20" s="13" t="s">
        <v>367</v>
      </c>
      <c r="C20" s="14"/>
      <c r="D20" s="190"/>
      <c r="E20" s="13" t="s">
        <v>368</v>
      </c>
      <c r="F20" s="14"/>
      <c r="G20" s="291"/>
    </row>
    <row r="21" spans="1:8" s="18" customFormat="1" ht="34.5" customHeight="1" thickBot="1">
      <c r="A21" s="394"/>
      <c r="B21" s="15" t="s">
        <v>369</v>
      </c>
      <c r="C21" s="16" t="s">
        <v>565</v>
      </c>
      <c r="D21" s="203" t="s">
        <v>605</v>
      </c>
      <c r="E21" s="15" t="s">
        <v>369</v>
      </c>
      <c r="F21" s="16" t="s">
        <v>567</v>
      </c>
      <c r="G21" s="292" t="s">
        <v>605</v>
      </c>
      <c r="H21" s="8"/>
    </row>
    <row r="22" spans="1:7" ht="12.75" customHeight="1">
      <c r="A22" s="22" t="s">
        <v>373</v>
      </c>
      <c r="B22" s="23" t="s">
        <v>444</v>
      </c>
      <c r="C22" s="88">
        <v>93739308</v>
      </c>
      <c r="D22" s="206">
        <v>101767581</v>
      </c>
      <c r="E22" s="23" t="s">
        <v>375</v>
      </c>
      <c r="F22" s="88">
        <v>6585180</v>
      </c>
      <c r="G22" s="89">
        <v>7867283</v>
      </c>
    </row>
    <row r="23" spans="1:7" ht="12.75" customHeight="1">
      <c r="A23" s="25" t="s">
        <v>376</v>
      </c>
      <c r="B23" s="26" t="s">
        <v>445</v>
      </c>
      <c r="C23" s="89">
        <v>6801600</v>
      </c>
      <c r="D23" s="207">
        <v>5399700</v>
      </c>
      <c r="E23" s="26" t="s">
        <v>377</v>
      </c>
      <c r="F23" s="89">
        <v>1539819</v>
      </c>
      <c r="G23" s="89">
        <v>1501205</v>
      </c>
    </row>
    <row r="24" spans="1:7" ht="12.75" customHeight="1">
      <c r="A24" s="25" t="s">
        <v>370</v>
      </c>
      <c r="B24" s="26" t="s">
        <v>374</v>
      </c>
      <c r="C24" s="89">
        <v>76000000</v>
      </c>
      <c r="D24" s="207">
        <v>77779989</v>
      </c>
      <c r="E24" s="26" t="s">
        <v>378</v>
      </c>
      <c r="F24" s="89">
        <v>48973811</v>
      </c>
      <c r="G24" s="89">
        <v>61979577</v>
      </c>
    </row>
    <row r="25" spans="1:7" ht="12.75" customHeight="1">
      <c r="A25" s="25" t="s">
        <v>371</v>
      </c>
      <c r="B25" s="28" t="s">
        <v>446</v>
      </c>
      <c r="C25" s="89">
        <v>22882097</v>
      </c>
      <c r="D25" s="207">
        <v>20020388</v>
      </c>
      <c r="E25" s="26" t="s">
        <v>379</v>
      </c>
      <c r="F25" s="89">
        <v>13315229</v>
      </c>
      <c r="G25" s="89">
        <v>13544382</v>
      </c>
    </row>
    <row r="26" spans="1:7" ht="12.75" customHeight="1">
      <c r="A26" s="25" t="s">
        <v>372</v>
      </c>
      <c r="B26" s="26" t="s">
        <v>447</v>
      </c>
      <c r="C26" s="89"/>
      <c r="D26" s="207"/>
      <c r="E26" s="26" t="s">
        <v>449</v>
      </c>
      <c r="F26" s="89">
        <v>0</v>
      </c>
      <c r="G26" s="89">
        <v>877210</v>
      </c>
    </row>
    <row r="27" spans="1:7" ht="12.75" customHeight="1">
      <c r="A27" s="32" t="s">
        <v>380</v>
      </c>
      <c r="B27" s="33" t="s">
        <v>448</v>
      </c>
      <c r="C27" s="91">
        <v>196844693</v>
      </c>
      <c r="D27" s="208">
        <v>200446649</v>
      </c>
      <c r="E27" s="35" t="s">
        <v>452</v>
      </c>
      <c r="F27" s="120">
        <v>118322750</v>
      </c>
      <c r="G27" s="89">
        <v>126529092</v>
      </c>
    </row>
    <row r="28" spans="1:7" ht="12.75" customHeight="1" thickBot="1">
      <c r="A28" s="32"/>
      <c r="B28" s="33"/>
      <c r="C28" s="93"/>
      <c r="D28" s="93"/>
      <c r="E28" s="33" t="s">
        <v>507</v>
      </c>
      <c r="F28" s="121">
        <v>1297000</v>
      </c>
      <c r="G28" s="89">
        <v>1969100</v>
      </c>
    </row>
    <row r="29" spans="1:7" s="114" customFormat="1" ht="13.5" thickBot="1">
      <c r="A29" s="29" t="s">
        <v>381</v>
      </c>
      <c r="B29" s="38" t="s">
        <v>470</v>
      </c>
      <c r="C29" s="39">
        <f>SUM(C22:C27)</f>
        <v>396267698</v>
      </c>
      <c r="D29" s="39">
        <f>SUM(D22:D27)</f>
        <v>405414307</v>
      </c>
      <c r="E29" s="38" t="s">
        <v>472</v>
      </c>
      <c r="F29" s="117">
        <f>SUM(F22:F25,F27,F28)</f>
        <v>190033789</v>
      </c>
      <c r="G29" s="117">
        <f>SUM(G22:G25,G27,G28)</f>
        <v>213390639</v>
      </c>
    </row>
    <row r="30" spans="1:7" ht="12.75">
      <c r="A30" s="40" t="s">
        <v>382</v>
      </c>
      <c r="B30" s="23" t="s">
        <v>455</v>
      </c>
      <c r="C30" s="88"/>
      <c r="D30" s="206"/>
      <c r="E30" s="23" t="s">
        <v>407</v>
      </c>
      <c r="F30" s="88">
        <v>23975169</v>
      </c>
      <c r="G30" s="89">
        <v>23832169</v>
      </c>
    </row>
    <row r="31" spans="1:7" ht="12.75">
      <c r="A31" s="36" t="s">
        <v>383</v>
      </c>
      <c r="B31" s="26" t="s">
        <v>456</v>
      </c>
      <c r="C31" s="89"/>
      <c r="D31" s="207"/>
      <c r="E31" s="26" t="s">
        <v>408</v>
      </c>
      <c r="F31" s="89">
        <v>165289429</v>
      </c>
      <c r="G31" s="89">
        <v>148250286</v>
      </c>
    </row>
    <row r="32" spans="1:7" ht="12.75">
      <c r="A32" s="36" t="s">
        <v>384</v>
      </c>
      <c r="B32" s="41" t="s">
        <v>460</v>
      </c>
      <c r="C32" s="89"/>
      <c r="D32" s="207"/>
      <c r="E32" s="26" t="s">
        <v>457</v>
      </c>
      <c r="F32" s="89">
        <v>881960</v>
      </c>
      <c r="G32" s="89">
        <v>881960</v>
      </c>
    </row>
    <row r="33" spans="1:7" ht="13.5" thickBot="1">
      <c r="A33" s="40" t="s">
        <v>385</v>
      </c>
      <c r="B33" s="41"/>
      <c r="C33" s="90"/>
      <c r="D33" s="209"/>
      <c r="E33" s="35" t="s">
        <v>461</v>
      </c>
      <c r="F33" s="88"/>
      <c r="G33" s="89"/>
    </row>
    <row r="34" spans="1:7" s="114" customFormat="1" ht="12.75">
      <c r="A34" s="57">
        <v>12</v>
      </c>
      <c r="B34" s="59" t="s">
        <v>471</v>
      </c>
      <c r="C34" s="60">
        <f>SUM(C30:C33)</f>
        <v>0</v>
      </c>
      <c r="D34" s="205"/>
      <c r="E34" s="59" t="s">
        <v>473</v>
      </c>
      <c r="F34" s="118">
        <f>SUM(F30:F33)</f>
        <v>190146558</v>
      </c>
      <c r="G34" s="118">
        <f>SUM(G30:G33)</f>
        <v>172964415</v>
      </c>
    </row>
    <row r="35" spans="1:91" s="116" customFormat="1" ht="12.75">
      <c r="A35" s="58" t="s">
        <v>387</v>
      </c>
      <c r="B35" s="58" t="s">
        <v>158</v>
      </c>
      <c r="C35" s="61">
        <f>SUM(C29,C34)</f>
        <v>396267698</v>
      </c>
      <c r="D35" s="61">
        <f>SUM(D29,D34)</f>
        <v>405414307</v>
      </c>
      <c r="E35" s="58" t="s">
        <v>474</v>
      </c>
      <c r="F35" s="61">
        <f>SUM(F29,F34)</f>
        <v>380180347</v>
      </c>
      <c r="G35" s="61">
        <f>SUM(G29,G34)</f>
        <v>386355054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</row>
    <row r="36" spans="2:7" ht="14.25" thickBot="1">
      <c r="B36" s="389" t="s">
        <v>544</v>
      </c>
      <c r="C36" s="389"/>
      <c r="D36" s="389"/>
      <c r="E36" s="389"/>
      <c r="F36" s="119" t="s">
        <v>589</v>
      </c>
      <c r="G36" s="293"/>
    </row>
    <row r="37" spans="1:7" ht="13.5" thickBot="1">
      <c r="A37" s="393" t="s">
        <v>366</v>
      </c>
      <c r="B37" s="13" t="s">
        <v>367</v>
      </c>
      <c r="C37" s="14"/>
      <c r="D37" s="190"/>
      <c r="E37" s="13" t="s">
        <v>368</v>
      </c>
      <c r="F37" s="14"/>
      <c r="G37" s="291"/>
    </row>
    <row r="38" spans="1:7" ht="34.5" thickBot="1">
      <c r="A38" s="394"/>
      <c r="B38" s="15" t="s">
        <v>369</v>
      </c>
      <c r="C38" s="16" t="s">
        <v>565</v>
      </c>
      <c r="D38" s="203" t="s">
        <v>605</v>
      </c>
      <c r="E38" s="15" t="s">
        <v>369</v>
      </c>
      <c r="F38" s="16" t="s">
        <v>567</v>
      </c>
      <c r="G38" s="292" t="s">
        <v>605</v>
      </c>
    </row>
    <row r="39" spans="1:7" ht="12.75">
      <c r="A39" s="22" t="s">
        <v>373</v>
      </c>
      <c r="B39" s="23" t="s">
        <v>444</v>
      </c>
      <c r="C39" s="24"/>
      <c r="D39" s="192"/>
      <c r="E39" s="23" t="s">
        <v>375</v>
      </c>
      <c r="F39" s="24">
        <v>8668400</v>
      </c>
      <c r="G39" s="27">
        <v>8668400</v>
      </c>
    </row>
    <row r="40" spans="1:7" ht="12.75">
      <c r="A40" s="25" t="s">
        <v>376</v>
      </c>
      <c r="B40" s="26" t="s">
        <v>445</v>
      </c>
      <c r="C40" s="27"/>
      <c r="D40" s="193"/>
      <c r="E40" s="26" t="s">
        <v>377</v>
      </c>
      <c r="F40" s="27">
        <v>1744216</v>
      </c>
      <c r="G40" s="27">
        <v>1744216</v>
      </c>
    </row>
    <row r="41" spans="1:7" ht="12.75">
      <c r="A41" s="25" t="s">
        <v>370</v>
      </c>
      <c r="B41" s="26" t="s">
        <v>374</v>
      </c>
      <c r="C41" s="27"/>
      <c r="D41" s="193"/>
      <c r="E41" s="26" t="s">
        <v>378</v>
      </c>
      <c r="F41" s="27"/>
      <c r="G41" s="27"/>
    </row>
    <row r="42" spans="1:7" ht="12.75">
      <c r="A42" s="25" t="s">
        <v>371</v>
      </c>
      <c r="B42" s="28" t="s">
        <v>446</v>
      </c>
      <c r="C42" s="27"/>
      <c r="D42" s="193"/>
      <c r="E42" s="26" t="s">
        <v>379</v>
      </c>
      <c r="F42" s="27"/>
      <c r="G42" s="27"/>
    </row>
    <row r="43" spans="1:7" ht="12.75">
      <c r="A43" s="25" t="s">
        <v>372</v>
      </c>
      <c r="B43" s="26" t="s">
        <v>447</v>
      </c>
      <c r="C43" s="27"/>
      <c r="D43" s="193"/>
      <c r="E43" s="26" t="s">
        <v>449</v>
      </c>
      <c r="F43" s="27"/>
      <c r="G43" s="27"/>
    </row>
    <row r="44" spans="1:7" ht="13.5" thickBot="1">
      <c r="A44" s="32" t="s">
        <v>380</v>
      </c>
      <c r="B44" s="33" t="s">
        <v>448</v>
      </c>
      <c r="C44" s="34"/>
      <c r="D44" s="204"/>
      <c r="E44" s="35" t="s">
        <v>452</v>
      </c>
      <c r="F44" s="111"/>
      <c r="G44" s="103"/>
    </row>
    <row r="45" spans="1:7" s="114" customFormat="1" ht="13.5" thickBot="1">
      <c r="A45" s="29" t="s">
        <v>381</v>
      </c>
      <c r="B45" s="38" t="s">
        <v>470</v>
      </c>
      <c r="C45" s="39">
        <f>SUM(C39:C44)</f>
        <v>0</v>
      </c>
      <c r="D45" s="196"/>
      <c r="E45" s="38" t="s">
        <v>472</v>
      </c>
      <c r="F45" s="117">
        <f>SUM(F39:F44)</f>
        <v>10412616</v>
      </c>
      <c r="G45" s="117">
        <f>SUM(G39:G44)</f>
        <v>10412616</v>
      </c>
    </row>
    <row r="46" spans="1:7" ht="12.75">
      <c r="A46" s="40" t="s">
        <v>382</v>
      </c>
      <c r="B46" s="23" t="s">
        <v>455</v>
      </c>
      <c r="C46" s="24"/>
      <c r="D46" s="192"/>
      <c r="E46" s="23" t="s">
        <v>407</v>
      </c>
      <c r="F46" s="24"/>
      <c r="G46" s="27"/>
    </row>
    <row r="47" spans="1:7" ht="12.75">
      <c r="A47" s="36" t="s">
        <v>383</v>
      </c>
      <c r="B47" s="26" t="s">
        <v>456</v>
      </c>
      <c r="C47" s="27"/>
      <c r="D47" s="193"/>
      <c r="E47" s="26" t="s">
        <v>408</v>
      </c>
      <c r="F47" s="27"/>
      <c r="G47" s="27"/>
    </row>
    <row r="48" spans="1:7" ht="12.75">
      <c r="A48" s="36" t="s">
        <v>384</v>
      </c>
      <c r="B48" s="41" t="s">
        <v>460</v>
      </c>
      <c r="C48" s="27"/>
      <c r="D48" s="193"/>
      <c r="E48" s="26" t="s">
        <v>457</v>
      </c>
      <c r="F48" s="27"/>
      <c r="G48" s="27"/>
    </row>
    <row r="49" spans="1:7" ht="13.5" thickBot="1">
      <c r="A49" s="40" t="s">
        <v>385</v>
      </c>
      <c r="B49" s="41"/>
      <c r="C49" s="42"/>
      <c r="D49" s="195"/>
      <c r="E49" s="35" t="s">
        <v>461</v>
      </c>
      <c r="F49" s="112"/>
      <c r="G49" s="103"/>
    </row>
    <row r="50" spans="1:7" s="114" customFormat="1" ht="12.75">
      <c r="A50" s="57">
        <v>12</v>
      </c>
      <c r="B50" s="59" t="s">
        <v>471</v>
      </c>
      <c r="C50" s="60">
        <f>SUM(C46:C49)</f>
        <v>0</v>
      </c>
      <c r="D50" s="205"/>
      <c r="E50" s="59" t="s">
        <v>473</v>
      </c>
      <c r="F50" s="118">
        <f>SUM(F46:F49)</f>
        <v>0</v>
      </c>
      <c r="G50" s="61"/>
    </row>
    <row r="51" spans="1:7" s="114" customFormat="1" ht="12.75">
      <c r="A51" s="58" t="s">
        <v>387</v>
      </c>
      <c r="B51" s="58" t="s">
        <v>158</v>
      </c>
      <c r="C51" s="61">
        <f>SUM(C45,C50)</f>
        <v>0</v>
      </c>
      <c r="D51" s="61"/>
      <c r="E51" s="58" t="s">
        <v>474</v>
      </c>
      <c r="F51" s="61">
        <f>SUM(F45,F50)</f>
        <v>10412616</v>
      </c>
      <c r="G51" s="61">
        <f>SUM(G45,G50)</f>
        <v>10412616</v>
      </c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2018-05-23T09:43:06Z</cp:lastPrinted>
  <dcterms:created xsi:type="dcterms:W3CDTF">2014-01-23T09:02:17Z</dcterms:created>
  <dcterms:modified xsi:type="dcterms:W3CDTF">2018-05-24T09:47:15Z</dcterms:modified>
  <cp:category/>
  <cp:version/>
  <cp:contentType/>
  <cp:contentStatus/>
</cp:coreProperties>
</file>