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19\9. 2019. 10. 03. KMH\2. napirend költségvetés módosítás\"/>
    </mc:Choice>
  </mc:AlternateContent>
  <xr:revisionPtr revIDLastSave="0" documentId="13_ncr:1_{55AB1052-F30D-4058-B9EF-51159EE78E05}" xr6:coauthVersionLast="45" xr6:coauthVersionMax="45" xr10:uidLastSave="{00000000-0000-0000-0000-000000000000}"/>
  <bookViews>
    <workbookView xWindow="-120" yWindow="-120" windowWidth="29040" windowHeight="15840" tabRatio="815" firstSheet="2" activeTab="7" xr2:uid="{00000000-000D-0000-FFFF-FFFF00000000}"/>
  </bookViews>
  <sheets>
    <sheet name="1.sz.mell. Működési összevont" sheetId="3" r:id="rId1"/>
    <sheet name="2.sz.mell. Felhalm. összevont " sheetId="5" r:id="rId2"/>
    <sheet name="3.sz.mell. Kiem.előír.összevont" sheetId="6" r:id="rId3"/>
    <sheet name="4.sz.mell.Köt.Önk.Áll.összevont" sheetId="7" r:id="rId4"/>
    <sheet name="5.sz.mell. Kiemelt előir.Közös" sheetId="8" r:id="rId5"/>
    <sheet name="6.sz.mell.Köt.Önk.Áll.Közös" sheetId="9" r:id="rId6"/>
    <sheet name="7.sz.mell. Kiemelt előir.Önkorm" sheetId="10" r:id="rId7"/>
    <sheet name="8.sz.mell. Köt.Önk.Áll.Önkorm." sheetId="11" r:id="rId8"/>
  </sheets>
  <definedNames>
    <definedName name="_xlnm.Print_Area" localSheetId="0">'1.sz.mell. Működési összevont'!$A$1:$I$26</definedName>
    <definedName name="_xlnm.Print_Area" localSheetId="1">'2.sz.mell. Felhalm. összevont '!$A$1:$J$29</definedName>
    <definedName name="_xlnm.Print_Area" localSheetId="2">'3.sz.mell. Kiem.előír.összevont'!$A$1:$E$154</definedName>
    <definedName name="_xlnm.Print_Area" localSheetId="4">'5.sz.mell. Kiemelt előir.Közös'!$A$1:$E$148</definedName>
    <definedName name="_xlnm.Print_Area" localSheetId="5">'6.sz.mell.Köt.Önk.Áll.Közös'!$A$1:$G$156</definedName>
    <definedName name="_xlnm.Print_Area" localSheetId="6">'7.sz.mell. Kiemelt előir.Önkorm'!$A$1:$E$152</definedName>
    <definedName name="_xlnm.Print_Area" localSheetId="7">'8.sz.mell. Köt.Önk.Áll.Önkorm.'!$A$1:$I$153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5" l="1"/>
  <c r="D15" i="5"/>
  <c r="D13" i="3"/>
  <c r="E15" i="8" l="1"/>
  <c r="D15" i="8" s="1"/>
  <c r="D20" i="8"/>
  <c r="E109" i="7" l="1"/>
  <c r="F123" i="7"/>
  <c r="H123" i="7"/>
  <c r="H146" i="7"/>
  <c r="H141" i="7"/>
  <c r="H136" i="7"/>
  <c r="H131" i="7"/>
  <c r="G123" i="7"/>
  <c r="H109" i="7"/>
  <c r="H93" i="7"/>
  <c r="E136" i="7"/>
  <c r="E146" i="7" s="1"/>
  <c r="E123" i="7"/>
  <c r="E93" i="7"/>
  <c r="D140" i="7"/>
  <c r="D139" i="7"/>
  <c r="D138" i="7"/>
  <c r="D137" i="7"/>
  <c r="D125" i="7"/>
  <c r="D124" i="7"/>
  <c r="D122" i="7"/>
  <c r="D121" i="7"/>
  <c r="D120" i="7"/>
  <c r="D119" i="7"/>
  <c r="D117" i="7"/>
  <c r="D116" i="7"/>
  <c r="D115" i="7"/>
  <c r="D114" i="7"/>
  <c r="D113" i="7"/>
  <c r="D112" i="7"/>
  <c r="D111" i="7"/>
  <c r="D110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H63" i="7"/>
  <c r="H57" i="7"/>
  <c r="H52" i="7"/>
  <c r="H46" i="7"/>
  <c r="G37" i="7"/>
  <c r="G10" i="7"/>
  <c r="H80" i="7"/>
  <c r="H75" i="7"/>
  <c r="H72" i="7"/>
  <c r="H35" i="7"/>
  <c r="H28" i="7"/>
  <c r="H21" i="7"/>
  <c r="H14" i="7"/>
  <c r="H7" i="7"/>
  <c r="C29" i="7"/>
  <c r="H62" i="7" l="1"/>
  <c r="H87" i="7" s="1"/>
  <c r="H86" i="7"/>
  <c r="E126" i="7"/>
  <c r="H126" i="7"/>
  <c r="D20" i="9"/>
  <c r="E15" i="9"/>
  <c r="D15" i="9"/>
  <c r="D79" i="7"/>
  <c r="D78" i="7"/>
  <c r="D77" i="7"/>
  <c r="D76" i="7"/>
  <c r="D74" i="7"/>
  <c r="D73" i="7"/>
  <c r="D61" i="7"/>
  <c r="D60" i="7"/>
  <c r="D59" i="7"/>
  <c r="D58" i="7"/>
  <c r="D51" i="7"/>
  <c r="D50" i="7"/>
  <c r="D49" i="7"/>
  <c r="D48" i="7"/>
  <c r="D47" i="7"/>
  <c r="D45" i="7"/>
  <c r="D44" i="7"/>
  <c r="D43" i="7"/>
  <c r="D42" i="7"/>
  <c r="D41" i="7"/>
  <c r="D40" i="7"/>
  <c r="D39" i="7"/>
  <c r="D38" i="7"/>
  <c r="D37" i="7"/>
  <c r="D36" i="7"/>
  <c r="D34" i="7"/>
  <c r="D33" i="7"/>
  <c r="D32" i="7"/>
  <c r="D31" i="7"/>
  <c r="D30" i="7"/>
  <c r="D27" i="7"/>
  <c r="D26" i="7"/>
  <c r="D25" i="7"/>
  <c r="D24" i="7"/>
  <c r="D23" i="7"/>
  <c r="D20" i="7"/>
  <c r="D19" i="7"/>
  <c r="D18" i="7"/>
  <c r="D17" i="7"/>
  <c r="D16" i="7"/>
  <c r="D15" i="7"/>
  <c r="D13" i="7"/>
  <c r="D12" i="7"/>
  <c r="D11" i="7"/>
  <c r="D9" i="7"/>
  <c r="D8" i="7"/>
  <c r="D10" i="7"/>
  <c r="E75" i="7"/>
  <c r="E72" i="7"/>
  <c r="E57" i="7"/>
  <c r="E46" i="7"/>
  <c r="E35" i="7"/>
  <c r="E28" i="7"/>
  <c r="E21" i="7"/>
  <c r="E14" i="7"/>
  <c r="E7" i="7"/>
  <c r="D154" i="6"/>
  <c r="E154" i="6"/>
  <c r="D140" i="6"/>
  <c r="D139" i="6"/>
  <c r="D138" i="6"/>
  <c r="D137" i="6"/>
  <c r="D136" i="6"/>
  <c r="D124" i="6"/>
  <c r="D123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83" i="6"/>
  <c r="D82" i="6"/>
  <c r="D81" i="6"/>
  <c r="D80" i="6"/>
  <c r="D78" i="6"/>
  <c r="D77" i="6"/>
  <c r="D76" i="6"/>
  <c r="D75" i="6"/>
  <c r="D73" i="6"/>
  <c r="D72" i="6"/>
  <c r="D60" i="6"/>
  <c r="D59" i="6"/>
  <c r="D58" i="6"/>
  <c r="D57" i="6"/>
  <c r="D50" i="6"/>
  <c r="D49" i="6"/>
  <c r="D48" i="6"/>
  <c r="D47" i="6"/>
  <c r="D46" i="6"/>
  <c r="D44" i="6"/>
  <c r="D43" i="6"/>
  <c r="D42" i="6"/>
  <c r="D41" i="6"/>
  <c r="D40" i="6"/>
  <c r="D39" i="6"/>
  <c r="D38" i="6"/>
  <c r="D37" i="6"/>
  <c r="D36" i="6"/>
  <c r="D35" i="6"/>
  <c r="D33" i="6"/>
  <c r="D32" i="6"/>
  <c r="D31" i="6"/>
  <c r="D30" i="6"/>
  <c r="D29" i="6"/>
  <c r="D26" i="6"/>
  <c r="D25" i="6"/>
  <c r="D24" i="6"/>
  <c r="D23" i="6"/>
  <c r="D22" i="6"/>
  <c r="D21" i="6"/>
  <c r="D19" i="6"/>
  <c r="D18" i="6"/>
  <c r="D17" i="6"/>
  <c r="D16" i="6"/>
  <c r="D15" i="6"/>
  <c r="D14" i="6"/>
  <c r="D79" i="6"/>
  <c r="D51" i="6"/>
  <c r="D12" i="6"/>
  <c r="D11" i="6"/>
  <c r="D10" i="6"/>
  <c r="D9" i="6"/>
  <c r="D8" i="6"/>
  <c r="D7" i="6"/>
  <c r="E135" i="6"/>
  <c r="E145" i="6" s="1"/>
  <c r="E122" i="6"/>
  <c r="E108" i="6"/>
  <c r="E92" i="6"/>
  <c r="E85" i="6"/>
  <c r="E74" i="6"/>
  <c r="E71" i="6"/>
  <c r="E56" i="6"/>
  <c r="E45" i="6"/>
  <c r="E34" i="6"/>
  <c r="E28" i="6"/>
  <c r="E27" i="6"/>
  <c r="E20" i="6"/>
  <c r="E13" i="6"/>
  <c r="E6" i="6"/>
  <c r="D138" i="11"/>
  <c r="D137" i="11"/>
  <c r="D136" i="11"/>
  <c r="D135" i="11"/>
  <c r="D122" i="11"/>
  <c r="D111" i="11"/>
  <c r="D110" i="11"/>
  <c r="D109" i="11"/>
  <c r="D108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H139" i="11"/>
  <c r="H134" i="11"/>
  <c r="H129" i="11"/>
  <c r="H125" i="11"/>
  <c r="H144" i="11" s="1"/>
  <c r="H121" i="11"/>
  <c r="H107" i="11"/>
  <c r="H91" i="11"/>
  <c r="E134" i="11"/>
  <c r="E144" i="11" s="1"/>
  <c r="E121" i="11"/>
  <c r="E107" i="11"/>
  <c r="E91" i="11"/>
  <c r="G36" i="11"/>
  <c r="E124" i="11" l="1"/>
  <c r="E145" i="11" s="1"/>
  <c r="E86" i="7"/>
  <c r="H156" i="7"/>
  <c r="E147" i="7"/>
  <c r="H147" i="7"/>
  <c r="H155" i="7"/>
  <c r="E62" i="7"/>
  <c r="E125" i="6"/>
  <c r="E61" i="6"/>
  <c r="H124" i="11"/>
  <c r="G83" i="11"/>
  <c r="G12" i="11"/>
  <c r="G11" i="11"/>
  <c r="G10" i="11"/>
  <c r="G9" i="11"/>
  <c r="D72" i="11"/>
  <c r="D50" i="11"/>
  <c r="D49" i="11"/>
  <c r="D48" i="11"/>
  <c r="D47" i="11"/>
  <c r="D46" i="11"/>
  <c r="D44" i="11"/>
  <c r="D43" i="11"/>
  <c r="D42" i="11"/>
  <c r="D41" i="11"/>
  <c r="D40" i="11"/>
  <c r="D39" i="11"/>
  <c r="D38" i="11"/>
  <c r="D37" i="11"/>
  <c r="D33" i="11"/>
  <c r="D32" i="11"/>
  <c r="D31" i="11"/>
  <c r="D30" i="11"/>
  <c r="D29" i="11"/>
  <c r="D28" i="11"/>
  <c r="D26" i="11"/>
  <c r="D25" i="11"/>
  <c r="D24" i="11"/>
  <c r="D23" i="11"/>
  <c r="D18" i="11"/>
  <c r="D12" i="11"/>
  <c r="D10" i="11"/>
  <c r="D8" i="11"/>
  <c r="D7" i="11"/>
  <c r="D9" i="11"/>
  <c r="H71" i="11"/>
  <c r="H84" i="11" s="1"/>
  <c r="H45" i="11"/>
  <c r="H34" i="11"/>
  <c r="H61" i="11" s="1"/>
  <c r="H27" i="11"/>
  <c r="H20" i="11"/>
  <c r="H13" i="11"/>
  <c r="H6" i="11"/>
  <c r="E71" i="11"/>
  <c r="E84" i="11" s="1"/>
  <c r="E153" i="11" l="1"/>
  <c r="H153" i="11"/>
  <c r="H85" i="11"/>
  <c r="H152" i="11"/>
  <c r="H145" i="11"/>
  <c r="E156" i="7"/>
  <c r="E87" i="7"/>
  <c r="E155" i="7"/>
  <c r="E86" i="6"/>
  <c r="E146" i="6"/>
  <c r="E153" i="6"/>
  <c r="E45" i="11"/>
  <c r="E34" i="11"/>
  <c r="E27" i="11"/>
  <c r="E20" i="11"/>
  <c r="E13" i="11"/>
  <c r="E6" i="11"/>
  <c r="E61" i="11" l="1"/>
  <c r="E152" i="11" s="1"/>
  <c r="D121" i="8"/>
  <c r="D116" i="8"/>
  <c r="D112" i="8"/>
  <c r="D94" i="8"/>
  <c r="D93" i="8"/>
  <c r="D92" i="8"/>
  <c r="D14" i="8"/>
  <c r="E8" i="8"/>
  <c r="D74" i="8"/>
  <c r="D80" i="8"/>
  <c r="D61" i="8"/>
  <c r="E139" i="8"/>
  <c r="E129" i="8"/>
  <c r="E144" i="8" s="1"/>
  <c r="E107" i="8"/>
  <c r="E91" i="8"/>
  <c r="D139" i="8"/>
  <c r="D129" i="8"/>
  <c r="D156" i="9"/>
  <c r="E156" i="9"/>
  <c r="D119" i="9"/>
  <c r="D118" i="9"/>
  <c r="D117" i="9"/>
  <c r="D116" i="9"/>
  <c r="D115" i="9"/>
  <c r="D97" i="9"/>
  <c r="D96" i="9"/>
  <c r="D95" i="9"/>
  <c r="E110" i="9"/>
  <c r="D110" i="9" s="1"/>
  <c r="E94" i="9"/>
  <c r="D94" i="9" s="1"/>
  <c r="D58" i="9"/>
  <c r="D53" i="9"/>
  <c r="D47" i="9"/>
  <c r="D36" i="9"/>
  <c r="D29" i="9"/>
  <c r="D22" i="9"/>
  <c r="D8" i="9"/>
  <c r="E87" i="9"/>
  <c r="C87" i="9"/>
  <c r="E58" i="9"/>
  <c r="E73" i="9"/>
  <c r="E76" i="9"/>
  <c r="D76" i="9"/>
  <c r="E47" i="9"/>
  <c r="E36" i="9"/>
  <c r="E29" i="9"/>
  <c r="E22" i="9"/>
  <c r="E8" i="9"/>
  <c r="E63" i="9" s="1"/>
  <c r="D80" i="9"/>
  <c r="D74" i="9"/>
  <c r="D61" i="9"/>
  <c r="E76" i="8"/>
  <c r="E73" i="8"/>
  <c r="E68" i="8"/>
  <c r="E64" i="8"/>
  <c r="E58" i="8"/>
  <c r="E53" i="8"/>
  <c r="E47" i="8"/>
  <c r="E22" i="8"/>
  <c r="D68" i="8"/>
  <c r="D64" i="8"/>
  <c r="D53" i="8"/>
  <c r="D47" i="8"/>
  <c r="D22" i="8"/>
  <c r="D14" i="3"/>
  <c r="H22" i="3"/>
  <c r="H21" i="3"/>
  <c r="H20" i="3"/>
  <c r="H19" i="3"/>
  <c r="H18" i="3"/>
  <c r="H17" i="3"/>
  <c r="H16" i="3"/>
  <c r="H15" i="3"/>
  <c r="H13" i="3"/>
  <c r="H12" i="3"/>
  <c r="H11" i="3"/>
  <c r="H10" i="3"/>
  <c r="H9" i="3"/>
  <c r="H8" i="3"/>
  <c r="H7" i="3"/>
  <c r="D24" i="3"/>
  <c r="D23" i="3"/>
  <c r="D19" i="3"/>
  <c r="D16" i="3"/>
  <c r="D15" i="3"/>
  <c r="D12" i="3"/>
  <c r="D11" i="3"/>
  <c r="D10" i="3"/>
  <c r="D9" i="3"/>
  <c r="D8" i="3"/>
  <c r="D7" i="3"/>
  <c r="E15" i="3"/>
  <c r="I23" i="3"/>
  <c r="H23" i="3" s="1"/>
  <c r="I14" i="3"/>
  <c r="H14" i="3" s="1"/>
  <c r="E23" i="3"/>
  <c r="E14" i="3"/>
  <c r="E24" i="3" s="1"/>
  <c r="H13" i="5"/>
  <c r="D13" i="5"/>
  <c r="H27" i="5"/>
  <c r="H26" i="5"/>
  <c r="H12" i="5"/>
  <c r="H11" i="5"/>
  <c r="H10" i="5"/>
  <c r="H9" i="5"/>
  <c r="H8" i="5"/>
  <c r="H7" i="5"/>
  <c r="H6" i="5"/>
  <c r="D9" i="5"/>
  <c r="D8" i="5"/>
  <c r="D7" i="5"/>
  <c r="D6" i="5"/>
  <c r="I27" i="5"/>
  <c r="I13" i="5"/>
  <c r="E27" i="5"/>
  <c r="D27" i="5" s="1"/>
  <c r="E26" i="5"/>
  <c r="D26" i="5" s="1"/>
  <c r="E13" i="5"/>
  <c r="E152" i="10"/>
  <c r="D152" i="10"/>
  <c r="D138" i="10"/>
  <c r="D144" i="10"/>
  <c r="D143" i="10"/>
  <c r="D133" i="10"/>
  <c r="D123" i="10"/>
  <c r="D120" i="10"/>
  <c r="D106" i="10"/>
  <c r="D90" i="10"/>
  <c r="D83" i="10"/>
  <c r="D70" i="10"/>
  <c r="D44" i="10"/>
  <c r="D33" i="10"/>
  <c r="D26" i="10"/>
  <c r="D19" i="10"/>
  <c r="D12" i="10"/>
  <c r="D137" i="10"/>
  <c r="D136" i="10"/>
  <c r="D135" i="10"/>
  <c r="D121" i="10"/>
  <c r="D119" i="10"/>
  <c r="D118" i="10"/>
  <c r="D117" i="10"/>
  <c r="D116" i="10"/>
  <c r="D115" i="10"/>
  <c r="D114" i="10"/>
  <c r="D113" i="10"/>
  <c r="D112" i="10"/>
  <c r="D111" i="10"/>
  <c r="D110" i="10"/>
  <c r="D109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E133" i="10"/>
  <c r="E143" i="10" s="1"/>
  <c r="E120" i="10"/>
  <c r="E106" i="10"/>
  <c r="E90" i="10"/>
  <c r="D81" i="10"/>
  <c r="D80" i="10"/>
  <c r="D79" i="10"/>
  <c r="D78" i="10"/>
  <c r="D76" i="10"/>
  <c r="D75" i="10"/>
  <c r="D74" i="10"/>
  <c r="D72" i="10"/>
  <c r="D71" i="10"/>
  <c r="D46" i="10"/>
  <c r="D49" i="10"/>
  <c r="D48" i="10"/>
  <c r="D47" i="10"/>
  <c r="D45" i="10"/>
  <c r="D43" i="10"/>
  <c r="D42" i="10"/>
  <c r="D41" i="10"/>
  <c r="D40" i="10"/>
  <c r="D39" i="10"/>
  <c r="D38" i="10"/>
  <c r="D37" i="10"/>
  <c r="D36" i="10"/>
  <c r="D35" i="10"/>
  <c r="D34" i="10"/>
  <c r="D32" i="10"/>
  <c r="D31" i="10"/>
  <c r="D30" i="10"/>
  <c r="D29" i="10"/>
  <c r="D28" i="10"/>
  <c r="D27" i="10"/>
  <c r="D25" i="10"/>
  <c r="D24" i="10"/>
  <c r="D23" i="10"/>
  <c r="D22" i="10"/>
  <c r="D21" i="10"/>
  <c r="D20" i="10"/>
  <c r="D18" i="10"/>
  <c r="D17" i="10"/>
  <c r="D16" i="10"/>
  <c r="D15" i="10"/>
  <c r="D14" i="10"/>
  <c r="D13" i="10"/>
  <c r="D11" i="10"/>
  <c r="D10" i="10"/>
  <c r="D9" i="10"/>
  <c r="D8" i="10"/>
  <c r="D6" i="10"/>
  <c r="E63" i="8" l="1"/>
  <c r="E87" i="8"/>
  <c r="E88" i="9"/>
  <c r="E155" i="9"/>
  <c r="D63" i="9"/>
  <c r="D155" i="9" s="1"/>
  <c r="E85" i="11"/>
  <c r="E124" i="8"/>
  <c r="E127" i="9"/>
  <c r="E148" i="9" s="1"/>
  <c r="D148" i="9" s="1"/>
  <c r="D127" i="9"/>
  <c r="I24" i="3"/>
  <c r="H24" i="3" s="1"/>
  <c r="E123" i="10"/>
  <c r="E144" i="10" s="1"/>
  <c r="E70" i="10"/>
  <c r="E83" i="10" s="1"/>
  <c r="E44" i="10"/>
  <c r="E33" i="10"/>
  <c r="E27" i="10"/>
  <c r="E26" i="10"/>
  <c r="E19" i="10"/>
  <c r="E12" i="10"/>
  <c r="E5" i="10"/>
  <c r="D5" i="10" s="1"/>
  <c r="E145" i="8" l="1"/>
  <c r="E88" i="8"/>
  <c r="D73" i="9"/>
  <c r="E60" i="10"/>
  <c r="E84" i="10" l="1"/>
  <c r="D84" i="10" s="1"/>
  <c r="D60" i="10"/>
  <c r="D151" i="10" s="1"/>
  <c r="E151" i="10"/>
  <c r="D87" i="9"/>
  <c r="I139" i="11" l="1"/>
  <c r="F139" i="11"/>
  <c r="G139" i="11" s="1"/>
  <c r="C139" i="11"/>
  <c r="I134" i="11"/>
  <c r="F134" i="11"/>
  <c r="G134" i="11" s="1"/>
  <c r="C134" i="11"/>
  <c r="D134" i="11" s="1"/>
  <c r="I129" i="11"/>
  <c r="F129" i="11"/>
  <c r="C129" i="11"/>
  <c r="I125" i="11"/>
  <c r="F125" i="11"/>
  <c r="C125" i="11"/>
  <c r="I121" i="11"/>
  <c r="F121" i="11"/>
  <c r="G121" i="11" s="1"/>
  <c r="C121" i="11"/>
  <c r="D121" i="11" s="1"/>
  <c r="I107" i="11"/>
  <c r="F107" i="11"/>
  <c r="G107" i="11" s="1"/>
  <c r="C107" i="11"/>
  <c r="D107" i="11" s="1"/>
  <c r="I91" i="11"/>
  <c r="F91" i="11"/>
  <c r="C91" i="11"/>
  <c r="D91" i="11" s="1"/>
  <c r="I78" i="11"/>
  <c r="F78" i="11"/>
  <c r="G78" i="11" s="1"/>
  <c r="C78" i="11"/>
  <c r="I74" i="11"/>
  <c r="F74" i="11"/>
  <c r="G74" i="11" s="1"/>
  <c r="C74" i="11"/>
  <c r="I71" i="11"/>
  <c r="F71" i="11"/>
  <c r="G71" i="11" s="1"/>
  <c r="C71" i="11"/>
  <c r="D71" i="11" s="1"/>
  <c r="I66" i="11"/>
  <c r="F66" i="11"/>
  <c r="C66" i="11"/>
  <c r="I62" i="11"/>
  <c r="F62" i="11"/>
  <c r="C62" i="11"/>
  <c r="I56" i="11"/>
  <c r="F56" i="11"/>
  <c r="G56" i="11" s="1"/>
  <c r="C56" i="11"/>
  <c r="I51" i="11"/>
  <c r="F51" i="11"/>
  <c r="G51" i="11" s="1"/>
  <c r="C51" i="11"/>
  <c r="I45" i="11"/>
  <c r="F45" i="11"/>
  <c r="G45" i="11" s="1"/>
  <c r="C45" i="11"/>
  <c r="D45" i="11" s="1"/>
  <c r="I34" i="11"/>
  <c r="F34" i="11"/>
  <c r="G34" i="11" s="1"/>
  <c r="C34" i="11"/>
  <c r="D34" i="11" s="1"/>
  <c r="C27" i="11"/>
  <c r="D27" i="11" s="1"/>
  <c r="I27" i="11"/>
  <c r="F27" i="11"/>
  <c r="G27" i="11" s="1"/>
  <c r="I20" i="11"/>
  <c r="F20" i="11"/>
  <c r="G20" i="11" s="1"/>
  <c r="C20" i="11"/>
  <c r="D20" i="11" s="1"/>
  <c r="I13" i="11"/>
  <c r="F13" i="11"/>
  <c r="G13" i="11" s="1"/>
  <c r="C13" i="11"/>
  <c r="D13" i="11" s="1"/>
  <c r="I6" i="11"/>
  <c r="F6" i="11"/>
  <c r="G6" i="11" s="1"/>
  <c r="C6" i="11"/>
  <c r="D6" i="11" s="1"/>
  <c r="C133" i="10"/>
  <c r="C143" i="10" s="1"/>
  <c r="C120" i="10"/>
  <c r="C106" i="10"/>
  <c r="C90" i="10"/>
  <c r="C70" i="10"/>
  <c r="C83" i="10" s="1"/>
  <c r="C44" i="10"/>
  <c r="C33" i="10"/>
  <c r="C27" i="10"/>
  <c r="C26" i="10" s="1"/>
  <c r="C19" i="10"/>
  <c r="C12" i="10"/>
  <c r="C5" i="10"/>
  <c r="G142" i="9"/>
  <c r="F142" i="9"/>
  <c r="C142" i="9"/>
  <c r="G137" i="9"/>
  <c r="F137" i="9"/>
  <c r="C137" i="9"/>
  <c r="G132" i="9"/>
  <c r="F132" i="9"/>
  <c r="C132" i="9"/>
  <c r="G128" i="9"/>
  <c r="F128" i="9"/>
  <c r="C128" i="9"/>
  <c r="G124" i="9"/>
  <c r="F124" i="9"/>
  <c r="C124" i="9"/>
  <c r="G110" i="9"/>
  <c r="F110" i="9"/>
  <c r="C110" i="9"/>
  <c r="G94" i="9"/>
  <c r="F94" i="9"/>
  <c r="C94" i="9"/>
  <c r="G81" i="9"/>
  <c r="F81" i="9"/>
  <c r="C81" i="9"/>
  <c r="G76" i="9"/>
  <c r="F76" i="9"/>
  <c r="C76" i="9"/>
  <c r="G73" i="9"/>
  <c r="F73" i="9"/>
  <c r="C73" i="9"/>
  <c r="G68" i="9"/>
  <c r="F68" i="9"/>
  <c r="C68" i="9"/>
  <c r="G64" i="9"/>
  <c r="F64" i="9"/>
  <c r="C64" i="9"/>
  <c r="G58" i="9"/>
  <c r="F58" i="9"/>
  <c r="C58" i="9"/>
  <c r="G53" i="9"/>
  <c r="F53" i="9"/>
  <c r="C53" i="9"/>
  <c r="G47" i="9"/>
  <c r="F47" i="9"/>
  <c r="C47" i="9"/>
  <c r="G36" i="9"/>
  <c r="F36" i="9"/>
  <c r="C36" i="9"/>
  <c r="G29" i="9"/>
  <c r="F29" i="9"/>
  <c r="C29" i="9"/>
  <c r="G22" i="9"/>
  <c r="F22" i="9"/>
  <c r="C22" i="9"/>
  <c r="G15" i="9"/>
  <c r="F15" i="9"/>
  <c r="C15" i="9"/>
  <c r="G8" i="9"/>
  <c r="F8" i="9"/>
  <c r="C8" i="9"/>
  <c r="C139" i="8"/>
  <c r="C129" i="8"/>
  <c r="C144" i="8" s="1"/>
  <c r="D144" i="8" s="1"/>
  <c r="C107" i="8"/>
  <c r="D107" i="8" s="1"/>
  <c r="C91" i="8"/>
  <c r="D91" i="8" s="1"/>
  <c r="C76" i="8"/>
  <c r="D76" i="8" s="1"/>
  <c r="C73" i="8"/>
  <c r="D73" i="8" s="1"/>
  <c r="C68" i="8"/>
  <c r="C64" i="8"/>
  <c r="C58" i="8"/>
  <c r="D58" i="8" s="1"/>
  <c r="C53" i="8"/>
  <c r="C47" i="8"/>
  <c r="C22" i="8"/>
  <c r="I141" i="7"/>
  <c r="F141" i="7"/>
  <c r="G141" i="7" s="1"/>
  <c r="C141" i="7"/>
  <c r="D141" i="7" s="1"/>
  <c r="I136" i="7"/>
  <c r="F136" i="7"/>
  <c r="G136" i="7" s="1"/>
  <c r="C136" i="7"/>
  <c r="D136" i="7" s="1"/>
  <c r="I131" i="7"/>
  <c r="F131" i="7"/>
  <c r="C131" i="7"/>
  <c r="I127" i="7"/>
  <c r="F127" i="7"/>
  <c r="G127" i="7" s="1"/>
  <c r="C127" i="7"/>
  <c r="I123" i="7"/>
  <c r="C123" i="7"/>
  <c r="D123" i="7" s="1"/>
  <c r="I109" i="7"/>
  <c r="F109" i="7"/>
  <c r="G109" i="7" s="1"/>
  <c r="C109" i="7"/>
  <c r="D109" i="7" s="1"/>
  <c r="F93" i="7"/>
  <c r="G93" i="7" s="1"/>
  <c r="C93" i="7"/>
  <c r="D93" i="7" s="1"/>
  <c r="I80" i="7"/>
  <c r="F80" i="7"/>
  <c r="G80" i="7" s="1"/>
  <c r="C80" i="7"/>
  <c r="D80" i="7" s="1"/>
  <c r="I75" i="7"/>
  <c r="F75" i="7"/>
  <c r="G75" i="7" s="1"/>
  <c r="C75" i="7"/>
  <c r="D75" i="7" s="1"/>
  <c r="I72" i="7"/>
  <c r="F72" i="7"/>
  <c r="G72" i="7" s="1"/>
  <c r="C72" i="7"/>
  <c r="D72" i="7" s="1"/>
  <c r="I67" i="7"/>
  <c r="F67" i="7"/>
  <c r="G67" i="7" s="1"/>
  <c r="C67" i="7"/>
  <c r="I63" i="7"/>
  <c r="F63" i="7"/>
  <c r="C63" i="7"/>
  <c r="I57" i="7"/>
  <c r="F57" i="7"/>
  <c r="G57" i="7" s="1"/>
  <c r="C57" i="7"/>
  <c r="D57" i="7" s="1"/>
  <c r="I52" i="7"/>
  <c r="F52" i="7"/>
  <c r="G52" i="7" s="1"/>
  <c r="C52" i="7"/>
  <c r="D52" i="7" s="1"/>
  <c r="I46" i="7"/>
  <c r="F46" i="7"/>
  <c r="G46" i="7" s="1"/>
  <c r="C46" i="7"/>
  <c r="D46" i="7" s="1"/>
  <c r="I35" i="7"/>
  <c r="F35" i="7"/>
  <c r="G35" i="7" s="1"/>
  <c r="C35" i="7"/>
  <c r="D35" i="7" s="1"/>
  <c r="I28" i="7"/>
  <c r="F28" i="7"/>
  <c r="G28" i="7" s="1"/>
  <c r="I21" i="7"/>
  <c r="F21" i="7"/>
  <c r="G21" i="7" s="1"/>
  <c r="C21" i="7"/>
  <c r="D21" i="7" s="1"/>
  <c r="I14" i="7"/>
  <c r="F14" i="7"/>
  <c r="G14" i="7" s="1"/>
  <c r="C14" i="7"/>
  <c r="D14" i="7" s="1"/>
  <c r="I7" i="7"/>
  <c r="F7" i="7"/>
  <c r="G7" i="7" s="1"/>
  <c r="C7" i="7"/>
  <c r="D7" i="7" s="1"/>
  <c r="C135" i="6"/>
  <c r="C122" i="6"/>
  <c r="D122" i="6" s="1"/>
  <c r="C108" i="6"/>
  <c r="D108" i="6" s="1"/>
  <c r="C92" i="6"/>
  <c r="D92" i="6" s="1"/>
  <c r="C74" i="6"/>
  <c r="D74" i="6" s="1"/>
  <c r="C71" i="6"/>
  <c r="D71" i="6" s="1"/>
  <c r="C56" i="6"/>
  <c r="D56" i="6" s="1"/>
  <c r="C45" i="6"/>
  <c r="D45" i="6" s="1"/>
  <c r="C34" i="6"/>
  <c r="D34" i="6" s="1"/>
  <c r="C28" i="6"/>
  <c r="C20" i="6"/>
  <c r="D20" i="6" s="1"/>
  <c r="C13" i="6"/>
  <c r="D13" i="6" s="1"/>
  <c r="C6" i="6"/>
  <c r="D6" i="6" s="1"/>
  <c r="C14" i="5"/>
  <c r="C26" i="5" s="1"/>
  <c r="G13" i="5"/>
  <c r="G27" i="5" s="1"/>
  <c r="C13" i="5"/>
  <c r="G23" i="3"/>
  <c r="C20" i="3"/>
  <c r="C15" i="3"/>
  <c r="G14" i="3"/>
  <c r="C14" i="3"/>
  <c r="F124" i="11" l="1"/>
  <c r="G124" i="11" s="1"/>
  <c r="G91" i="11"/>
  <c r="C145" i="6"/>
  <c r="D145" i="6" s="1"/>
  <c r="D135" i="6"/>
  <c r="C27" i="6"/>
  <c r="D27" i="6" s="1"/>
  <c r="D28" i="6"/>
  <c r="C28" i="7"/>
  <c r="D29" i="7"/>
  <c r="G24" i="3"/>
  <c r="C63" i="8"/>
  <c r="D63" i="8" s="1"/>
  <c r="C23" i="3"/>
  <c r="C24" i="3" s="1"/>
  <c r="C125" i="6"/>
  <c r="C85" i="6"/>
  <c r="C87" i="8"/>
  <c r="D87" i="8" s="1"/>
  <c r="C124" i="8"/>
  <c r="C123" i="10"/>
  <c r="C144" i="10" s="1"/>
  <c r="C152" i="10"/>
  <c r="F61" i="11"/>
  <c r="I124" i="11"/>
  <c r="I145" i="11" s="1"/>
  <c r="F144" i="11"/>
  <c r="G144" i="11" s="1"/>
  <c r="I144" i="11"/>
  <c r="F145" i="11"/>
  <c r="G145" i="11" s="1"/>
  <c r="I61" i="11"/>
  <c r="I152" i="11" s="1"/>
  <c r="C84" i="11"/>
  <c r="D84" i="11" s="1"/>
  <c r="F84" i="11"/>
  <c r="C124" i="11"/>
  <c r="D124" i="11" s="1"/>
  <c r="C61" i="11"/>
  <c r="D61" i="11" s="1"/>
  <c r="I84" i="11"/>
  <c r="C144" i="11"/>
  <c r="D144" i="11" s="1"/>
  <c r="C60" i="10"/>
  <c r="C63" i="9"/>
  <c r="C147" i="9"/>
  <c r="F87" i="9"/>
  <c r="F147" i="9"/>
  <c r="G63" i="9"/>
  <c r="G147" i="9"/>
  <c r="F63" i="9"/>
  <c r="G87" i="9"/>
  <c r="G127" i="9"/>
  <c r="C127" i="9"/>
  <c r="F127" i="9"/>
  <c r="C126" i="7"/>
  <c r="D126" i="7" s="1"/>
  <c r="F62" i="7"/>
  <c r="G62" i="7" s="1"/>
  <c r="C86" i="7"/>
  <c r="D86" i="7" s="1"/>
  <c r="F126" i="7"/>
  <c r="G126" i="7" s="1"/>
  <c r="G155" i="7" s="1"/>
  <c r="C146" i="7"/>
  <c r="D146" i="7" s="1"/>
  <c r="I62" i="7"/>
  <c r="F86" i="7"/>
  <c r="G86" i="7" s="1"/>
  <c r="I86" i="7"/>
  <c r="I126" i="7"/>
  <c r="F146" i="7"/>
  <c r="G146" i="7" s="1"/>
  <c r="I146" i="7"/>
  <c r="C61" i="6"/>
  <c r="D61" i="6" s="1"/>
  <c r="C27" i="5"/>
  <c r="I85" i="11" l="1"/>
  <c r="F153" i="11"/>
  <c r="G84" i="11"/>
  <c r="G153" i="11" s="1"/>
  <c r="D153" i="11"/>
  <c r="D152" i="11"/>
  <c r="C145" i="8"/>
  <c r="D145" i="8" s="1"/>
  <c r="D124" i="8"/>
  <c r="D156" i="7"/>
  <c r="G156" i="7"/>
  <c r="C146" i="6"/>
  <c r="D146" i="6" s="1"/>
  <c r="D125" i="6"/>
  <c r="D153" i="6" s="1"/>
  <c r="C154" i="6"/>
  <c r="D85" i="6"/>
  <c r="C62" i="7"/>
  <c r="D62" i="7" s="1"/>
  <c r="D155" i="7" s="1"/>
  <c r="D28" i="7"/>
  <c r="F152" i="11"/>
  <c r="G61" i="11"/>
  <c r="G152" i="11" s="1"/>
  <c r="C148" i="9"/>
  <c r="C88" i="8"/>
  <c r="D88" i="8" s="1"/>
  <c r="G148" i="9"/>
  <c r="G155" i="9"/>
  <c r="G156" i="9"/>
  <c r="F85" i="11"/>
  <c r="G85" i="11" s="1"/>
  <c r="C153" i="6"/>
  <c r="I156" i="7"/>
  <c r="F155" i="7"/>
  <c r="C147" i="7"/>
  <c r="D147" i="7" s="1"/>
  <c r="C155" i="9"/>
  <c r="C153" i="11"/>
  <c r="C85" i="11"/>
  <c r="D85" i="11" s="1"/>
  <c r="C152" i="11"/>
  <c r="I153" i="11"/>
  <c r="C145" i="11"/>
  <c r="D145" i="11" s="1"/>
  <c r="C151" i="10"/>
  <c r="C84" i="10"/>
  <c r="F148" i="9"/>
  <c r="F155" i="9"/>
  <c r="F156" i="9"/>
  <c r="C88" i="9"/>
  <c r="D88" i="9" s="1"/>
  <c r="G88" i="9"/>
  <c r="C156" i="9"/>
  <c r="F88" i="9"/>
  <c r="I87" i="7"/>
  <c r="F87" i="7"/>
  <c r="G87" i="7" s="1"/>
  <c r="I147" i="7"/>
  <c r="I155" i="7"/>
  <c r="F147" i="7"/>
  <c r="G147" i="7" s="1"/>
  <c r="F156" i="7"/>
  <c r="C156" i="7"/>
  <c r="C86" i="6"/>
  <c r="D86" i="6" s="1"/>
  <c r="C87" i="7" l="1"/>
  <c r="D87" i="7" s="1"/>
  <c r="C155" i="7"/>
</calcChain>
</file>

<file path=xl/sharedStrings.xml><?xml version="1.0" encoding="utf-8"?>
<sst xmlns="http://schemas.openxmlformats.org/spreadsheetml/2006/main" count="1942" uniqueCount="370">
  <si>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</si>
  <si>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</si>
  <si>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</si>
  <si>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</si>
  <si>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</si>
  <si>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</si>
  <si>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</si>
  <si>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</si>
  <si>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</si>
  <si>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</si>
  <si>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</si>
  <si>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</si>
  <si>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</si>
  <si>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</si>
  <si>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</si>
  <si>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</si>
  <si>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</si>
  <si>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</si>
  <si>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</si>
  <si>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</si>
  <si>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</si>
  <si>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</si>
  <si>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</si>
  <si>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</si>
  <si>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</si>
  <si>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</si>
  <si>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</si>
  <si>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</si>
  <si>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</si>
  <si>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</si>
  <si>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</si>
  <si>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</si>
  <si>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</si>
  <si>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</si>
  <si>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</si>
  <si>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</si>
  <si>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</si>
  <si>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</si>
  <si>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</si>
  <si>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</si>
  <si>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</si>
  <si>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</si>
  <si>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</si>
  <si>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</si>
  <si>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</si>
  <si>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</si>
  <si>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</si>
  <si>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</si>
  <si>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</si>
  <si>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</si>
  <si>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</si>
  <si>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</si>
  <si>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</si>
  <si>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</si>
  <si>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</si>
  <si>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</si>
  <si>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</si>
  <si>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</si>
  <si>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</si>
  <si>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</si>
  <si>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</si>
  <si>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</si>
  <si>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</si>
  <si>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</si>
  <si>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</si>
  <si>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</si>
  <si>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2019. évi előirányzat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</si>
  <si>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</si>
  <si>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</si>
  <si>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</si>
  <si>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</si>
  <si>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</si>
  <si>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</si>
  <si>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</si>
  <si>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</si>
  <si>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</si>
  <si>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</si>
  <si>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</si>
  <si>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</si>
  <si>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</si>
  <si>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</si>
  <si>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</si>
  <si>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</si>
  <si>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</si>
  <si>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</si>
  <si>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</si>
  <si>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</si>
  <si>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</si>
  <si>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</si>
  <si>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</si>
  <si>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</si>
  <si>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</si>
  <si>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</si>
  <si>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</si>
  <si>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</si>
  <si>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</si>
  <si>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</si>
  <si>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</si>
  <si>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</si>
  <si>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</si>
  <si>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</si>
  <si>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</si>
  <si>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</si>
  <si>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</si>
  <si>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</si>
  <si>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</si>
  <si>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</si>
  <si>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</si>
  <si>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</si>
  <si>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</si>
  <si>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</si>
  <si>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</si>
  <si>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</si>
  <si>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</si>
  <si>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</si>
  <si>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</si>
  <si>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</si>
  <si>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</si>
  <si>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</si>
  <si>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</si>
  <si>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</si>
  <si>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</si>
  <si>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</si>
  <si>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</si>
  <si>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</si>
  <si>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</si>
  <si>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</si>
  <si>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</si>
  <si>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</si>
  <si>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</si>
  <si>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</si>
  <si>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</si>
  <si>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</si>
  <si>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</si>
  <si>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</si>
  <si>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</si>
  <si>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</si>
  <si>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</si>
  <si>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</si>
  <si>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</si>
  <si>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</si>
  <si>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</si>
  <si>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</si>
  <si>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</si>
  <si>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</si>
  <si>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</si>
  <si>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</si>
  <si>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</si>
  <si>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</si>
  <si>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</si>
  <si>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</si>
  <si>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</si>
  <si>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</si>
  <si>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</si>
  <si>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</si>
  <si>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</si>
  <si>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</si>
  <si>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</si>
  <si>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</si>
  <si>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</si>
  <si>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</si>
  <si>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</si>
  <si>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</si>
  <si>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</si>
  <si>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</si>
  <si>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</si>
  <si>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</si>
  <si>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</si>
  <si>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</si>
  <si>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</si>
  <si>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</si>
  <si>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</si>
  <si>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</si>
  <si>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</si>
  <si>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</si>
  <si>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</si>
  <si>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</si>
  <si>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</si>
  <si>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</si>
  <si>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</si>
  <si>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</si>
  <si>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</si>
  <si>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</si>
  <si>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</si>
  <si>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</si>
  <si>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</si>
  <si>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</si>
  <si>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</si>
  <si>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</si>
  <si>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</si>
  <si>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</si>
  <si>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</si>
  <si>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</si>
  <si>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</si>
  <si>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</si>
  <si>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</si>
  <si>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</si>
  <si>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</si>
  <si>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</si>
  <si>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</si>
  <si>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</si>
  <si>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</si>
  <si>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</si>
  <si>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</si>
  <si>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</si>
  <si>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</si>
  <si>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</si>
  <si>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</si>
  <si>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</si>
  <si>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</si>
  <si>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</si>
  <si>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</si>
  <si>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</si>
  <si>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</si>
  <si>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</si>
  <si>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</si>
  <si>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</si>
  <si>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</si>
  <si>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</si>
  <si>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</si>
  <si>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</si>
  <si>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</si>
  <si>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</si>
  <si>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</si>
  <si>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</si>
  <si>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</si>
  <si>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</si>
  <si>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</si>
  <si>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</si>
  <si>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</si>
  <si>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</si>
  <si>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</si>
  <si>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</si>
  <si>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</si>
  <si>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</si>
  <si>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</si>
  <si>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</si>
  <si>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</si>
  <si>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</si>
  <si>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</si>
  <si>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</si>
  <si>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</si>
  <si>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</si>
  <si>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</si>
  <si>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</si>
  <si>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</si>
  <si>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</si>
  <si>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</si>
  <si>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</si>
  <si>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</si>
  <si>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</si>
  <si>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</si>
  <si>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</si>
  <si>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</si>
  <si>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</si>
  <si>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</si>
  <si>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</si>
  <si>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</si>
  <si>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</si>
  <si>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</si>
  <si>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</si>
  <si>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</si>
  <si>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</si>
  <si>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</si>
  <si>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</si>
  <si>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</si>
  <si>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</si>
  <si>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</si>
  <si>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</si>
  <si>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</si>
  <si>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</si>
  <si>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</si>
  <si>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</si>
  <si>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</si>
  <si>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</si>
  <si>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</si>
  <si>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</si>
  <si>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</si>
  <si>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</si>
  <si>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</si>
  <si>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</si>
  <si>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</si>
  <si>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</si>
  <si>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</si>
  <si>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</si>
  <si>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</si>
  <si>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</si>
  <si>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</si>
  <si>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</si>
  <si>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</si>
  <si>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</si>
  <si>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</si>
  <si>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</si>
  <si>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</si>
  <si>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</si>
  <si>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</si>
  <si>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</si>
  <si>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</si>
  <si>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</si>
  <si>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</si>
  <si>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</si>
  <si>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</si>
  <si>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</si>
  <si>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</si>
  <si>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</si>
  <si>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</si>
  <si>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</si>
  <si>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</si>
  <si>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</si>
  <si>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</si>
  <si>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</si>
  <si>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</si>
  <si>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</si>
  <si>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</si>
  <si>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</si>
  <si>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</si>
  <si>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</si>
  <si>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</si>
  <si>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</si>
  <si>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</si>
  <si>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</si>
  <si>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</si>
  <si>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</si>
  <si>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</si>
  <si>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</si>
  <si>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</si>
  <si>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</si>
  <si>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</si>
  <si>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Összesített 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</si>
  <si>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</si>
  <si>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</si>
  <si>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</si>
  <si>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</si>
  <si>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Sor-szám</t>
  </si>
  <si>
    <t>Előirányzat-csoport, kiemelt előirányzat megnevezése</t>
  </si>
  <si>
    <t>KÖLTSÉGVETÉSI BEVÉTELEK ÖSSZESEN: (1.+…+8.)</t>
  </si>
  <si>
    <t>Rövid lejáratú  hitelek, kölcsönök felvétele</t>
  </si>
  <si>
    <t>13.3.</t>
  </si>
  <si>
    <t>13.4</t>
  </si>
  <si>
    <t>Irányítószevi támogatás (intézményfinanszíozás)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</si>
  <si>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</si>
  <si>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</si>
  <si>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</si>
  <si>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>Regölyi Közös Önkormányzati Hivatal</t>
  </si>
  <si>
    <t>Összes bevétel, kiadás</t>
  </si>
  <si>
    <t>Sorszáma</t>
  </si>
  <si>
    <t>Előirányzat</t>
  </si>
  <si>
    <t>Működési c.támogatások államháztart. belülről (2.1.+…+.2.5.)</t>
  </si>
  <si>
    <t>Felhalmozási c.támogatások államháztart. belülről (3.1.+…+3.5.)</t>
  </si>
  <si>
    <t>Felhalmozási c.visszatérítendő támogatások, kölcsönök visszatérülése</t>
  </si>
  <si>
    <t>Felhalmozási c.visszatérítendő támogatások, kölcsönök igénybevétele</t>
  </si>
  <si>
    <t>Belföldi finanszírozás bevételei (13.1. + … + 13.4.)</t>
  </si>
  <si>
    <t>BEVÉTELEK ÖSSZESEN: (9.+16.)</t>
  </si>
  <si>
    <r>
      <t xml:space="preserve">   Működési költségvetés kiadásai </t>
    </r>
    <r>
      <rPr>
        <sz val="11"/>
        <rFont val="Times New Roman CE"/>
        <charset val="238"/>
      </rPr>
      <t>(1.1.+…+1.5.)</t>
    </r>
  </si>
  <si>
    <t xml:space="preserve"> 1.5-ből: - Elvonások és befizetések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</si>
  <si>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</si>
  <si>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2.5.-ből - Garancia- és kezességvállalásból kifizetés ÁH-n belülre</t>
  </si>
  <si>
    <t xml:space="preserve"> Pénzügyi lízing kiadásai</t>
  </si>
  <si>
    <t>Éves engedélyezett létszám előirányzat (fő)</t>
  </si>
  <si>
    <t>Közfoglalkoztatottak létszáma (fő)</t>
  </si>
  <si>
    <t>14.1</t>
  </si>
  <si>
    <t>KÖLTSÉGVETÉSI ÉS FINANSZÍROZÁSI BEVÉTELEK ÖSSZESEN: (9+16)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</si>
  <si>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</si>
  <si>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KÖLTSÉGVETÉSI KIADÁSOK ÖSSZESEN (1+2+3)</t>
  </si>
  <si>
    <t>KIADÁSOK ÖSSZESEN: (4+9)</t>
  </si>
  <si>
    <t>Módosítás I.</t>
  </si>
  <si>
    <t>Módosított ei. 10.03.</t>
  </si>
  <si>
    <t>Módosított 10.03.</t>
  </si>
  <si>
    <t>Módosított ei.10.03.</t>
  </si>
  <si>
    <t>Módosított ei.10.01.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</si>
</sst>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7">
    <xf numFmtId="0" fontId="0" fillId="0" borderId="0" xfId="0"/>
    <xf numFmtId="164" fontId="3" fillId="0" borderId="0" xfId="0" applyNumberFormat="1" applyFont="1" applyAlignment="1">
      <alignment horizontal="right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textRotation="180" wrapText="1"/>
    </xf>
    <xf numFmtId="0" fontId="10" fillId="0" borderId="0" xfId="1"/>
    <xf numFmtId="0" fontId="12" fillId="0" borderId="1" xfId="0" applyFont="1" applyBorder="1" applyAlignment="1">
      <alignment horizontal="right" vertical="center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49" fontId="1" fillId="0" borderId="26" xfId="1" applyNumberFormat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3" fillId="0" borderId="0" xfId="1" applyFont="1"/>
    <xf numFmtId="0" fontId="1" fillId="0" borderId="4" xfId="1" applyFont="1" applyBorder="1" applyAlignment="1">
      <alignment horizontal="left" vertical="center" wrapText="1" indent="1"/>
    </xf>
    <xf numFmtId="164" fontId="1" fillId="0" borderId="5" xfId="1" applyNumberFormat="1" applyFont="1" applyBorder="1" applyAlignment="1">
      <alignment horizontal="right" vertical="center" wrapText="1"/>
    </xf>
    <xf numFmtId="49" fontId="14" fillId="0" borderId="9" xfId="1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/>
      <protection locked="0"/>
    </xf>
    <xf numFmtId="49" fontId="14" fillId="0" borderId="13" xfId="1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 indent="1"/>
    </xf>
    <xf numFmtId="164" fontId="14" fillId="0" borderId="15" xfId="1" applyNumberFormat="1" applyFont="1" applyBorder="1" applyAlignment="1" applyProtection="1">
      <alignment horizontal="right" vertical="center" wrapText="1"/>
      <protection locked="0"/>
    </xf>
    <xf numFmtId="49" fontId="14" fillId="0" borderId="25" xfId="1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164" fontId="14" fillId="0" borderId="30" xfId="1" applyNumberFormat="1" applyFont="1" applyBorder="1" applyAlignment="1" applyProtection="1">
      <alignment horizontal="right" vertical="center" wrapText="1"/>
      <protection locked="0"/>
    </xf>
    <xf numFmtId="164" fontId="2" fillId="0" borderId="5" xfId="1" applyNumberFormat="1" applyFont="1" applyBorder="1" applyAlignment="1">
      <alignment horizontal="right" vertical="center" wrapText="1"/>
    </xf>
    <xf numFmtId="164" fontId="14" fillId="0" borderId="11" xfId="1" applyNumberFormat="1" applyFont="1" applyBorder="1" applyAlignment="1">
      <alignment horizontal="right" vertical="center" wrapText="1"/>
    </xf>
    <xf numFmtId="164" fontId="10" fillId="0" borderId="15" xfId="1" applyNumberFormat="1" applyBorder="1" applyAlignment="1" applyProtection="1">
      <alignment horizontal="right" vertical="center" wrapText="1"/>
      <protection locked="0"/>
    </xf>
    <xf numFmtId="164" fontId="10" fillId="0" borderId="30" xfId="1" applyNumberFormat="1" applyBorder="1" applyAlignment="1" applyProtection="1">
      <alignment horizontal="right" vertical="center" wrapText="1"/>
      <protection locked="0"/>
    </xf>
    <xf numFmtId="164" fontId="10" fillId="0" borderId="11" xfId="1" applyNumberFormat="1" applyBorder="1" applyAlignment="1" applyProtection="1">
      <alignment horizontal="right" vertical="center" wrapText="1"/>
      <protection locked="0"/>
    </xf>
    <xf numFmtId="49" fontId="16" fillId="0" borderId="3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 applyProtection="1">
      <alignment horizontal="right" vertical="center" wrapText="1"/>
      <protection locked="0"/>
    </xf>
    <xf numFmtId="49" fontId="16" fillId="0" borderId="31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right"/>
    </xf>
    <xf numFmtId="0" fontId="17" fillId="0" borderId="0" xfId="1" applyFont="1"/>
    <xf numFmtId="0" fontId="1" fillId="0" borderId="27" xfId="1" applyFont="1" applyBorder="1" applyAlignment="1">
      <alignment vertical="center" wrapText="1"/>
    </xf>
    <xf numFmtId="164" fontId="1" fillId="0" borderId="28" xfId="1" applyNumberFormat="1" applyFont="1" applyBorder="1" applyAlignment="1">
      <alignment horizontal="right" vertical="center" wrapText="1" indent="1"/>
    </xf>
    <xf numFmtId="49" fontId="14" fillId="0" borderId="33" xfId="1" applyNumberFormat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left" vertical="center" wrapText="1" indent="1"/>
    </xf>
    <xf numFmtId="164" fontId="14" fillId="0" borderId="35" xfId="1" applyNumberFormat="1" applyFont="1" applyBorder="1" applyAlignment="1" applyProtection="1">
      <alignment horizontal="right" vertical="center" wrapText="1" indent="1"/>
      <protection locked="0"/>
    </xf>
    <xf numFmtId="0" fontId="14" fillId="0" borderId="14" xfId="1" applyFont="1" applyBorder="1" applyAlignment="1">
      <alignment horizontal="left" vertical="center" wrapText="1" indent="1"/>
    </xf>
    <xf numFmtId="164" fontId="14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0" xfId="1" applyNumberFormat="1" applyFont="1" applyBorder="1" applyAlignment="1" applyProtection="1">
      <alignment horizontal="right" vertical="center" wrapText="1" indent="1"/>
      <protection locked="0"/>
    </xf>
    <xf numFmtId="0" fontId="14" fillId="0" borderId="36" xfId="1" applyFont="1" applyBorder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4" fillId="0" borderId="14" xfId="1" applyFont="1" applyBorder="1" applyAlignment="1">
      <alignment horizontal="left" indent="6"/>
    </xf>
    <xf numFmtId="0" fontId="14" fillId="0" borderId="14" xfId="1" applyFont="1" applyBorder="1" applyAlignment="1">
      <alignment horizontal="left" vertical="center" wrapText="1" indent="6"/>
    </xf>
    <xf numFmtId="49" fontId="14" fillId="0" borderId="19" xfId="1" applyNumberFormat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left" vertical="center" wrapText="1" indent="6"/>
    </xf>
    <xf numFmtId="49" fontId="14" fillId="0" borderId="37" xfId="1" applyNumberFormat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left" vertical="center" wrapText="1" indent="6"/>
    </xf>
    <xf numFmtId="164" fontId="14" fillId="0" borderId="39" xfId="1" applyNumberFormat="1" applyFont="1" applyBorder="1" applyAlignment="1" applyProtection="1">
      <alignment horizontal="right" vertical="center" wrapText="1" indent="1"/>
      <protection locked="0"/>
    </xf>
    <xf numFmtId="0" fontId="1" fillId="0" borderId="4" xfId="1" applyFont="1" applyBorder="1" applyAlignment="1">
      <alignment vertical="center" wrapText="1"/>
    </xf>
    <xf numFmtId="164" fontId="1" fillId="0" borderId="5" xfId="1" applyNumberFormat="1" applyFont="1" applyBorder="1" applyAlignment="1">
      <alignment horizontal="righ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0" fontId="14" fillId="0" borderId="29" xfId="1" applyFont="1" applyBorder="1" applyAlignment="1">
      <alignment horizontal="left" vertical="center" wrapText="1" indent="1"/>
    </xf>
    <xf numFmtId="164" fontId="14" fillId="0" borderId="40" xfId="1" applyNumberFormat="1" applyFont="1" applyBorder="1" applyAlignment="1" applyProtection="1">
      <alignment horizontal="right" vertical="center" wrapText="1" indent="1"/>
      <protection locked="0"/>
    </xf>
    <xf numFmtId="0" fontId="14" fillId="0" borderId="10" xfId="1" applyFont="1" applyBorder="1" applyAlignment="1">
      <alignment horizontal="left" vertical="center" wrapText="1" indent="6"/>
    </xf>
    <xf numFmtId="164" fontId="14" fillId="0" borderId="41" xfId="1" applyNumberFormat="1" applyFont="1" applyBorder="1" applyAlignment="1" applyProtection="1">
      <alignment horizontal="right" vertical="center" wrapText="1" indent="1"/>
      <protection locked="0"/>
    </xf>
    <xf numFmtId="0" fontId="2" fillId="0" borderId="4" xfId="1" applyFont="1" applyBorder="1" applyAlignment="1">
      <alignment horizontal="left" vertical="center" wrapText="1" indent="1"/>
    </xf>
    <xf numFmtId="0" fontId="14" fillId="0" borderId="10" xfId="1" applyFont="1" applyBorder="1" applyAlignment="1">
      <alignment horizontal="left" vertical="center" wrapText="1" indent="1"/>
    </xf>
    <xf numFmtId="0" fontId="14" fillId="0" borderId="20" xfId="1" applyFont="1" applyBorder="1" applyAlignment="1">
      <alignment horizontal="left" vertical="center" wrapText="1" indent="1"/>
    </xf>
    <xf numFmtId="164" fontId="2" fillId="0" borderId="5" xfId="1" applyNumberFormat="1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5" xfId="0" quotePrefix="1" applyNumberFormat="1" applyFont="1" applyBorder="1" applyAlignment="1">
      <alignment horizontal="right" vertical="center" wrapText="1" indent="1"/>
    </xf>
    <xf numFmtId="0" fontId="18" fillId="0" borderId="0" xfId="1" applyFont="1"/>
    <xf numFmtId="0" fontId="2" fillId="0" borderId="0" xfId="1" applyFont="1"/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4" fontId="16" fillId="0" borderId="0" xfId="0" quotePrefix="1" applyNumberFormat="1" applyFont="1" applyAlignment="1">
      <alignment horizontal="right" vertical="center" wrapText="1" indent="1"/>
    </xf>
    <xf numFmtId="49" fontId="10" fillId="0" borderId="0" xfId="1" applyNumberFormat="1" applyAlignment="1">
      <alignment horizontal="center" vertical="center"/>
    </xf>
    <xf numFmtId="0" fontId="10" fillId="0" borderId="0" xfId="1" applyAlignment="1">
      <alignment horizontal="right" vertical="center" indent="1"/>
    </xf>
    <xf numFmtId="0" fontId="2" fillId="0" borderId="7" xfId="1" applyFont="1" applyBorder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9" fillId="0" borderId="1" xfId="0" applyFont="1" applyBorder="1" applyAlignment="1">
      <alignment horizontal="right" vertical="center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64" fontId="5" fillId="0" borderId="5" xfId="1" applyNumberFormat="1" applyFont="1" applyBorder="1" applyAlignment="1">
      <alignment horizontal="right" vertical="center" wrapText="1" indent="1"/>
    </xf>
    <xf numFmtId="164" fontId="2" fillId="0" borderId="0" xfId="1" applyNumberFormat="1" applyFont="1" applyAlignment="1">
      <alignment horizontal="right" vertical="center" wrapText="1"/>
    </xf>
    <xf numFmtId="49" fontId="20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0" xfId="1" applyFont="1"/>
    <xf numFmtId="0" fontId="21" fillId="0" borderId="0" xfId="1" applyFont="1" applyAlignment="1">
      <alignment horizontal="center" vertical="center" wrapText="1"/>
    </xf>
    <xf numFmtId="0" fontId="20" fillId="0" borderId="0" xfId="1" applyFont="1" applyAlignment="1">
      <alignment wrapText="1"/>
    </xf>
    <xf numFmtId="49" fontId="21" fillId="0" borderId="0" xfId="1" applyNumberFormat="1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49" fontId="21" fillId="0" borderId="3" xfId="1" applyNumberFormat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21" fillId="0" borderId="42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49" fontId="21" fillId="0" borderId="26" xfId="1" applyNumberFormat="1" applyFont="1" applyBorder="1" applyAlignment="1">
      <alignment horizontal="center" vertical="center" wrapText="1"/>
    </xf>
    <xf numFmtId="0" fontId="21" fillId="0" borderId="45" xfId="1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47" xfId="1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1" fillId="0" borderId="44" xfId="1" applyFont="1" applyBorder="1" applyAlignment="1">
      <alignment horizontal="left" vertical="center" wrapText="1" indent="1"/>
    </xf>
    <xf numFmtId="164" fontId="21" fillId="0" borderId="42" xfId="1" applyNumberFormat="1" applyFont="1" applyBorder="1" applyAlignment="1">
      <alignment horizontal="right" vertical="center" wrapText="1"/>
    </xf>
    <xf numFmtId="164" fontId="21" fillId="0" borderId="7" xfId="1" applyNumberFormat="1" applyFont="1" applyBorder="1" applyAlignment="1">
      <alignment horizontal="right" vertical="center" wrapText="1"/>
    </xf>
    <xf numFmtId="164" fontId="21" fillId="0" borderId="21" xfId="1" applyNumberFormat="1" applyFont="1" applyBorder="1" applyAlignment="1">
      <alignment horizontal="right" vertical="center" wrapText="1"/>
    </xf>
    <xf numFmtId="49" fontId="20" fillId="0" borderId="9" xfId="1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left" vertical="center" wrapText="1" indent="1"/>
    </xf>
    <xf numFmtId="164" fontId="20" fillId="0" borderId="49" xfId="1" applyNumberFormat="1" applyFont="1" applyBorder="1" applyAlignment="1" applyProtection="1">
      <alignment horizontal="right" vertical="center" wrapText="1"/>
      <protection locked="0"/>
    </xf>
    <xf numFmtId="164" fontId="20" fillId="0" borderId="8" xfId="1" applyNumberFormat="1" applyFont="1" applyBorder="1" applyAlignment="1" applyProtection="1">
      <alignment horizontal="right" vertical="center" wrapText="1"/>
      <protection locked="0"/>
    </xf>
    <xf numFmtId="164" fontId="20" fillId="0" borderId="50" xfId="1" applyNumberFormat="1" applyFont="1" applyBorder="1" applyAlignment="1" applyProtection="1">
      <alignment horizontal="right" vertical="center" wrapText="1"/>
      <protection locked="0"/>
    </xf>
    <xf numFmtId="49" fontId="20" fillId="0" borderId="13" xfId="1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 indent="1"/>
    </xf>
    <xf numFmtId="164" fontId="20" fillId="0" borderId="51" xfId="1" applyNumberFormat="1" applyFont="1" applyBorder="1" applyAlignment="1" applyProtection="1">
      <alignment horizontal="right" vertical="center" wrapText="1"/>
      <protection locked="0"/>
    </xf>
    <xf numFmtId="164" fontId="20" fillId="0" borderId="12" xfId="1" applyNumberFormat="1" applyFont="1" applyBorder="1" applyAlignment="1" applyProtection="1">
      <alignment horizontal="right" vertical="center" wrapText="1"/>
      <protection locked="0"/>
    </xf>
    <xf numFmtId="164" fontId="20" fillId="0" borderId="40" xfId="1" applyNumberFormat="1" applyFont="1" applyBorder="1" applyAlignment="1" applyProtection="1">
      <alignment horizontal="right" vertical="center" wrapText="1"/>
      <protection locked="0"/>
    </xf>
    <xf numFmtId="49" fontId="20" fillId="0" borderId="25" xfId="1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horizontal="left" vertical="center" wrapText="1" indent="1"/>
    </xf>
    <xf numFmtId="0" fontId="21" fillId="0" borderId="44" xfId="0" applyFont="1" applyBorder="1" applyAlignment="1">
      <alignment horizontal="left" vertical="center" wrapText="1" indent="1"/>
    </xf>
    <xf numFmtId="164" fontId="20" fillId="0" borderId="53" xfId="1" applyNumberFormat="1" applyFont="1" applyBorder="1" applyAlignment="1" applyProtection="1">
      <alignment horizontal="right" vertical="center" wrapText="1"/>
      <protection locked="0"/>
    </xf>
    <xf numFmtId="164" fontId="20" fillId="0" borderId="54" xfId="1" applyNumberFormat="1" applyFont="1" applyBorder="1" applyAlignment="1" applyProtection="1">
      <alignment horizontal="right" vertical="center" wrapText="1"/>
      <protection locked="0"/>
    </xf>
    <xf numFmtId="164" fontId="20" fillId="0" borderId="41" xfId="1" applyNumberFormat="1" applyFont="1" applyBorder="1" applyAlignment="1" applyProtection="1">
      <alignment horizontal="right" vertical="center" wrapText="1"/>
      <protection locked="0"/>
    </xf>
    <xf numFmtId="164" fontId="20" fillId="0" borderId="49" xfId="1" applyNumberFormat="1" applyFont="1" applyBorder="1" applyAlignment="1">
      <alignment horizontal="right" vertical="center" wrapText="1"/>
    </xf>
    <xf numFmtId="164" fontId="20" fillId="0" borderId="8" xfId="1" applyNumberFormat="1" applyFont="1" applyBorder="1" applyAlignment="1">
      <alignment horizontal="right" vertical="center" wrapText="1"/>
    </xf>
    <xf numFmtId="164" fontId="20" fillId="0" borderId="50" xfId="1" applyNumberFormat="1" applyFont="1" applyBorder="1" applyAlignment="1">
      <alignment horizontal="right" vertical="center" wrapText="1"/>
    </xf>
    <xf numFmtId="49" fontId="20" fillId="0" borderId="31" xfId="1" applyNumberFormat="1" applyFont="1" applyBorder="1" applyAlignment="1">
      <alignment horizontal="center" vertical="center" wrapText="1"/>
    </xf>
    <xf numFmtId="0" fontId="20" fillId="0" borderId="55" xfId="0" applyFont="1" applyBorder="1" applyAlignment="1">
      <alignment horizontal="left" vertical="center" wrapText="1" indent="1"/>
    </xf>
    <xf numFmtId="164" fontId="20" fillId="0" borderId="56" xfId="1" applyNumberFormat="1" applyFont="1" applyBorder="1" applyAlignment="1" applyProtection="1">
      <alignment horizontal="right" vertical="center" wrapText="1"/>
      <protection locked="0"/>
    </xf>
    <xf numFmtId="164" fontId="20" fillId="0" borderId="6" xfId="1" applyNumberFormat="1" applyFont="1" applyBorder="1" applyAlignment="1" applyProtection="1">
      <alignment horizontal="right" vertical="center" wrapText="1"/>
      <protection locked="0"/>
    </xf>
    <xf numFmtId="164" fontId="20" fillId="0" borderId="57" xfId="1" applyNumberFormat="1" applyFont="1" applyBorder="1" applyAlignment="1" applyProtection="1">
      <alignment horizontal="right" vertical="center" wrapText="1"/>
      <protection locked="0"/>
    </xf>
    <xf numFmtId="49" fontId="21" fillId="0" borderId="42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left" vertical="center" wrapText="1" indent="1"/>
    </xf>
    <xf numFmtId="49" fontId="21" fillId="0" borderId="3" xfId="0" applyNumberFormat="1" applyFont="1" applyBorder="1" applyAlignment="1">
      <alignment horizontal="center" vertical="center" wrapText="1"/>
    </xf>
    <xf numFmtId="49" fontId="20" fillId="0" borderId="19" xfId="1" applyNumberFormat="1" applyFont="1" applyBorder="1" applyAlignment="1">
      <alignment horizontal="center" vertical="center" wrapText="1"/>
    </xf>
    <xf numFmtId="0" fontId="20" fillId="0" borderId="58" xfId="0" applyFont="1" applyBorder="1" applyAlignment="1">
      <alignment horizontal="left" vertical="center" wrapText="1" indent="1"/>
    </xf>
    <xf numFmtId="164" fontId="20" fillId="0" borderId="16" xfId="1" applyNumberFormat="1" applyFont="1" applyBorder="1" applyAlignment="1" applyProtection="1">
      <alignment horizontal="right" vertical="center" wrapText="1"/>
      <protection locked="0"/>
    </xf>
    <xf numFmtId="164" fontId="20" fillId="0" borderId="18" xfId="1" applyNumberFormat="1" applyFont="1" applyBorder="1" applyAlignment="1" applyProtection="1">
      <alignment horizontal="right" vertical="center" wrapText="1"/>
      <protection locked="0"/>
    </xf>
    <xf numFmtId="164" fontId="20" fillId="0" borderId="59" xfId="1" applyNumberFormat="1" applyFont="1" applyBorder="1" applyAlignment="1" applyProtection="1">
      <alignment horizontal="right" vertical="center" wrapText="1"/>
      <protection locked="0"/>
    </xf>
    <xf numFmtId="49" fontId="20" fillId="0" borderId="9" xfId="0" applyNumberFormat="1" applyFont="1" applyBorder="1" applyAlignment="1">
      <alignment horizontal="center" vertical="center" wrapText="1"/>
    </xf>
    <xf numFmtId="164" fontId="21" fillId="0" borderId="42" xfId="1" applyNumberFormat="1" applyFont="1" applyBorder="1" applyAlignment="1" applyProtection="1">
      <alignment horizontal="right" vertical="center" wrapText="1"/>
      <protection locked="0"/>
    </xf>
    <xf numFmtId="164" fontId="21" fillId="0" borderId="7" xfId="1" applyNumberFormat="1" applyFont="1" applyBorder="1" applyAlignment="1" applyProtection="1">
      <alignment horizontal="right" vertical="center" wrapText="1"/>
      <protection locked="0"/>
    </xf>
    <xf numFmtId="164" fontId="21" fillId="0" borderId="21" xfId="1" applyNumberFormat="1" applyFont="1" applyBorder="1" applyAlignment="1" applyProtection="1">
      <alignment horizontal="right" vertical="center" wrapText="1"/>
      <protection locked="0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55" xfId="0" applyFont="1" applyBorder="1" applyAlignment="1">
      <alignment horizontal="left" vertical="center" wrapText="1" indent="1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164" fontId="21" fillId="0" borderId="0" xfId="1" applyNumberFormat="1" applyFont="1" applyAlignment="1">
      <alignment horizontal="right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45" xfId="1" applyFont="1" applyBorder="1" applyAlignment="1">
      <alignment vertical="center" wrapText="1"/>
    </xf>
    <xf numFmtId="164" fontId="21" fillId="0" borderId="46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164" fontId="21" fillId="0" borderId="28" xfId="1" applyNumberFormat="1" applyFont="1" applyBorder="1" applyAlignment="1">
      <alignment horizontal="right" vertical="center" wrapText="1"/>
    </xf>
    <xf numFmtId="49" fontId="20" fillId="0" borderId="33" xfId="1" applyNumberFormat="1" applyFont="1" applyBorder="1" applyAlignment="1">
      <alignment horizontal="center" vertical="center" wrapText="1"/>
    </xf>
    <xf numFmtId="0" fontId="20" fillId="0" borderId="60" xfId="1" applyFont="1" applyBorder="1" applyAlignment="1">
      <alignment horizontal="left" vertical="center" wrapText="1" indent="1"/>
    </xf>
    <xf numFmtId="164" fontId="20" fillId="0" borderId="61" xfId="1" applyNumberFormat="1" applyFont="1" applyBorder="1" applyAlignment="1" applyProtection="1">
      <alignment horizontal="right" vertical="center" wrapText="1"/>
      <protection locked="0"/>
    </xf>
    <xf numFmtId="164" fontId="20" fillId="0" borderId="23" xfId="1" applyNumberFormat="1" applyFont="1" applyBorder="1" applyAlignment="1" applyProtection="1">
      <alignment horizontal="right" vertical="center" wrapText="1"/>
      <protection locked="0"/>
    </xf>
    <xf numFmtId="164" fontId="20" fillId="0" borderId="35" xfId="1" applyNumberFormat="1" applyFont="1" applyBorder="1" applyAlignment="1" applyProtection="1">
      <alignment horizontal="right" vertical="center" wrapText="1"/>
      <protection locked="0"/>
    </xf>
    <xf numFmtId="0" fontId="20" fillId="0" borderId="17" xfId="1" applyFont="1" applyBorder="1" applyAlignment="1">
      <alignment horizontal="left" vertical="center" wrapText="1" indent="1"/>
    </xf>
    <xf numFmtId="164" fontId="20" fillId="0" borderId="15" xfId="1" applyNumberFormat="1" applyFont="1" applyBorder="1" applyAlignment="1" applyProtection="1">
      <alignment horizontal="right" vertical="center" wrapText="1"/>
      <protection locked="0"/>
    </xf>
    <xf numFmtId="164" fontId="20" fillId="0" borderId="30" xfId="1" applyNumberFormat="1" applyFont="1" applyBorder="1" applyAlignment="1" applyProtection="1">
      <alignment horizontal="right" vertical="center" wrapText="1"/>
      <protection locked="0"/>
    </xf>
    <xf numFmtId="0" fontId="20" fillId="0" borderId="62" xfId="1" applyFont="1" applyBorder="1" applyAlignment="1">
      <alignment horizontal="left" vertical="center" wrapText="1" indent="1"/>
    </xf>
    <xf numFmtId="0" fontId="20" fillId="0" borderId="0" xfId="1" applyFont="1" applyAlignment="1">
      <alignment horizontal="left" vertical="center" wrapText="1" indent="1"/>
    </xf>
    <xf numFmtId="0" fontId="20" fillId="0" borderId="17" xfId="1" applyFont="1" applyBorder="1" applyAlignment="1">
      <alignment horizontal="left" indent="6"/>
    </xf>
    <xf numFmtId="0" fontId="20" fillId="0" borderId="17" xfId="1" applyFont="1" applyBorder="1" applyAlignment="1">
      <alignment horizontal="left" vertical="center" wrapText="1" indent="6"/>
    </xf>
    <xf numFmtId="0" fontId="20" fillId="0" borderId="52" xfId="1" applyFont="1" applyBorder="1" applyAlignment="1">
      <alignment horizontal="left" vertical="center" wrapText="1" indent="6"/>
    </xf>
    <xf numFmtId="49" fontId="20" fillId="0" borderId="37" xfId="1" applyNumberFormat="1" applyFont="1" applyBorder="1" applyAlignment="1">
      <alignment horizontal="center" vertical="center" wrapText="1"/>
    </xf>
    <xf numFmtId="0" fontId="20" fillId="0" borderId="63" xfId="1" applyFont="1" applyBorder="1" applyAlignment="1">
      <alignment horizontal="left" vertical="center" wrapText="1" indent="6"/>
    </xf>
    <xf numFmtId="164" fontId="20" fillId="0" borderId="64" xfId="1" applyNumberFormat="1" applyFont="1" applyBorder="1" applyAlignment="1" applyProtection="1">
      <alignment horizontal="right" vertical="center" wrapText="1"/>
      <protection locked="0"/>
    </xf>
    <xf numFmtId="164" fontId="20" fillId="0" borderId="24" xfId="1" applyNumberFormat="1" applyFont="1" applyBorder="1" applyAlignment="1" applyProtection="1">
      <alignment horizontal="right" vertical="center" wrapText="1"/>
      <protection locked="0"/>
    </xf>
    <xf numFmtId="164" fontId="20" fillId="0" borderId="39" xfId="1" applyNumberFormat="1" applyFont="1" applyBorder="1" applyAlignment="1" applyProtection="1">
      <alignment horizontal="right" vertical="center" wrapText="1"/>
      <protection locked="0"/>
    </xf>
    <xf numFmtId="0" fontId="21" fillId="0" borderId="44" xfId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right" vertical="center" wrapText="1"/>
    </xf>
    <xf numFmtId="164" fontId="20" fillId="0" borderId="11" xfId="1" applyNumberFormat="1" applyFont="1" applyBorder="1" applyAlignment="1" applyProtection="1">
      <alignment horizontal="right" vertical="center" wrapText="1"/>
      <protection locked="0"/>
    </xf>
    <xf numFmtId="0" fontId="20" fillId="0" borderId="52" xfId="1" applyFont="1" applyBorder="1" applyAlignment="1">
      <alignment horizontal="left" vertical="center" wrapText="1" indent="1"/>
    </xf>
    <xf numFmtId="0" fontId="20" fillId="0" borderId="48" xfId="1" applyFont="1" applyBorder="1" applyAlignment="1">
      <alignment horizontal="left" vertical="center" wrapText="1" indent="6"/>
    </xf>
    <xf numFmtId="0" fontId="20" fillId="0" borderId="48" xfId="1" applyFont="1" applyBorder="1" applyAlignment="1">
      <alignment horizontal="left" vertical="center" wrapText="1" indent="1"/>
    </xf>
    <xf numFmtId="0" fontId="21" fillId="0" borderId="21" xfId="1" applyFont="1" applyBorder="1" applyAlignment="1">
      <alignment horizontal="left" vertical="center" wrapText="1" indent="1"/>
    </xf>
    <xf numFmtId="0" fontId="20" fillId="0" borderId="58" xfId="1" applyFont="1" applyBorder="1" applyAlignment="1">
      <alignment horizontal="left" vertical="center" wrapText="1" indent="1"/>
    </xf>
    <xf numFmtId="164" fontId="21" fillId="0" borderId="42" xfId="0" applyNumberFormat="1" applyFont="1" applyBorder="1" applyAlignment="1">
      <alignment horizontal="right" vertical="center" wrapText="1"/>
    </xf>
    <xf numFmtId="164" fontId="21" fillId="0" borderId="7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2" xfId="0" quotePrefix="1" applyNumberFormat="1" applyFont="1" applyBorder="1" applyAlignment="1">
      <alignment horizontal="right" vertical="center" wrapText="1"/>
    </xf>
    <xf numFmtId="164" fontId="21" fillId="0" borderId="7" xfId="0" quotePrefix="1" applyNumberFormat="1" applyFont="1" applyBorder="1" applyAlignment="1">
      <alignment horizontal="right" vertical="center" wrapText="1"/>
    </xf>
    <xf numFmtId="164" fontId="21" fillId="0" borderId="5" xfId="0" quotePrefix="1" applyNumberFormat="1" applyFont="1" applyBorder="1" applyAlignment="1">
      <alignment horizontal="right" vertical="center" wrapText="1"/>
    </xf>
    <xf numFmtId="164" fontId="21" fillId="0" borderId="0" xfId="0" quotePrefix="1" applyNumberFormat="1" applyFont="1" applyAlignment="1">
      <alignment horizontal="right" vertical="center" wrapText="1"/>
    </xf>
    <xf numFmtId="0" fontId="21" fillId="0" borderId="7" xfId="1" applyFont="1" applyBorder="1" applyAlignment="1">
      <alignment horizontal="right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  <xf numFmtId="0" fontId="21" fillId="0" borderId="3" xfId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right" vertical="center" wrapText="1" indent="1"/>
    </xf>
    <xf numFmtId="49" fontId="20" fillId="0" borderId="0" xfId="0" applyNumberFormat="1" applyFont="1" applyAlignment="1">
      <alignment horizontal="center" vertical="center" wrapText="1"/>
    </xf>
    <xf numFmtId="164" fontId="23" fillId="0" borderId="0" xfId="0" applyNumberFormat="1" applyFont="1" applyAlignment="1">
      <alignment vertical="center" wrapText="1"/>
    </xf>
    <xf numFmtId="0" fontId="24" fillId="0" borderId="0" xfId="0" applyFont="1" applyAlignment="1" applyProtection="1">
      <alignment horizontal="right" vertical="top"/>
      <protection locked="0"/>
    </xf>
    <xf numFmtId="164" fontId="1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6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164" fontId="1" fillId="0" borderId="21" xfId="0" applyNumberFormat="1" applyFont="1" applyBorder="1" applyAlignment="1">
      <alignment horizontal="right" vertical="center" wrapText="1" indent="1"/>
    </xf>
    <xf numFmtId="1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31" fillId="0" borderId="0" xfId="1" applyFont="1"/>
    <xf numFmtId="0" fontId="21" fillId="0" borderId="0" xfId="1" applyFont="1"/>
    <xf numFmtId="0" fontId="32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horizontal="right"/>
    </xf>
    <xf numFmtId="164" fontId="14" fillId="3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Alignment="1">
      <alignment horizontal="center"/>
    </xf>
    <xf numFmtId="164" fontId="1" fillId="0" borderId="0" xfId="1" applyNumberFormat="1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/>
    </xf>
    <xf numFmtId="164" fontId="14" fillId="0" borderId="7" xfId="1" applyNumberFormat="1" applyFont="1" applyBorder="1" applyAlignment="1" applyProtection="1">
      <alignment horizontal="right" vertical="center" wrapText="1"/>
      <protection locked="0"/>
    </xf>
    <xf numFmtId="164" fontId="2" fillId="0" borderId="7" xfId="1" applyNumberFormat="1" applyFont="1" applyBorder="1" applyAlignment="1" applyProtection="1">
      <alignment horizontal="right" vertical="center" wrapText="1"/>
      <protection locked="0"/>
    </xf>
    <xf numFmtId="164" fontId="4" fillId="0" borderId="7" xfId="0" applyNumberFormat="1" applyFont="1" applyBorder="1" applyAlignment="1">
      <alignment horizontal="right" vertical="center" wrapText="1" indent="1"/>
    </xf>
    <xf numFmtId="164" fontId="4" fillId="0" borderId="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4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1" applyNumberFormat="1" applyFont="1" applyBorder="1" applyAlignment="1" applyProtection="1">
      <alignment horizontal="right" vertical="center" wrapText="1"/>
      <protection locked="0"/>
    </xf>
    <xf numFmtId="164" fontId="30" fillId="0" borderId="12" xfId="1" applyNumberFormat="1" applyFont="1" applyBorder="1" applyAlignment="1">
      <alignment horizontal="right" vertical="center" wrapText="1" indent="1"/>
    </xf>
    <xf numFmtId="164" fontId="30" fillId="0" borderId="7" xfId="1" applyNumberFormat="1" applyFont="1" applyBorder="1" applyAlignment="1">
      <alignment horizontal="right" vertical="center" wrapText="1" indent="1"/>
    </xf>
    <xf numFmtId="164" fontId="30" fillId="0" borderId="8" xfId="1" applyNumberFormat="1" applyFont="1" applyBorder="1" applyAlignment="1">
      <alignment horizontal="right" vertical="center" wrapText="1" indent="1"/>
    </xf>
    <xf numFmtId="164" fontId="29" fillId="0" borderId="7" xfId="1" applyNumberFormat="1" applyFont="1" applyBorder="1" applyAlignment="1">
      <alignment horizontal="right" vertical="center" wrapText="1" indent="1"/>
    </xf>
    <xf numFmtId="0" fontId="2" fillId="0" borderId="0" xfId="1" applyFont="1" applyAlignment="1">
      <alignment horizontal="center"/>
    </xf>
    <xf numFmtId="164" fontId="1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/>
    </xf>
    <xf numFmtId="164" fontId="21" fillId="0" borderId="0" xfId="1" applyNumberFormat="1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 vertical="center"/>
    </xf>
    <xf numFmtId="0" fontId="2" fillId="0" borderId="22" xfId="1" applyFont="1" applyBorder="1" applyAlignment="1">
      <alignment horizontal="center"/>
    </xf>
    <xf numFmtId="164" fontId="25" fillId="0" borderId="24" xfId="1" applyNumberFormat="1" applyFont="1" applyBorder="1" applyAlignment="1">
      <alignment horizontal="right" vertical="center" wrapText="1" indent="1"/>
    </xf>
    <xf numFmtId="164" fontId="25" fillId="0" borderId="12" xfId="1" applyNumberFormat="1" applyFont="1" applyBorder="1" applyAlignment="1">
      <alignment horizontal="right" vertical="center" wrapText="1" indent="1"/>
    </xf>
    <xf numFmtId="164" fontId="30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4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1" fillId="0" borderId="1" xfId="1" applyNumberFormat="1" applyFont="1" applyBorder="1" applyAlignment="1">
      <alignment horizontal="left"/>
    </xf>
    <xf numFmtId="0" fontId="2" fillId="0" borderId="42" xfId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1" fillId="0" borderId="0" xfId="1" applyFont="1" applyAlignment="1">
      <alignment horizontal="center"/>
    </xf>
    <xf numFmtId="164" fontId="22" fillId="0" borderId="1" xfId="1" applyNumberFormat="1" applyFont="1" applyBorder="1" applyAlignment="1">
      <alignment horizontal="left" vertical="center"/>
    </xf>
    <xf numFmtId="49" fontId="21" fillId="0" borderId="0" xfId="1" applyNumberFormat="1" applyFont="1" applyAlignment="1">
      <alignment horizontal="left" vertical="center" wrapText="1"/>
    </xf>
    <xf numFmtId="164" fontId="21" fillId="0" borderId="0" xfId="1" applyNumberFormat="1" applyFont="1" applyAlignment="1">
      <alignment horizontal="center" vertical="center"/>
    </xf>
    <xf numFmtId="164" fontId="22" fillId="0" borderId="1" xfId="1" applyNumberFormat="1" applyFont="1" applyBorder="1" applyAlignment="1">
      <alignment horizontal="left"/>
    </xf>
    <xf numFmtId="0" fontId="21" fillId="0" borderId="42" xfId="1" applyFont="1" applyBorder="1" applyAlignment="1">
      <alignment horizontal="left"/>
    </xf>
    <xf numFmtId="0" fontId="21" fillId="0" borderId="43" xfId="1" applyFont="1" applyBorder="1" applyAlignment="1">
      <alignment horizontal="left"/>
    </xf>
    <xf numFmtId="164" fontId="4" fillId="0" borderId="7" xfId="0" applyNumberFormat="1" applyFont="1" applyBorder="1" applyAlignment="1">
      <alignment horizontal="centerContinuous" vertical="center" wrapText="1"/>
    </xf>
    <xf numFmtId="164" fontId="7" fillId="0" borderId="8" xfId="0" applyNumberFormat="1" applyFont="1" applyBorder="1" applyAlignment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left" vertical="center" wrapText="1" indent="1"/>
      <protection locked="0"/>
    </xf>
    <xf numFmtId="164" fontId="7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4" fillId="0" borderId="7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8" xfId="0" applyNumberFormat="1" applyFont="1" applyBorder="1" applyAlignment="1">
      <alignment horizontal="left" vertical="center" wrapText="1" indent="1"/>
    </xf>
    <xf numFmtId="164" fontId="3" fillId="0" borderId="18" xfId="0" applyNumberFormat="1" applyFont="1" applyBorder="1" applyAlignment="1">
      <alignment horizontal="righ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 indent="1"/>
    </xf>
    <xf numFmtId="164" fontId="9" fillId="0" borderId="8" xfId="0" applyNumberFormat="1" applyFont="1" applyBorder="1" applyAlignment="1">
      <alignment horizontal="left" vertical="center" wrapText="1" indent="1"/>
    </xf>
    <xf numFmtId="164" fontId="7" fillId="0" borderId="5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7" fillId="0" borderId="54" xfId="0" applyNumberFormat="1" applyFont="1" applyBorder="1" applyAlignment="1">
      <alignment horizontal="center" vertical="center" wrapText="1"/>
    </xf>
    <xf numFmtId="164" fontId="7" fillId="0" borderId="54" xfId="0" applyNumberFormat="1" applyFont="1" applyBorder="1" applyAlignment="1">
      <alignment horizontal="left" vertical="center" wrapText="1" indent="1"/>
    </xf>
    <xf numFmtId="164" fontId="7" fillId="0" borderId="54" xfId="0" applyNumberFormat="1" applyFont="1" applyBorder="1" applyAlignment="1" applyProtection="1">
      <alignment horizontal="left" vertical="center" wrapText="1" indent="1"/>
      <protection locked="0"/>
    </xf>
    <xf numFmtId="164" fontId="4" fillId="0" borderId="6" xfId="0" applyNumberFormat="1" applyFont="1" applyBorder="1" applyAlignment="1">
      <alignment horizontal="lef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7" fillId="0" borderId="12" xfId="0" applyNumberFormat="1" applyFont="1" applyBorder="1" applyAlignment="1">
      <alignment horizontal="left" vertical="center" wrapText="1" indent="2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>
      <alignment horizontal="left" vertical="center" wrapText="1" indent="2"/>
    </xf>
    <xf numFmtId="164" fontId="7" fillId="0" borderId="54" xfId="0" applyNumberFormat="1" applyFont="1" applyBorder="1" applyAlignment="1">
      <alignment horizontal="left" vertical="center" wrapText="1" indent="2"/>
    </xf>
    <xf numFmtId="164" fontId="2" fillId="0" borderId="0" xfId="0" applyNumberFormat="1" applyFont="1" applyAlignment="1">
      <alignment horizontal="centerContinuous" vertical="center" wrapText="1"/>
    </xf>
    <xf numFmtId="164" fontId="9" fillId="0" borderId="0" xfId="0" applyNumberFormat="1" applyFont="1" applyAlignment="1">
      <alignment horizontal="centerContinuous" vertical="center"/>
    </xf>
    <xf numFmtId="164" fontId="9" fillId="0" borderId="8" xfId="0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 indent="1"/>
    </xf>
    <xf numFmtId="164" fontId="1" fillId="0" borderId="7" xfId="1" applyNumberFormat="1" applyFont="1" applyBorder="1" applyAlignment="1">
      <alignment horizontal="right" vertical="center" wrapText="1"/>
    </xf>
    <xf numFmtId="49" fontId="14" fillId="0" borderId="8" xfId="1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 indent="1"/>
    </xf>
    <xf numFmtId="164" fontId="14" fillId="0" borderId="8" xfId="1" applyNumberFormat="1" applyFont="1" applyBorder="1" applyAlignment="1" applyProtection="1">
      <alignment horizontal="right" vertical="center" wrapText="1"/>
      <protection locked="0"/>
    </xf>
    <xf numFmtId="49" fontId="14" fillId="0" borderId="12" xfId="1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164" fontId="14" fillId="0" borderId="12" xfId="1" applyNumberFormat="1" applyFont="1" applyBorder="1" applyAlignment="1" applyProtection="1">
      <alignment horizontal="right" vertical="center" wrapText="1"/>
      <protection locked="0"/>
    </xf>
    <xf numFmtId="49" fontId="14" fillId="0" borderId="54" xfId="1" applyNumberFormat="1" applyFont="1" applyBorder="1" applyAlignment="1">
      <alignment horizontal="center" vertical="center" wrapText="1"/>
    </xf>
    <xf numFmtId="0" fontId="15" fillId="0" borderId="54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164" fontId="14" fillId="0" borderId="54" xfId="1" applyNumberFormat="1" applyFont="1" applyBorder="1" applyAlignment="1" applyProtection="1">
      <alignment horizontal="right" vertical="center" wrapText="1"/>
      <protection locked="0"/>
    </xf>
    <xf numFmtId="164" fontId="2" fillId="0" borderId="7" xfId="1" applyNumberFormat="1" applyFont="1" applyBorder="1" applyAlignment="1">
      <alignment horizontal="right" vertical="center" wrapText="1"/>
    </xf>
    <xf numFmtId="164" fontId="14" fillId="0" borderId="8" xfId="1" applyNumberFormat="1" applyFont="1" applyBorder="1" applyAlignment="1">
      <alignment horizontal="right" vertical="center" wrapText="1"/>
    </xf>
    <xf numFmtId="164" fontId="10" fillId="0" borderId="12" xfId="1" applyNumberFormat="1" applyBorder="1" applyAlignment="1" applyProtection="1">
      <alignment horizontal="right" vertical="center" wrapText="1"/>
      <protection locked="0"/>
    </xf>
    <xf numFmtId="164" fontId="10" fillId="0" borderId="54" xfId="1" applyNumberFormat="1" applyBorder="1" applyAlignment="1" applyProtection="1">
      <alignment horizontal="right" vertical="center" wrapText="1"/>
      <protection locked="0"/>
    </xf>
    <xf numFmtId="164" fontId="10" fillId="0" borderId="8" xfId="1" applyNumberFormat="1" applyBorder="1" applyAlignment="1" applyProtection="1">
      <alignment horizontal="right" vertical="center" wrapText="1"/>
      <protection locked="0"/>
    </xf>
    <xf numFmtId="49" fontId="16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54" xfId="0" applyNumberFormat="1" applyFont="1" applyBorder="1" applyAlignment="1">
      <alignment horizontal="center" vertical="center" wrapText="1"/>
    </xf>
    <xf numFmtId="164" fontId="1" fillId="0" borderId="7" xfId="1" applyNumberFormat="1" applyFont="1" applyBorder="1" applyAlignment="1" applyProtection="1">
      <alignment horizontal="right" vertical="center" wrapText="1"/>
      <protection locked="0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 indent="1"/>
    </xf>
    <xf numFmtId="0" fontId="1" fillId="0" borderId="2" xfId="1" applyFont="1" applyBorder="1" applyAlignment="1">
      <alignment vertical="center" wrapText="1"/>
    </xf>
    <xf numFmtId="164" fontId="1" fillId="0" borderId="2" xfId="1" applyNumberFormat="1" applyFont="1" applyBorder="1" applyAlignment="1">
      <alignment horizontal="right" vertical="center" wrapText="1" indent="1"/>
    </xf>
    <xf numFmtId="49" fontId="14" fillId="0" borderId="23" xfId="1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4" fillId="0" borderId="23" xfId="1" applyNumberFormat="1" applyFont="1" applyBorder="1" applyAlignment="1" applyProtection="1">
      <alignment horizontal="right" vertical="center" wrapText="1" indent="1"/>
      <protection locked="0"/>
    </xf>
    <xf numFmtId="0" fontId="14" fillId="0" borderId="12" xfId="1" applyFont="1" applyBorder="1" applyAlignment="1">
      <alignment horizontal="left" vertical="center" wrapText="1" indent="1"/>
    </xf>
    <xf numFmtId="164" fontId="14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54" xfId="1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12" xfId="1" applyFont="1" applyBorder="1" applyAlignment="1">
      <alignment horizontal="left" indent="6"/>
    </xf>
    <xf numFmtId="0" fontId="14" fillId="0" borderId="12" xfId="1" applyFont="1" applyBorder="1" applyAlignment="1">
      <alignment horizontal="left" vertical="center" wrapText="1" indent="6"/>
    </xf>
    <xf numFmtId="49" fontId="14" fillId="0" borderId="18" xfId="1" applyNumberFormat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left" vertical="center" wrapText="1" indent="6"/>
    </xf>
    <xf numFmtId="49" fontId="14" fillId="0" borderId="24" xfId="1" applyNumberFormat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 indent="6"/>
    </xf>
    <xf numFmtId="164" fontId="14" fillId="0" borderId="24" xfId="1" applyNumberFormat="1" applyFont="1" applyBorder="1" applyAlignment="1" applyProtection="1">
      <alignment horizontal="right" vertical="center" wrapText="1" indent="1"/>
      <protection locked="0"/>
    </xf>
    <xf numFmtId="0" fontId="1" fillId="0" borderId="7" xfId="1" applyFont="1" applyBorder="1" applyAlignment="1">
      <alignment vertical="center" wrapText="1"/>
    </xf>
    <xf numFmtId="164" fontId="1" fillId="0" borderId="7" xfId="1" applyNumberFormat="1" applyFont="1" applyBorder="1" applyAlignment="1">
      <alignment horizontal="right" vertical="center" wrapText="1" indent="1"/>
    </xf>
    <xf numFmtId="164" fontId="14" fillId="0" borderId="8" xfId="1" applyNumberFormat="1" applyFont="1" applyBorder="1" applyAlignment="1" applyProtection="1">
      <alignment horizontal="right" vertical="center" wrapText="1" indent="1"/>
      <protection locked="0"/>
    </xf>
    <xf numFmtId="0" fontId="14" fillId="0" borderId="54" xfId="1" applyFont="1" applyBorder="1" applyAlignment="1">
      <alignment horizontal="left" vertical="center" wrapText="1" indent="1"/>
    </xf>
    <xf numFmtId="0" fontId="14" fillId="0" borderId="8" xfId="1" applyFont="1" applyBorder="1" applyAlignment="1">
      <alignment horizontal="left" vertical="center" wrapText="1" indent="6"/>
    </xf>
    <xf numFmtId="0" fontId="2" fillId="0" borderId="7" xfId="1" applyFont="1" applyBorder="1" applyAlignment="1">
      <alignment horizontal="left" vertical="center" wrapText="1" indent="1"/>
    </xf>
    <xf numFmtId="0" fontId="14" fillId="0" borderId="8" xfId="1" applyFont="1" applyBorder="1" applyAlignment="1">
      <alignment horizontal="left" vertical="center" wrapText="1" indent="1"/>
    </xf>
    <xf numFmtId="164" fontId="2" fillId="0" borderId="7" xfId="1" applyNumberFormat="1" applyFont="1" applyBorder="1" applyAlignment="1">
      <alignment horizontal="right" vertical="center" wrapText="1" indent="1"/>
    </xf>
    <xf numFmtId="0" fontId="10" fillId="0" borderId="18" xfId="1" applyBorder="1" applyAlignment="1">
      <alignment horizontal="right" vertical="center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7" xfId="0" quotePrefix="1" applyNumberFormat="1" applyFont="1" applyBorder="1" applyAlignment="1">
      <alignment horizontal="right" vertical="center" wrapText="1" indent="1"/>
    </xf>
    <xf numFmtId="0" fontId="2" fillId="0" borderId="7" xfId="1" applyFont="1" applyBorder="1" applyAlignment="1">
      <alignment horizontal="left"/>
    </xf>
    <xf numFmtId="49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5" fillId="0" borderId="7" xfId="1" applyNumberFormat="1" applyFont="1" applyBorder="1" applyAlignment="1">
      <alignment horizontal="right" vertical="center" wrapText="1" indent="1"/>
    </xf>
    <xf numFmtId="49" fontId="21" fillId="0" borderId="7" xfId="1" applyNumberFormat="1" applyFont="1" applyBorder="1" applyAlignment="1">
      <alignment horizontal="center" vertical="center" wrapText="1"/>
    </xf>
    <xf numFmtId="49" fontId="21" fillId="0" borderId="2" xfId="1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 indent="1"/>
    </xf>
    <xf numFmtId="49" fontId="20" fillId="0" borderId="8" xfId="1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 indent="1"/>
    </xf>
    <xf numFmtId="49" fontId="20" fillId="0" borderId="12" xfId="1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 indent="1"/>
    </xf>
    <xf numFmtId="49" fontId="20" fillId="0" borderId="54" xfId="1" applyNumberFormat="1" applyFont="1" applyBorder="1" applyAlignment="1">
      <alignment horizontal="center" vertical="center" wrapText="1"/>
    </xf>
    <xf numFmtId="0" fontId="20" fillId="0" borderId="54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49" fontId="20" fillId="0" borderId="6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 indent="1"/>
    </xf>
    <xf numFmtId="49" fontId="21" fillId="0" borderId="7" xfId="0" applyNumberFormat="1" applyFont="1" applyBorder="1" applyAlignment="1">
      <alignment horizontal="center" vertical="center" wrapText="1"/>
    </xf>
    <xf numFmtId="49" fontId="20" fillId="0" borderId="18" xfId="1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 indent="1"/>
    </xf>
    <xf numFmtId="49" fontId="20" fillId="0" borderId="8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2" xfId="1" applyFont="1" applyBorder="1" applyAlignment="1">
      <alignment vertical="center" wrapText="1"/>
    </xf>
    <xf numFmtId="49" fontId="20" fillId="0" borderId="23" xfId="1" applyNumberFormat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left" vertical="center" wrapText="1" indent="1"/>
    </xf>
    <xf numFmtId="0" fontId="20" fillId="0" borderId="12" xfId="1" applyFont="1" applyBorder="1" applyAlignment="1">
      <alignment horizontal="left" vertical="center" wrapText="1" indent="1"/>
    </xf>
    <xf numFmtId="0" fontId="20" fillId="0" borderId="18" xfId="1" applyFont="1" applyBorder="1" applyAlignment="1">
      <alignment horizontal="left" vertical="center" wrapText="1" indent="1"/>
    </xf>
    <xf numFmtId="0" fontId="20" fillId="0" borderId="12" xfId="1" applyFont="1" applyBorder="1" applyAlignment="1">
      <alignment horizontal="left" indent="6"/>
    </xf>
    <xf numFmtId="0" fontId="20" fillId="0" borderId="12" xfId="1" applyFont="1" applyBorder="1" applyAlignment="1">
      <alignment horizontal="left" vertical="center" wrapText="1" indent="6"/>
    </xf>
    <xf numFmtId="0" fontId="20" fillId="0" borderId="54" xfId="1" applyFont="1" applyBorder="1" applyAlignment="1">
      <alignment horizontal="left" vertical="center" wrapText="1" indent="6"/>
    </xf>
    <xf numFmtId="49" fontId="20" fillId="0" borderId="24" xfId="1" applyNumberFormat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left" vertical="center" wrapText="1" indent="6"/>
    </xf>
    <xf numFmtId="0" fontId="21" fillId="0" borderId="7" xfId="1" applyFont="1" applyBorder="1" applyAlignment="1">
      <alignment vertical="center" wrapText="1"/>
    </xf>
    <xf numFmtId="0" fontId="20" fillId="0" borderId="54" xfId="1" applyFont="1" applyBorder="1" applyAlignment="1">
      <alignment horizontal="left" vertical="center" wrapText="1" indent="1"/>
    </xf>
    <xf numFmtId="0" fontId="20" fillId="0" borderId="8" xfId="1" applyFont="1" applyBorder="1" applyAlignment="1">
      <alignment horizontal="left" vertical="center" wrapText="1" indent="6"/>
    </xf>
    <xf numFmtId="0" fontId="20" fillId="0" borderId="8" xfId="1" applyFont="1" applyBorder="1" applyAlignment="1">
      <alignment horizontal="left" vertical="center" wrapText="1" indent="1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 applyProtection="1">
      <alignment horizontal="right" vertical="center" wrapText="1" indent="1"/>
      <protection locked="0"/>
    </xf>
    <xf numFmtId="0" fontId="1" fillId="0" borderId="7" xfId="0" applyFont="1" applyBorder="1" applyAlignment="1">
      <alignment horizontal="center" vertical="center" wrapText="1"/>
    </xf>
    <xf numFmtId="0" fontId="25" fillId="0" borderId="2" xfId="1" applyFont="1" applyBorder="1" applyAlignment="1">
      <alignment vertical="center" wrapText="1"/>
    </xf>
    <xf numFmtId="164" fontId="25" fillId="0" borderId="2" xfId="1" applyNumberFormat="1" applyFont="1" applyBorder="1" applyAlignment="1">
      <alignment horizontal="right" vertical="center" wrapText="1" indent="1"/>
    </xf>
    <xf numFmtId="0" fontId="26" fillId="0" borderId="23" xfId="1" applyFont="1" applyBorder="1" applyAlignment="1">
      <alignment horizontal="left" vertical="center" wrapText="1" indent="1"/>
    </xf>
    <xf numFmtId="164" fontId="26" fillId="0" borderId="23" xfId="1" applyNumberFormat="1" applyFont="1" applyBorder="1" applyAlignment="1" applyProtection="1">
      <alignment horizontal="right" vertical="center" wrapText="1" indent="1"/>
      <protection locked="0"/>
    </xf>
    <xf numFmtId="0" fontId="26" fillId="0" borderId="12" xfId="1" applyFont="1" applyBorder="1" applyAlignment="1">
      <alignment horizontal="left" vertical="center" wrapText="1" indent="1"/>
    </xf>
    <xf numFmtId="164" fontId="26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26" fillId="0" borderId="54" xfId="1" applyNumberFormat="1" applyFont="1" applyBorder="1" applyAlignment="1" applyProtection="1">
      <alignment horizontal="right" vertical="center" wrapText="1" indent="1"/>
      <protection locked="0"/>
    </xf>
    <xf numFmtId="164" fontId="26" fillId="0" borderId="18" xfId="1" applyNumberFormat="1" applyFont="1" applyBorder="1" applyAlignment="1" applyProtection="1">
      <alignment horizontal="right" vertical="center" wrapText="1" indent="1"/>
      <protection locked="0"/>
    </xf>
    <xf numFmtId="0" fontId="26" fillId="0" borderId="18" xfId="1" applyFont="1" applyBorder="1" applyAlignment="1">
      <alignment horizontal="left" vertical="center" wrapText="1" indent="1"/>
    </xf>
    <xf numFmtId="0" fontId="26" fillId="0" borderId="12" xfId="1" applyFont="1" applyBorder="1" applyAlignment="1">
      <alignment horizontal="left" indent="4"/>
    </xf>
    <xf numFmtId="0" fontId="26" fillId="0" borderId="12" xfId="1" applyFont="1" applyBorder="1" applyAlignment="1">
      <alignment horizontal="left" vertical="center" wrapText="1" indent="4"/>
    </xf>
    <xf numFmtId="0" fontId="26" fillId="0" borderId="54" xfId="1" applyFont="1" applyBorder="1" applyAlignment="1">
      <alignment horizontal="left" vertical="center" wrapText="1" indent="4"/>
    </xf>
    <xf numFmtId="0" fontId="26" fillId="0" borderId="24" xfId="1" applyFont="1" applyBorder="1" applyAlignment="1">
      <alignment horizontal="left" vertical="center" wrapText="1" indent="4"/>
    </xf>
    <xf numFmtId="164" fontId="26" fillId="0" borderId="24" xfId="1" applyNumberFormat="1" applyFont="1" applyBorder="1" applyAlignment="1" applyProtection="1">
      <alignment horizontal="right" vertical="center" wrapText="1" indent="1"/>
      <protection locked="0"/>
    </xf>
    <xf numFmtId="0" fontId="25" fillId="0" borderId="7" xfId="1" applyFont="1" applyBorder="1" applyAlignment="1">
      <alignment vertical="center" wrapText="1"/>
    </xf>
    <xf numFmtId="164" fontId="25" fillId="0" borderId="7" xfId="1" applyNumberFormat="1" applyFont="1" applyBorder="1" applyAlignment="1">
      <alignment horizontal="right" vertical="center" wrapText="1" indent="1"/>
    </xf>
    <xf numFmtId="164" fontId="26" fillId="0" borderId="8" xfId="1" applyNumberFormat="1" applyFont="1" applyBorder="1" applyAlignment="1" applyProtection="1">
      <alignment horizontal="right" vertical="center" wrapText="1" indent="1"/>
      <protection locked="0"/>
    </xf>
    <xf numFmtId="0" fontId="26" fillId="0" borderId="54" xfId="1" applyFont="1" applyBorder="1" applyAlignment="1">
      <alignment horizontal="left" vertical="center" wrapText="1" indent="1"/>
    </xf>
    <xf numFmtId="0" fontId="26" fillId="0" borderId="8" xfId="1" applyFont="1" applyBorder="1" applyAlignment="1">
      <alignment horizontal="left" vertical="center" wrapText="1" indent="4"/>
    </xf>
    <xf numFmtId="0" fontId="29" fillId="0" borderId="7" xfId="1" applyFont="1" applyBorder="1" applyAlignment="1">
      <alignment horizontal="left" vertical="center" wrapText="1" indent="1"/>
    </xf>
    <xf numFmtId="0" fontId="26" fillId="0" borderId="8" xfId="1" applyFont="1" applyBorder="1" applyAlignment="1">
      <alignment horizontal="left" vertical="center" wrapText="1" indent="1"/>
    </xf>
    <xf numFmtId="164" fontId="21" fillId="0" borderId="7" xfId="0" applyNumberFormat="1" applyFont="1" applyBorder="1" applyAlignment="1">
      <alignment horizontal="right" vertical="center" wrapText="1" indent="1"/>
    </xf>
    <xf numFmtId="164" fontId="21" fillId="0" borderId="7" xfId="0" quotePrefix="1" applyNumberFormat="1" applyFont="1" applyBorder="1" applyAlignment="1">
      <alignment horizontal="right" vertical="center" wrapText="1" indent="1"/>
    </xf>
    <xf numFmtId="0" fontId="25" fillId="0" borderId="7" xfId="1" applyFont="1" applyBorder="1" applyAlignment="1">
      <alignment horizontal="left" vertical="center" wrapText="1" indent="1"/>
    </xf>
    <xf numFmtId="0" fontId="20" fillId="0" borderId="8" xfId="0" applyFont="1" applyBorder="1" applyAlignment="1">
      <alignment horizontal="left" wrapText="1" indent="1"/>
    </xf>
    <xf numFmtId="0" fontId="20" fillId="0" borderId="12" xfId="0" applyFont="1" applyBorder="1" applyAlignment="1">
      <alignment horizontal="left" wrapText="1" indent="1"/>
    </xf>
    <xf numFmtId="164" fontId="28" fillId="2" borderId="12" xfId="1" applyNumberFormat="1" applyFont="1" applyFill="1" applyBorder="1" applyAlignment="1">
      <alignment horizontal="right" vertical="center" wrapText="1" indent="1"/>
    </xf>
    <xf numFmtId="164" fontId="28" fillId="2" borderId="54" xfId="1" applyNumberFormat="1" applyFont="1" applyFill="1" applyBorder="1" applyAlignment="1">
      <alignment horizontal="right" vertical="center" wrapText="1" indent="1"/>
    </xf>
    <xf numFmtId="0" fontId="20" fillId="0" borderId="54" xfId="0" applyFont="1" applyBorder="1" applyAlignment="1">
      <alignment horizontal="left" wrapText="1" indent="1"/>
    </xf>
    <xf numFmtId="164" fontId="26" fillId="2" borderId="54" xfId="1" applyNumberFormat="1" applyFont="1" applyFill="1" applyBorder="1" applyAlignment="1">
      <alignment horizontal="right" vertical="center" wrapText="1" indent="1"/>
    </xf>
    <xf numFmtId="164" fontId="26" fillId="0" borderId="8" xfId="1" applyNumberFormat="1" applyFont="1" applyBorder="1" applyAlignment="1">
      <alignment horizontal="right" vertical="center" wrapText="1" indent="1"/>
    </xf>
    <xf numFmtId="164" fontId="30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30" fillId="0" borderId="54" xfId="1" applyNumberFormat="1" applyFont="1" applyBorder="1" applyAlignment="1" applyProtection="1">
      <alignment horizontal="right" vertical="center" wrapText="1" indent="1"/>
      <protection locked="0"/>
    </xf>
    <xf numFmtId="164" fontId="30" fillId="0" borderId="8" xfId="1" applyNumberFormat="1" applyFont="1" applyBorder="1" applyAlignment="1" applyProtection="1">
      <alignment horizontal="right" vertical="center" wrapText="1" indent="1"/>
      <protection locked="0"/>
    </xf>
    <xf numFmtId="49" fontId="21" fillId="0" borderId="7" xfId="0" applyNumberFormat="1" applyFont="1" applyBorder="1" applyAlignment="1">
      <alignment horizontal="center" wrapText="1"/>
    </xf>
    <xf numFmtId="0" fontId="20" fillId="0" borderId="54" xfId="0" applyFont="1" applyBorder="1" applyAlignment="1">
      <alignment wrapText="1"/>
    </xf>
    <xf numFmtId="0" fontId="20" fillId="0" borderId="18" xfId="0" applyFont="1" applyBorder="1" applyAlignment="1">
      <alignment horizontal="left" wrapText="1" indent="1"/>
    </xf>
    <xf numFmtId="164" fontId="30" fillId="0" borderId="18" xfId="1" applyNumberFormat="1" applyFont="1" applyBorder="1" applyAlignment="1" applyProtection="1">
      <alignment horizontal="right" vertical="center" wrapText="1" indent="1"/>
      <protection locked="0"/>
    </xf>
    <xf numFmtId="49" fontId="20" fillId="0" borderId="8" xfId="0" applyNumberFormat="1" applyFont="1" applyBorder="1" applyAlignment="1">
      <alignment horizontal="center" wrapText="1"/>
    </xf>
    <xf numFmtId="49" fontId="20" fillId="0" borderId="12" xfId="0" applyNumberFormat="1" applyFont="1" applyBorder="1" applyAlignment="1">
      <alignment horizontal="center" wrapText="1"/>
    </xf>
    <xf numFmtId="49" fontId="20" fillId="0" borderId="54" xfId="0" applyNumberFormat="1" applyFont="1" applyBorder="1" applyAlignment="1">
      <alignment horizontal="center" wrapText="1"/>
    </xf>
    <xf numFmtId="164" fontId="25" fillId="0" borderId="7" xfId="1" applyNumberFormat="1" applyFont="1" applyBorder="1" applyAlignment="1" applyProtection="1">
      <alignment horizontal="right" vertical="center" wrapText="1" indent="1"/>
      <protection locked="0"/>
    </xf>
    <xf numFmtId="0" fontId="21" fillId="0" borderId="7" xfId="0" applyFont="1" applyBorder="1" applyAlignment="1">
      <alignment wrapText="1"/>
    </xf>
    <xf numFmtId="49" fontId="21" fillId="0" borderId="6" xfId="0" applyNumberFormat="1" applyFont="1" applyBorder="1" applyAlignment="1">
      <alignment horizontal="center" wrapText="1"/>
    </xf>
    <xf numFmtId="0" fontId="21" fillId="0" borderId="6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 indent="1"/>
    </xf>
    <xf numFmtId="0" fontId="12" fillId="0" borderId="1" xfId="0" applyFont="1" applyBorder="1" applyAlignment="1">
      <alignment horizontal="right"/>
    </xf>
    <xf numFmtId="49" fontId="2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right" vertical="center" wrapText="1" indent="1"/>
    </xf>
    <xf numFmtId="164" fontId="1" fillId="0" borderId="43" xfId="0" applyNumberFormat="1" applyFont="1" applyBorder="1" applyAlignment="1">
      <alignment horizontal="right" vertical="center" wrapText="1" indent="1"/>
    </xf>
    <xf numFmtId="164" fontId="21" fillId="0" borderId="54" xfId="1" applyNumberFormat="1" applyFont="1" applyBorder="1" applyAlignment="1" applyProtection="1">
      <alignment horizontal="right" vertical="center" wrapText="1"/>
      <protection locked="0"/>
    </xf>
    <xf numFmtId="164" fontId="21" fillId="0" borderId="7" xfId="1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I27"/>
  <sheetViews>
    <sheetView view="pageLayout" topLeftCell="A7" zoomScaleNormal="96" workbookViewId="0">
      <selection activeCell="D21" sqref="D21"/>
    </sheetView>
  </sheetViews>
  <sheetFormatPr defaultRowHeight="15" x14ac:dyDescent="0.25"/>
  <cols>
    <col min="1" max="1" width="5.85546875" style="8" customWidth="1"/>
    <col min="2" max="2" width="47.28515625" style="11" customWidth="1"/>
    <col min="3" max="5" width="14" style="8" customWidth="1"/>
    <col min="6" max="6" width="51.42578125" style="8" customWidth="1"/>
    <col min="7" max="9" width="14" style="8" customWidth="1"/>
    <col min="10" max="260" width="9.140625" style="8"/>
    <col min="261" max="261" width="5.85546875" style="8" customWidth="1"/>
    <col min="262" max="262" width="47.28515625" style="8" customWidth="1"/>
    <col min="263" max="263" width="14" style="8" customWidth="1"/>
    <col min="264" max="264" width="47.28515625" style="8" customWidth="1"/>
    <col min="265" max="265" width="14" style="8" customWidth="1"/>
    <col min="266" max="516" width="9.140625" style="8"/>
    <col min="517" max="517" width="5.85546875" style="8" customWidth="1"/>
    <col min="518" max="518" width="47.28515625" style="8" customWidth="1"/>
    <col min="519" max="519" width="14" style="8" customWidth="1"/>
    <col min="520" max="520" width="47.28515625" style="8" customWidth="1"/>
    <col min="521" max="521" width="14" style="8" customWidth="1"/>
    <col min="522" max="772" width="9.140625" style="8"/>
    <col min="773" max="773" width="5.85546875" style="8" customWidth="1"/>
    <col min="774" max="774" width="47.28515625" style="8" customWidth="1"/>
    <col min="775" max="775" width="14" style="8" customWidth="1"/>
    <col min="776" max="776" width="47.28515625" style="8" customWidth="1"/>
    <col min="777" max="777" width="14" style="8" customWidth="1"/>
    <col min="778" max="1028" width="9.140625" style="8"/>
    <col min="1029" max="1029" width="5.85546875" style="8" customWidth="1"/>
    <col min="1030" max="1030" width="47.28515625" style="8" customWidth="1"/>
    <col min="1031" max="1031" width="14" style="8" customWidth="1"/>
    <col min="1032" max="1032" width="47.28515625" style="8" customWidth="1"/>
    <col min="1033" max="1033" width="14" style="8" customWidth="1"/>
    <col min="1034" max="1284" width="9.140625" style="8"/>
    <col min="1285" max="1285" width="5.85546875" style="8" customWidth="1"/>
    <col min="1286" max="1286" width="47.28515625" style="8" customWidth="1"/>
    <col min="1287" max="1287" width="14" style="8" customWidth="1"/>
    <col min="1288" max="1288" width="47.28515625" style="8" customWidth="1"/>
    <col min="1289" max="1289" width="14" style="8" customWidth="1"/>
    <col min="1290" max="1540" width="9.140625" style="8"/>
    <col min="1541" max="1541" width="5.85546875" style="8" customWidth="1"/>
    <col min="1542" max="1542" width="47.28515625" style="8" customWidth="1"/>
    <col min="1543" max="1543" width="14" style="8" customWidth="1"/>
    <col min="1544" max="1544" width="47.28515625" style="8" customWidth="1"/>
    <col min="1545" max="1545" width="14" style="8" customWidth="1"/>
    <col min="1546" max="1796" width="9.140625" style="8"/>
    <col min="1797" max="1797" width="5.85546875" style="8" customWidth="1"/>
    <col min="1798" max="1798" width="47.28515625" style="8" customWidth="1"/>
    <col min="1799" max="1799" width="14" style="8" customWidth="1"/>
    <col min="1800" max="1800" width="47.28515625" style="8" customWidth="1"/>
    <col min="1801" max="1801" width="14" style="8" customWidth="1"/>
    <col min="1802" max="2052" width="9.140625" style="8"/>
    <col min="2053" max="2053" width="5.85546875" style="8" customWidth="1"/>
    <col min="2054" max="2054" width="47.28515625" style="8" customWidth="1"/>
    <col min="2055" max="2055" width="14" style="8" customWidth="1"/>
    <col min="2056" max="2056" width="47.28515625" style="8" customWidth="1"/>
    <col min="2057" max="2057" width="14" style="8" customWidth="1"/>
    <col min="2058" max="2308" width="9.140625" style="8"/>
    <col min="2309" max="2309" width="5.85546875" style="8" customWidth="1"/>
    <col min="2310" max="2310" width="47.28515625" style="8" customWidth="1"/>
    <col min="2311" max="2311" width="14" style="8" customWidth="1"/>
    <col min="2312" max="2312" width="47.28515625" style="8" customWidth="1"/>
    <col min="2313" max="2313" width="14" style="8" customWidth="1"/>
    <col min="2314" max="2564" width="9.140625" style="8"/>
    <col min="2565" max="2565" width="5.85546875" style="8" customWidth="1"/>
    <col min="2566" max="2566" width="47.28515625" style="8" customWidth="1"/>
    <col min="2567" max="2567" width="14" style="8" customWidth="1"/>
    <col min="2568" max="2568" width="47.28515625" style="8" customWidth="1"/>
    <col min="2569" max="2569" width="14" style="8" customWidth="1"/>
    <col min="2570" max="2820" width="9.140625" style="8"/>
    <col min="2821" max="2821" width="5.85546875" style="8" customWidth="1"/>
    <col min="2822" max="2822" width="47.28515625" style="8" customWidth="1"/>
    <col min="2823" max="2823" width="14" style="8" customWidth="1"/>
    <col min="2824" max="2824" width="47.28515625" style="8" customWidth="1"/>
    <col min="2825" max="2825" width="14" style="8" customWidth="1"/>
    <col min="2826" max="3076" width="9.140625" style="8"/>
    <col min="3077" max="3077" width="5.85546875" style="8" customWidth="1"/>
    <col min="3078" max="3078" width="47.28515625" style="8" customWidth="1"/>
    <col min="3079" max="3079" width="14" style="8" customWidth="1"/>
    <col min="3080" max="3080" width="47.28515625" style="8" customWidth="1"/>
    <col min="3081" max="3081" width="14" style="8" customWidth="1"/>
    <col min="3082" max="3332" width="9.140625" style="8"/>
    <col min="3333" max="3333" width="5.85546875" style="8" customWidth="1"/>
    <col min="3334" max="3334" width="47.28515625" style="8" customWidth="1"/>
    <col min="3335" max="3335" width="14" style="8" customWidth="1"/>
    <col min="3336" max="3336" width="47.28515625" style="8" customWidth="1"/>
    <col min="3337" max="3337" width="14" style="8" customWidth="1"/>
    <col min="3338" max="3588" width="9.140625" style="8"/>
    <col min="3589" max="3589" width="5.85546875" style="8" customWidth="1"/>
    <col min="3590" max="3590" width="47.28515625" style="8" customWidth="1"/>
    <col min="3591" max="3591" width="14" style="8" customWidth="1"/>
    <col min="3592" max="3592" width="47.28515625" style="8" customWidth="1"/>
    <col min="3593" max="3593" width="14" style="8" customWidth="1"/>
    <col min="3594" max="3844" width="9.140625" style="8"/>
    <col min="3845" max="3845" width="5.85546875" style="8" customWidth="1"/>
    <col min="3846" max="3846" width="47.28515625" style="8" customWidth="1"/>
    <col min="3847" max="3847" width="14" style="8" customWidth="1"/>
    <col min="3848" max="3848" width="47.28515625" style="8" customWidth="1"/>
    <col min="3849" max="3849" width="14" style="8" customWidth="1"/>
    <col min="3850" max="4100" width="9.140625" style="8"/>
    <col min="4101" max="4101" width="5.85546875" style="8" customWidth="1"/>
    <col min="4102" max="4102" width="47.28515625" style="8" customWidth="1"/>
    <col min="4103" max="4103" width="14" style="8" customWidth="1"/>
    <col min="4104" max="4104" width="47.28515625" style="8" customWidth="1"/>
    <col min="4105" max="4105" width="14" style="8" customWidth="1"/>
    <col min="4106" max="4356" width="9.140625" style="8"/>
    <col min="4357" max="4357" width="5.85546875" style="8" customWidth="1"/>
    <col min="4358" max="4358" width="47.28515625" style="8" customWidth="1"/>
    <col min="4359" max="4359" width="14" style="8" customWidth="1"/>
    <col min="4360" max="4360" width="47.28515625" style="8" customWidth="1"/>
    <col min="4361" max="4361" width="14" style="8" customWidth="1"/>
    <col min="4362" max="4612" width="9.140625" style="8"/>
    <col min="4613" max="4613" width="5.85546875" style="8" customWidth="1"/>
    <col min="4614" max="4614" width="47.28515625" style="8" customWidth="1"/>
    <col min="4615" max="4615" width="14" style="8" customWidth="1"/>
    <col min="4616" max="4616" width="47.28515625" style="8" customWidth="1"/>
    <col min="4617" max="4617" width="14" style="8" customWidth="1"/>
    <col min="4618" max="4868" width="9.140625" style="8"/>
    <col min="4869" max="4869" width="5.85546875" style="8" customWidth="1"/>
    <col min="4870" max="4870" width="47.28515625" style="8" customWidth="1"/>
    <col min="4871" max="4871" width="14" style="8" customWidth="1"/>
    <col min="4872" max="4872" width="47.28515625" style="8" customWidth="1"/>
    <col min="4873" max="4873" width="14" style="8" customWidth="1"/>
    <col min="4874" max="5124" width="9.140625" style="8"/>
    <col min="5125" max="5125" width="5.85546875" style="8" customWidth="1"/>
    <col min="5126" max="5126" width="47.28515625" style="8" customWidth="1"/>
    <col min="5127" max="5127" width="14" style="8" customWidth="1"/>
    <col min="5128" max="5128" width="47.28515625" style="8" customWidth="1"/>
    <col min="5129" max="5129" width="14" style="8" customWidth="1"/>
    <col min="5130" max="5380" width="9.140625" style="8"/>
    <col min="5381" max="5381" width="5.85546875" style="8" customWidth="1"/>
    <col min="5382" max="5382" width="47.28515625" style="8" customWidth="1"/>
    <col min="5383" max="5383" width="14" style="8" customWidth="1"/>
    <col min="5384" max="5384" width="47.28515625" style="8" customWidth="1"/>
    <col min="5385" max="5385" width="14" style="8" customWidth="1"/>
    <col min="5386" max="5636" width="9.140625" style="8"/>
    <col min="5637" max="5637" width="5.85546875" style="8" customWidth="1"/>
    <col min="5638" max="5638" width="47.28515625" style="8" customWidth="1"/>
    <col min="5639" max="5639" width="14" style="8" customWidth="1"/>
    <col min="5640" max="5640" width="47.28515625" style="8" customWidth="1"/>
    <col min="5641" max="5641" width="14" style="8" customWidth="1"/>
    <col min="5642" max="5892" width="9.140625" style="8"/>
    <col min="5893" max="5893" width="5.85546875" style="8" customWidth="1"/>
    <col min="5894" max="5894" width="47.28515625" style="8" customWidth="1"/>
    <col min="5895" max="5895" width="14" style="8" customWidth="1"/>
    <col min="5896" max="5896" width="47.28515625" style="8" customWidth="1"/>
    <col min="5897" max="5897" width="14" style="8" customWidth="1"/>
    <col min="5898" max="6148" width="9.140625" style="8"/>
    <col min="6149" max="6149" width="5.85546875" style="8" customWidth="1"/>
    <col min="6150" max="6150" width="47.28515625" style="8" customWidth="1"/>
    <col min="6151" max="6151" width="14" style="8" customWidth="1"/>
    <col min="6152" max="6152" width="47.28515625" style="8" customWidth="1"/>
    <col min="6153" max="6153" width="14" style="8" customWidth="1"/>
    <col min="6154" max="6404" width="9.140625" style="8"/>
    <col min="6405" max="6405" width="5.85546875" style="8" customWidth="1"/>
    <col min="6406" max="6406" width="47.28515625" style="8" customWidth="1"/>
    <col min="6407" max="6407" width="14" style="8" customWidth="1"/>
    <col min="6408" max="6408" width="47.28515625" style="8" customWidth="1"/>
    <col min="6409" max="6409" width="14" style="8" customWidth="1"/>
    <col min="6410" max="6660" width="9.140625" style="8"/>
    <col min="6661" max="6661" width="5.85546875" style="8" customWidth="1"/>
    <col min="6662" max="6662" width="47.28515625" style="8" customWidth="1"/>
    <col min="6663" max="6663" width="14" style="8" customWidth="1"/>
    <col min="6664" max="6664" width="47.28515625" style="8" customWidth="1"/>
    <col min="6665" max="6665" width="14" style="8" customWidth="1"/>
    <col min="6666" max="6916" width="9.140625" style="8"/>
    <col min="6917" max="6917" width="5.85546875" style="8" customWidth="1"/>
    <col min="6918" max="6918" width="47.28515625" style="8" customWidth="1"/>
    <col min="6919" max="6919" width="14" style="8" customWidth="1"/>
    <col min="6920" max="6920" width="47.28515625" style="8" customWidth="1"/>
    <col min="6921" max="6921" width="14" style="8" customWidth="1"/>
    <col min="6922" max="7172" width="9.140625" style="8"/>
    <col min="7173" max="7173" width="5.85546875" style="8" customWidth="1"/>
    <col min="7174" max="7174" width="47.28515625" style="8" customWidth="1"/>
    <col min="7175" max="7175" width="14" style="8" customWidth="1"/>
    <col min="7176" max="7176" width="47.28515625" style="8" customWidth="1"/>
    <col min="7177" max="7177" width="14" style="8" customWidth="1"/>
    <col min="7178" max="7428" width="9.140625" style="8"/>
    <col min="7429" max="7429" width="5.85546875" style="8" customWidth="1"/>
    <col min="7430" max="7430" width="47.28515625" style="8" customWidth="1"/>
    <col min="7431" max="7431" width="14" style="8" customWidth="1"/>
    <col min="7432" max="7432" width="47.28515625" style="8" customWidth="1"/>
    <col min="7433" max="7433" width="14" style="8" customWidth="1"/>
    <col min="7434" max="7684" width="9.140625" style="8"/>
    <col min="7685" max="7685" width="5.85546875" style="8" customWidth="1"/>
    <col min="7686" max="7686" width="47.28515625" style="8" customWidth="1"/>
    <col min="7687" max="7687" width="14" style="8" customWidth="1"/>
    <col min="7688" max="7688" width="47.28515625" style="8" customWidth="1"/>
    <col min="7689" max="7689" width="14" style="8" customWidth="1"/>
    <col min="7690" max="7940" width="9.140625" style="8"/>
    <col min="7941" max="7941" width="5.85546875" style="8" customWidth="1"/>
    <col min="7942" max="7942" width="47.28515625" style="8" customWidth="1"/>
    <col min="7943" max="7943" width="14" style="8" customWidth="1"/>
    <col min="7944" max="7944" width="47.28515625" style="8" customWidth="1"/>
    <col min="7945" max="7945" width="14" style="8" customWidth="1"/>
    <col min="7946" max="8196" width="9.140625" style="8"/>
    <col min="8197" max="8197" width="5.85546875" style="8" customWidth="1"/>
    <col min="8198" max="8198" width="47.28515625" style="8" customWidth="1"/>
    <col min="8199" max="8199" width="14" style="8" customWidth="1"/>
    <col min="8200" max="8200" width="47.28515625" style="8" customWidth="1"/>
    <col min="8201" max="8201" width="14" style="8" customWidth="1"/>
    <col min="8202" max="8452" width="9.140625" style="8"/>
    <col min="8453" max="8453" width="5.85546875" style="8" customWidth="1"/>
    <col min="8454" max="8454" width="47.28515625" style="8" customWidth="1"/>
    <col min="8455" max="8455" width="14" style="8" customWidth="1"/>
    <col min="8456" max="8456" width="47.28515625" style="8" customWidth="1"/>
    <col min="8457" max="8457" width="14" style="8" customWidth="1"/>
    <col min="8458" max="8708" width="9.140625" style="8"/>
    <col min="8709" max="8709" width="5.85546875" style="8" customWidth="1"/>
    <col min="8710" max="8710" width="47.28515625" style="8" customWidth="1"/>
    <col min="8711" max="8711" width="14" style="8" customWidth="1"/>
    <col min="8712" max="8712" width="47.28515625" style="8" customWidth="1"/>
    <col min="8713" max="8713" width="14" style="8" customWidth="1"/>
    <col min="8714" max="8964" width="9.140625" style="8"/>
    <col min="8965" max="8965" width="5.85546875" style="8" customWidth="1"/>
    <col min="8966" max="8966" width="47.28515625" style="8" customWidth="1"/>
    <col min="8967" max="8967" width="14" style="8" customWidth="1"/>
    <col min="8968" max="8968" width="47.28515625" style="8" customWidth="1"/>
    <col min="8969" max="8969" width="14" style="8" customWidth="1"/>
    <col min="8970" max="9220" width="9.140625" style="8"/>
    <col min="9221" max="9221" width="5.85546875" style="8" customWidth="1"/>
    <col min="9222" max="9222" width="47.28515625" style="8" customWidth="1"/>
    <col min="9223" max="9223" width="14" style="8" customWidth="1"/>
    <col min="9224" max="9224" width="47.28515625" style="8" customWidth="1"/>
    <col min="9225" max="9225" width="14" style="8" customWidth="1"/>
    <col min="9226" max="9476" width="9.140625" style="8"/>
    <col min="9477" max="9477" width="5.85546875" style="8" customWidth="1"/>
    <col min="9478" max="9478" width="47.28515625" style="8" customWidth="1"/>
    <col min="9479" max="9479" width="14" style="8" customWidth="1"/>
    <col min="9480" max="9480" width="47.28515625" style="8" customWidth="1"/>
    <col min="9481" max="9481" width="14" style="8" customWidth="1"/>
    <col min="9482" max="9732" width="9.140625" style="8"/>
    <col min="9733" max="9733" width="5.85546875" style="8" customWidth="1"/>
    <col min="9734" max="9734" width="47.28515625" style="8" customWidth="1"/>
    <col min="9735" max="9735" width="14" style="8" customWidth="1"/>
    <col min="9736" max="9736" width="47.28515625" style="8" customWidth="1"/>
    <col min="9737" max="9737" width="14" style="8" customWidth="1"/>
    <col min="9738" max="9988" width="9.140625" style="8"/>
    <col min="9989" max="9989" width="5.85546875" style="8" customWidth="1"/>
    <col min="9990" max="9990" width="47.28515625" style="8" customWidth="1"/>
    <col min="9991" max="9991" width="14" style="8" customWidth="1"/>
    <col min="9992" max="9992" width="47.28515625" style="8" customWidth="1"/>
    <col min="9993" max="9993" width="14" style="8" customWidth="1"/>
    <col min="9994" max="10244" width="9.140625" style="8"/>
    <col min="10245" max="10245" width="5.85546875" style="8" customWidth="1"/>
    <col min="10246" max="10246" width="47.28515625" style="8" customWidth="1"/>
    <col min="10247" max="10247" width="14" style="8" customWidth="1"/>
    <col min="10248" max="10248" width="47.28515625" style="8" customWidth="1"/>
    <col min="10249" max="10249" width="14" style="8" customWidth="1"/>
    <col min="10250" max="10500" width="9.140625" style="8"/>
    <col min="10501" max="10501" width="5.85546875" style="8" customWidth="1"/>
    <col min="10502" max="10502" width="47.28515625" style="8" customWidth="1"/>
    <col min="10503" max="10503" width="14" style="8" customWidth="1"/>
    <col min="10504" max="10504" width="47.28515625" style="8" customWidth="1"/>
    <col min="10505" max="10505" width="14" style="8" customWidth="1"/>
    <col min="10506" max="10756" width="9.140625" style="8"/>
    <col min="10757" max="10757" width="5.85546875" style="8" customWidth="1"/>
    <col min="10758" max="10758" width="47.28515625" style="8" customWidth="1"/>
    <col min="10759" max="10759" width="14" style="8" customWidth="1"/>
    <col min="10760" max="10760" width="47.28515625" style="8" customWidth="1"/>
    <col min="10761" max="10761" width="14" style="8" customWidth="1"/>
    <col min="10762" max="11012" width="9.140625" style="8"/>
    <col min="11013" max="11013" width="5.85546875" style="8" customWidth="1"/>
    <col min="11014" max="11014" width="47.28515625" style="8" customWidth="1"/>
    <col min="11015" max="11015" width="14" style="8" customWidth="1"/>
    <col min="11016" max="11016" width="47.28515625" style="8" customWidth="1"/>
    <col min="11017" max="11017" width="14" style="8" customWidth="1"/>
    <col min="11018" max="11268" width="9.140625" style="8"/>
    <col min="11269" max="11269" width="5.85546875" style="8" customWidth="1"/>
    <col min="11270" max="11270" width="47.28515625" style="8" customWidth="1"/>
    <col min="11271" max="11271" width="14" style="8" customWidth="1"/>
    <col min="11272" max="11272" width="47.28515625" style="8" customWidth="1"/>
    <col min="11273" max="11273" width="14" style="8" customWidth="1"/>
    <col min="11274" max="11524" width="9.140625" style="8"/>
    <col min="11525" max="11525" width="5.85546875" style="8" customWidth="1"/>
    <col min="11526" max="11526" width="47.28515625" style="8" customWidth="1"/>
    <col min="11527" max="11527" width="14" style="8" customWidth="1"/>
    <col min="11528" max="11528" width="47.28515625" style="8" customWidth="1"/>
    <col min="11529" max="11529" width="14" style="8" customWidth="1"/>
    <col min="11530" max="11780" width="9.140625" style="8"/>
    <col min="11781" max="11781" width="5.85546875" style="8" customWidth="1"/>
    <col min="11782" max="11782" width="47.28515625" style="8" customWidth="1"/>
    <col min="11783" max="11783" width="14" style="8" customWidth="1"/>
    <col min="11784" max="11784" width="47.28515625" style="8" customWidth="1"/>
    <col min="11785" max="11785" width="14" style="8" customWidth="1"/>
    <col min="11786" max="12036" width="9.140625" style="8"/>
    <col min="12037" max="12037" width="5.85546875" style="8" customWidth="1"/>
    <col min="12038" max="12038" width="47.28515625" style="8" customWidth="1"/>
    <col min="12039" max="12039" width="14" style="8" customWidth="1"/>
    <col min="12040" max="12040" width="47.28515625" style="8" customWidth="1"/>
    <col min="12041" max="12041" width="14" style="8" customWidth="1"/>
    <col min="12042" max="12292" width="9.140625" style="8"/>
    <col min="12293" max="12293" width="5.85546875" style="8" customWidth="1"/>
    <col min="12294" max="12294" width="47.28515625" style="8" customWidth="1"/>
    <col min="12295" max="12295" width="14" style="8" customWidth="1"/>
    <col min="12296" max="12296" width="47.28515625" style="8" customWidth="1"/>
    <col min="12297" max="12297" width="14" style="8" customWidth="1"/>
    <col min="12298" max="12548" width="9.140625" style="8"/>
    <col min="12549" max="12549" width="5.85546875" style="8" customWidth="1"/>
    <col min="12550" max="12550" width="47.28515625" style="8" customWidth="1"/>
    <col min="12551" max="12551" width="14" style="8" customWidth="1"/>
    <col min="12552" max="12552" width="47.28515625" style="8" customWidth="1"/>
    <col min="12553" max="12553" width="14" style="8" customWidth="1"/>
    <col min="12554" max="12804" width="9.140625" style="8"/>
    <col min="12805" max="12805" width="5.85546875" style="8" customWidth="1"/>
    <col min="12806" max="12806" width="47.28515625" style="8" customWidth="1"/>
    <col min="12807" max="12807" width="14" style="8" customWidth="1"/>
    <col min="12808" max="12808" width="47.28515625" style="8" customWidth="1"/>
    <col min="12809" max="12809" width="14" style="8" customWidth="1"/>
    <col min="12810" max="13060" width="9.140625" style="8"/>
    <col min="13061" max="13061" width="5.85546875" style="8" customWidth="1"/>
    <col min="13062" max="13062" width="47.28515625" style="8" customWidth="1"/>
    <col min="13063" max="13063" width="14" style="8" customWidth="1"/>
    <col min="13064" max="13064" width="47.28515625" style="8" customWidth="1"/>
    <col min="13065" max="13065" width="14" style="8" customWidth="1"/>
    <col min="13066" max="13316" width="9.140625" style="8"/>
    <col min="13317" max="13317" width="5.85546875" style="8" customWidth="1"/>
    <col min="13318" max="13318" width="47.28515625" style="8" customWidth="1"/>
    <col min="13319" max="13319" width="14" style="8" customWidth="1"/>
    <col min="13320" max="13320" width="47.28515625" style="8" customWidth="1"/>
    <col min="13321" max="13321" width="14" style="8" customWidth="1"/>
    <col min="13322" max="13572" width="9.140625" style="8"/>
    <col min="13573" max="13573" width="5.85546875" style="8" customWidth="1"/>
    <col min="13574" max="13574" width="47.28515625" style="8" customWidth="1"/>
    <col min="13575" max="13575" width="14" style="8" customWidth="1"/>
    <col min="13576" max="13576" width="47.28515625" style="8" customWidth="1"/>
    <col min="13577" max="13577" width="14" style="8" customWidth="1"/>
    <col min="13578" max="13828" width="9.140625" style="8"/>
    <col min="13829" max="13829" width="5.85546875" style="8" customWidth="1"/>
    <col min="13830" max="13830" width="47.28515625" style="8" customWidth="1"/>
    <col min="13831" max="13831" width="14" style="8" customWidth="1"/>
    <col min="13832" max="13832" width="47.28515625" style="8" customWidth="1"/>
    <col min="13833" max="13833" width="14" style="8" customWidth="1"/>
    <col min="13834" max="14084" width="9.140625" style="8"/>
    <col min="14085" max="14085" width="5.85546875" style="8" customWidth="1"/>
    <col min="14086" max="14086" width="47.28515625" style="8" customWidth="1"/>
    <col min="14087" max="14087" width="14" style="8" customWidth="1"/>
    <col min="14088" max="14088" width="47.28515625" style="8" customWidth="1"/>
    <col min="14089" max="14089" width="14" style="8" customWidth="1"/>
    <col min="14090" max="14340" width="9.140625" style="8"/>
    <col min="14341" max="14341" width="5.85546875" style="8" customWidth="1"/>
    <col min="14342" max="14342" width="47.28515625" style="8" customWidth="1"/>
    <col min="14343" max="14343" width="14" style="8" customWidth="1"/>
    <col min="14344" max="14344" width="47.28515625" style="8" customWidth="1"/>
    <col min="14345" max="14345" width="14" style="8" customWidth="1"/>
    <col min="14346" max="14596" width="9.140625" style="8"/>
    <col min="14597" max="14597" width="5.85546875" style="8" customWidth="1"/>
    <col min="14598" max="14598" width="47.28515625" style="8" customWidth="1"/>
    <col min="14599" max="14599" width="14" style="8" customWidth="1"/>
    <col min="14600" max="14600" width="47.28515625" style="8" customWidth="1"/>
    <col min="14601" max="14601" width="14" style="8" customWidth="1"/>
    <col min="14602" max="14852" width="9.140625" style="8"/>
    <col min="14853" max="14853" width="5.85546875" style="8" customWidth="1"/>
    <col min="14854" max="14854" width="47.28515625" style="8" customWidth="1"/>
    <col min="14855" max="14855" width="14" style="8" customWidth="1"/>
    <col min="14856" max="14856" width="47.28515625" style="8" customWidth="1"/>
    <col min="14857" max="14857" width="14" style="8" customWidth="1"/>
    <col min="14858" max="15108" width="9.140625" style="8"/>
    <col min="15109" max="15109" width="5.85546875" style="8" customWidth="1"/>
    <col min="15110" max="15110" width="47.28515625" style="8" customWidth="1"/>
    <col min="15111" max="15111" width="14" style="8" customWidth="1"/>
    <col min="15112" max="15112" width="47.28515625" style="8" customWidth="1"/>
    <col min="15113" max="15113" width="14" style="8" customWidth="1"/>
    <col min="15114" max="15364" width="9.140625" style="8"/>
    <col min="15365" max="15365" width="5.85546875" style="8" customWidth="1"/>
    <col min="15366" max="15366" width="47.28515625" style="8" customWidth="1"/>
    <col min="15367" max="15367" width="14" style="8" customWidth="1"/>
    <col min="15368" max="15368" width="47.28515625" style="8" customWidth="1"/>
    <col min="15369" max="15369" width="14" style="8" customWidth="1"/>
    <col min="15370" max="15620" width="9.140625" style="8"/>
    <col min="15621" max="15621" width="5.85546875" style="8" customWidth="1"/>
    <col min="15622" max="15622" width="47.28515625" style="8" customWidth="1"/>
    <col min="15623" max="15623" width="14" style="8" customWidth="1"/>
    <col min="15624" max="15624" width="47.28515625" style="8" customWidth="1"/>
    <col min="15625" max="15625" width="14" style="8" customWidth="1"/>
    <col min="15626" max="15876" width="9.140625" style="8"/>
    <col min="15877" max="15877" width="5.85546875" style="8" customWidth="1"/>
    <col min="15878" max="15878" width="47.28515625" style="8" customWidth="1"/>
    <col min="15879" max="15879" width="14" style="8" customWidth="1"/>
    <col min="15880" max="15880" width="47.28515625" style="8" customWidth="1"/>
    <col min="15881" max="15881" width="14" style="8" customWidth="1"/>
    <col min="15882" max="16132" width="9.140625" style="8"/>
    <col min="16133" max="16133" width="5.85546875" style="8" customWidth="1"/>
    <col min="16134" max="16134" width="47.28515625" style="8" customWidth="1"/>
    <col min="16135" max="16135" width="14" style="8" customWidth="1"/>
    <col min="16136" max="16136" width="47.28515625" style="8" customWidth="1"/>
    <col min="16137" max="16137" width="14" style="8" customWidth="1"/>
    <col min="16138" max="16384" width="9.140625" style="8"/>
  </cols>
  <sheetData>
    <row r="1" spans="1:9" ht="15.75" customHeight="1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9" ht="15.75" x14ac:dyDescent="0.25">
      <c r="A2" s="253" t="s">
        <v>1</v>
      </c>
      <c r="B2" s="253"/>
      <c r="H2" s="1"/>
      <c r="I2" s="1" t="s">
        <v>2</v>
      </c>
    </row>
    <row r="3" spans="1:9" ht="16.5" thickBot="1" x14ac:dyDescent="0.3">
      <c r="A3" s="6"/>
      <c r="B3" s="7"/>
      <c r="G3" s="1"/>
      <c r="H3" s="1"/>
      <c r="I3" s="1"/>
    </row>
    <row r="4" spans="1:9" ht="15.75" thickBot="1" x14ac:dyDescent="0.3">
      <c r="A4" s="254" t="s">
        <v>3</v>
      </c>
      <c r="B4" s="273" t="s">
        <v>4</v>
      </c>
      <c r="C4" s="273"/>
      <c r="D4" s="273"/>
      <c r="E4" s="273"/>
      <c r="F4" s="273" t="s">
        <v>5</v>
      </c>
      <c r="G4" s="273"/>
      <c r="H4" s="273"/>
      <c r="I4" s="273"/>
    </row>
    <row r="5" spans="1:9" s="9" customFormat="1" ht="26.25" thickBot="1" x14ac:dyDescent="0.3">
      <c r="A5" s="255"/>
      <c r="B5" s="2" t="s">
        <v>6</v>
      </c>
      <c r="C5" s="2" t="s">
        <v>66</v>
      </c>
      <c r="D5" s="2" t="s">
        <v>365</v>
      </c>
      <c r="E5" s="2" t="s">
        <v>367</v>
      </c>
      <c r="F5" s="2" t="s">
        <v>6</v>
      </c>
      <c r="G5" s="2" t="s">
        <v>66</v>
      </c>
      <c r="H5" s="2" t="s">
        <v>365</v>
      </c>
      <c r="I5" s="2" t="s">
        <v>367</v>
      </c>
    </row>
    <row r="6" spans="1:9" s="3" customFormat="1" ht="13.5" thickBot="1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x14ac:dyDescent="0.25">
      <c r="A7" s="4" t="s">
        <v>10</v>
      </c>
      <c r="B7" s="274" t="s">
        <v>11</v>
      </c>
      <c r="C7" s="275">
        <v>70535612</v>
      </c>
      <c r="D7" s="275">
        <f>SUM(E7-C7)</f>
        <v>9721742</v>
      </c>
      <c r="E7" s="275">
        <v>80257354</v>
      </c>
      <c r="F7" s="274" t="s">
        <v>12</v>
      </c>
      <c r="G7" s="275">
        <v>68074692</v>
      </c>
      <c r="H7" s="275">
        <f t="shared" ref="H7:H13" si="0">SUM(I7-G7)</f>
        <v>16832436</v>
      </c>
      <c r="I7" s="275">
        <v>84907128</v>
      </c>
    </row>
    <row r="8" spans="1:9" x14ac:dyDescent="0.25">
      <c r="A8" s="5" t="s">
        <v>13</v>
      </c>
      <c r="B8" s="276" t="s">
        <v>14</v>
      </c>
      <c r="C8" s="277">
        <v>38080381</v>
      </c>
      <c r="D8" s="275">
        <f t="shared" ref="D8:D14" si="1">SUM(E8-C8)</f>
        <v>12587764</v>
      </c>
      <c r="E8" s="277">
        <v>50668145</v>
      </c>
      <c r="F8" s="276" t="s">
        <v>15</v>
      </c>
      <c r="G8" s="277">
        <v>12398898</v>
      </c>
      <c r="H8" s="275">
        <f t="shared" si="0"/>
        <v>2773586</v>
      </c>
      <c r="I8" s="277">
        <v>15172484</v>
      </c>
    </row>
    <row r="9" spans="1:9" x14ac:dyDescent="0.25">
      <c r="A9" s="5" t="s">
        <v>7</v>
      </c>
      <c r="B9" s="276" t="s">
        <v>16</v>
      </c>
      <c r="C9" s="277"/>
      <c r="D9" s="275">
        <f t="shared" si="1"/>
        <v>0</v>
      </c>
      <c r="E9" s="277"/>
      <c r="F9" s="276" t="s">
        <v>17</v>
      </c>
      <c r="G9" s="277">
        <v>45071918</v>
      </c>
      <c r="H9" s="275">
        <f t="shared" si="0"/>
        <v>24221682</v>
      </c>
      <c r="I9" s="277">
        <v>69293600</v>
      </c>
    </row>
    <row r="10" spans="1:9" x14ac:dyDescent="0.25">
      <c r="A10" s="5" t="s">
        <v>8</v>
      </c>
      <c r="B10" s="276" t="s">
        <v>18</v>
      </c>
      <c r="C10" s="277">
        <v>22600000</v>
      </c>
      <c r="D10" s="275">
        <f t="shared" si="1"/>
        <v>0</v>
      </c>
      <c r="E10" s="277">
        <v>22600000</v>
      </c>
      <c r="F10" s="276" t="s">
        <v>19</v>
      </c>
      <c r="G10" s="277">
        <v>4870000</v>
      </c>
      <c r="H10" s="275">
        <f t="shared" si="0"/>
        <v>194590</v>
      </c>
      <c r="I10" s="277">
        <v>5064590</v>
      </c>
    </row>
    <row r="11" spans="1:9" x14ac:dyDescent="0.25">
      <c r="A11" s="5" t="s">
        <v>9</v>
      </c>
      <c r="B11" s="278" t="s">
        <v>20</v>
      </c>
      <c r="C11" s="277"/>
      <c r="D11" s="275">
        <f t="shared" si="1"/>
        <v>0</v>
      </c>
      <c r="E11" s="277"/>
      <c r="F11" s="276" t="s">
        <v>21</v>
      </c>
      <c r="G11" s="277">
        <v>9244205</v>
      </c>
      <c r="H11" s="275">
        <f t="shared" si="0"/>
        <v>254580</v>
      </c>
      <c r="I11" s="277">
        <v>9498785</v>
      </c>
    </row>
    <row r="12" spans="1:9" x14ac:dyDescent="0.25">
      <c r="A12" s="5" t="s">
        <v>22</v>
      </c>
      <c r="B12" s="276" t="s">
        <v>23</v>
      </c>
      <c r="C12" s="277"/>
      <c r="D12" s="275">
        <f t="shared" si="1"/>
        <v>0</v>
      </c>
      <c r="E12" s="277"/>
      <c r="F12" s="276" t="s">
        <v>24</v>
      </c>
      <c r="G12" s="277">
        <v>30629196</v>
      </c>
      <c r="H12" s="275">
        <f t="shared" si="0"/>
        <v>-11019669</v>
      </c>
      <c r="I12" s="277">
        <v>19609527</v>
      </c>
    </row>
    <row r="13" spans="1:9" ht="15.75" thickBot="1" x14ac:dyDescent="0.3">
      <c r="A13" s="291" t="s">
        <v>25</v>
      </c>
      <c r="B13" s="292" t="s">
        <v>26</v>
      </c>
      <c r="C13" s="289">
        <v>9457300</v>
      </c>
      <c r="D13" s="280">
        <f t="shared" si="1"/>
        <v>1710912</v>
      </c>
      <c r="E13" s="289">
        <v>11168212</v>
      </c>
      <c r="F13" s="293"/>
      <c r="G13" s="289"/>
      <c r="H13" s="280">
        <f t="shared" si="0"/>
        <v>0</v>
      </c>
      <c r="I13" s="289"/>
    </row>
    <row r="14" spans="1:9" ht="15.75" thickBot="1" x14ac:dyDescent="0.3">
      <c r="A14" s="2" t="s">
        <v>27</v>
      </c>
      <c r="B14" s="281" t="s">
        <v>28</v>
      </c>
      <c r="C14" s="231">
        <f>SUM(C7+C8+C10+C11+C13)</f>
        <v>140673293</v>
      </c>
      <c r="D14" s="232">
        <f t="shared" si="1"/>
        <v>24020418</v>
      </c>
      <c r="E14" s="231">
        <f>SUM(E7+E8+E10+E11+E13)</f>
        <v>164693711</v>
      </c>
      <c r="F14" s="281" t="s">
        <v>29</v>
      </c>
      <c r="G14" s="231">
        <f>SUM(G7:G13)</f>
        <v>170288909</v>
      </c>
      <c r="H14" s="232">
        <f>SUM(I14-G14)</f>
        <v>33257205</v>
      </c>
      <c r="I14" s="231">
        <f>SUM(I7:I13)</f>
        <v>203546114</v>
      </c>
    </row>
    <row r="15" spans="1:9" x14ac:dyDescent="0.25">
      <c r="A15" s="10" t="s">
        <v>30</v>
      </c>
      <c r="B15" s="283" t="s">
        <v>31</v>
      </c>
      <c r="C15" s="284">
        <f>SUM(C16:C19)</f>
        <v>76116640</v>
      </c>
      <c r="D15" s="275">
        <f t="shared" ref="D15:D16" si="2">SUM(E15-C15)</f>
        <v>15838542</v>
      </c>
      <c r="E15" s="284">
        <f>SUM(E16:E19)</f>
        <v>91955182</v>
      </c>
      <c r="F15" s="274" t="s">
        <v>32</v>
      </c>
      <c r="G15" s="280"/>
      <c r="H15" s="275">
        <f t="shared" ref="H15:H22" si="3">SUM(I15-G15)</f>
        <v>0</v>
      </c>
      <c r="I15" s="284"/>
    </row>
    <row r="16" spans="1:9" x14ac:dyDescent="0.25">
      <c r="A16" s="10" t="s">
        <v>33</v>
      </c>
      <c r="B16" s="276" t="s">
        <v>34</v>
      </c>
      <c r="C16" s="277">
        <v>32431040</v>
      </c>
      <c r="D16" s="275">
        <f t="shared" si="2"/>
        <v>9236787</v>
      </c>
      <c r="E16" s="277">
        <v>41667827</v>
      </c>
      <c r="F16" s="276" t="s">
        <v>35</v>
      </c>
      <c r="G16" s="277"/>
      <c r="H16" s="275">
        <f t="shared" si="3"/>
        <v>0</v>
      </c>
      <c r="I16" s="277"/>
    </row>
    <row r="17" spans="1:9" x14ac:dyDescent="0.25">
      <c r="A17" s="10" t="s">
        <v>36</v>
      </c>
      <c r="B17" s="276" t="s">
        <v>37</v>
      </c>
      <c r="C17" s="277"/>
      <c r="D17" s="277"/>
      <c r="E17" s="277"/>
      <c r="F17" s="276" t="s">
        <v>38</v>
      </c>
      <c r="G17" s="277"/>
      <c r="H17" s="275">
        <f t="shared" si="3"/>
        <v>0</v>
      </c>
      <c r="I17" s="277"/>
    </row>
    <row r="18" spans="1:9" x14ac:dyDescent="0.25">
      <c r="A18" s="10" t="s">
        <v>39</v>
      </c>
      <c r="B18" s="276" t="s">
        <v>40</v>
      </c>
      <c r="C18" s="277"/>
      <c r="D18" s="277"/>
      <c r="E18" s="277"/>
      <c r="F18" s="276" t="s">
        <v>41</v>
      </c>
      <c r="G18" s="277"/>
      <c r="H18" s="275">
        <f t="shared" si="3"/>
        <v>0</v>
      </c>
      <c r="I18" s="277"/>
    </row>
    <row r="19" spans="1:9" ht="16.5" customHeight="1" x14ac:dyDescent="0.25">
      <c r="A19" s="10" t="s">
        <v>42</v>
      </c>
      <c r="B19" s="285" t="s">
        <v>43</v>
      </c>
      <c r="C19" s="277">
        <v>43685600</v>
      </c>
      <c r="D19" s="275">
        <f>SUM(E19-C19)</f>
        <v>6601755</v>
      </c>
      <c r="E19" s="280">
        <v>50287355</v>
      </c>
      <c r="F19" s="278" t="s">
        <v>44</v>
      </c>
      <c r="G19" s="277"/>
      <c r="H19" s="275">
        <f t="shared" si="3"/>
        <v>0</v>
      </c>
      <c r="I19" s="280"/>
    </row>
    <row r="20" spans="1:9" x14ac:dyDescent="0.25">
      <c r="A20" s="10" t="s">
        <v>45</v>
      </c>
      <c r="B20" s="286" t="s">
        <v>46</v>
      </c>
      <c r="C20" s="287">
        <f>SUM(C21:C22)</f>
        <v>0</v>
      </c>
      <c r="D20" s="287"/>
      <c r="E20" s="287"/>
      <c r="F20" s="276" t="s">
        <v>47</v>
      </c>
      <c r="G20" s="277"/>
      <c r="H20" s="275">
        <f t="shared" si="3"/>
        <v>0</v>
      </c>
      <c r="I20" s="287"/>
    </row>
    <row r="21" spans="1:9" x14ac:dyDescent="0.25">
      <c r="A21" s="10" t="s">
        <v>48</v>
      </c>
      <c r="B21" s="278" t="s">
        <v>49</v>
      </c>
      <c r="C21" s="280"/>
      <c r="D21" s="280"/>
      <c r="E21" s="280"/>
      <c r="F21" s="288" t="s">
        <v>50</v>
      </c>
      <c r="G21" s="280">
        <v>2815424</v>
      </c>
      <c r="H21" s="275">
        <f t="shared" si="3"/>
        <v>0</v>
      </c>
      <c r="I21" s="280">
        <v>2815424</v>
      </c>
    </row>
    <row r="22" spans="1:9" ht="15.75" thickBot="1" x14ac:dyDescent="0.3">
      <c r="A22" s="10" t="s">
        <v>51</v>
      </c>
      <c r="B22" s="276" t="s">
        <v>52</v>
      </c>
      <c r="C22" s="277"/>
      <c r="D22" s="289"/>
      <c r="E22" s="277"/>
      <c r="F22" s="290" t="s">
        <v>53</v>
      </c>
      <c r="G22" s="277">
        <v>43685600</v>
      </c>
      <c r="H22" s="280">
        <f t="shared" si="3"/>
        <v>6601755</v>
      </c>
      <c r="I22" s="277">
        <v>50287355</v>
      </c>
    </row>
    <row r="23" spans="1:9" ht="21.75" customHeight="1" thickBot="1" x14ac:dyDescent="0.3">
      <c r="A23" s="2" t="s">
        <v>54</v>
      </c>
      <c r="B23" s="281" t="s">
        <v>55</v>
      </c>
      <c r="C23" s="231">
        <f>SUM(C15,C20)</f>
        <v>76116640</v>
      </c>
      <c r="D23" s="232">
        <f>SUM(E23-C23)</f>
        <v>15838542</v>
      </c>
      <c r="E23" s="231">
        <f>SUM(E15,E20)</f>
        <v>91955182</v>
      </c>
      <c r="F23" s="281" t="s">
        <v>56</v>
      </c>
      <c r="G23" s="231">
        <f>SUM(G15:G22)</f>
        <v>46501024</v>
      </c>
      <c r="H23" s="232">
        <f>SUM(I23-G23)</f>
        <v>6601755</v>
      </c>
      <c r="I23" s="231">
        <f>SUM(I15:I22)</f>
        <v>53102779</v>
      </c>
    </row>
    <row r="24" spans="1:9" ht="15.75" thickBot="1" x14ac:dyDescent="0.3">
      <c r="A24" s="251" t="s">
        <v>57</v>
      </c>
      <c r="B24" s="294" t="s">
        <v>58</v>
      </c>
      <c r="C24" s="295">
        <f>SUM(C14,C23)</f>
        <v>216789933</v>
      </c>
      <c r="D24" s="234">
        <f>SUM(E24-C24)</f>
        <v>39858960</v>
      </c>
      <c r="E24" s="295">
        <f>SUM(E14,E23)</f>
        <v>256648893</v>
      </c>
      <c r="F24" s="294" t="s">
        <v>59</v>
      </c>
      <c r="G24" s="295">
        <f>SUM(G14,G23)</f>
        <v>216789933</v>
      </c>
      <c r="H24" s="282">
        <f>SUM(I24-G24)</f>
        <v>39858960</v>
      </c>
      <c r="I24" s="295">
        <f>SUM(I14,I23)</f>
        <v>256648893</v>
      </c>
    </row>
    <row r="25" spans="1:9" ht="15.75" thickBot="1" x14ac:dyDescent="0.3">
      <c r="A25" s="2" t="s">
        <v>60</v>
      </c>
      <c r="B25" s="281" t="s">
        <v>61</v>
      </c>
      <c r="C25" s="231"/>
      <c r="D25" s="231"/>
      <c r="E25" s="231"/>
      <c r="F25" s="281" t="s">
        <v>62</v>
      </c>
      <c r="G25" s="231"/>
      <c r="H25" s="231"/>
      <c r="I25" s="231"/>
    </row>
    <row r="26" spans="1:9" ht="15.75" thickBot="1" x14ac:dyDescent="0.3">
      <c r="A26" s="2" t="s">
        <v>63</v>
      </c>
      <c r="B26" s="281" t="s">
        <v>64</v>
      </c>
      <c r="C26" s="231"/>
      <c r="D26" s="231"/>
      <c r="E26" s="231"/>
      <c r="F26" s="281" t="s">
        <v>65</v>
      </c>
      <c r="G26" s="231"/>
      <c r="H26" s="231"/>
      <c r="I26" s="231"/>
    </row>
    <row r="27" spans="1:9" ht="18.75" x14ac:dyDescent="0.25">
      <c r="B27" s="256"/>
      <c r="C27" s="256"/>
      <c r="D27" s="256"/>
      <c r="E27" s="256"/>
      <c r="F27" s="256"/>
    </row>
  </sheetData>
  <mergeCells count="4">
    <mergeCell ref="A2:B2"/>
    <mergeCell ref="A4:A5"/>
    <mergeCell ref="B27:F27"/>
    <mergeCell ref="A1:I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75" orientation="landscape" r:id="rId1"/>
  <headerFooter>
    <oddHeader>&amp;C&amp;"Times New Roman,Félkövér"&amp;14Összesített&amp;R&amp;"Times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J29"/>
  <sheetViews>
    <sheetView zoomScaleNormal="100" workbookViewId="0">
      <selection activeCell="L29" sqref="L29"/>
    </sheetView>
  </sheetViews>
  <sheetFormatPr defaultRowHeight="15" x14ac:dyDescent="0.25"/>
  <cols>
    <col min="1" max="1" width="5.85546875" style="8" customWidth="1"/>
    <col min="2" max="2" width="50.42578125" style="11" customWidth="1"/>
    <col min="3" max="5" width="12.7109375" style="8" customWidth="1"/>
    <col min="6" max="6" width="51.85546875" style="8" customWidth="1"/>
    <col min="7" max="8" width="14" style="8" customWidth="1"/>
    <col min="9" max="9" width="13.85546875" style="8" customWidth="1"/>
    <col min="10" max="10" width="1" style="8" hidden="1" customWidth="1"/>
    <col min="11" max="260" width="9.140625" style="8"/>
    <col min="261" max="261" width="5.85546875" style="8" customWidth="1"/>
    <col min="262" max="262" width="50.42578125" style="8" customWidth="1"/>
    <col min="263" max="263" width="12.7109375" style="8" customWidth="1"/>
    <col min="264" max="264" width="51.85546875" style="8" customWidth="1"/>
    <col min="265" max="265" width="14" style="8" customWidth="1"/>
    <col min="266" max="266" width="4.140625" style="8" customWidth="1"/>
    <col min="267" max="516" width="9.140625" style="8"/>
    <col min="517" max="517" width="5.85546875" style="8" customWidth="1"/>
    <col min="518" max="518" width="50.42578125" style="8" customWidth="1"/>
    <col min="519" max="519" width="12.7109375" style="8" customWidth="1"/>
    <col min="520" max="520" width="51.85546875" style="8" customWidth="1"/>
    <col min="521" max="521" width="14" style="8" customWidth="1"/>
    <col min="522" max="522" width="4.140625" style="8" customWidth="1"/>
    <col min="523" max="772" width="9.140625" style="8"/>
    <col min="773" max="773" width="5.85546875" style="8" customWidth="1"/>
    <col min="774" max="774" width="50.42578125" style="8" customWidth="1"/>
    <col min="775" max="775" width="12.7109375" style="8" customWidth="1"/>
    <col min="776" max="776" width="51.85546875" style="8" customWidth="1"/>
    <col min="777" max="777" width="14" style="8" customWidth="1"/>
    <col min="778" max="778" width="4.140625" style="8" customWidth="1"/>
    <col min="779" max="1028" width="9.140625" style="8"/>
    <col min="1029" max="1029" width="5.85546875" style="8" customWidth="1"/>
    <col min="1030" max="1030" width="50.42578125" style="8" customWidth="1"/>
    <col min="1031" max="1031" width="12.7109375" style="8" customWidth="1"/>
    <col min="1032" max="1032" width="51.85546875" style="8" customWidth="1"/>
    <col min="1033" max="1033" width="14" style="8" customWidth="1"/>
    <col min="1034" max="1034" width="4.140625" style="8" customWidth="1"/>
    <col min="1035" max="1284" width="9.140625" style="8"/>
    <col min="1285" max="1285" width="5.85546875" style="8" customWidth="1"/>
    <col min="1286" max="1286" width="50.42578125" style="8" customWidth="1"/>
    <col min="1287" max="1287" width="12.7109375" style="8" customWidth="1"/>
    <col min="1288" max="1288" width="51.85546875" style="8" customWidth="1"/>
    <col min="1289" max="1289" width="14" style="8" customWidth="1"/>
    <col min="1290" max="1290" width="4.140625" style="8" customWidth="1"/>
    <col min="1291" max="1540" width="9.140625" style="8"/>
    <col min="1541" max="1541" width="5.85546875" style="8" customWidth="1"/>
    <col min="1542" max="1542" width="50.42578125" style="8" customWidth="1"/>
    <col min="1543" max="1543" width="12.7109375" style="8" customWidth="1"/>
    <col min="1544" max="1544" width="51.85546875" style="8" customWidth="1"/>
    <col min="1545" max="1545" width="14" style="8" customWidth="1"/>
    <col min="1546" max="1546" width="4.140625" style="8" customWidth="1"/>
    <col min="1547" max="1796" width="9.140625" style="8"/>
    <col min="1797" max="1797" width="5.85546875" style="8" customWidth="1"/>
    <col min="1798" max="1798" width="50.42578125" style="8" customWidth="1"/>
    <col min="1799" max="1799" width="12.7109375" style="8" customWidth="1"/>
    <col min="1800" max="1800" width="51.85546875" style="8" customWidth="1"/>
    <col min="1801" max="1801" width="14" style="8" customWidth="1"/>
    <col min="1802" max="1802" width="4.140625" style="8" customWidth="1"/>
    <col min="1803" max="2052" width="9.140625" style="8"/>
    <col min="2053" max="2053" width="5.85546875" style="8" customWidth="1"/>
    <col min="2054" max="2054" width="50.42578125" style="8" customWidth="1"/>
    <col min="2055" max="2055" width="12.7109375" style="8" customWidth="1"/>
    <col min="2056" max="2056" width="51.85546875" style="8" customWidth="1"/>
    <col min="2057" max="2057" width="14" style="8" customWidth="1"/>
    <col min="2058" max="2058" width="4.140625" style="8" customWidth="1"/>
    <col min="2059" max="2308" width="9.140625" style="8"/>
    <col min="2309" max="2309" width="5.85546875" style="8" customWidth="1"/>
    <col min="2310" max="2310" width="50.42578125" style="8" customWidth="1"/>
    <col min="2311" max="2311" width="12.7109375" style="8" customWidth="1"/>
    <col min="2312" max="2312" width="51.85546875" style="8" customWidth="1"/>
    <col min="2313" max="2313" width="14" style="8" customWidth="1"/>
    <col min="2314" max="2314" width="4.140625" style="8" customWidth="1"/>
    <col min="2315" max="2564" width="9.140625" style="8"/>
    <col min="2565" max="2565" width="5.85546875" style="8" customWidth="1"/>
    <col min="2566" max="2566" width="50.42578125" style="8" customWidth="1"/>
    <col min="2567" max="2567" width="12.7109375" style="8" customWidth="1"/>
    <col min="2568" max="2568" width="51.85546875" style="8" customWidth="1"/>
    <col min="2569" max="2569" width="14" style="8" customWidth="1"/>
    <col min="2570" max="2570" width="4.140625" style="8" customWidth="1"/>
    <col min="2571" max="2820" width="9.140625" style="8"/>
    <col min="2821" max="2821" width="5.85546875" style="8" customWidth="1"/>
    <col min="2822" max="2822" width="50.42578125" style="8" customWidth="1"/>
    <col min="2823" max="2823" width="12.7109375" style="8" customWidth="1"/>
    <col min="2824" max="2824" width="51.85546875" style="8" customWidth="1"/>
    <col min="2825" max="2825" width="14" style="8" customWidth="1"/>
    <col min="2826" max="2826" width="4.140625" style="8" customWidth="1"/>
    <col min="2827" max="3076" width="9.140625" style="8"/>
    <col min="3077" max="3077" width="5.85546875" style="8" customWidth="1"/>
    <col min="3078" max="3078" width="50.42578125" style="8" customWidth="1"/>
    <col min="3079" max="3079" width="12.7109375" style="8" customWidth="1"/>
    <col min="3080" max="3080" width="51.85546875" style="8" customWidth="1"/>
    <col min="3081" max="3081" width="14" style="8" customWidth="1"/>
    <col min="3082" max="3082" width="4.140625" style="8" customWidth="1"/>
    <col min="3083" max="3332" width="9.140625" style="8"/>
    <col min="3333" max="3333" width="5.85546875" style="8" customWidth="1"/>
    <col min="3334" max="3334" width="50.42578125" style="8" customWidth="1"/>
    <col min="3335" max="3335" width="12.7109375" style="8" customWidth="1"/>
    <col min="3336" max="3336" width="51.85546875" style="8" customWidth="1"/>
    <col min="3337" max="3337" width="14" style="8" customWidth="1"/>
    <col min="3338" max="3338" width="4.140625" style="8" customWidth="1"/>
    <col min="3339" max="3588" width="9.140625" style="8"/>
    <col min="3589" max="3589" width="5.85546875" style="8" customWidth="1"/>
    <col min="3590" max="3590" width="50.42578125" style="8" customWidth="1"/>
    <col min="3591" max="3591" width="12.7109375" style="8" customWidth="1"/>
    <col min="3592" max="3592" width="51.85546875" style="8" customWidth="1"/>
    <col min="3593" max="3593" width="14" style="8" customWidth="1"/>
    <col min="3594" max="3594" width="4.140625" style="8" customWidth="1"/>
    <col min="3595" max="3844" width="9.140625" style="8"/>
    <col min="3845" max="3845" width="5.85546875" style="8" customWidth="1"/>
    <col min="3846" max="3846" width="50.42578125" style="8" customWidth="1"/>
    <col min="3847" max="3847" width="12.7109375" style="8" customWidth="1"/>
    <col min="3848" max="3848" width="51.85546875" style="8" customWidth="1"/>
    <col min="3849" max="3849" width="14" style="8" customWidth="1"/>
    <col min="3850" max="3850" width="4.140625" style="8" customWidth="1"/>
    <col min="3851" max="4100" width="9.140625" style="8"/>
    <col min="4101" max="4101" width="5.85546875" style="8" customWidth="1"/>
    <col min="4102" max="4102" width="50.42578125" style="8" customWidth="1"/>
    <col min="4103" max="4103" width="12.7109375" style="8" customWidth="1"/>
    <col min="4104" max="4104" width="51.85546875" style="8" customWidth="1"/>
    <col min="4105" max="4105" width="14" style="8" customWidth="1"/>
    <col min="4106" max="4106" width="4.140625" style="8" customWidth="1"/>
    <col min="4107" max="4356" width="9.140625" style="8"/>
    <col min="4357" max="4357" width="5.85546875" style="8" customWidth="1"/>
    <col min="4358" max="4358" width="50.42578125" style="8" customWidth="1"/>
    <col min="4359" max="4359" width="12.7109375" style="8" customWidth="1"/>
    <col min="4360" max="4360" width="51.85546875" style="8" customWidth="1"/>
    <col min="4361" max="4361" width="14" style="8" customWidth="1"/>
    <col min="4362" max="4362" width="4.140625" style="8" customWidth="1"/>
    <col min="4363" max="4612" width="9.140625" style="8"/>
    <col min="4613" max="4613" width="5.85546875" style="8" customWidth="1"/>
    <col min="4614" max="4614" width="50.42578125" style="8" customWidth="1"/>
    <col min="4615" max="4615" width="12.7109375" style="8" customWidth="1"/>
    <col min="4616" max="4616" width="51.85546875" style="8" customWidth="1"/>
    <col min="4617" max="4617" width="14" style="8" customWidth="1"/>
    <col min="4618" max="4618" width="4.140625" style="8" customWidth="1"/>
    <col min="4619" max="4868" width="9.140625" style="8"/>
    <col min="4869" max="4869" width="5.85546875" style="8" customWidth="1"/>
    <col min="4870" max="4870" width="50.42578125" style="8" customWidth="1"/>
    <col min="4871" max="4871" width="12.7109375" style="8" customWidth="1"/>
    <col min="4872" max="4872" width="51.85546875" style="8" customWidth="1"/>
    <col min="4873" max="4873" width="14" style="8" customWidth="1"/>
    <col min="4874" max="4874" width="4.140625" style="8" customWidth="1"/>
    <col min="4875" max="5124" width="9.140625" style="8"/>
    <col min="5125" max="5125" width="5.85546875" style="8" customWidth="1"/>
    <col min="5126" max="5126" width="50.42578125" style="8" customWidth="1"/>
    <col min="5127" max="5127" width="12.7109375" style="8" customWidth="1"/>
    <col min="5128" max="5128" width="51.85546875" style="8" customWidth="1"/>
    <col min="5129" max="5129" width="14" style="8" customWidth="1"/>
    <col min="5130" max="5130" width="4.140625" style="8" customWidth="1"/>
    <col min="5131" max="5380" width="9.140625" style="8"/>
    <col min="5381" max="5381" width="5.85546875" style="8" customWidth="1"/>
    <col min="5382" max="5382" width="50.42578125" style="8" customWidth="1"/>
    <col min="5383" max="5383" width="12.7109375" style="8" customWidth="1"/>
    <col min="5384" max="5384" width="51.85546875" style="8" customWidth="1"/>
    <col min="5385" max="5385" width="14" style="8" customWidth="1"/>
    <col min="5386" max="5386" width="4.140625" style="8" customWidth="1"/>
    <col min="5387" max="5636" width="9.140625" style="8"/>
    <col min="5637" max="5637" width="5.85546875" style="8" customWidth="1"/>
    <col min="5638" max="5638" width="50.42578125" style="8" customWidth="1"/>
    <col min="5639" max="5639" width="12.7109375" style="8" customWidth="1"/>
    <col min="5640" max="5640" width="51.85546875" style="8" customWidth="1"/>
    <col min="5641" max="5641" width="14" style="8" customWidth="1"/>
    <col min="5642" max="5642" width="4.140625" style="8" customWidth="1"/>
    <col min="5643" max="5892" width="9.140625" style="8"/>
    <col min="5893" max="5893" width="5.85546875" style="8" customWidth="1"/>
    <col min="5894" max="5894" width="50.42578125" style="8" customWidth="1"/>
    <col min="5895" max="5895" width="12.7109375" style="8" customWidth="1"/>
    <col min="5896" max="5896" width="51.85546875" style="8" customWidth="1"/>
    <col min="5897" max="5897" width="14" style="8" customWidth="1"/>
    <col min="5898" max="5898" width="4.140625" style="8" customWidth="1"/>
    <col min="5899" max="6148" width="9.140625" style="8"/>
    <col min="6149" max="6149" width="5.85546875" style="8" customWidth="1"/>
    <col min="6150" max="6150" width="50.42578125" style="8" customWidth="1"/>
    <col min="6151" max="6151" width="12.7109375" style="8" customWidth="1"/>
    <col min="6152" max="6152" width="51.85546875" style="8" customWidth="1"/>
    <col min="6153" max="6153" width="14" style="8" customWidth="1"/>
    <col min="6154" max="6154" width="4.140625" style="8" customWidth="1"/>
    <col min="6155" max="6404" width="9.140625" style="8"/>
    <col min="6405" max="6405" width="5.85546875" style="8" customWidth="1"/>
    <col min="6406" max="6406" width="50.42578125" style="8" customWidth="1"/>
    <col min="6407" max="6407" width="12.7109375" style="8" customWidth="1"/>
    <col min="6408" max="6408" width="51.85546875" style="8" customWidth="1"/>
    <col min="6409" max="6409" width="14" style="8" customWidth="1"/>
    <col min="6410" max="6410" width="4.140625" style="8" customWidth="1"/>
    <col min="6411" max="6660" width="9.140625" style="8"/>
    <col min="6661" max="6661" width="5.85546875" style="8" customWidth="1"/>
    <col min="6662" max="6662" width="50.42578125" style="8" customWidth="1"/>
    <col min="6663" max="6663" width="12.7109375" style="8" customWidth="1"/>
    <col min="6664" max="6664" width="51.85546875" style="8" customWidth="1"/>
    <col min="6665" max="6665" width="14" style="8" customWidth="1"/>
    <col min="6666" max="6666" width="4.140625" style="8" customWidth="1"/>
    <col min="6667" max="6916" width="9.140625" style="8"/>
    <col min="6917" max="6917" width="5.85546875" style="8" customWidth="1"/>
    <col min="6918" max="6918" width="50.42578125" style="8" customWidth="1"/>
    <col min="6919" max="6919" width="12.7109375" style="8" customWidth="1"/>
    <col min="6920" max="6920" width="51.85546875" style="8" customWidth="1"/>
    <col min="6921" max="6921" width="14" style="8" customWidth="1"/>
    <col min="6922" max="6922" width="4.140625" style="8" customWidth="1"/>
    <col min="6923" max="7172" width="9.140625" style="8"/>
    <col min="7173" max="7173" width="5.85546875" style="8" customWidth="1"/>
    <col min="7174" max="7174" width="50.42578125" style="8" customWidth="1"/>
    <col min="7175" max="7175" width="12.7109375" style="8" customWidth="1"/>
    <col min="7176" max="7176" width="51.85546875" style="8" customWidth="1"/>
    <col min="7177" max="7177" width="14" style="8" customWidth="1"/>
    <col min="7178" max="7178" width="4.140625" style="8" customWidth="1"/>
    <col min="7179" max="7428" width="9.140625" style="8"/>
    <col min="7429" max="7429" width="5.85546875" style="8" customWidth="1"/>
    <col min="7430" max="7430" width="50.42578125" style="8" customWidth="1"/>
    <col min="7431" max="7431" width="12.7109375" style="8" customWidth="1"/>
    <col min="7432" max="7432" width="51.85546875" style="8" customWidth="1"/>
    <col min="7433" max="7433" width="14" style="8" customWidth="1"/>
    <col min="7434" max="7434" width="4.140625" style="8" customWidth="1"/>
    <col min="7435" max="7684" width="9.140625" style="8"/>
    <col min="7685" max="7685" width="5.85546875" style="8" customWidth="1"/>
    <col min="7686" max="7686" width="50.42578125" style="8" customWidth="1"/>
    <col min="7687" max="7687" width="12.7109375" style="8" customWidth="1"/>
    <col min="7688" max="7688" width="51.85546875" style="8" customWidth="1"/>
    <col min="7689" max="7689" width="14" style="8" customWidth="1"/>
    <col min="7690" max="7690" width="4.140625" style="8" customWidth="1"/>
    <col min="7691" max="7940" width="9.140625" style="8"/>
    <col min="7941" max="7941" width="5.85546875" style="8" customWidth="1"/>
    <col min="7942" max="7942" width="50.42578125" style="8" customWidth="1"/>
    <col min="7943" max="7943" width="12.7109375" style="8" customWidth="1"/>
    <col min="7944" max="7944" width="51.85546875" style="8" customWidth="1"/>
    <col min="7945" max="7945" width="14" style="8" customWidth="1"/>
    <col min="7946" max="7946" width="4.140625" style="8" customWidth="1"/>
    <col min="7947" max="8196" width="9.140625" style="8"/>
    <col min="8197" max="8197" width="5.85546875" style="8" customWidth="1"/>
    <col min="8198" max="8198" width="50.42578125" style="8" customWidth="1"/>
    <col min="8199" max="8199" width="12.7109375" style="8" customWidth="1"/>
    <col min="8200" max="8200" width="51.85546875" style="8" customWidth="1"/>
    <col min="8201" max="8201" width="14" style="8" customWidth="1"/>
    <col min="8202" max="8202" width="4.140625" style="8" customWidth="1"/>
    <col min="8203" max="8452" width="9.140625" style="8"/>
    <col min="8453" max="8453" width="5.85546875" style="8" customWidth="1"/>
    <col min="8454" max="8454" width="50.42578125" style="8" customWidth="1"/>
    <col min="8455" max="8455" width="12.7109375" style="8" customWidth="1"/>
    <col min="8456" max="8456" width="51.85546875" style="8" customWidth="1"/>
    <col min="8457" max="8457" width="14" style="8" customWidth="1"/>
    <col min="8458" max="8458" width="4.140625" style="8" customWidth="1"/>
    <col min="8459" max="8708" width="9.140625" style="8"/>
    <col min="8709" max="8709" width="5.85546875" style="8" customWidth="1"/>
    <col min="8710" max="8710" width="50.42578125" style="8" customWidth="1"/>
    <col min="8711" max="8711" width="12.7109375" style="8" customWidth="1"/>
    <col min="8712" max="8712" width="51.85546875" style="8" customWidth="1"/>
    <col min="8713" max="8713" width="14" style="8" customWidth="1"/>
    <col min="8714" max="8714" width="4.140625" style="8" customWidth="1"/>
    <col min="8715" max="8964" width="9.140625" style="8"/>
    <col min="8965" max="8965" width="5.85546875" style="8" customWidth="1"/>
    <col min="8966" max="8966" width="50.42578125" style="8" customWidth="1"/>
    <col min="8967" max="8967" width="12.7109375" style="8" customWidth="1"/>
    <col min="8968" max="8968" width="51.85546875" style="8" customWidth="1"/>
    <col min="8969" max="8969" width="14" style="8" customWidth="1"/>
    <col min="8970" max="8970" width="4.140625" style="8" customWidth="1"/>
    <col min="8971" max="9220" width="9.140625" style="8"/>
    <col min="9221" max="9221" width="5.85546875" style="8" customWidth="1"/>
    <col min="9222" max="9222" width="50.42578125" style="8" customWidth="1"/>
    <col min="9223" max="9223" width="12.7109375" style="8" customWidth="1"/>
    <col min="9224" max="9224" width="51.85546875" style="8" customWidth="1"/>
    <col min="9225" max="9225" width="14" style="8" customWidth="1"/>
    <col min="9226" max="9226" width="4.140625" style="8" customWidth="1"/>
    <col min="9227" max="9476" width="9.140625" style="8"/>
    <col min="9477" max="9477" width="5.85546875" style="8" customWidth="1"/>
    <col min="9478" max="9478" width="50.42578125" style="8" customWidth="1"/>
    <col min="9479" max="9479" width="12.7109375" style="8" customWidth="1"/>
    <col min="9480" max="9480" width="51.85546875" style="8" customWidth="1"/>
    <col min="9481" max="9481" width="14" style="8" customWidth="1"/>
    <col min="9482" max="9482" width="4.140625" style="8" customWidth="1"/>
    <col min="9483" max="9732" width="9.140625" style="8"/>
    <col min="9733" max="9733" width="5.85546875" style="8" customWidth="1"/>
    <col min="9734" max="9734" width="50.42578125" style="8" customWidth="1"/>
    <col min="9735" max="9735" width="12.7109375" style="8" customWidth="1"/>
    <col min="9736" max="9736" width="51.85546875" style="8" customWidth="1"/>
    <col min="9737" max="9737" width="14" style="8" customWidth="1"/>
    <col min="9738" max="9738" width="4.140625" style="8" customWidth="1"/>
    <col min="9739" max="9988" width="9.140625" style="8"/>
    <col min="9989" max="9989" width="5.85546875" style="8" customWidth="1"/>
    <col min="9990" max="9990" width="50.42578125" style="8" customWidth="1"/>
    <col min="9991" max="9991" width="12.7109375" style="8" customWidth="1"/>
    <col min="9992" max="9992" width="51.85546875" style="8" customWidth="1"/>
    <col min="9993" max="9993" width="14" style="8" customWidth="1"/>
    <col min="9994" max="9994" width="4.140625" style="8" customWidth="1"/>
    <col min="9995" max="10244" width="9.140625" style="8"/>
    <col min="10245" max="10245" width="5.85546875" style="8" customWidth="1"/>
    <col min="10246" max="10246" width="50.42578125" style="8" customWidth="1"/>
    <col min="10247" max="10247" width="12.7109375" style="8" customWidth="1"/>
    <col min="10248" max="10248" width="51.85546875" style="8" customWidth="1"/>
    <col min="10249" max="10249" width="14" style="8" customWidth="1"/>
    <col min="10250" max="10250" width="4.140625" style="8" customWidth="1"/>
    <col min="10251" max="10500" width="9.140625" style="8"/>
    <col min="10501" max="10501" width="5.85546875" style="8" customWidth="1"/>
    <col min="10502" max="10502" width="50.42578125" style="8" customWidth="1"/>
    <col min="10503" max="10503" width="12.7109375" style="8" customWidth="1"/>
    <col min="10504" max="10504" width="51.85546875" style="8" customWidth="1"/>
    <col min="10505" max="10505" width="14" style="8" customWidth="1"/>
    <col min="10506" max="10506" width="4.140625" style="8" customWidth="1"/>
    <col min="10507" max="10756" width="9.140625" style="8"/>
    <col min="10757" max="10757" width="5.85546875" style="8" customWidth="1"/>
    <col min="10758" max="10758" width="50.42578125" style="8" customWidth="1"/>
    <col min="10759" max="10759" width="12.7109375" style="8" customWidth="1"/>
    <col min="10760" max="10760" width="51.85546875" style="8" customWidth="1"/>
    <col min="10761" max="10761" width="14" style="8" customWidth="1"/>
    <col min="10762" max="10762" width="4.140625" style="8" customWidth="1"/>
    <col min="10763" max="11012" width="9.140625" style="8"/>
    <col min="11013" max="11013" width="5.85546875" style="8" customWidth="1"/>
    <col min="11014" max="11014" width="50.42578125" style="8" customWidth="1"/>
    <col min="11015" max="11015" width="12.7109375" style="8" customWidth="1"/>
    <col min="11016" max="11016" width="51.85546875" style="8" customWidth="1"/>
    <col min="11017" max="11017" width="14" style="8" customWidth="1"/>
    <col min="11018" max="11018" width="4.140625" style="8" customWidth="1"/>
    <col min="11019" max="11268" width="9.140625" style="8"/>
    <col min="11269" max="11269" width="5.85546875" style="8" customWidth="1"/>
    <col min="11270" max="11270" width="50.42578125" style="8" customWidth="1"/>
    <col min="11271" max="11271" width="12.7109375" style="8" customWidth="1"/>
    <col min="11272" max="11272" width="51.85546875" style="8" customWidth="1"/>
    <col min="11273" max="11273" width="14" style="8" customWidth="1"/>
    <col min="11274" max="11274" width="4.140625" style="8" customWidth="1"/>
    <col min="11275" max="11524" width="9.140625" style="8"/>
    <col min="11525" max="11525" width="5.85546875" style="8" customWidth="1"/>
    <col min="11526" max="11526" width="50.42578125" style="8" customWidth="1"/>
    <col min="11527" max="11527" width="12.7109375" style="8" customWidth="1"/>
    <col min="11528" max="11528" width="51.85546875" style="8" customWidth="1"/>
    <col min="11529" max="11529" width="14" style="8" customWidth="1"/>
    <col min="11530" max="11530" width="4.140625" style="8" customWidth="1"/>
    <col min="11531" max="11780" width="9.140625" style="8"/>
    <col min="11781" max="11781" width="5.85546875" style="8" customWidth="1"/>
    <col min="11782" max="11782" width="50.42578125" style="8" customWidth="1"/>
    <col min="11783" max="11783" width="12.7109375" style="8" customWidth="1"/>
    <col min="11784" max="11784" width="51.85546875" style="8" customWidth="1"/>
    <col min="11785" max="11785" width="14" style="8" customWidth="1"/>
    <col min="11786" max="11786" width="4.140625" style="8" customWidth="1"/>
    <col min="11787" max="12036" width="9.140625" style="8"/>
    <col min="12037" max="12037" width="5.85546875" style="8" customWidth="1"/>
    <col min="12038" max="12038" width="50.42578125" style="8" customWidth="1"/>
    <col min="12039" max="12039" width="12.7109375" style="8" customWidth="1"/>
    <col min="12040" max="12040" width="51.85546875" style="8" customWidth="1"/>
    <col min="12041" max="12041" width="14" style="8" customWidth="1"/>
    <col min="12042" max="12042" width="4.140625" style="8" customWidth="1"/>
    <col min="12043" max="12292" width="9.140625" style="8"/>
    <col min="12293" max="12293" width="5.85546875" style="8" customWidth="1"/>
    <col min="12294" max="12294" width="50.42578125" style="8" customWidth="1"/>
    <col min="12295" max="12295" width="12.7109375" style="8" customWidth="1"/>
    <col min="12296" max="12296" width="51.85546875" style="8" customWidth="1"/>
    <col min="12297" max="12297" width="14" style="8" customWidth="1"/>
    <col min="12298" max="12298" width="4.140625" style="8" customWidth="1"/>
    <col min="12299" max="12548" width="9.140625" style="8"/>
    <col min="12549" max="12549" width="5.85546875" style="8" customWidth="1"/>
    <col min="12550" max="12550" width="50.42578125" style="8" customWidth="1"/>
    <col min="12551" max="12551" width="12.7109375" style="8" customWidth="1"/>
    <col min="12552" max="12552" width="51.85546875" style="8" customWidth="1"/>
    <col min="12553" max="12553" width="14" style="8" customWidth="1"/>
    <col min="12554" max="12554" width="4.140625" style="8" customWidth="1"/>
    <col min="12555" max="12804" width="9.140625" style="8"/>
    <col min="12805" max="12805" width="5.85546875" style="8" customWidth="1"/>
    <col min="12806" max="12806" width="50.42578125" style="8" customWidth="1"/>
    <col min="12807" max="12807" width="12.7109375" style="8" customWidth="1"/>
    <col min="12808" max="12808" width="51.85546875" style="8" customWidth="1"/>
    <col min="12809" max="12809" width="14" style="8" customWidth="1"/>
    <col min="12810" max="12810" width="4.140625" style="8" customWidth="1"/>
    <col min="12811" max="13060" width="9.140625" style="8"/>
    <col min="13061" max="13061" width="5.85546875" style="8" customWidth="1"/>
    <col min="13062" max="13062" width="50.42578125" style="8" customWidth="1"/>
    <col min="13063" max="13063" width="12.7109375" style="8" customWidth="1"/>
    <col min="13064" max="13064" width="51.85546875" style="8" customWidth="1"/>
    <col min="13065" max="13065" width="14" style="8" customWidth="1"/>
    <col min="13066" max="13066" width="4.140625" style="8" customWidth="1"/>
    <col min="13067" max="13316" width="9.140625" style="8"/>
    <col min="13317" max="13317" width="5.85546875" style="8" customWidth="1"/>
    <col min="13318" max="13318" width="50.42578125" style="8" customWidth="1"/>
    <col min="13319" max="13319" width="12.7109375" style="8" customWidth="1"/>
    <col min="13320" max="13320" width="51.85546875" style="8" customWidth="1"/>
    <col min="13321" max="13321" width="14" style="8" customWidth="1"/>
    <col min="13322" max="13322" width="4.140625" style="8" customWidth="1"/>
    <col min="13323" max="13572" width="9.140625" style="8"/>
    <col min="13573" max="13573" width="5.85546875" style="8" customWidth="1"/>
    <col min="13574" max="13574" width="50.42578125" style="8" customWidth="1"/>
    <col min="13575" max="13575" width="12.7109375" style="8" customWidth="1"/>
    <col min="13576" max="13576" width="51.85546875" style="8" customWidth="1"/>
    <col min="13577" max="13577" width="14" style="8" customWidth="1"/>
    <col min="13578" max="13578" width="4.140625" style="8" customWidth="1"/>
    <col min="13579" max="13828" width="9.140625" style="8"/>
    <col min="13829" max="13829" width="5.85546875" style="8" customWidth="1"/>
    <col min="13830" max="13830" width="50.42578125" style="8" customWidth="1"/>
    <col min="13831" max="13831" width="12.7109375" style="8" customWidth="1"/>
    <col min="13832" max="13832" width="51.85546875" style="8" customWidth="1"/>
    <col min="13833" max="13833" width="14" style="8" customWidth="1"/>
    <col min="13834" max="13834" width="4.140625" style="8" customWidth="1"/>
    <col min="13835" max="14084" width="9.140625" style="8"/>
    <col min="14085" max="14085" width="5.85546875" style="8" customWidth="1"/>
    <col min="14086" max="14086" width="50.42578125" style="8" customWidth="1"/>
    <col min="14087" max="14087" width="12.7109375" style="8" customWidth="1"/>
    <col min="14088" max="14088" width="51.85546875" style="8" customWidth="1"/>
    <col min="14089" max="14089" width="14" style="8" customWidth="1"/>
    <col min="14090" max="14090" width="4.140625" style="8" customWidth="1"/>
    <col min="14091" max="14340" width="9.140625" style="8"/>
    <col min="14341" max="14341" width="5.85546875" style="8" customWidth="1"/>
    <col min="14342" max="14342" width="50.42578125" style="8" customWidth="1"/>
    <col min="14343" max="14343" width="12.7109375" style="8" customWidth="1"/>
    <col min="14344" max="14344" width="51.85546875" style="8" customWidth="1"/>
    <col min="14345" max="14345" width="14" style="8" customWidth="1"/>
    <col min="14346" max="14346" width="4.140625" style="8" customWidth="1"/>
    <col min="14347" max="14596" width="9.140625" style="8"/>
    <col min="14597" max="14597" width="5.85546875" style="8" customWidth="1"/>
    <col min="14598" max="14598" width="50.42578125" style="8" customWidth="1"/>
    <col min="14599" max="14599" width="12.7109375" style="8" customWidth="1"/>
    <col min="14600" max="14600" width="51.85546875" style="8" customWidth="1"/>
    <col min="14601" max="14601" width="14" style="8" customWidth="1"/>
    <col min="14602" max="14602" width="4.140625" style="8" customWidth="1"/>
    <col min="14603" max="14852" width="9.140625" style="8"/>
    <col min="14853" max="14853" width="5.85546875" style="8" customWidth="1"/>
    <col min="14854" max="14854" width="50.42578125" style="8" customWidth="1"/>
    <col min="14855" max="14855" width="12.7109375" style="8" customWidth="1"/>
    <col min="14856" max="14856" width="51.85546875" style="8" customWidth="1"/>
    <col min="14857" max="14857" width="14" style="8" customWidth="1"/>
    <col min="14858" max="14858" width="4.140625" style="8" customWidth="1"/>
    <col min="14859" max="15108" width="9.140625" style="8"/>
    <col min="15109" max="15109" width="5.85546875" style="8" customWidth="1"/>
    <col min="15110" max="15110" width="50.42578125" style="8" customWidth="1"/>
    <col min="15111" max="15111" width="12.7109375" style="8" customWidth="1"/>
    <col min="15112" max="15112" width="51.85546875" style="8" customWidth="1"/>
    <col min="15113" max="15113" width="14" style="8" customWidth="1"/>
    <col min="15114" max="15114" width="4.140625" style="8" customWidth="1"/>
    <col min="15115" max="15364" width="9.140625" style="8"/>
    <col min="15365" max="15365" width="5.85546875" style="8" customWidth="1"/>
    <col min="15366" max="15366" width="50.42578125" style="8" customWidth="1"/>
    <col min="15367" max="15367" width="12.7109375" style="8" customWidth="1"/>
    <col min="15368" max="15368" width="51.85546875" style="8" customWidth="1"/>
    <col min="15369" max="15369" width="14" style="8" customWidth="1"/>
    <col min="15370" max="15370" width="4.140625" style="8" customWidth="1"/>
    <col min="15371" max="15620" width="9.140625" style="8"/>
    <col min="15621" max="15621" width="5.85546875" style="8" customWidth="1"/>
    <col min="15622" max="15622" width="50.42578125" style="8" customWidth="1"/>
    <col min="15623" max="15623" width="12.7109375" style="8" customWidth="1"/>
    <col min="15624" max="15624" width="51.85546875" style="8" customWidth="1"/>
    <col min="15625" max="15625" width="14" style="8" customWidth="1"/>
    <col min="15626" max="15626" width="4.140625" style="8" customWidth="1"/>
    <col min="15627" max="15876" width="9.140625" style="8"/>
    <col min="15877" max="15877" width="5.85546875" style="8" customWidth="1"/>
    <col min="15878" max="15878" width="50.42578125" style="8" customWidth="1"/>
    <col min="15879" max="15879" width="12.7109375" style="8" customWidth="1"/>
    <col min="15880" max="15880" width="51.85546875" style="8" customWidth="1"/>
    <col min="15881" max="15881" width="14" style="8" customWidth="1"/>
    <col min="15882" max="15882" width="4.140625" style="8" customWidth="1"/>
    <col min="15883" max="16132" width="9.140625" style="8"/>
    <col min="16133" max="16133" width="5.85546875" style="8" customWidth="1"/>
    <col min="16134" max="16134" width="50.42578125" style="8" customWidth="1"/>
    <col min="16135" max="16135" width="12.7109375" style="8" customWidth="1"/>
    <col min="16136" max="16136" width="51.85546875" style="8" customWidth="1"/>
    <col min="16137" max="16137" width="14" style="8" customWidth="1"/>
    <col min="16138" max="16138" width="4.140625" style="8" customWidth="1"/>
    <col min="16139" max="16384" width="9.140625" style="8"/>
  </cols>
  <sheetData>
    <row r="1" spans="1:10" s="8" customFormat="1" ht="31.5" x14ac:dyDescent="0.25">
      <c r="B1" s="301" t="s">
        <v>67</v>
      </c>
      <c r="C1" s="302"/>
      <c r="D1" s="302"/>
      <c r="E1" s="302"/>
      <c r="F1" s="302"/>
      <c r="G1" s="302"/>
      <c r="H1" s="302"/>
      <c r="I1" s="302"/>
      <c r="J1" s="12"/>
    </row>
    <row r="2" spans="1:10" s="8" customFormat="1" ht="16.5" thickBot="1" x14ac:dyDescent="0.3">
      <c r="A2" s="257" t="s">
        <v>1</v>
      </c>
      <c r="B2" s="257"/>
      <c r="H2" s="1"/>
      <c r="I2" s="1" t="s">
        <v>2</v>
      </c>
      <c r="J2" s="12"/>
    </row>
    <row r="3" spans="1:10" s="8" customFormat="1" ht="15.75" thickBot="1" x14ac:dyDescent="0.3">
      <c r="A3" s="258" t="s">
        <v>3</v>
      </c>
      <c r="B3" s="273" t="s">
        <v>4</v>
      </c>
      <c r="C3" s="273"/>
      <c r="D3" s="273"/>
      <c r="E3" s="273"/>
      <c r="F3" s="273" t="s">
        <v>5</v>
      </c>
      <c r="G3" s="273"/>
      <c r="H3" s="273"/>
      <c r="I3" s="273"/>
      <c r="J3" s="12"/>
    </row>
    <row r="4" spans="1:10" s="9" customFormat="1" ht="26.25" thickBot="1" x14ac:dyDescent="0.3">
      <c r="A4" s="259"/>
      <c r="B4" s="2" t="s">
        <v>6</v>
      </c>
      <c r="C4" s="2" t="s">
        <v>66</v>
      </c>
      <c r="D4" s="2" t="s">
        <v>365</v>
      </c>
      <c r="E4" s="2" t="s">
        <v>368</v>
      </c>
      <c r="F4" s="2" t="s">
        <v>6</v>
      </c>
      <c r="G4" s="2" t="s">
        <v>66</v>
      </c>
      <c r="H4" s="2" t="s">
        <v>365</v>
      </c>
      <c r="I4" s="2" t="s">
        <v>368</v>
      </c>
      <c r="J4" s="12"/>
    </row>
    <row r="5" spans="1:10" s="9" customFormat="1" ht="13.5" thickBot="1" x14ac:dyDescent="0.3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12"/>
    </row>
    <row r="6" spans="1:10" s="8" customFormat="1" x14ac:dyDescent="0.25">
      <c r="A6" s="4" t="s">
        <v>10</v>
      </c>
      <c r="B6" s="274" t="s">
        <v>68</v>
      </c>
      <c r="C6" s="275">
        <v>137014774</v>
      </c>
      <c r="D6" s="275">
        <f>SUM(E6-C6)</f>
        <v>110347340</v>
      </c>
      <c r="E6" s="275">
        <v>247362114</v>
      </c>
      <c r="F6" s="274" t="s">
        <v>69</v>
      </c>
      <c r="G6" s="275">
        <v>22297356</v>
      </c>
      <c r="H6" s="275">
        <f t="shared" ref="H6:H12" si="0">SUM(I6-G6)</f>
        <v>56550954</v>
      </c>
      <c r="I6" s="275">
        <v>78848310</v>
      </c>
      <c r="J6" s="12"/>
    </row>
    <row r="7" spans="1:10" s="8" customFormat="1" x14ac:dyDescent="0.25">
      <c r="A7" s="5" t="s">
        <v>13</v>
      </c>
      <c r="B7" s="276" t="s">
        <v>70</v>
      </c>
      <c r="C7" s="277">
        <v>135871774</v>
      </c>
      <c r="D7" s="275">
        <f t="shared" ref="D7:D9" si="1">SUM(E7-C7)</f>
        <v>109921320</v>
      </c>
      <c r="E7" s="277">
        <v>245793094</v>
      </c>
      <c r="F7" s="276" t="s">
        <v>71</v>
      </c>
      <c r="G7" s="277"/>
      <c r="H7" s="275">
        <f t="shared" si="0"/>
        <v>0</v>
      </c>
      <c r="I7" s="277"/>
      <c r="J7" s="12"/>
    </row>
    <row r="8" spans="1:10" s="8" customFormat="1" x14ac:dyDescent="0.25">
      <c r="A8" s="5" t="s">
        <v>7</v>
      </c>
      <c r="B8" s="276" t="s">
        <v>72</v>
      </c>
      <c r="C8" s="277">
        <v>3300000</v>
      </c>
      <c r="D8" s="275">
        <f t="shared" si="1"/>
        <v>0</v>
      </c>
      <c r="E8" s="277">
        <v>3300000</v>
      </c>
      <c r="F8" s="276" t="s">
        <v>73</v>
      </c>
      <c r="G8" s="277">
        <v>152125214</v>
      </c>
      <c r="H8" s="275">
        <f t="shared" si="0"/>
        <v>49050507</v>
      </c>
      <c r="I8" s="277">
        <v>201175721</v>
      </c>
      <c r="J8" s="12"/>
    </row>
    <row r="9" spans="1:10" s="8" customFormat="1" x14ac:dyDescent="0.25">
      <c r="A9" s="5" t="s">
        <v>8</v>
      </c>
      <c r="B9" s="276" t="s">
        <v>74</v>
      </c>
      <c r="C9" s="277">
        <v>264000</v>
      </c>
      <c r="D9" s="275">
        <f t="shared" si="1"/>
        <v>0</v>
      </c>
      <c r="E9" s="277">
        <v>264000</v>
      </c>
      <c r="F9" s="276" t="s">
        <v>75</v>
      </c>
      <c r="G9" s="277">
        <v>148188214</v>
      </c>
      <c r="H9" s="275">
        <f t="shared" si="0"/>
        <v>0</v>
      </c>
      <c r="I9" s="277">
        <v>148188214</v>
      </c>
      <c r="J9" s="12"/>
    </row>
    <row r="10" spans="1:10" s="8" customFormat="1" x14ac:dyDescent="0.25">
      <c r="A10" s="5" t="s">
        <v>9</v>
      </c>
      <c r="B10" s="276" t="s">
        <v>76</v>
      </c>
      <c r="C10" s="277"/>
      <c r="D10" s="277"/>
      <c r="E10" s="277"/>
      <c r="F10" s="276" t="s">
        <v>77</v>
      </c>
      <c r="G10" s="277"/>
      <c r="H10" s="275">
        <f t="shared" si="0"/>
        <v>0</v>
      </c>
      <c r="I10" s="277"/>
      <c r="J10" s="12"/>
    </row>
    <row r="11" spans="1:10" s="8" customFormat="1" x14ac:dyDescent="0.25">
      <c r="A11" s="5" t="s">
        <v>22</v>
      </c>
      <c r="B11" s="276" t="s">
        <v>78</v>
      </c>
      <c r="C11" s="277"/>
      <c r="D11" s="277"/>
      <c r="E11" s="277"/>
      <c r="F11" s="290" t="s">
        <v>79</v>
      </c>
      <c r="G11" s="277">
        <v>264000</v>
      </c>
      <c r="H11" s="275">
        <f t="shared" si="0"/>
        <v>0</v>
      </c>
      <c r="I11" s="277">
        <v>264000</v>
      </c>
      <c r="J11" s="12"/>
    </row>
    <row r="12" spans="1:10" s="8" customFormat="1" ht="15.75" thickBot="1" x14ac:dyDescent="0.3">
      <c r="A12" s="5" t="s">
        <v>25</v>
      </c>
      <c r="B12" s="279"/>
      <c r="C12" s="277"/>
      <c r="D12" s="289"/>
      <c r="E12" s="277"/>
      <c r="F12" s="279" t="s">
        <v>24</v>
      </c>
      <c r="G12" s="277"/>
      <c r="H12" s="280">
        <f t="shared" si="0"/>
        <v>0</v>
      </c>
      <c r="I12" s="277"/>
      <c r="J12" s="12"/>
    </row>
    <row r="13" spans="1:10" s="8" customFormat="1" ht="15.75" thickBot="1" x14ac:dyDescent="0.3">
      <c r="A13" s="2" t="s">
        <v>27</v>
      </c>
      <c r="B13" s="281" t="s">
        <v>80</v>
      </c>
      <c r="C13" s="231">
        <f>SUM(C6,C8,C9)</f>
        <v>140578774</v>
      </c>
      <c r="D13" s="232">
        <f>SUM(E13-C13)</f>
        <v>110347340</v>
      </c>
      <c r="E13" s="231">
        <f>SUM(E6,E8,E9)</f>
        <v>250926114</v>
      </c>
      <c r="F13" s="281" t="s">
        <v>81</v>
      </c>
      <c r="G13" s="231">
        <f>SUM(G6,G8,G10,G11)</f>
        <v>174686570</v>
      </c>
      <c r="H13" s="232">
        <f>SUM(I13-G13)</f>
        <v>105601461</v>
      </c>
      <c r="I13" s="231">
        <f>SUM(I6,I8,I10,I11)</f>
        <v>280288031</v>
      </c>
      <c r="J13" s="12"/>
    </row>
    <row r="14" spans="1:10" s="8" customFormat="1" x14ac:dyDescent="0.25">
      <c r="A14" s="303" t="s">
        <v>30</v>
      </c>
      <c r="B14" s="283" t="s">
        <v>82</v>
      </c>
      <c r="C14" s="296">
        <f>SUM(C15:C19)</f>
        <v>34107796</v>
      </c>
      <c r="D14" s="275">
        <f t="shared" ref="D14" si="2">SUM(E14-C14)</f>
        <v>-4745879</v>
      </c>
      <c r="E14" s="296">
        <v>29361917</v>
      </c>
      <c r="F14" s="276" t="s">
        <v>32</v>
      </c>
      <c r="G14" s="275"/>
      <c r="H14" s="296"/>
      <c r="I14" s="296"/>
      <c r="J14" s="12"/>
    </row>
    <row r="15" spans="1:10" s="8" customFormat="1" x14ac:dyDescent="0.25">
      <c r="A15" s="303" t="s">
        <v>33</v>
      </c>
      <c r="B15" s="297" t="s">
        <v>83</v>
      </c>
      <c r="C15" s="277">
        <v>34107796</v>
      </c>
      <c r="D15" s="275">
        <f t="shared" ref="D15" si="3">SUM(E15-C15)</f>
        <v>-4745879</v>
      </c>
      <c r="E15" s="277">
        <v>29361917</v>
      </c>
      <c r="F15" s="276" t="s">
        <v>84</v>
      </c>
      <c r="G15" s="277"/>
      <c r="H15" s="277"/>
      <c r="I15" s="277"/>
      <c r="J15" s="12"/>
    </row>
    <row r="16" spans="1:10" s="8" customFormat="1" x14ac:dyDescent="0.25">
      <c r="A16" s="303" t="s">
        <v>36</v>
      </c>
      <c r="B16" s="297" t="s">
        <v>85</v>
      </c>
      <c r="C16" s="277"/>
      <c r="D16" s="277"/>
      <c r="E16" s="277"/>
      <c r="F16" s="276" t="s">
        <v>38</v>
      </c>
      <c r="G16" s="277"/>
      <c r="H16" s="277"/>
      <c r="I16" s="277"/>
      <c r="J16" s="12"/>
    </row>
    <row r="17" spans="1:10" s="8" customFormat="1" x14ac:dyDescent="0.25">
      <c r="A17" s="303" t="s">
        <v>39</v>
      </c>
      <c r="B17" s="297" t="s">
        <v>86</v>
      </c>
      <c r="C17" s="277"/>
      <c r="D17" s="277"/>
      <c r="E17" s="277"/>
      <c r="F17" s="276" t="s">
        <v>41</v>
      </c>
      <c r="G17" s="277"/>
      <c r="H17" s="277"/>
      <c r="I17" s="277"/>
      <c r="J17" s="12"/>
    </row>
    <row r="18" spans="1:10" s="8" customFormat="1" x14ac:dyDescent="0.25">
      <c r="A18" s="303" t="s">
        <v>42</v>
      </c>
      <c r="B18" s="297" t="s">
        <v>87</v>
      </c>
      <c r="C18" s="277"/>
      <c r="D18" s="280"/>
      <c r="E18" s="280"/>
      <c r="F18" s="278" t="s">
        <v>44</v>
      </c>
      <c r="G18" s="277"/>
      <c r="H18" s="280"/>
      <c r="I18" s="280"/>
      <c r="J18" s="12"/>
    </row>
    <row r="19" spans="1:10" s="8" customFormat="1" x14ac:dyDescent="0.25">
      <c r="A19" s="303" t="s">
        <v>45</v>
      </c>
      <c r="B19" s="297" t="s">
        <v>88</v>
      </c>
      <c r="C19" s="277"/>
      <c r="D19" s="277"/>
      <c r="E19" s="277"/>
      <c r="F19" s="276" t="s">
        <v>89</v>
      </c>
      <c r="G19" s="277"/>
      <c r="H19" s="277"/>
      <c r="I19" s="277"/>
      <c r="J19" s="12"/>
    </row>
    <row r="20" spans="1:10" s="8" customFormat="1" x14ac:dyDescent="0.25">
      <c r="A20" s="303" t="s">
        <v>48</v>
      </c>
      <c r="B20" s="286" t="s">
        <v>90</v>
      </c>
      <c r="C20" s="287"/>
      <c r="D20" s="296"/>
      <c r="E20" s="296"/>
      <c r="F20" s="274" t="s">
        <v>91</v>
      </c>
      <c r="G20" s="277"/>
      <c r="H20" s="296"/>
      <c r="I20" s="296"/>
      <c r="J20" s="12"/>
    </row>
    <row r="21" spans="1:10" s="8" customFormat="1" x14ac:dyDescent="0.25">
      <c r="A21" s="303" t="s">
        <v>51</v>
      </c>
      <c r="B21" s="297" t="s">
        <v>92</v>
      </c>
      <c r="C21" s="277"/>
      <c r="D21" s="275"/>
      <c r="E21" s="275"/>
      <c r="F21" s="274" t="s">
        <v>93</v>
      </c>
      <c r="G21" s="277"/>
      <c r="H21" s="275"/>
      <c r="I21" s="275"/>
      <c r="J21" s="12"/>
    </row>
    <row r="22" spans="1:10" s="8" customFormat="1" x14ac:dyDescent="0.25">
      <c r="A22" s="303" t="s">
        <v>54</v>
      </c>
      <c r="B22" s="297" t="s">
        <v>94</v>
      </c>
      <c r="C22" s="277"/>
      <c r="D22" s="275"/>
      <c r="E22" s="275"/>
      <c r="F22" s="298"/>
      <c r="G22" s="277"/>
      <c r="H22" s="275"/>
      <c r="I22" s="275"/>
      <c r="J22" s="12"/>
    </row>
    <row r="23" spans="1:10" s="8" customFormat="1" x14ac:dyDescent="0.25">
      <c r="A23" s="303" t="s">
        <v>57</v>
      </c>
      <c r="B23" s="297" t="s">
        <v>95</v>
      </c>
      <c r="C23" s="277"/>
      <c r="D23" s="275"/>
      <c r="E23" s="275"/>
      <c r="F23" s="298"/>
      <c r="G23" s="277"/>
      <c r="H23" s="275"/>
      <c r="I23" s="275"/>
      <c r="J23" s="12"/>
    </row>
    <row r="24" spans="1:10" s="8" customFormat="1" x14ac:dyDescent="0.25">
      <c r="A24" s="303" t="s">
        <v>60</v>
      </c>
      <c r="B24" s="299" t="s">
        <v>96</v>
      </c>
      <c r="C24" s="277"/>
      <c r="D24" s="277"/>
      <c r="E24" s="277"/>
      <c r="F24" s="279"/>
      <c r="G24" s="277"/>
      <c r="H24" s="277"/>
      <c r="I24" s="277"/>
      <c r="J24" s="12"/>
    </row>
    <row r="25" spans="1:10" s="8" customFormat="1" ht="15.75" thickBot="1" x14ac:dyDescent="0.3">
      <c r="A25" s="303" t="s">
        <v>63</v>
      </c>
      <c r="B25" s="300" t="s">
        <v>97</v>
      </c>
      <c r="C25" s="277"/>
      <c r="D25" s="280"/>
      <c r="E25" s="275"/>
      <c r="F25" s="298"/>
      <c r="G25" s="277"/>
      <c r="H25" s="280"/>
      <c r="I25" s="275"/>
      <c r="J25" s="12"/>
    </row>
    <row r="26" spans="1:10" s="8" customFormat="1" ht="16.5" customHeight="1" thickBot="1" x14ac:dyDescent="0.3">
      <c r="A26" s="2" t="s">
        <v>98</v>
      </c>
      <c r="B26" s="281" t="s">
        <v>99</v>
      </c>
      <c r="C26" s="231">
        <f>SUM(C14)</f>
        <v>34107796</v>
      </c>
      <c r="D26" s="232">
        <f t="shared" ref="D26:D27" si="4">SUM(E26-C26)</f>
        <v>-4745879</v>
      </c>
      <c r="E26" s="231">
        <f>SUM(E14)</f>
        <v>29361917</v>
      </c>
      <c r="F26" s="281" t="s">
        <v>100</v>
      </c>
      <c r="G26" s="231"/>
      <c r="H26" s="233">
        <f t="shared" ref="H26:H27" si="5">SUM(I26-G26)</f>
        <v>0</v>
      </c>
      <c r="I26" s="231"/>
      <c r="J26" s="12"/>
    </row>
    <row r="27" spans="1:10" s="8" customFormat="1" ht="15.75" thickBot="1" x14ac:dyDescent="0.3">
      <c r="A27" s="2" t="s">
        <v>101</v>
      </c>
      <c r="B27" s="281" t="s">
        <v>102</v>
      </c>
      <c r="C27" s="231">
        <f>SUM(C13,C26)</f>
        <v>174686570</v>
      </c>
      <c r="D27" s="232">
        <f t="shared" si="4"/>
        <v>105601461</v>
      </c>
      <c r="E27" s="231">
        <f>SUM(E13,E26)</f>
        <v>280288031</v>
      </c>
      <c r="F27" s="281" t="s">
        <v>103</v>
      </c>
      <c r="G27" s="231">
        <f>SUM(G13,G26)</f>
        <v>174686570</v>
      </c>
      <c r="H27" s="232">
        <f t="shared" si="5"/>
        <v>105601461</v>
      </c>
      <c r="I27" s="231">
        <f>SUM(I13,I26)</f>
        <v>280288031</v>
      </c>
      <c r="J27" s="12"/>
    </row>
    <row r="28" spans="1:10" s="8" customFormat="1" ht="15.75" thickBot="1" x14ac:dyDescent="0.3">
      <c r="A28" s="2" t="s">
        <v>104</v>
      </c>
      <c r="B28" s="281" t="s">
        <v>61</v>
      </c>
      <c r="C28" s="231"/>
      <c r="D28" s="231"/>
      <c r="E28" s="231"/>
      <c r="F28" s="281" t="s">
        <v>62</v>
      </c>
      <c r="G28" s="231"/>
      <c r="H28" s="231"/>
      <c r="I28" s="231"/>
      <c r="J28" s="12"/>
    </row>
    <row r="29" spans="1:10" s="8" customFormat="1" ht="15.75" thickBot="1" x14ac:dyDescent="0.3">
      <c r="A29" s="2" t="s">
        <v>105</v>
      </c>
      <c r="B29" s="281" t="s">
        <v>64</v>
      </c>
      <c r="C29" s="231"/>
      <c r="D29" s="231"/>
      <c r="E29" s="231"/>
      <c r="F29" s="281" t="s">
        <v>65</v>
      </c>
      <c r="G29" s="231"/>
      <c r="H29" s="231"/>
      <c r="I29" s="231"/>
      <c r="J29" s="12"/>
    </row>
  </sheetData>
  <mergeCells count="2">
    <mergeCell ref="A2:B2"/>
    <mergeCell ref="A3:A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landscape" r:id="rId1"/>
  <headerFooter>
    <oddHeader>&amp;C&amp;"Times New Roman,Félkövér"&amp;14Összesített&amp;R&amp;"Times New Roman,Félkövér dőlt"2.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K154"/>
  <sheetViews>
    <sheetView view="pageBreakPreview" topLeftCell="A4" zoomScale="60" zoomScaleNormal="100" workbookViewId="0">
      <selection activeCell="A152" sqref="A152:B152"/>
    </sheetView>
  </sheetViews>
  <sheetFormatPr defaultRowHeight="15.75" x14ac:dyDescent="0.25"/>
  <cols>
    <col min="1" max="1" width="8.140625" style="83" customWidth="1"/>
    <col min="2" max="2" width="78.5703125" style="13" customWidth="1"/>
    <col min="3" max="5" width="18.5703125" style="84" customWidth="1"/>
    <col min="6" max="6" width="7.7109375" style="13" customWidth="1"/>
    <col min="7" max="258" width="9.140625" style="13"/>
    <col min="259" max="259" width="8.140625" style="13" customWidth="1"/>
    <col min="260" max="260" width="78.5703125" style="13" customWidth="1"/>
    <col min="261" max="261" width="18.5703125" style="13" customWidth="1"/>
    <col min="262" max="262" width="7.7109375" style="13" customWidth="1"/>
    <col min="263" max="514" width="9.140625" style="13"/>
    <col min="515" max="515" width="8.140625" style="13" customWidth="1"/>
    <col min="516" max="516" width="78.5703125" style="13" customWidth="1"/>
    <col min="517" max="517" width="18.5703125" style="13" customWidth="1"/>
    <col min="518" max="518" width="7.7109375" style="13" customWidth="1"/>
    <col min="519" max="770" width="9.140625" style="13"/>
    <col min="771" max="771" width="8.140625" style="13" customWidth="1"/>
    <col min="772" max="772" width="78.5703125" style="13" customWidth="1"/>
    <col min="773" max="773" width="18.5703125" style="13" customWidth="1"/>
    <col min="774" max="774" width="7.7109375" style="13" customWidth="1"/>
    <col min="775" max="1026" width="9.140625" style="13"/>
    <col min="1027" max="1027" width="8.140625" style="13" customWidth="1"/>
    <col min="1028" max="1028" width="78.5703125" style="13" customWidth="1"/>
    <col min="1029" max="1029" width="18.5703125" style="13" customWidth="1"/>
    <col min="1030" max="1030" width="7.7109375" style="13" customWidth="1"/>
    <col min="1031" max="1282" width="9.140625" style="13"/>
    <col min="1283" max="1283" width="8.140625" style="13" customWidth="1"/>
    <col min="1284" max="1284" width="78.5703125" style="13" customWidth="1"/>
    <col min="1285" max="1285" width="18.5703125" style="13" customWidth="1"/>
    <col min="1286" max="1286" width="7.7109375" style="13" customWidth="1"/>
    <col min="1287" max="1538" width="9.140625" style="13"/>
    <col min="1539" max="1539" width="8.140625" style="13" customWidth="1"/>
    <col min="1540" max="1540" width="78.5703125" style="13" customWidth="1"/>
    <col min="1541" max="1541" width="18.5703125" style="13" customWidth="1"/>
    <col min="1542" max="1542" width="7.7109375" style="13" customWidth="1"/>
    <col min="1543" max="1794" width="9.140625" style="13"/>
    <col min="1795" max="1795" width="8.140625" style="13" customWidth="1"/>
    <col min="1796" max="1796" width="78.5703125" style="13" customWidth="1"/>
    <col min="1797" max="1797" width="18.5703125" style="13" customWidth="1"/>
    <col min="1798" max="1798" width="7.7109375" style="13" customWidth="1"/>
    <col min="1799" max="2050" width="9.140625" style="13"/>
    <col min="2051" max="2051" width="8.140625" style="13" customWidth="1"/>
    <col min="2052" max="2052" width="78.5703125" style="13" customWidth="1"/>
    <col min="2053" max="2053" width="18.5703125" style="13" customWidth="1"/>
    <col min="2054" max="2054" width="7.7109375" style="13" customWidth="1"/>
    <col min="2055" max="2306" width="9.140625" style="13"/>
    <col min="2307" max="2307" width="8.140625" style="13" customWidth="1"/>
    <col min="2308" max="2308" width="78.5703125" style="13" customWidth="1"/>
    <col min="2309" max="2309" width="18.5703125" style="13" customWidth="1"/>
    <col min="2310" max="2310" width="7.7109375" style="13" customWidth="1"/>
    <col min="2311" max="2562" width="9.140625" style="13"/>
    <col min="2563" max="2563" width="8.140625" style="13" customWidth="1"/>
    <col min="2564" max="2564" width="78.5703125" style="13" customWidth="1"/>
    <col min="2565" max="2565" width="18.5703125" style="13" customWidth="1"/>
    <col min="2566" max="2566" width="7.7109375" style="13" customWidth="1"/>
    <col min="2567" max="2818" width="9.140625" style="13"/>
    <col min="2819" max="2819" width="8.140625" style="13" customWidth="1"/>
    <col min="2820" max="2820" width="78.5703125" style="13" customWidth="1"/>
    <col min="2821" max="2821" width="18.5703125" style="13" customWidth="1"/>
    <col min="2822" max="2822" width="7.7109375" style="13" customWidth="1"/>
    <col min="2823" max="3074" width="9.140625" style="13"/>
    <col min="3075" max="3075" width="8.140625" style="13" customWidth="1"/>
    <col min="3076" max="3076" width="78.5703125" style="13" customWidth="1"/>
    <col min="3077" max="3077" width="18.5703125" style="13" customWidth="1"/>
    <col min="3078" max="3078" width="7.7109375" style="13" customWidth="1"/>
    <col min="3079" max="3330" width="9.140625" style="13"/>
    <col min="3331" max="3331" width="8.140625" style="13" customWidth="1"/>
    <col min="3332" max="3332" width="78.5703125" style="13" customWidth="1"/>
    <col min="3333" max="3333" width="18.5703125" style="13" customWidth="1"/>
    <col min="3334" max="3334" width="7.7109375" style="13" customWidth="1"/>
    <col min="3335" max="3586" width="9.140625" style="13"/>
    <col min="3587" max="3587" width="8.140625" style="13" customWidth="1"/>
    <col min="3588" max="3588" width="78.5703125" style="13" customWidth="1"/>
    <col min="3589" max="3589" width="18.5703125" style="13" customWidth="1"/>
    <col min="3590" max="3590" width="7.7109375" style="13" customWidth="1"/>
    <col min="3591" max="3842" width="9.140625" style="13"/>
    <col min="3843" max="3843" width="8.140625" style="13" customWidth="1"/>
    <col min="3844" max="3844" width="78.5703125" style="13" customWidth="1"/>
    <col min="3845" max="3845" width="18.5703125" style="13" customWidth="1"/>
    <col min="3846" max="3846" width="7.7109375" style="13" customWidth="1"/>
    <col min="3847" max="4098" width="9.140625" style="13"/>
    <col min="4099" max="4099" width="8.140625" style="13" customWidth="1"/>
    <col min="4100" max="4100" width="78.5703125" style="13" customWidth="1"/>
    <col min="4101" max="4101" width="18.5703125" style="13" customWidth="1"/>
    <col min="4102" max="4102" width="7.7109375" style="13" customWidth="1"/>
    <col min="4103" max="4354" width="9.140625" style="13"/>
    <col min="4355" max="4355" width="8.140625" style="13" customWidth="1"/>
    <col min="4356" max="4356" width="78.5703125" style="13" customWidth="1"/>
    <col min="4357" max="4357" width="18.5703125" style="13" customWidth="1"/>
    <col min="4358" max="4358" width="7.7109375" style="13" customWidth="1"/>
    <col min="4359" max="4610" width="9.140625" style="13"/>
    <col min="4611" max="4611" width="8.140625" style="13" customWidth="1"/>
    <col min="4612" max="4612" width="78.5703125" style="13" customWidth="1"/>
    <col min="4613" max="4613" width="18.5703125" style="13" customWidth="1"/>
    <col min="4614" max="4614" width="7.7109375" style="13" customWidth="1"/>
    <col min="4615" max="4866" width="9.140625" style="13"/>
    <col min="4867" max="4867" width="8.140625" style="13" customWidth="1"/>
    <col min="4868" max="4868" width="78.5703125" style="13" customWidth="1"/>
    <col min="4869" max="4869" width="18.5703125" style="13" customWidth="1"/>
    <col min="4870" max="4870" width="7.7109375" style="13" customWidth="1"/>
    <col min="4871" max="5122" width="9.140625" style="13"/>
    <col min="5123" max="5123" width="8.140625" style="13" customWidth="1"/>
    <col min="5124" max="5124" width="78.5703125" style="13" customWidth="1"/>
    <col min="5125" max="5125" width="18.5703125" style="13" customWidth="1"/>
    <col min="5126" max="5126" width="7.7109375" style="13" customWidth="1"/>
    <col min="5127" max="5378" width="9.140625" style="13"/>
    <col min="5379" max="5379" width="8.140625" style="13" customWidth="1"/>
    <col min="5380" max="5380" width="78.5703125" style="13" customWidth="1"/>
    <col min="5381" max="5381" width="18.5703125" style="13" customWidth="1"/>
    <col min="5382" max="5382" width="7.7109375" style="13" customWidth="1"/>
    <col min="5383" max="5634" width="9.140625" style="13"/>
    <col min="5635" max="5635" width="8.140625" style="13" customWidth="1"/>
    <col min="5636" max="5636" width="78.5703125" style="13" customWidth="1"/>
    <col min="5637" max="5637" width="18.5703125" style="13" customWidth="1"/>
    <col min="5638" max="5638" width="7.7109375" style="13" customWidth="1"/>
    <col min="5639" max="5890" width="9.140625" style="13"/>
    <col min="5891" max="5891" width="8.140625" style="13" customWidth="1"/>
    <col min="5892" max="5892" width="78.5703125" style="13" customWidth="1"/>
    <col min="5893" max="5893" width="18.5703125" style="13" customWidth="1"/>
    <col min="5894" max="5894" width="7.7109375" style="13" customWidth="1"/>
    <col min="5895" max="6146" width="9.140625" style="13"/>
    <col min="6147" max="6147" width="8.140625" style="13" customWidth="1"/>
    <col min="6148" max="6148" width="78.5703125" style="13" customWidth="1"/>
    <col min="6149" max="6149" width="18.5703125" style="13" customWidth="1"/>
    <col min="6150" max="6150" width="7.7109375" style="13" customWidth="1"/>
    <col min="6151" max="6402" width="9.140625" style="13"/>
    <col min="6403" max="6403" width="8.140625" style="13" customWidth="1"/>
    <col min="6404" max="6404" width="78.5703125" style="13" customWidth="1"/>
    <col min="6405" max="6405" width="18.5703125" style="13" customWidth="1"/>
    <col min="6406" max="6406" width="7.7109375" style="13" customWidth="1"/>
    <col min="6407" max="6658" width="9.140625" style="13"/>
    <col min="6659" max="6659" width="8.140625" style="13" customWidth="1"/>
    <col min="6660" max="6660" width="78.5703125" style="13" customWidth="1"/>
    <col min="6661" max="6661" width="18.5703125" style="13" customWidth="1"/>
    <col min="6662" max="6662" width="7.7109375" style="13" customWidth="1"/>
    <col min="6663" max="6914" width="9.140625" style="13"/>
    <col min="6915" max="6915" width="8.140625" style="13" customWidth="1"/>
    <col min="6916" max="6916" width="78.5703125" style="13" customWidth="1"/>
    <col min="6917" max="6917" width="18.5703125" style="13" customWidth="1"/>
    <col min="6918" max="6918" width="7.7109375" style="13" customWidth="1"/>
    <col min="6919" max="7170" width="9.140625" style="13"/>
    <col min="7171" max="7171" width="8.140625" style="13" customWidth="1"/>
    <col min="7172" max="7172" width="78.5703125" style="13" customWidth="1"/>
    <col min="7173" max="7173" width="18.5703125" style="13" customWidth="1"/>
    <col min="7174" max="7174" width="7.7109375" style="13" customWidth="1"/>
    <col min="7175" max="7426" width="9.140625" style="13"/>
    <col min="7427" max="7427" width="8.140625" style="13" customWidth="1"/>
    <col min="7428" max="7428" width="78.5703125" style="13" customWidth="1"/>
    <col min="7429" max="7429" width="18.5703125" style="13" customWidth="1"/>
    <col min="7430" max="7430" width="7.7109375" style="13" customWidth="1"/>
    <col min="7431" max="7682" width="9.140625" style="13"/>
    <col min="7683" max="7683" width="8.140625" style="13" customWidth="1"/>
    <col min="7684" max="7684" width="78.5703125" style="13" customWidth="1"/>
    <col min="7685" max="7685" width="18.5703125" style="13" customWidth="1"/>
    <col min="7686" max="7686" width="7.7109375" style="13" customWidth="1"/>
    <col min="7687" max="7938" width="9.140625" style="13"/>
    <col min="7939" max="7939" width="8.140625" style="13" customWidth="1"/>
    <col min="7940" max="7940" width="78.5703125" style="13" customWidth="1"/>
    <col min="7941" max="7941" width="18.5703125" style="13" customWidth="1"/>
    <col min="7942" max="7942" width="7.7109375" style="13" customWidth="1"/>
    <col min="7943" max="8194" width="9.140625" style="13"/>
    <col min="8195" max="8195" width="8.140625" style="13" customWidth="1"/>
    <col min="8196" max="8196" width="78.5703125" style="13" customWidth="1"/>
    <col min="8197" max="8197" width="18.5703125" style="13" customWidth="1"/>
    <col min="8198" max="8198" width="7.7109375" style="13" customWidth="1"/>
    <col min="8199" max="8450" width="9.140625" style="13"/>
    <col min="8451" max="8451" width="8.140625" style="13" customWidth="1"/>
    <col min="8452" max="8452" width="78.5703125" style="13" customWidth="1"/>
    <col min="8453" max="8453" width="18.5703125" style="13" customWidth="1"/>
    <col min="8454" max="8454" width="7.7109375" style="13" customWidth="1"/>
    <col min="8455" max="8706" width="9.140625" style="13"/>
    <col min="8707" max="8707" width="8.140625" style="13" customWidth="1"/>
    <col min="8708" max="8708" width="78.5703125" style="13" customWidth="1"/>
    <col min="8709" max="8709" width="18.5703125" style="13" customWidth="1"/>
    <col min="8710" max="8710" width="7.7109375" style="13" customWidth="1"/>
    <col min="8711" max="8962" width="9.140625" style="13"/>
    <col min="8963" max="8963" width="8.140625" style="13" customWidth="1"/>
    <col min="8964" max="8964" width="78.5703125" style="13" customWidth="1"/>
    <col min="8965" max="8965" width="18.5703125" style="13" customWidth="1"/>
    <col min="8966" max="8966" width="7.7109375" style="13" customWidth="1"/>
    <col min="8967" max="9218" width="9.140625" style="13"/>
    <col min="9219" max="9219" width="8.140625" style="13" customWidth="1"/>
    <col min="9220" max="9220" width="78.5703125" style="13" customWidth="1"/>
    <col min="9221" max="9221" width="18.5703125" style="13" customWidth="1"/>
    <col min="9222" max="9222" width="7.7109375" style="13" customWidth="1"/>
    <col min="9223" max="9474" width="9.140625" style="13"/>
    <col min="9475" max="9475" width="8.140625" style="13" customWidth="1"/>
    <col min="9476" max="9476" width="78.5703125" style="13" customWidth="1"/>
    <col min="9477" max="9477" width="18.5703125" style="13" customWidth="1"/>
    <col min="9478" max="9478" width="7.7109375" style="13" customWidth="1"/>
    <col min="9479" max="9730" width="9.140625" style="13"/>
    <col min="9731" max="9731" width="8.140625" style="13" customWidth="1"/>
    <col min="9732" max="9732" width="78.5703125" style="13" customWidth="1"/>
    <col min="9733" max="9733" width="18.5703125" style="13" customWidth="1"/>
    <col min="9734" max="9734" width="7.7109375" style="13" customWidth="1"/>
    <col min="9735" max="9986" width="9.140625" style="13"/>
    <col min="9987" max="9987" width="8.140625" style="13" customWidth="1"/>
    <col min="9988" max="9988" width="78.5703125" style="13" customWidth="1"/>
    <col min="9989" max="9989" width="18.5703125" style="13" customWidth="1"/>
    <col min="9990" max="9990" width="7.7109375" style="13" customWidth="1"/>
    <col min="9991" max="10242" width="9.140625" style="13"/>
    <col min="10243" max="10243" width="8.140625" style="13" customWidth="1"/>
    <col min="10244" max="10244" width="78.5703125" style="13" customWidth="1"/>
    <col min="10245" max="10245" width="18.5703125" style="13" customWidth="1"/>
    <col min="10246" max="10246" width="7.7109375" style="13" customWidth="1"/>
    <col min="10247" max="10498" width="9.140625" style="13"/>
    <col min="10499" max="10499" width="8.140625" style="13" customWidth="1"/>
    <col min="10500" max="10500" width="78.5703125" style="13" customWidth="1"/>
    <col min="10501" max="10501" width="18.5703125" style="13" customWidth="1"/>
    <col min="10502" max="10502" width="7.7109375" style="13" customWidth="1"/>
    <col min="10503" max="10754" width="9.140625" style="13"/>
    <col min="10755" max="10755" width="8.140625" style="13" customWidth="1"/>
    <col min="10756" max="10756" width="78.5703125" style="13" customWidth="1"/>
    <col min="10757" max="10757" width="18.5703125" style="13" customWidth="1"/>
    <col min="10758" max="10758" width="7.7109375" style="13" customWidth="1"/>
    <col min="10759" max="11010" width="9.140625" style="13"/>
    <col min="11011" max="11011" width="8.140625" style="13" customWidth="1"/>
    <col min="11012" max="11012" width="78.5703125" style="13" customWidth="1"/>
    <col min="11013" max="11013" width="18.5703125" style="13" customWidth="1"/>
    <col min="11014" max="11014" width="7.7109375" style="13" customWidth="1"/>
    <col min="11015" max="11266" width="9.140625" style="13"/>
    <col min="11267" max="11267" width="8.140625" style="13" customWidth="1"/>
    <col min="11268" max="11268" width="78.5703125" style="13" customWidth="1"/>
    <col min="11269" max="11269" width="18.5703125" style="13" customWidth="1"/>
    <col min="11270" max="11270" width="7.7109375" style="13" customWidth="1"/>
    <col min="11271" max="11522" width="9.140625" style="13"/>
    <col min="11523" max="11523" width="8.140625" style="13" customWidth="1"/>
    <col min="11524" max="11524" width="78.5703125" style="13" customWidth="1"/>
    <col min="11525" max="11525" width="18.5703125" style="13" customWidth="1"/>
    <col min="11526" max="11526" width="7.7109375" style="13" customWidth="1"/>
    <col min="11527" max="11778" width="9.140625" style="13"/>
    <col min="11779" max="11779" width="8.140625" style="13" customWidth="1"/>
    <col min="11780" max="11780" width="78.5703125" style="13" customWidth="1"/>
    <col min="11781" max="11781" width="18.5703125" style="13" customWidth="1"/>
    <col min="11782" max="11782" width="7.7109375" style="13" customWidth="1"/>
    <col min="11783" max="12034" width="9.140625" style="13"/>
    <col min="12035" max="12035" width="8.140625" style="13" customWidth="1"/>
    <col min="12036" max="12036" width="78.5703125" style="13" customWidth="1"/>
    <col min="12037" max="12037" width="18.5703125" style="13" customWidth="1"/>
    <col min="12038" max="12038" width="7.7109375" style="13" customWidth="1"/>
    <col min="12039" max="12290" width="9.140625" style="13"/>
    <col min="12291" max="12291" width="8.140625" style="13" customWidth="1"/>
    <col min="12292" max="12292" width="78.5703125" style="13" customWidth="1"/>
    <col min="12293" max="12293" width="18.5703125" style="13" customWidth="1"/>
    <col min="12294" max="12294" width="7.7109375" style="13" customWidth="1"/>
    <col min="12295" max="12546" width="9.140625" style="13"/>
    <col min="12547" max="12547" width="8.140625" style="13" customWidth="1"/>
    <col min="12548" max="12548" width="78.5703125" style="13" customWidth="1"/>
    <col min="12549" max="12549" width="18.5703125" style="13" customWidth="1"/>
    <col min="12550" max="12550" width="7.7109375" style="13" customWidth="1"/>
    <col min="12551" max="12802" width="9.140625" style="13"/>
    <col min="12803" max="12803" width="8.140625" style="13" customWidth="1"/>
    <col min="12804" max="12804" width="78.5703125" style="13" customWidth="1"/>
    <col min="12805" max="12805" width="18.5703125" style="13" customWidth="1"/>
    <col min="12806" max="12806" width="7.7109375" style="13" customWidth="1"/>
    <col min="12807" max="13058" width="9.140625" style="13"/>
    <col min="13059" max="13059" width="8.140625" style="13" customWidth="1"/>
    <col min="13060" max="13060" width="78.5703125" style="13" customWidth="1"/>
    <col min="13061" max="13061" width="18.5703125" style="13" customWidth="1"/>
    <col min="13062" max="13062" width="7.7109375" style="13" customWidth="1"/>
    <col min="13063" max="13314" width="9.140625" style="13"/>
    <col min="13315" max="13315" width="8.140625" style="13" customWidth="1"/>
    <col min="13316" max="13316" width="78.5703125" style="13" customWidth="1"/>
    <col min="13317" max="13317" width="18.5703125" style="13" customWidth="1"/>
    <col min="13318" max="13318" width="7.7109375" style="13" customWidth="1"/>
    <col min="13319" max="13570" width="9.140625" style="13"/>
    <col min="13571" max="13571" width="8.140625" style="13" customWidth="1"/>
    <col min="13572" max="13572" width="78.5703125" style="13" customWidth="1"/>
    <col min="13573" max="13573" width="18.5703125" style="13" customWidth="1"/>
    <col min="13574" max="13574" width="7.7109375" style="13" customWidth="1"/>
    <col min="13575" max="13826" width="9.140625" style="13"/>
    <col min="13827" max="13827" width="8.140625" style="13" customWidth="1"/>
    <col min="13828" max="13828" width="78.5703125" style="13" customWidth="1"/>
    <col min="13829" max="13829" width="18.5703125" style="13" customWidth="1"/>
    <col min="13830" max="13830" width="7.7109375" style="13" customWidth="1"/>
    <col min="13831" max="14082" width="9.140625" style="13"/>
    <col min="14083" max="14083" width="8.140625" style="13" customWidth="1"/>
    <col min="14084" max="14084" width="78.5703125" style="13" customWidth="1"/>
    <col min="14085" max="14085" width="18.5703125" style="13" customWidth="1"/>
    <col min="14086" max="14086" width="7.7109375" style="13" customWidth="1"/>
    <col min="14087" max="14338" width="9.140625" style="13"/>
    <col min="14339" max="14339" width="8.140625" style="13" customWidth="1"/>
    <col min="14340" max="14340" width="78.5703125" style="13" customWidth="1"/>
    <col min="14341" max="14341" width="18.5703125" style="13" customWidth="1"/>
    <col min="14342" max="14342" width="7.7109375" style="13" customWidth="1"/>
    <col min="14343" max="14594" width="9.140625" style="13"/>
    <col min="14595" max="14595" width="8.140625" style="13" customWidth="1"/>
    <col min="14596" max="14596" width="78.5703125" style="13" customWidth="1"/>
    <col min="14597" max="14597" width="18.5703125" style="13" customWidth="1"/>
    <col min="14598" max="14598" width="7.7109375" style="13" customWidth="1"/>
    <col min="14599" max="14850" width="9.140625" style="13"/>
    <col min="14851" max="14851" width="8.140625" style="13" customWidth="1"/>
    <col min="14852" max="14852" width="78.5703125" style="13" customWidth="1"/>
    <col min="14853" max="14853" width="18.5703125" style="13" customWidth="1"/>
    <col min="14854" max="14854" width="7.7109375" style="13" customWidth="1"/>
    <col min="14855" max="15106" width="9.140625" style="13"/>
    <col min="15107" max="15107" width="8.140625" style="13" customWidth="1"/>
    <col min="15108" max="15108" width="78.5703125" style="13" customWidth="1"/>
    <col min="15109" max="15109" width="18.5703125" style="13" customWidth="1"/>
    <col min="15110" max="15110" width="7.7109375" style="13" customWidth="1"/>
    <col min="15111" max="15362" width="9.140625" style="13"/>
    <col min="15363" max="15363" width="8.140625" style="13" customWidth="1"/>
    <col min="15364" max="15364" width="78.5703125" style="13" customWidth="1"/>
    <col min="15365" max="15365" width="18.5703125" style="13" customWidth="1"/>
    <col min="15366" max="15366" width="7.7109375" style="13" customWidth="1"/>
    <col min="15367" max="15618" width="9.140625" style="13"/>
    <col min="15619" max="15619" width="8.140625" style="13" customWidth="1"/>
    <col min="15620" max="15620" width="78.5703125" style="13" customWidth="1"/>
    <col min="15621" max="15621" width="18.5703125" style="13" customWidth="1"/>
    <col min="15622" max="15622" width="7.7109375" style="13" customWidth="1"/>
    <col min="15623" max="15874" width="9.140625" style="13"/>
    <col min="15875" max="15875" width="8.140625" style="13" customWidth="1"/>
    <col min="15876" max="15876" width="78.5703125" style="13" customWidth="1"/>
    <col min="15877" max="15877" width="18.5703125" style="13" customWidth="1"/>
    <col min="15878" max="15878" width="7.7109375" style="13" customWidth="1"/>
    <col min="15879" max="16130" width="9.140625" style="13"/>
    <col min="16131" max="16131" width="8.140625" style="13" customWidth="1"/>
    <col min="16132" max="16132" width="78.5703125" style="13" customWidth="1"/>
    <col min="16133" max="16133" width="18.5703125" style="13" customWidth="1"/>
    <col min="16134" max="16134" width="7.7109375" style="13" customWidth="1"/>
    <col min="16135" max="16384" width="9.140625" style="13"/>
  </cols>
  <sheetData>
    <row r="2" spans="1:5" ht="15.95" customHeight="1" x14ac:dyDescent="0.25">
      <c r="A2" s="262" t="s">
        <v>106</v>
      </c>
      <c r="B2" s="262"/>
      <c r="C2" s="262"/>
      <c r="D2" s="241"/>
      <c r="E2" s="241"/>
    </row>
    <row r="3" spans="1:5" ht="15.95" customHeight="1" thickBot="1" x14ac:dyDescent="0.3">
      <c r="A3" s="261"/>
      <c r="B3" s="261"/>
      <c r="D3" s="244"/>
      <c r="E3" s="14" t="s">
        <v>2</v>
      </c>
    </row>
    <row r="4" spans="1:5" ht="32.25" thickBot="1" x14ac:dyDescent="0.3">
      <c r="A4" s="304" t="s">
        <v>3</v>
      </c>
      <c r="B4" s="305" t="s">
        <v>107</v>
      </c>
      <c r="C4" s="305" t="s">
        <v>66</v>
      </c>
      <c r="D4" s="305" t="s">
        <v>365</v>
      </c>
      <c r="E4" s="305" t="s">
        <v>368</v>
      </c>
    </row>
    <row r="5" spans="1:5" s="21" customFormat="1" ht="16.5" thickBot="1" x14ac:dyDescent="0.25">
      <c r="A5" s="306">
        <v>1</v>
      </c>
      <c r="B5" s="307">
        <v>2</v>
      </c>
      <c r="C5" s="307">
        <v>3</v>
      </c>
      <c r="D5" s="307">
        <v>4</v>
      </c>
      <c r="E5" s="307">
        <v>5</v>
      </c>
    </row>
    <row r="6" spans="1:5" s="21" customFormat="1" ht="16.5" thickBot="1" x14ac:dyDescent="0.25">
      <c r="A6" s="304" t="s">
        <v>10</v>
      </c>
      <c r="B6" s="308" t="s">
        <v>108</v>
      </c>
      <c r="C6" s="309">
        <f>SUM(C7:C12)</f>
        <v>70535612</v>
      </c>
      <c r="D6" s="230">
        <f>SUM(E6-C6)</f>
        <v>9721742</v>
      </c>
      <c r="E6" s="309">
        <f>SUM(E7:E12)</f>
        <v>80257354</v>
      </c>
    </row>
    <row r="7" spans="1:5" s="21" customFormat="1" x14ac:dyDescent="0.2">
      <c r="A7" s="310" t="s">
        <v>109</v>
      </c>
      <c r="B7" s="311" t="s">
        <v>110</v>
      </c>
      <c r="C7" s="312">
        <v>59118332</v>
      </c>
      <c r="D7" s="312">
        <f>SUM(E7-C7)</f>
        <v>220713</v>
      </c>
      <c r="E7" s="312">
        <v>59339045</v>
      </c>
    </row>
    <row r="8" spans="1:5" s="21" customFormat="1" x14ac:dyDescent="0.2">
      <c r="A8" s="313" t="s">
        <v>111</v>
      </c>
      <c r="B8" s="314" t="s">
        <v>112</v>
      </c>
      <c r="C8" s="315"/>
      <c r="D8" s="312">
        <f t="shared" ref="D8:D50" si="0">SUM(E8-C8)</f>
        <v>0</v>
      </c>
      <c r="E8" s="315"/>
    </row>
    <row r="9" spans="1:5" s="21" customFormat="1" x14ac:dyDescent="0.2">
      <c r="A9" s="313" t="s">
        <v>113</v>
      </c>
      <c r="B9" s="314" t="s">
        <v>114</v>
      </c>
      <c r="C9" s="315">
        <v>9617280</v>
      </c>
      <c r="D9" s="312">
        <f t="shared" si="0"/>
        <v>1362456</v>
      </c>
      <c r="E9" s="315">
        <v>10979736</v>
      </c>
    </row>
    <row r="10" spans="1:5" s="21" customFormat="1" x14ac:dyDescent="0.2">
      <c r="A10" s="313" t="s">
        <v>115</v>
      </c>
      <c r="B10" s="314" t="s">
        <v>116</v>
      </c>
      <c r="C10" s="315">
        <v>1800000</v>
      </c>
      <c r="D10" s="312">
        <f t="shared" si="0"/>
        <v>66503</v>
      </c>
      <c r="E10" s="315">
        <v>1866503</v>
      </c>
    </row>
    <row r="11" spans="1:5" s="21" customFormat="1" x14ac:dyDescent="0.2">
      <c r="A11" s="313" t="s">
        <v>117</v>
      </c>
      <c r="B11" s="314" t="s">
        <v>118</v>
      </c>
      <c r="C11" s="315"/>
      <c r="D11" s="312">
        <f t="shared" si="0"/>
        <v>0</v>
      </c>
      <c r="E11" s="315"/>
    </row>
    <row r="12" spans="1:5" s="21" customFormat="1" ht="16.5" thickBot="1" x14ac:dyDescent="0.25">
      <c r="A12" s="316" t="s">
        <v>119</v>
      </c>
      <c r="B12" s="317" t="s">
        <v>120</v>
      </c>
      <c r="C12" s="315"/>
      <c r="D12" s="312">
        <f t="shared" si="0"/>
        <v>8072070</v>
      </c>
      <c r="E12" s="315">
        <v>8072070</v>
      </c>
    </row>
    <row r="13" spans="1:5" s="21" customFormat="1" ht="16.5" thickBot="1" x14ac:dyDescent="0.25">
      <c r="A13" s="304" t="s">
        <v>13</v>
      </c>
      <c r="B13" s="318" t="s">
        <v>121</v>
      </c>
      <c r="C13" s="309">
        <f>SUM(C14:C18)</f>
        <v>38080381</v>
      </c>
      <c r="D13" s="230">
        <f>SUM(E13-C13)</f>
        <v>14298676</v>
      </c>
      <c r="E13" s="309">
        <f>SUM(E14:E18)</f>
        <v>52379057</v>
      </c>
    </row>
    <row r="14" spans="1:5" s="21" customFormat="1" x14ac:dyDescent="0.2">
      <c r="A14" s="310" t="s">
        <v>122</v>
      </c>
      <c r="B14" s="311" t="s">
        <v>123</v>
      </c>
      <c r="C14" s="312"/>
      <c r="D14" s="312">
        <f t="shared" si="0"/>
        <v>0</v>
      </c>
      <c r="E14" s="312"/>
    </row>
    <row r="15" spans="1:5" s="21" customFormat="1" x14ac:dyDescent="0.2">
      <c r="A15" s="313" t="s">
        <v>124</v>
      </c>
      <c r="B15" s="314" t="s">
        <v>125</v>
      </c>
      <c r="C15" s="315"/>
      <c r="D15" s="312">
        <f t="shared" si="0"/>
        <v>0</v>
      </c>
      <c r="E15" s="315"/>
    </row>
    <row r="16" spans="1:5" s="21" customFormat="1" x14ac:dyDescent="0.2">
      <c r="A16" s="313" t="s">
        <v>126</v>
      </c>
      <c r="B16" s="314" t="s">
        <v>127</v>
      </c>
      <c r="C16" s="315"/>
      <c r="D16" s="312">
        <f t="shared" si="0"/>
        <v>0</v>
      </c>
      <c r="E16" s="315"/>
    </row>
    <row r="17" spans="1:5" s="21" customFormat="1" x14ac:dyDescent="0.2">
      <c r="A17" s="313" t="s">
        <v>128</v>
      </c>
      <c r="B17" s="314" t="s">
        <v>129</v>
      </c>
      <c r="C17" s="315"/>
      <c r="D17" s="312">
        <f t="shared" si="0"/>
        <v>0</v>
      </c>
      <c r="E17" s="315"/>
    </row>
    <row r="18" spans="1:5" s="21" customFormat="1" x14ac:dyDescent="0.2">
      <c r="A18" s="313" t="s">
        <v>130</v>
      </c>
      <c r="B18" s="314" t="s">
        <v>131</v>
      </c>
      <c r="C18" s="315">
        <v>38080381</v>
      </c>
      <c r="D18" s="312">
        <f t="shared" si="0"/>
        <v>14298676</v>
      </c>
      <c r="E18" s="315">
        <v>52379057</v>
      </c>
    </row>
    <row r="19" spans="1:5" s="21" customFormat="1" ht="16.5" thickBot="1" x14ac:dyDescent="0.25">
      <c r="A19" s="316" t="s">
        <v>132</v>
      </c>
      <c r="B19" s="317" t="s">
        <v>133</v>
      </c>
      <c r="C19" s="319"/>
      <c r="D19" s="312">
        <f t="shared" si="0"/>
        <v>0</v>
      </c>
      <c r="E19" s="319"/>
    </row>
    <row r="20" spans="1:5" s="21" customFormat="1" ht="16.5" thickBot="1" x14ac:dyDescent="0.25">
      <c r="A20" s="304" t="s">
        <v>7</v>
      </c>
      <c r="B20" s="308" t="s">
        <v>134</v>
      </c>
      <c r="C20" s="309">
        <f>SUM(C21:C25)</f>
        <v>137278774</v>
      </c>
      <c r="D20" s="230">
        <f>SUM(E20-C20)</f>
        <v>110083340</v>
      </c>
      <c r="E20" s="309">
        <f>SUM(E21:E25)</f>
        <v>247362114</v>
      </c>
    </row>
    <row r="21" spans="1:5" s="21" customFormat="1" x14ac:dyDescent="0.2">
      <c r="A21" s="310" t="s">
        <v>135</v>
      </c>
      <c r="B21" s="311" t="s">
        <v>136</v>
      </c>
      <c r="C21" s="312"/>
      <c r="D21" s="312">
        <f t="shared" si="0"/>
        <v>0</v>
      </c>
      <c r="E21" s="312"/>
    </row>
    <row r="22" spans="1:5" s="21" customFormat="1" x14ac:dyDescent="0.2">
      <c r="A22" s="313" t="s">
        <v>137</v>
      </c>
      <c r="B22" s="314" t="s">
        <v>138</v>
      </c>
      <c r="C22" s="315"/>
      <c r="D22" s="312">
        <f t="shared" si="0"/>
        <v>0</v>
      </c>
      <c r="E22" s="315"/>
    </row>
    <row r="23" spans="1:5" s="21" customFormat="1" x14ac:dyDescent="0.2">
      <c r="A23" s="313" t="s">
        <v>139</v>
      </c>
      <c r="B23" s="314" t="s">
        <v>140</v>
      </c>
      <c r="C23" s="315">
        <v>264000</v>
      </c>
      <c r="D23" s="312">
        <f t="shared" si="0"/>
        <v>0</v>
      </c>
      <c r="E23" s="315">
        <v>264000</v>
      </c>
    </row>
    <row r="24" spans="1:5" s="21" customFormat="1" x14ac:dyDescent="0.2">
      <c r="A24" s="313" t="s">
        <v>141</v>
      </c>
      <c r="B24" s="314" t="s">
        <v>142</v>
      </c>
      <c r="C24" s="315"/>
      <c r="D24" s="312">
        <f t="shared" si="0"/>
        <v>0</v>
      </c>
      <c r="E24" s="315"/>
    </row>
    <row r="25" spans="1:5" s="21" customFormat="1" x14ac:dyDescent="0.2">
      <c r="A25" s="313" t="s">
        <v>143</v>
      </c>
      <c r="B25" s="314" t="s">
        <v>144</v>
      </c>
      <c r="C25" s="315">
        <v>137014774</v>
      </c>
      <c r="D25" s="312">
        <f t="shared" si="0"/>
        <v>110083340</v>
      </c>
      <c r="E25" s="315">
        <v>247098114</v>
      </c>
    </row>
    <row r="26" spans="1:5" s="21" customFormat="1" ht="16.5" thickBot="1" x14ac:dyDescent="0.25">
      <c r="A26" s="316" t="s">
        <v>145</v>
      </c>
      <c r="B26" s="317" t="s">
        <v>146</v>
      </c>
      <c r="C26" s="319">
        <v>135871774</v>
      </c>
      <c r="D26" s="312">
        <f t="shared" si="0"/>
        <v>109921320</v>
      </c>
      <c r="E26" s="319">
        <v>245793094</v>
      </c>
    </row>
    <row r="27" spans="1:5" s="21" customFormat="1" ht="16.5" thickBot="1" x14ac:dyDescent="0.25">
      <c r="A27" s="304" t="s">
        <v>147</v>
      </c>
      <c r="B27" s="308" t="s">
        <v>148</v>
      </c>
      <c r="C27" s="320">
        <f>SUM(C28,C31,C32,C33)</f>
        <v>22600000</v>
      </c>
      <c r="D27" s="230">
        <f>SUM(E27-C27)</f>
        <v>0</v>
      </c>
      <c r="E27" s="320">
        <f>SUM(E28,E31,E32,E33)</f>
        <v>22600000</v>
      </c>
    </row>
    <row r="28" spans="1:5" s="21" customFormat="1" x14ac:dyDescent="0.2">
      <c r="A28" s="310" t="s">
        <v>149</v>
      </c>
      <c r="B28" s="311" t="s">
        <v>150</v>
      </c>
      <c r="C28" s="321">
        <f>SUM(C29:C30)</f>
        <v>20000000</v>
      </c>
      <c r="D28" s="312">
        <f t="shared" si="0"/>
        <v>0</v>
      </c>
      <c r="E28" s="321">
        <f>SUM(E29:E30)</f>
        <v>20000000</v>
      </c>
    </row>
    <row r="29" spans="1:5" s="21" customFormat="1" x14ac:dyDescent="0.2">
      <c r="A29" s="313" t="s">
        <v>151</v>
      </c>
      <c r="B29" s="314" t="s">
        <v>152</v>
      </c>
      <c r="C29" s="315"/>
      <c r="D29" s="312">
        <f t="shared" si="0"/>
        <v>0</v>
      </c>
      <c r="E29" s="315"/>
    </row>
    <row r="30" spans="1:5" s="21" customFormat="1" x14ac:dyDescent="0.2">
      <c r="A30" s="313" t="s">
        <v>153</v>
      </c>
      <c r="B30" s="314" t="s">
        <v>154</v>
      </c>
      <c r="C30" s="315">
        <v>20000000</v>
      </c>
      <c r="D30" s="312">
        <f t="shared" si="0"/>
        <v>0</v>
      </c>
      <c r="E30" s="315">
        <v>20000000</v>
      </c>
    </row>
    <row r="31" spans="1:5" s="21" customFormat="1" x14ac:dyDescent="0.2">
      <c r="A31" s="313" t="s">
        <v>155</v>
      </c>
      <c r="B31" s="314" t="s">
        <v>156</v>
      </c>
      <c r="C31" s="315">
        <v>2500000</v>
      </c>
      <c r="D31" s="312">
        <f t="shared" si="0"/>
        <v>0</v>
      </c>
      <c r="E31" s="315">
        <v>2500000</v>
      </c>
    </row>
    <row r="32" spans="1:5" s="21" customFormat="1" x14ac:dyDescent="0.2">
      <c r="A32" s="313" t="s">
        <v>157</v>
      </c>
      <c r="B32" s="314" t="s">
        <v>158</v>
      </c>
      <c r="C32" s="315"/>
      <c r="D32" s="312">
        <f t="shared" si="0"/>
        <v>0</v>
      </c>
      <c r="E32" s="315"/>
    </row>
    <row r="33" spans="1:5" s="21" customFormat="1" ht="16.5" thickBot="1" x14ac:dyDescent="0.25">
      <c r="A33" s="316" t="s">
        <v>159</v>
      </c>
      <c r="B33" s="317" t="s">
        <v>160</v>
      </c>
      <c r="C33" s="319">
        <v>100000</v>
      </c>
      <c r="D33" s="312">
        <f t="shared" si="0"/>
        <v>0</v>
      </c>
      <c r="E33" s="319">
        <v>100000</v>
      </c>
    </row>
    <row r="34" spans="1:5" s="21" customFormat="1" ht="16.5" thickBot="1" x14ac:dyDescent="0.25">
      <c r="A34" s="304" t="s">
        <v>9</v>
      </c>
      <c r="B34" s="308" t="s">
        <v>161</v>
      </c>
      <c r="C34" s="309">
        <f>SUM(C35:C44)</f>
        <v>9457300</v>
      </c>
      <c r="D34" s="230">
        <f>SUM(E34-C34)</f>
        <v>0</v>
      </c>
      <c r="E34" s="309">
        <f>SUM(E35:E44)</f>
        <v>9457300</v>
      </c>
    </row>
    <row r="35" spans="1:5" s="21" customFormat="1" x14ac:dyDescent="0.2">
      <c r="A35" s="310" t="s">
        <v>162</v>
      </c>
      <c r="B35" s="311" t="s">
        <v>163</v>
      </c>
      <c r="C35" s="312"/>
      <c r="D35" s="312">
        <f t="shared" si="0"/>
        <v>0</v>
      </c>
      <c r="E35" s="312"/>
    </row>
    <row r="36" spans="1:5" s="21" customFormat="1" x14ac:dyDescent="0.2">
      <c r="A36" s="313" t="s">
        <v>164</v>
      </c>
      <c r="B36" s="314" t="s">
        <v>165</v>
      </c>
      <c r="C36" s="315">
        <v>4750300</v>
      </c>
      <c r="D36" s="312">
        <f t="shared" si="0"/>
        <v>0</v>
      </c>
      <c r="E36" s="315">
        <v>4750300</v>
      </c>
    </row>
    <row r="37" spans="1:5" s="21" customFormat="1" x14ac:dyDescent="0.2">
      <c r="A37" s="313" t="s">
        <v>166</v>
      </c>
      <c r="B37" s="314" t="s">
        <v>167</v>
      </c>
      <c r="C37" s="315">
        <v>3600000</v>
      </c>
      <c r="D37" s="312">
        <f t="shared" si="0"/>
        <v>0</v>
      </c>
      <c r="E37" s="315">
        <v>3600000</v>
      </c>
    </row>
    <row r="38" spans="1:5" s="21" customFormat="1" x14ac:dyDescent="0.2">
      <c r="A38" s="313" t="s">
        <v>168</v>
      </c>
      <c r="B38" s="314" t="s">
        <v>169</v>
      </c>
      <c r="C38" s="315"/>
      <c r="D38" s="312">
        <f t="shared" si="0"/>
        <v>0</v>
      </c>
      <c r="E38" s="315"/>
    </row>
    <row r="39" spans="1:5" s="21" customFormat="1" x14ac:dyDescent="0.2">
      <c r="A39" s="313" t="s">
        <v>170</v>
      </c>
      <c r="B39" s="314" t="s">
        <v>171</v>
      </c>
      <c r="C39" s="315"/>
      <c r="D39" s="312">
        <f t="shared" si="0"/>
        <v>0</v>
      </c>
      <c r="E39" s="315"/>
    </row>
    <row r="40" spans="1:5" s="21" customFormat="1" x14ac:dyDescent="0.2">
      <c r="A40" s="313" t="s">
        <v>172</v>
      </c>
      <c r="B40" s="314" t="s">
        <v>173</v>
      </c>
      <c r="C40" s="315">
        <v>1107000</v>
      </c>
      <c r="D40" s="312">
        <f t="shared" si="0"/>
        <v>0</v>
      </c>
      <c r="E40" s="315">
        <v>1107000</v>
      </c>
    </row>
    <row r="41" spans="1:5" s="21" customFormat="1" x14ac:dyDescent="0.2">
      <c r="A41" s="313" t="s">
        <v>174</v>
      </c>
      <c r="B41" s="314" t="s">
        <v>175</v>
      </c>
      <c r="C41" s="315"/>
      <c r="D41" s="312">
        <f t="shared" si="0"/>
        <v>0</v>
      </c>
      <c r="E41" s="315"/>
    </row>
    <row r="42" spans="1:5" s="21" customFormat="1" x14ac:dyDescent="0.2">
      <c r="A42" s="313" t="s">
        <v>176</v>
      </c>
      <c r="B42" s="314" t="s">
        <v>177</v>
      </c>
      <c r="C42" s="315"/>
      <c r="D42" s="312">
        <f t="shared" si="0"/>
        <v>0</v>
      </c>
      <c r="E42" s="315"/>
    </row>
    <row r="43" spans="1:5" s="21" customFormat="1" x14ac:dyDescent="0.2">
      <c r="A43" s="313" t="s">
        <v>178</v>
      </c>
      <c r="B43" s="314" t="s">
        <v>179</v>
      </c>
      <c r="C43" s="322"/>
      <c r="D43" s="312">
        <f t="shared" si="0"/>
        <v>0</v>
      </c>
      <c r="E43" s="322"/>
    </row>
    <row r="44" spans="1:5" s="21" customFormat="1" ht="16.5" thickBot="1" x14ac:dyDescent="0.25">
      <c r="A44" s="316" t="s">
        <v>180</v>
      </c>
      <c r="B44" s="317" t="s">
        <v>26</v>
      </c>
      <c r="C44" s="323">
        <v>0</v>
      </c>
      <c r="D44" s="312">
        <f t="shared" si="0"/>
        <v>0</v>
      </c>
      <c r="E44" s="323">
        <v>0</v>
      </c>
    </row>
    <row r="45" spans="1:5" s="21" customFormat="1" ht="16.5" thickBot="1" x14ac:dyDescent="0.25">
      <c r="A45" s="304" t="s">
        <v>22</v>
      </c>
      <c r="B45" s="308" t="s">
        <v>181</v>
      </c>
      <c r="C45" s="309">
        <f>SUM(C46:C55)</f>
        <v>3300000</v>
      </c>
      <c r="D45" s="230">
        <f>SUM(E45-C45)</f>
        <v>0</v>
      </c>
      <c r="E45" s="309">
        <f>SUM(E46:E55)</f>
        <v>3300000</v>
      </c>
    </row>
    <row r="46" spans="1:5" s="21" customFormat="1" x14ac:dyDescent="0.2">
      <c r="A46" s="310" t="s">
        <v>182</v>
      </c>
      <c r="B46" s="311" t="s">
        <v>183</v>
      </c>
      <c r="C46" s="324"/>
      <c r="D46" s="312">
        <f t="shared" si="0"/>
        <v>0</v>
      </c>
      <c r="E46" s="324"/>
    </row>
    <row r="47" spans="1:5" s="21" customFormat="1" x14ac:dyDescent="0.2">
      <c r="A47" s="313" t="s">
        <v>184</v>
      </c>
      <c r="B47" s="314" t="s">
        <v>185</v>
      </c>
      <c r="C47" s="322">
        <v>3300000</v>
      </c>
      <c r="D47" s="312">
        <f t="shared" si="0"/>
        <v>0</v>
      </c>
      <c r="E47" s="322">
        <v>3300000</v>
      </c>
    </row>
    <row r="48" spans="1:5" s="21" customFormat="1" x14ac:dyDescent="0.2">
      <c r="A48" s="313" t="s">
        <v>186</v>
      </c>
      <c r="B48" s="314" t="s">
        <v>187</v>
      </c>
      <c r="C48" s="322"/>
      <c r="D48" s="312">
        <f t="shared" si="0"/>
        <v>0</v>
      </c>
      <c r="E48" s="322"/>
    </row>
    <row r="49" spans="1:5" s="21" customFormat="1" x14ac:dyDescent="0.2">
      <c r="A49" s="313" t="s">
        <v>188</v>
      </c>
      <c r="B49" s="314" t="s">
        <v>189</v>
      </c>
      <c r="C49" s="322"/>
      <c r="D49" s="312">
        <f t="shared" si="0"/>
        <v>0</v>
      </c>
      <c r="E49" s="322"/>
    </row>
    <row r="50" spans="1:5" s="21" customFormat="1" ht="16.5" thickBot="1" x14ac:dyDescent="0.25">
      <c r="A50" s="316" t="s">
        <v>190</v>
      </c>
      <c r="B50" s="317" t="s">
        <v>191</v>
      </c>
      <c r="C50" s="323"/>
      <c r="D50" s="312">
        <f t="shared" si="0"/>
        <v>0</v>
      </c>
      <c r="E50" s="323"/>
    </row>
    <row r="51" spans="1:5" s="21" customFormat="1" ht="16.5" thickBot="1" x14ac:dyDescent="0.25">
      <c r="A51" s="304" t="s">
        <v>192</v>
      </c>
      <c r="B51" s="308" t="s">
        <v>193</v>
      </c>
      <c r="C51" s="309"/>
      <c r="D51" s="230">
        <f>SUM(E51-C51)</f>
        <v>0</v>
      </c>
      <c r="E51" s="309"/>
    </row>
    <row r="52" spans="1:5" s="21" customFormat="1" x14ac:dyDescent="0.2">
      <c r="A52" s="310" t="s">
        <v>194</v>
      </c>
      <c r="B52" s="311" t="s">
        <v>195</v>
      </c>
      <c r="C52" s="312"/>
      <c r="D52" s="312"/>
      <c r="E52" s="312"/>
    </row>
    <row r="53" spans="1:5" s="21" customFormat="1" x14ac:dyDescent="0.2">
      <c r="A53" s="313" t="s">
        <v>196</v>
      </c>
      <c r="B53" s="314" t="s">
        <v>197</v>
      </c>
      <c r="C53" s="315"/>
      <c r="D53" s="315"/>
      <c r="E53" s="315"/>
    </row>
    <row r="54" spans="1:5" s="21" customFormat="1" x14ac:dyDescent="0.2">
      <c r="A54" s="313" t="s">
        <v>198</v>
      </c>
      <c r="B54" s="314" t="s">
        <v>199</v>
      </c>
      <c r="C54" s="315"/>
      <c r="D54" s="315"/>
      <c r="E54" s="315"/>
    </row>
    <row r="55" spans="1:5" s="21" customFormat="1" ht="16.5" thickBot="1" x14ac:dyDescent="0.25">
      <c r="A55" s="316" t="s">
        <v>200</v>
      </c>
      <c r="B55" s="317" t="s">
        <v>201</v>
      </c>
      <c r="C55" s="319"/>
      <c r="D55" s="319"/>
      <c r="E55" s="319"/>
    </row>
    <row r="56" spans="1:5" s="21" customFormat="1" ht="16.5" thickBot="1" x14ac:dyDescent="0.25">
      <c r="A56" s="304" t="s">
        <v>27</v>
      </c>
      <c r="B56" s="318" t="s">
        <v>202</v>
      </c>
      <c r="C56" s="309">
        <f>SUM(C57:C59)</f>
        <v>264000</v>
      </c>
      <c r="D56" s="230">
        <f>SUM(E56-C56)</f>
        <v>0</v>
      </c>
      <c r="E56" s="309">
        <f>SUM(E57:E59)</f>
        <v>264000</v>
      </c>
    </row>
    <row r="57" spans="1:5" s="21" customFormat="1" x14ac:dyDescent="0.2">
      <c r="A57" s="310" t="s">
        <v>203</v>
      </c>
      <c r="B57" s="311" t="s">
        <v>204</v>
      </c>
      <c r="C57" s="322"/>
      <c r="D57" s="312">
        <f t="shared" ref="D57:D60" si="1">SUM(E57-C57)</f>
        <v>0</v>
      </c>
      <c r="E57" s="322"/>
    </row>
    <row r="58" spans="1:5" s="21" customFormat="1" x14ac:dyDescent="0.2">
      <c r="A58" s="313" t="s">
        <v>205</v>
      </c>
      <c r="B58" s="314" t="s">
        <v>206</v>
      </c>
      <c r="C58" s="322"/>
      <c r="D58" s="312">
        <f t="shared" si="1"/>
        <v>0</v>
      </c>
      <c r="E58" s="322"/>
    </row>
    <row r="59" spans="1:5" s="21" customFormat="1" x14ac:dyDescent="0.2">
      <c r="A59" s="313" t="s">
        <v>207</v>
      </c>
      <c r="B59" s="314" t="s">
        <v>208</v>
      </c>
      <c r="C59" s="322">
        <v>264000</v>
      </c>
      <c r="D59" s="312">
        <f t="shared" si="1"/>
        <v>0</v>
      </c>
      <c r="E59" s="322">
        <v>264000</v>
      </c>
    </row>
    <row r="60" spans="1:5" s="21" customFormat="1" ht="16.5" thickBot="1" x14ac:dyDescent="0.25">
      <c r="A60" s="316" t="s">
        <v>209</v>
      </c>
      <c r="B60" s="317" t="s">
        <v>210</v>
      </c>
      <c r="C60" s="322"/>
      <c r="D60" s="312">
        <f t="shared" si="1"/>
        <v>0</v>
      </c>
      <c r="E60" s="322"/>
    </row>
    <row r="61" spans="1:5" s="21" customFormat="1" ht="16.5" thickBot="1" x14ac:dyDescent="0.25">
      <c r="A61" s="304" t="s">
        <v>30</v>
      </c>
      <c r="B61" s="308" t="s">
        <v>211</v>
      </c>
      <c r="C61" s="320">
        <f>SUM(C6,C13,C20,C27,C34,C45,C56)</f>
        <v>281516067</v>
      </c>
      <c r="D61" s="230">
        <f>SUM(E61-C61)</f>
        <v>134103758</v>
      </c>
      <c r="E61" s="320">
        <f>SUM(E6,E13,E20,E27,E34,E45,E56)</f>
        <v>415619825</v>
      </c>
    </row>
    <row r="62" spans="1:5" s="21" customFormat="1" ht="16.5" thickBot="1" x14ac:dyDescent="0.25">
      <c r="A62" s="325" t="s">
        <v>33</v>
      </c>
      <c r="B62" s="318" t="s">
        <v>212</v>
      </c>
      <c r="C62" s="309"/>
      <c r="D62" s="309"/>
      <c r="E62" s="309"/>
    </row>
    <row r="63" spans="1:5" s="21" customFormat="1" x14ac:dyDescent="0.2">
      <c r="A63" s="310" t="s">
        <v>213</v>
      </c>
      <c r="B63" s="311" t="s">
        <v>214</v>
      </c>
      <c r="C63" s="322"/>
      <c r="D63" s="322"/>
      <c r="E63" s="322"/>
    </row>
    <row r="64" spans="1:5" s="21" customFormat="1" x14ac:dyDescent="0.2">
      <c r="A64" s="313" t="s">
        <v>215</v>
      </c>
      <c r="B64" s="314" t="s">
        <v>216</v>
      </c>
      <c r="C64" s="322"/>
      <c r="D64" s="322"/>
      <c r="E64" s="322"/>
    </row>
    <row r="65" spans="1:5" s="21" customFormat="1" ht="16.5" thickBot="1" x14ac:dyDescent="0.25">
      <c r="A65" s="316" t="s">
        <v>217</v>
      </c>
      <c r="B65" s="317" t="s">
        <v>218</v>
      </c>
      <c r="C65" s="322"/>
      <c r="D65" s="322"/>
      <c r="E65" s="322"/>
    </row>
    <row r="66" spans="1:5" s="21" customFormat="1" ht="16.5" thickBot="1" x14ac:dyDescent="0.25">
      <c r="A66" s="325" t="s">
        <v>36</v>
      </c>
      <c r="B66" s="318" t="s">
        <v>219</v>
      </c>
      <c r="C66" s="309"/>
      <c r="D66" s="309"/>
      <c r="E66" s="309"/>
    </row>
    <row r="67" spans="1:5" s="21" customFormat="1" x14ac:dyDescent="0.2">
      <c r="A67" s="310" t="s">
        <v>220</v>
      </c>
      <c r="B67" s="311" t="s">
        <v>221</v>
      </c>
      <c r="C67" s="322"/>
      <c r="D67" s="322"/>
      <c r="E67" s="322"/>
    </row>
    <row r="68" spans="1:5" s="21" customFormat="1" x14ac:dyDescent="0.2">
      <c r="A68" s="313" t="s">
        <v>222</v>
      </c>
      <c r="B68" s="314" t="s">
        <v>223</v>
      </c>
      <c r="C68" s="322"/>
      <c r="D68" s="322"/>
      <c r="E68" s="322"/>
    </row>
    <row r="69" spans="1:5" s="21" customFormat="1" x14ac:dyDescent="0.2">
      <c r="A69" s="313" t="s">
        <v>224</v>
      </c>
      <c r="B69" s="314" t="s">
        <v>225</v>
      </c>
      <c r="C69" s="322"/>
      <c r="D69" s="322"/>
      <c r="E69" s="322"/>
    </row>
    <row r="70" spans="1:5" s="21" customFormat="1" ht="16.5" thickBot="1" x14ac:dyDescent="0.25">
      <c r="A70" s="316" t="s">
        <v>226</v>
      </c>
      <c r="B70" s="317" t="s">
        <v>227</v>
      </c>
      <c r="C70" s="322"/>
      <c r="D70" s="322"/>
      <c r="E70" s="322"/>
    </row>
    <row r="71" spans="1:5" s="21" customFormat="1" ht="16.5" thickBot="1" x14ac:dyDescent="0.25">
      <c r="A71" s="325" t="s">
        <v>39</v>
      </c>
      <c r="B71" s="318" t="s">
        <v>228</v>
      </c>
      <c r="C71" s="309">
        <f>SUM(C72:C73)</f>
        <v>66274836</v>
      </c>
      <c r="D71" s="230">
        <f>SUM(E71-C71)</f>
        <v>4754908</v>
      </c>
      <c r="E71" s="309">
        <f>SUM(E72:E73)</f>
        <v>71029744</v>
      </c>
    </row>
    <row r="72" spans="1:5" s="21" customFormat="1" x14ac:dyDescent="0.2">
      <c r="A72" s="310" t="s">
        <v>229</v>
      </c>
      <c r="B72" s="311" t="s">
        <v>230</v>
      </c>
      <c r="C72" s="322">
        <v>66274836</v>
      </c>
      <c r="D72" s="312">
        <f t="shared" ref="D72:D73" si="2">SUM(E72-C72)</f>
        <v>4754908</v>
      </c>
      <c r="E72" s="322">
        <v>71029744</v>
      </c>
    </row>
    <row r="73" spans="1:5" s="21" customFormat="1" ht="16.5" thickBot="1" x14ac:dyDescent="0.25">
      <c r="A73" s="316" t="s">
        <v>231</v>
      </c>
      <c r="B73" s="317" t="s">
        <v>232</v>
      </c>
      <c r="C73" s="322"/>
      <c r="D73" s="312">
        <f t="shared" si="2"/>
        <v>0</v>
      </c>
      <c r="E73" s="322"/>
    </row>
    <row r="74" spans="1:5" s="21" customFormat="1" ht="16.5" thickBot="1" x14ac:dyDescent="0.25">
      <c r="A74" s="325" t="s">
        <v>42</v>
      </c>
      <c r="B74" s="318" t="s">
        <v>233</v>
      </c>
      <c r="C74" s="309">
        <f>SUM(C75:C78)</f>
        <v>43685600</v>
      </c>
      <c r="D74" s="230">
        <f>SUM(E74-C74)</f>
        <v>6601755</v>
      </c>
      <c r="E74" s="309">
        <f>SUM(E75:E78)</f>
        <v>50287355</v>
      </c>
    </row>
    <row r="75" spans="1:5" s="21" customFormat="1" x14ac:dyDescent="0.2">
      <c r="A75" s="310" t="s">
        <v>234</v>
      </c>
      <c r="B75" s="311" t="s">
        <v>235</v>
      </c>
      <c r="C75" s="322"/>
      <c r="D75" s="312">
        <f t="shared" ref="D75:D78" si="3">SUM(E75-C75)</f>
        <v>0</v>
      </c>
      <c r="E75" s="322"/>
    </row>
    <row r="76" spans="1:5" s="21" customFormat="1" x14ac:dyDescent="0.2">
      <c r="A76" s="313" t="s">
        <v>236</v>
      </c>
      <c r="B76" s="314" t="s">
        <v>237</v>
      </c>
      <c r="C76" s="322"/>
      <c r="D76" s="312">
        <f t="shared" si="3"/>
        <v>0</v>
      </c>
      <c r="E76" s="322"/>
    </row>
    <row r="77" spans="1:5" s="21" customFormat="1" x14ac:dyDescent="0.2">
      <c r="A77" s="316" t="s">
        <v>238</v>
      </c>
      <c r="B77" s="317" t="s">
        <v>239</v>
      </c>
      <c r="C77" s="322"/>
      <c r="D77" s="312">
        <f t="shared" si="3"/>
        <v>0</v>
      </c>
      <c r="E77" s="322"/>
    </row>
    <row r="78" spans="1:5" s="21" customFormat="1" ht="16.5" thickBot="1" x14ac:dyDescent="0.25">
      <c r="A78" s="316" t="s">
        <v>240</v>
      </c>
      <c r="B78" s="317" t="s">
        <v>241</v>
      </c>
      <c r="C78" s="322">
        <v>43685600</v>
      </c>
      <c r="D78" s="312">
        <f t="shared" si="3"/>
        <v>6601755</v>
      </c>
      <c r="E78" s="322">
        <v>50287355</v>
      </c>
    </row>
    <row r="79" spans="1:5" s="21" customFormat="1" ht="16.5" thickBot="1" x14ac:dyDescent="0.25">
      <c r="A79" s="325" t="s">
        <v>45</v>
      </c>
      <c r="B79" s="318" t="s">
        <v>242</v>
      </c>
      <c r="C79" s="309"/>
      <c r="D79" s="230">
        <f>SUM(E79-C79)</f>
        <v>0</v>
      </c>
      <c r="E79" s="309"/>
    </row>
    <row r="80" spans="1:5" s="21" customFormat="1" x14ac:dyDescent="0.2">
      <c r="A80" s="326" t="s">
        <v>243</v>
      </c>
      <c r="B80" s="311" t="s">
        <v>244</v>
      </c>
      <c r="C80" s="322"/>
      <c r="D80" s="312">
        <f t="shared" ref="D80:D83" si="4">SUM(E80-C80)</f>
        <v>0</v>
      </c>
      <c r="E80" s="322"/>
    </row>
    <row r="81" spans="1:11" s="21" customFormat="1" x14ac:dyDescent="0.2">
      <c r="A81" s="327" t="s">
        <v>245</v>
      </c>
      <c r="B81" s="314" t="s">
        <v>246</v>
      </c>
      <c r="C81" s="322"/>
      <c r="D81" s="312">
        <f t="shared" si="4"/>
        <v>0</v>
      </c>
      <c r="E81" s="322"/>
    </row>
    <row r="82" spans="1:11" s="21" customFormat="1" x14ac:dyDescent="0.2">
      <c r="A82" s="327" t="s">
        <v>247</v>
      </c>
      <c r="B82" s="314" t="s">
        <v>248</v>
      </c>
      <c r="C82" s="322"/>
      <c r="D82" s="312">
        <f t="shared" si="4"/>
        <v>0</v>
      </c>
      <c r="E82" s="322"/>
    </row>
    <row r="83" spans="1:11" s="21" customFormat="1" ht="16.5" thickBot="1" x14ac:dyDescent="0.25">
      <c r="A83" s="328" t="s">
        <v>249</v>
      </c>
      <c r="B83" s="317" t="s">
        <v>250</v>
      </c>
      <c r="C83" s="322"/>
      <c r="D83" s="312">
        <f t="shared" si="4"/>
        <v>0</v>
      </c>
      <c r="E83" s="322"/>
    </row>
    <row r="84" spans="1:11" s="21" customFormat="1" ht="16.5" thickBot="1" x14ac:dyDescent="0.25">
      <c r="A84" s="325" t="s">
        <v>48</v>
      </c>
      <c r="B84" s="318" t="s">
        <v>251</v>
      </c>
      <c r="C84" s="329"/>
      <c r="D84" s="329"/>
      <c r="E84" s="329"/>
    </row>
    <row r="85" spans="1:11" s="21" customFormat="1" ht="16.5" thickBot="1" x14ac:dyDescent="0.25">
      <c r="A85" s="325" t="s">
        <v>51</v>
      </c>
      <c r="B85" s="318" t="s">
        <v>252</v>
      </c>
      <c r="C85" s="309">
        <f>SUM(C62+C66+C71+C74+C79+C84)</f>
        <v>109960436</v>
      </c>
      <c r="D85" s="230">
        <f>SUM(E85-C85)</f>
        <v>11356663</v>
      </c>
      <c r="E85" s="309">
        <f>SUM(E62+E66+E71+E74+E79+E84)</f>
        <v>121317099</v>
      </c>
    </row>
    <row r="86" spans="1:11" s="21" customFormat="1" ht="27" customHeight="1" thickBot="1" x14ac:dyDescent="0.25">
      <c r="A86" s="330" t="s">
        <v>54</v>
      </c>
      <c r="B86" s="331" t="s">
        <v>253</v>
      </c>
      <c r="C86" s="320">
        <f>SUM(C61,C85)</f>
        <v>391476503</v>
      </c>
      <c r="D86" s="230">
        <f>SUM(E86-C86)</f>
        <v>145460421</v>
      </c>
      <c r="E86" s="320">
        <f>SUM(E61,E85)</f>
        <v>536936924</v>
      </c>
    </row>
    <row r="87" spans="1:11" s="21" customFormat="1" x14ac:dyDescent="0.2">
      <c r="A87" s="80"/>
      <c r="B87" s="81"/>
      <c r="C87" s="92"/>
      <c r="D87" s="92"/>
      <c r="E87" s="92"/>
    </row>
    <row r="88" spans="1:11" ht="16.5" customHeight="1" x14ac:dyDescent="0.25">
      <c r="A88" s="262" t="s">
        <v>254</v>
      </c>
      <c r="B88" s="262"/>
      <c r="C88" s="262"/>
      <c r="D88" s="241"/>
      <c r="E88" s="241"/>
      <c r="K88" s="13" t="s">
        <v>255</v>
      </c>
    </row>
    <row r="89" spans="1:11" ht="16.5" customHeight="1" thickBot="1" x14ac:dyDescent="0.3">
      <c r="A89" s="263"/>
      <c r="B89" s="263"/>
      <c r="D89" s="245"/>
      <c r="E89" s="46" t="s">
        <v>256</v>
      </c>
    </row>
    <row r="90" spans="1:11" ht="32.25" thickBot="1" x14ac:dyDescent="0.3">
      <c r="A90" s="304" t="s">
        <v>3</v>
      </c>
      <c r="B90" s="305" t="s">
        <v>257</v>
      </c>
      <c r="C90" s="305" t="s">
        <v>66</v>
      </c>
      <c r="D90" s="305" t="s">
        <v>365</v>
      </c>
      <c r="E90" s="305" t="s">
        <v>368</v>
      </c>
    </row>
    <row r="91" spans="1:11" s="47" customFormat="1" ht="16.5" thickBot="1" x14ac:dyDescent="0.25">
      <c r="A91" s="304">
        <v>1</v>
      </c>
      <c r="B91" s="305">
        <v>2</v>
      </c>
      <c r="C91" s="305">
        <v>3</v>
      </c>
      <c r="D91" s="305">
        <v>4</v>
      </c>
      <c r="E91" s="305">
        <v>5</v>
      </c>
    </row>
    <row r="92" spans="1:11" ht="16.5" thickBot="1" x14ac:dyDescent="0.3">
      <c r="A92" s="306" t="s">
        <v>10</v>
      </c>
      <c r="B92" s="332" t="s">
        <v>258</v>
      </c>
      <c r="C92" s="333">
        <f>SUM(C93:C97)</f>
        <v>139659713</v>
      </c>
      <c r="D92" s="230">
        <f>SUM(E92-C92)</f>
        <v>44276874</v>
      </c>
      <c r="E92" s="333">
        <f>SUM(E93:E97)</f>
        <v>183936587</v>
      </c>
    </row>
    <row r="93" spans="1:11" x14ac:dyDescent="0.25">
      <c r="A93" s="334" t="s">
        <v>109</v>
      </c>
      <c r="B93" s="335" t="s">
        <v>259</v>
      </c>
      <c r="C93" s="336">
        <v>68074692</v>
      </c>
      <c r="D93" s="312">
        <f t="shared" ref="D93:D107" si="5">SUM(E93-C93)</f>
        <v>16832436</v>
      </c>
      <c r="E93" s="336">
        <v>84907128</v>
      </c>
    </row>
    <row r="94" spans="1:11" x14ac:dyDescent="0.25">
      <c r="A94" s="313" t="s">
        <v>111</v>
      </c>
      <c r="B94" s="337" t="s">
        <v>15</v>
      </c>
      <c r="C94" s="338">
        <v>12398898</v>
      </c>
      <c r="D94" s="312">
        <f t="shared" si="5"/>
        <v>2773586</v>
      </c>
      <c r="E94" s="338">
        <v>15172484</v>
      </c>
    </row>
    <row r="95" spans="1:11" x14ac:dyDescent="0.25">
      <c r="A95" s="313" t="s">
        <v>113</v>
      </c>
      <c r="B95" s="337" t="s">
        <v>260</v>
      </c>
      <c r="C95" s="339">
        <v>45071918</v>
      </c>
      <c r="D95" s="312">
        <f t="shared" si="5"/>
        <v>24221682</v>
      </c>
      <c r="E95" s="339">
        <v>69293600</v>
      </c>
    </row>
    <row r="96" spans="1:11" x14ac:dyDescent="0.25">
      <c r="A96" s="313" t="s">
        <v>115</v>
      </c>
      <c r="B96" s="337" t="s">
        <v>19</v>
      </c>
      <c r="C96" s="339">
        <v>4870000</v>
      </c>
      <c r="D96" s="312">
        <f t="shared" si="5"/>
        <v>194590</v>
      </c>
      <c r="E96" s="339">
        <v>5064590</v>
      </c>
    </row>
    <row r="97" spans="1:5" x14ac:dyDescent="0.25">
      <c r="A97" s="313" t="s">
        <v>261</v>
      </c>
      <c r="B97" s="340" t="s">
        <v>21</v>
      </c>
      <c r="C97" s="339">
        <v>9244205</v>
      </c>
      <c r="D97" s="312">
        <f t="shared" si="5"/>
        <v>254580</v>
      </c>
      <c r="E97" s="339">
        <v>9498785</v>
      </c>
    </row>
    <row r="98" spans="1:5" x14ac:dyDescent="0.25">
      <c r="A98" s="313" t="s">
        <v>119</v>
      </c>
      <c r="B98" s="337" t="s">
        <v>262</v>
      </c>
      <c r="C98" s="339"/>
      <c r="D98" s="312">
        <f t="shared" si="5"/>
        <v>46038</v>
      </c>
      <c r="E98" s="339">
        <v>46038</v>
      </c>
    </row>
    <row r="99" spans="1:5" x14ac:dyDescent="0.25">
      <c r="A99" s="313" t="s">
        <v>263</v>
      </c>
      <c r="B99" s="341" t="s">
        <v>264</v>
      </c>
      <c r="C99" s="339"/>
      <c r="D99" s="312">
        <f t="shared" si="5"/>
        <v>0</v>
      </c>
      <c r="E99" s="339"/>
    </row>
    <row r="100" spans="1:5" x14ac:dyDescent="0.25">
      <c r="A100" s="313" t="s">
        <v>265</v>
      </c>
      <c r="B100" s="342" t="s">
        <v>266</v>
      </c>
      <c r="C100" s="339"/>
      <c r="D100" s="312">
        <f t="shared" si="5"/>
        <v>0</v>
      </c>
      <c r="E100" s="339"/>
    </row>
    <row r="101" spans="1:5" x14ac:dyDescent="0.25">
      <c r="A101" s="313" t="s">
        <v>267</v>
      </c>
      <c r="B101" s="342" t="s">
        <v>268</v>
      </c>
      <c r="C101" s="339"/>
      <c r="D101" s="312">
        <f t="shared" si="5"/>
        <v>0</v>
      </c>
      <c r="E101" s="339"/>
    </row>
    <row r="102" spans="1:5" x14ac:dyDescent="0.25">
      <c r="A102" s="313" t="s">
        <v>269</v>
      </c>
      <c r="B102" s="341" t="s">
        <v>270</v>
      </c>
      <c r="C102" s="339">
        <v>6794205</v>
      </c>
      <c r="D102" s="312">
        <f t="shared" si="5"/>
        <v>59407</v>
      </c>
      <c r="E102" s="339">
        <v>6853612</v>
      </c>
    </row>
    <row r="103" spans="1:5" x14ac:dyDescent="0.25">
      <c r="A103" s="313" t="s">
        <v>271</v>
      </c>
      <c r="B103" s="341" t="s">
        <v>272</v>
      </c>
      <c r="C103" s="339"/>
      <c r="D103" s="312">
        <f t="shared" si="5"/>
        <v>0</v>
      </c>
      <c r="E103" s="339"/>
    </row>
    <row r="104" spans="1:5" x14ac:dyDescent="0.25">
      <c r="A104" s="313" t="s">
        <v>273</v>
      </c>
      <c r="B104" s="342" t="s">
        <v>274</v>
      </c>
      <c r="C104" s="339"/>
      <c r="D104" s="312">
        <f t="shared" si="5"/>
        <v>0</v>
      </c>
      <c r="E104" s="339"/>
    </row>
    <row r="105" spans="1:5" x14ac:dyDescent="0.25">
      <c r="A105" s="343" t="s">
        <v>275</v>
      </c>
      <c r="B105" s="344" t="s">
        <v>276</v>
      </c>
      <c r="C105" s="339"/>
      <c r="D105" s="312">
        <f t="shared" si="5"/>
        <v>0</v>
      </c>
      <c r="E105" s="339"/>
    </row>
    <row r="106" spans="1:5" x14ac:dyDescent="0.25">
      <c r="A106" s="313" t="s">
        <v>277</v>
      </c>
      <c r="B106" s="344" t="s">
        <v>278</v>
      </c>
      <c r="C106" s="339"/>
      <c r="D106" s="312">
        <f t="shared" si="5"/>
        <v>0</v>
      </c>
      <c r="E106" s="339"/>
    </row>
    <row r="107" spans="1:5" ht="16.5" thickBot="1" x14ac:dyDescent="0.3">
      <c r="A107" s="345" t="s">
        <v>279</v>
      </c>
      <c r="B107" s="346" t="s">
        <v>280</v>
      </c>
      <c r="C107" s="347">
        <v>2450000</v>
      </c>
      <c r="D107" s="312">
        <f t="shared" si="5"/>
        <v>149135</v>
      </c>
      <c r="E107" s="347">
        <v>2599135</v>
      </c>
    </row>
    <row r="108" spans="1:5" ht="16.5" thickBot="1" x14ac:dyDescent="0.3">
      <c r="A108" s="304" t="s">
        <v>13</v>
      </c>
      <c r="B108" s="348" t="s">
        <v>281</v>
      </c>
      <c r="C108" s="349">
        <f>SUM(C109,C111,C113)</f>
        <v>174686570</v>
      </c>
      <c r="D108" s="230">
        <f>SUM(E108-C108)</f>
        <v>105601461</v>
      </c>
      <c r="E108" s="349">
        <f>SUM(E109,E111,E113)</f>
        <v>280288031</v>
      </c>
    </row>
    <row r="109" spans="1:5" x14ac:dyDescent="0.25">
      <c r="A109" s="310" t="s">
        <v>122</v>
      </c>
      <c r="B109" s="337" t="s">
        <v>69</v>
      </c>
      <c r="C109" s="350">
        <v>22297356</v>
      </c>
      <c r="D109" s="312">
        <f t="shared" ref="D109:D120" si="6">SUM(E109-C109)</f>
        <v>56550954</v>
      </c>
      <c r="E109" s="350">
        <v>78848310</v>
      </c>
    </row>
    <row r="110" spans="1:5" x14ac:dyDescent="0.25">
      <c r="A110" s="310" t="s">
        <v>124</v>
      </c>
      <c r="B110" s="351" t="s">
        <v>282</v>
      </c>
      <c r="C110" s="350"/>
      <c r="D110" s="312">
        <f t="shared" si="6"/>
        <v>0</v>
      </c>
      <c r="E110" s="350"/>
    </row>
    <row r="111" spans="1:5" x14ac:dyDescent="0.25">
      <c r="A111" s="310" t="s">
        <v>126</v>
      </c>
      <c r="B111" s="351" t="s">
        <v>73</v>
      </c>
      <c r="C111" s="338">
        <v>152125214</v>
      </c>
      <c r="D111" s="312">
        <f t="shared" si="6"/>
        <v>49050507</v>
      </c>
      <c r="E111" s="338">
        <v>201175721</v>
      </c>
    </row>
    <row r="112" spans="1:5" x14ac:dyDescent="0.25">
      <c r="A112" s="310" t="s">
        <v>128</v>
      </c>
      <c r="B112" s="351" t="s">
        <v>283</v>
      </c>
      <c r="C112" s="338">
        <v>148188214</v>
      </c>
      <c r="D112" s="312">
        <f t="shared" si="6"/>
        <v>0</v>
      </c>
      <c r="E112" s="338">
        <v>148188214</v>
      </c>
    </row>
    <row r="113" spans="1:5" x14ac:dyDescent="0.25">
      <c r="A113" s="310" t="s">
        <v>130</v>
      </c>
      <c r="B113" s="317" t="s">
        <v>77</v>
      </c>
      <c r="C113" s="338">
        <v>264000</v>
      </c>
      <c r="D113" s="312">
        <f t="shared" si="6"/>
        <v>0</v>
      </c>
      <c r="E113" s="338">
        <v>264000</v>
      </c>
    </row>
    <row r="114" spans="1:5" x14ac:dyDescent="0.25">
      <c r="A114" s="310" t="s">
        <v>132</v>
      </c>
      <c r="B114" s="314" t="s">
        <v>284</v>
      </c>
      <c r="C114" s="338"/>
      <c r="D114" s="312">
        <f t="shared" si="6"/>
        <v>0</v>
      </c>
      <c r="E114" s="338"/>
    </row>
    <row r="115" spans="1:5" x14ac:dyDescent="0.25">
      <c r="A115" s="310" t="s">
        <v>285</v>
      </c>
      <c r="B115" s="352" t="s">
        <v>286</v>
      </c>
      <c r="C115" s="338"/>
      <c r="D115" s="312">
        <f t="shared" si="6"/>
        <v>0</v>
      </c>
      <c r="E115" s="338"/>
    </row>
    <row r="116" spans="1:5" x14ac:dyDescent="0.25">
      <c r="A116" s="310" t="s">
        <v>287</v>
      </c>
      <c r="B116" s="342" t="s">
        <v>268</v>
      </c>
      <c r="C116" s="338"/>
      <c r="D116" s="312">
        <f t="shared" si="6"/>
        <v>0</v>
      </c>
      <c r="E116" s="338"/>
    </row>
    <row r="117" spans="1:5" x14ac:dyDescent="0.25">
      <c r="A117" s="310" t="s">
        <v>288</v>
      </c>
      <c r="B117" s="342" t="s">
        <v>289</v>
      </c>
      <c r="C117" s="338">
        <v>264000</v>
      </c>
      <c r="D117" s="312">
        <f t="shared" si="6"/>
        <v>0</v>
      </c>
      <c r="E117" s="338">
        <v>264000</v>
      </c>
    </row>
    <row r="118" spans="1:5" x14ac:dyDescent="0.25">
      <c r="A118" s="310" t="s">
        <v>290</v>
      </c>
      <c r="B118" s="342" t="s">
        <v>291</v>
      </c>
      <c r="C118" s="338"/>
      <c r="D118" s="312">
        <f t="shared" si="6"/>
        <v>0</v>
      </c>
      <c r="E118" s="338"/>
    </row>
    <row r="119" spans="1:5" x14ac:dyDescent="0.25">
      <c r="A119" s="310" t="s">
        <v>292</v>
      </c>
      <c r="B119" s="342" t="s">
        <v>274</v>
      </c>
      <c r="C119" s="338"/>
      <c r="D119" s="312">
        <f t="shared" si="6"/>
        <v>0</v>
      </c>
      <c r="E119" s="338"/>
    </row>
    <row r="120" spans="1:5" x14ac:dyDescent="0.25">
      <c r="A120" s="310" t="s">
        <v>293</v>
      </c>
      <c r="B120" s="342" t="s">
        <v>294</v>
      </c>
      <c r="C120" s="338"/>
      <c r="D120" s="312">
        <f t="shared" si="6"/>
        <v>0</v>
      </c>
      <c r="E120" s="338"/>
    </row>
    <row r="121" spans="1:5" ht="16.5" thickBot="1" x14ac:dyDescent="0.3">
      <c r="A121" s="343" t="s">
        <v>295</v>
      </c>
      <c r="B121" s="342" t="s">
        <v>296</v>
      </c>
      <c r="C121" s="339"/>
      <c r="D121" s="339"/>
      <c r="E121" s="339"/>
    </row>
    <row r="122" spans="1:5" ht="16.5" thickBot="1" x14ac:dyDescent="0.3">
      <c r="A122" s="304" t="s">
        <v>7</v>
      </c>
      <c r="B122" s="353" t="s">
        <v>297</v>
      </c>
      <c r="C122" s="349">
        <f>SUM(C123:C124)</f>
        <v>30629196</v>
      </c>
      <c r="D122" s="230">
        <f>SUM(E122-C122)</f>
        <v>-11019669</v>
      </c>
      <c r="E122" s="349">
        <f>SUM(E123:E124)</f>
        <v>19609527</v>
      </c>
    </row>
    <row r="123" spans="1:5" x14ac:dyDescent="0.25">
      <c r="A123" s="310" t="s">
        <v>135</v>
      </c>
      <c r="B123" s="354" t="s">
        <v>298</v>
      </c>
      <c r="C123" s="350">
        <v>30629196</v>
      </c>
      <c r="D123" s="312">
        <f t="shared" ref="D123:D124" si="7">SUM(E123-C123)</f>
        <v>-11019669</v>
      </c>
      <c r="E123" s="350">
        <v>19609527</v>
      </c>
    </row>
    <row r="124" spans="1:5" ht="16.5" thickBot="1" x14ac:dyDescent="0.3">
      <c r="A124" s="316" t="s">
        <v>137</v>
      </c>
      <c r="B124" s="351" t="s">
        <v>299</v>
      </c>
      <c r="C124" s="339"/>
      <c r="D124" s="312">
        <f t="shared" si="7"/>
        <v>0</v>
      </c>
      <c r="E124" s="339"/>
    </row>
    <row r="125" spans="1:5" ht="16.5" thickBot="1" x14ac:dyDescent="0.3">
      <c r="A125" s="304" t="s">
        <v>8</v>
      </c>
      <c r="B125" s="353" t="s">
        <v>300</v>
      </c>
      <c r="C125" s="349">
        <f>SUM(C92,C108,C122)</f>
        <v>344975479</v>
      </c>
      <c r="D125" s="230">
        <f>SUM(E125-C125)</f>
        <v>138858666</v>
      </c>
      <c r="E125" s="349">
        <f>SUM(E92,E108,E122)</f>
        <v>483834145</v>
      </c>
    </row>
    <row r="126" spans="1:5" ht="16.5" thickBot="1" x14ac:dyDescent="0.3">
      <c r="A126" s="304" t="s">
        <v>9</v>
      </c>
      <c r="B126" s="353" t="s">
        <v>301</v>
      </c>
      <c r="C126" s="349"/>
      <c r="D126" s="349"/>
      <c r="E126" s="349"/>
    </row>
    <row r="127" spans="1:5" x14ac:dyDescent="0.25">
      <c r="A127" s="310" t="s">
        <v>162</v>
      </c>
      <c r="B127" s="354" t="s">
        <v>302</v>
      </c>
      <c r="C127" s="338"/>
      <c r="D127" s="338"/>
      <c r="E127" s="338"/>
    </row>
    <row r="128" spans="1:5" x14ac:dyDescent="0.25">
      <c r="A128" s="310" t="s">
        <v>164</v>
      </c>
      <c r="B128" s="354" t="s">
        <v>303</v>
      </c>
      <c r="C128" s="338"/>
      <c r="D128" s="338"/>
      <c r="E128" s="338"/>
    </row>
    <row r="129" spans="1:5" ht="16.5" thickBot="1" x14ac:dyDescent="0.3">
      <c r="A129" s="343" t="s">
        <v>166</v>
      </c>
      <c r="B129" s="340" t="s">
        <v>304</v>
      </c>
      <c r="C129" s="338"/>
      <c r="D129" s="338"/>
      <c r="E129" s="338"/>
    </row>
    <row r="130" spans="1:5" ht="16.5" thickBot="1" x14ac:dyDescent="0.3">
      <c r="A130" s="304" t="s">
        <v>22</v>
      </c>
      <c r="B130" s="353" t="s">
        <v>305</v>
      </c>
      <c r="C130" s="349"/>
      <c r="D130" s="349"/>
      <c r="E130" s="349"/>
    </row>
    <row r="131" spans="1:5" x14ac:dyDescent="0.25">
      <c r="A131" s="310" t="s">
        <v>182</v>
      </c>
      <c r="B131" s="354" t="s">
        <v>306</v>
      </c>
      <c r="C131" s="338"/>
      <c r="D131" s="338"/>
      <c r="E131" s="338"/>
    </row>
    <row r="132" spans="1:5" x14ac:dyDescent="0.25">
      <c r="A132" s="310" t="s">
        <v>184</v>
      </c>
      <c r="B132" s="354" t="s">
        <v>307</v>
      </c>
      <c r="C132" s="338"/>
      <c r="D132" s="338"/>
      <c r="E132" s="338"/>
    </row>
    <row r="133" spans="1:5" x14ac:dyDescent="0.25">
      <c r="A133" s="310" t="s">
        <v>186</v>
      </c>
      <c r="B133" s="354" t="s">
        <v>308</v>
      </c>
      <c r="C133" s="338"/>
      <c r="D133" s="338"/>
      <c r="E133" s="338"/>
    </row>
    <row r="134" spans="1:5" ht="16.5" thickBot="1" x14ac:dyDescent="0.3">
      <c r="A134" s="343" t="s">
        <v>188</v>
      </c>
      <c r="B134" s="340" t="s">
        <v>309</v>
      </c>
      <c r="C134" s="338"/>
      <c r="D134" s="338"/>
      <c r="E134" s="338"/>
    </row>
    <row r="135" spans="1:5" ht="16.5" thickBot="1" x14ac:dyDescent="0.3">
      <c r="A135" s="304" t="s">
        <v>25</v>
      </c>
      <c r="B135" s="353" t="s">
        <v>310</v>
      </c>
      <c r="C135" s="355">
        <f>SUM(C136:C139)</f>
        <v>46501024</v>
      </c>
      <c r="D135" s="230">
        <f>SUM(E135-C135)</f>
        <v>6601755</v>
      </c>
      <c r="E135" s="355">
        <f>SUM(E136:E139)</f>
        <v>53102779</v>
      </c>
    </row>
    <row r="136" spans="1:5" x14ac:dyDescent="0.25">
      <c r="A136" s="310" t="s">
        <v>194</v>
      </c>
      <c r="B136" s="354" t="s">
        <v>311</v>
      </c>
      <c r="C136" s="338"/>
      <c r="D136" s="312">
        <f t="shared" ref="D136:D139" si="8">SUM(E136-C136)</f>
        <v>0</v>
      </c>
      <c r="E136" s="338"/>
    </row>
    <row r="137" spans="1:5" x14ac:dyDescent="0.25">
      <c r="A137" s="310" t="s">
        <v>196</v>
      </c>
      <c r="B137" s="354" t="s">
        <v>312</v>
      </c>
      <c r="C137" s="356"/>
      <c r="D137" s="312">
        <f t="shared" si="8"/>
        <v>0</v>
      </c>
      <c r="E137" s="356"/>
    </row>
    <row r="138" spans="1:5" x14ac:dyDescent="0.25">
      <c r="A138" s="310" t="s">
        <v>198</v>
      </c>
      <c r="B138" s="354" t="s">
        <v>313</v>
      </c>
      <c r="C138" s="338">
        <v>2815424</v>
      </c>
      <c r="D138" s="312">
        <f t="shared" si="8"/>
        <v>0</v>
      </c>
      <c r="E138" s="338">
        <v>2815424</v>
      </c>
    </row>
    <row r="139" spans="1:5" ht="16.5" thickBot="1" x14ac:dyDescent="0.3">
      <c r="A139" s="343" t="s">
        <v>200</v>
      </c>
      <c r="B139" s="340" t="s">
        <v>314</v>
      </c>
      <c r="C139" s="338">
        <v>43685600</v>
      </c>
      <c r="D139" s="312">
        <f t="shared" si="8"/>
        <v>6601755</v>
      </c>
      <c r="E139" s="338">
        <v>50287355</v>
      </c>
    </row>
    <row r="140" spans="1:5" ht="16.5" thickBot="1" x14ac:dyDescent="0.3">
      <c r="A140" s="304" t="s">
        <v>27</v>
      </c>
      <c r="B140" s="353" t="s">
        <v>315</v>
      </c>
      <c r="C140" s="357"/>
      <c r="D140" s="230">
        <f>SUM(E140-C140)</f>
        <v>0</v>
      </c>
      <c r="E140" s="357"/>
    </row>
    <row r="141" spans="1:5" x14ac:dyDescent="0.25">
      <c r="A141" s="310" t="s">
        <v>203</v>
      </c>
      <c r="B141" s="354" t="s">
        <v>316</v>
      </c>
      <c r="C141" s="338"/>
      <c r="D141" s="338"/>
      <c r="E141" s="338"/>
    </row>
    <row r="142" spans="1:5" x14ac:dyDescent="0.25">
      <c r="A142" s="310" t="s">
        <v>205</v>
      </c>
      <c r="B142" s="354" t="s">
        <v>317</v>
      </c>
      <c r="C142" s="338"/>
      <c r="D142" s="338"/>
      <c r="E142" s="338"/>
    </row>
    <row r="143" spans="1:5" x14ac:dyDescent="0.25">
      <c r="A143" s="310" t="s">
        <v>207</v>
      </c>
      <c r="B143" s="354" t="s">
        <v>318</v>
      </c>
      <c r="C143" s="338"/>
      <c r="D143" s="338"/>
      <c r="E143" s="338"/>
    </row>
    <row r="144" spans="1:5" ht="16.5" thickBot="1" x14ac:dyDescent="0.3">
      <c r="A144" s="310" t="s">
        <v>209</v>
      </c>
      <c r="B144" s="354" t="s">
        <v>319</v>
      </c>
      <c r="C144" s="338"/>
      <c r="D144" s="338"/>
      <c r="E144" s="338"/>
    </row>
    <row r="145" spans="1:11" ht="16.5" thickBot="1" x14ac:dyDescent="0.3">
      <c r="A145" s="304" t="s">
        <v>30</v>
      </c>
      <c r="B145" s="353" t="s">
        <v>320</v>
      </c>
      <c r="C145" s="358">
        <f>SUM(C126,C130,C135,C140)</f>
        <v>46501024</v>
      </c>
      <c r="D145" s="230">
        <f>SUM(E145-C145)</f>
        <v>6601755</v>
      </c>
      <c r="E145" s="358">
        <f>SUM(E126,E130,E135,E140)</f>
        <v>53102779</v>
      </c>
      <c r="H145" s="78"/>
      <c r="I145" s="79"/>
      <c r="J145" s="79"/>
      <c r="K145" s="79"/>
    </row>
    <row r="146" spans="1:11" s="21" customFormat="1" ht="16.5" thickBot="1" x14ac:dyDescent="0.25">
      <c r="A146" s="330" t="s">
        <v>33</v>
      </c>
      <c r="B146" s="331" t="s">
        <v>321</v>
      </c>
      <c r="C146" s="358">
        <f>SUM(C125,C145)</f>
        <v>391476503</v>
      </c>
      <c r="D146" s="230">
        <f>SUM(E146-C146)</f>
        <v>145460421</v>
      </c>
      <c r="E146" s="358">
        <f>SUM(E125,E145)</f>
        <v>536936924</v>
      </c>
    </row>
    <row r="147" spans="1:11" s="21" customFormat="1" ht="16.5" thickBot="1" x14ac:dyDescent="0.25">
      <c r="A147" s="80"/>
      <c r="B147" s="81"/>
      <c r="C147" s="82"/>
      <c r="D147" s="82"/>
      <c r="E147" s="82"/>
    </row>
    <row r="148" spans="1:11" ht="16.5" thickBot="1" x14ac:dyDescent="0.3">
      <c r="A148" s="359" t="s">
        <v>322</v>
      </c>
      <c r="B148" s="359"/>
      <c r="C148" s="85">
        <v>21</v>
      </c>
      <c r="D148" s="85">
        <v>21</v>
      </c>
      <c r="E148" s="85">
        <v>21</v>
      </c>
    </row>
    <row r="149" spans="1:11" ht="16.5" thickBot="1" x14ac:dyDescent="0.3">
      <c r="A149" s="359" t="s">
        <v>323</v>
      </c>
      <c r="B149" s="359"/>
      <c r="C149" s="85">
        <v>9</v>
      </c>
      <c r="D149" s="85">
        <v>9</v>
      </c>
      <c r="E149" s="85">
        <v>9</v>
      </c>
    </row>
    <row r="150" spans="1:11" x14ac:dyDescent="0.25">
      <c r="A150" s="86"/>
      <c r="B150" s="87"/>
      <c r="C150" s="87"/>
      <c r="D150" s="240"/>
      <c r="E150" s="247"/>
    </row>
    <row r="151" spans="1:11" x14ac:dyDescent="0.25">
      <c r="A151" s="260" t="s">
        <v>324</v>
      </c>
      <c r="B151" s="260"/>
      <c r="C151" s="260"/>
      <c r="D151" s="240"/>
      <c r="E151" s="240"/>
    </row>
    <row r="152" spans="1:11" ht="15" customHeight="1" thickBot="1" x14ac:dyDescent="0.3">
      <c r="A152" s="261"/>
      <c r="B152" s="261"/>
      <c r="C152" s="88" t="s">
        <v>325</v>
      </c>
      <c r="D152" s="246"/>
      <c r="E152" s="246"/>
    </row>
    <row r="153" spans="1:11" ht="19.5" customHeight="1" thickBot="1" x14ac:dyDescent="0.3">
      <c r="A153" s="360">
        <v>1</v>
      </c>
      <c r="B153" s="361" t="s">
        <v>326</v>
      </c>
      <c r="C153" s="362">
        <f>+C61-C125</f>
        <v>-63459412</v>
      </c>
      <c r="D153" s="362">
        <f>+D61-D125</f>
        <v>-4754908</v>
      </c>
      <c r="E153" s="362">
        <f>+E61-E125</f>
        <v>-68214320</v>
      </c>
    </row>
    <row r="154" spans="1:11" ht="25.5" customHeight="1" thickBot="1" x14ac:dyDescent="0.3">
      <c r="A154" s="360" t="s">
        <v>13</v>
      </c>
      <c r="B154" s="361" t="s">
        <v>327</v>
      </c>
      <c r="C154" s="362">
        <f>+C85-C145</f>
        <v>63459412</v>
      </c>
      <c r="D154" s="362">
        <f>+D62-D126</f>
        <v>0</v>
      </c>
      <c r="E154" s="362">
        <f>+E62-E126</f>
        <v>0</v>
      </c>
    </row>
  </sheetData>
  <mergeCells count="8">
    <mergeCell ref="A151:C151"/>
    <mergeCell ref="A152:B152"/>
    <mergeCell ref="A2:C2"/>
    <mergeCell ref="A3:B3"/>
    <mergeCell ref="A88:C88"/>
    <mergeCell ref="A89:B89"/>
    <mergeCell ref="A148:B148"/>
    <mergeCell ref="A149:B149"/>
  </mergeCells>
  <printOptions horizontalCentered="1"/>
  <pageMargins left="0.39370078740157483" right="0.39370078740157483" top="0.74803149606299213" bottom="0.35433070866141736" header="0.31496062992125984" footer="0.31496062992125984"/>
  <pageSetup paperSize="9" scale="66" orientation="portrait" r:id="rId1"/>
  <headerFooter>
    <oddHeader>&amp;C&amp;"Times New Roman,Félkövér"Regöly Község Önkormányzata
2019. ÉVI KÖLTSÉGVETÉSÉNEK ÖSSZEVONT MÉRLEGE&amp;R&amp;"Times New Roman,Félkövér dőlt"3. sz. melléklet</oddHeader>
  </headerFooter>
  <rowBreaks count="2" manualBreakCount="2">
    <brk id="61" max="4" man="1"/>
    <brk id="8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I156"/>
  <sheetViews>
    <sheetView view="pageBreakPreview" topLeftCell="A85" zoomScale="60" zoomScaleNormal="100" zoomScalePageLayoutView="59" workbookViewId="0">
      <selection activeCell="E126" sqref="E126"/>
    </sheetView>
  </sheetViews>
  <sheetFormatPr defaultRowHeight="15" x14ac:dyDescent="0.25"/>
  <cols>
    <col min="1" max="1" width="7" style="93" customWidth="1"/>
    <col min="2" max="2" width="76.7109375" style="96" customWidth="1"/>
    <col min="3" max="5" width="18.7109375" style="95" customWidth="1"/>
    <col min="6" max="8" width="20" style="96" customWidth="1"/>
    <col min="9" max="9" width="18.85546875" style="96" customWidth="1"/>
    <col min="10" max="13" width="8" style="96" customWidth="1"/>
    <col min="14" max="260" width="9.140625" style="96"/>
    <col min="261" max="261" width="7" style="96" customWidth="1"/>
    <col min="262" max="262" width="76.7109375" style="96" customWidth="1"/>
    <col min="263" max="263" width="18.7109375" style="96" customWidth="1"/>
    <col min="264" max="264" width="20" style="96" customWidth="1"/>
    <col min="265" max="265" width="18.85546875" style="96" customWidth="1"/>
    <col min="266" max="269" width="8" style="96" customWidth="1"/>
    <col min="270" max="516" width="9.140625" style="96"/>
    <col min="517" max="517" width="7" style="96" customWidth="1"/>
    <col min="518" max="518" width="76.7109375" style="96" customWidth="1"/>
    <col min="519" max="519" width="18.7109375" style="96" customWidth="1"/>
    <col min="520" max="520" width="20" style="96" customWidth="1"/>
    <col min="521" max="521" width="18.85546875" style="96" customWidth="1"/>
    <col min="522" max="525" width="8" style="96" customWidth="1"/>
    <col min="526" max="772" width="9.140625" style="96"/>
    <col min="773" max="773" width="7" style="96" customWidth="1"/>
    <col min="774" max="774" width="76.7109375" style="96" customWidth="1"/>
    <col min="775" max="775" width="18.7109375" style="96" customWidth="1"/>
    <col min="776" max="776" width="20" style="96" customWidth="1"/>
    <col min="777" max="777" width="18.85546875" style="96" customWidth="1"/>
    <col min="778" max="781" width="8" style="96" customWidth="1"/>
    <col min="782" max="1028" width="9.140625" style="96"/>
    <col min="1029" max="1029" width="7" style="96" customWidth="1"/>
    <col min="1030" max="1030" width="76.7109375" style="96" customWidth="1"/>
    <col min="1031" max="1031" width="18.7109375" style="96" customWidth="1"/>
    <col min="1032" max="1032" width="20" style="96" customWidth="1"/>
    <col min="1033" max="1033" width="18.85546875" style="96" customWidth="1"/>
    <col min="1034" max="1037" width="8" style="96" customWidth="1"/>
    <col min="1038" max="1284" width="9.140625" style="96"/>
    <col min="1285" max="1285" width="7" style="96" customWidth="1"/>
    <col min="1286" max="1286" width="76.7109375" style="96" customWidth="1"/>
    <col min="1287" max="1287" width="18.7109375" style="96" customWidth="1"/>
    <col min="1288" max="1288" width="20" style="96" customWidth="1"/>
    <col min="1289" max="1289" width="18.85546875" style="96" customWidth="1"/>
    <col min="1290" max="1293" width="8" style="96" customWidth="1"/>
    <col min="1294" max="1540" width="9.140625" style="96"/>
    <col min="1541" max="1541" width="7" style="96" customWidth="1"/>
    <col min="1542" max="1542" width="76.7109375" style="96" customWidth="1"/>
    <col min="1543" max="1543" width="18.7109375" style="96" customWidth="1"/>
    <col min="1544" max="1544" width="20" style="96" customWidth="1"/>
    <col min="1545" max="1545" width="18.85546875" style="96" customWidth="1"/>
    <col min="1546" max="1549" width="8" style="96" customWidth="1"/>
    <col min="1550" max="1796" width="9.140625" style="96"/>
    <col min="1797" max="1797" width="7" style="96" customWidth="1"/>
    <col min="1798" max="1798" width="76.7109375" style="96" customWidth="1"/>
    <col min="1799" max="1799" width="18.7109375" style="96" customWidth="1"/>
    <col min="1800" max="1800" width="20" style="96" customWidth="1"/>
    <col min="1801" max="1801" width="18.85546875" style="96" customWidth="1"/>
    <col min="1802" max="1805" width="8" style="96" customWidth="1"/>
    <col min="1806" max="2052" width="9.140625" style="96"/>
    <col min="2053" max="2053" width="7" style="96" customWidth="1"/>
    <col min="2054" max="2054" width="76.7109375" style="96" customWidth="1"/>
    <col min="2055" max="2055" width="18.7109375" style="96" customWidth="1"/>
    <col min="2056" max="2056" width="20" style="96" customWidth="1"/>
    <col min="2057" max="2057" width="18.85546875" style="96" customWidth="1"/>
    <col min="2058" max="2061" width="8" style="96" customWidth="1"/>
    <col min="2062" max="2308" width="9.140625" style="96"/>
    <col min="2309" max="2309" width="7" style="96" customWidth="1"/>
    <col min="2310" max="2310" width="76.7109375" style="96" customWidth="1"/>
    <col min="2311" max="2311" width="18.7109375" style="96" customWidth="1"/>
    <col min="2312" max="2312" width="20" style="96" customWidth="1"/>
    <col min="2313" max="2313" width="18.85546875" style="96" customWidth="1"/>
    <col min="2314" max="2317" width="8" style="96" customWidth="1"/>
    <col min="2318" max="2564" width="9.140625" style="96"/>
    <col min="2565" max="2565" width="7" style="96" customWidth="1"/>
    <col min="2566" max="2566" width="76.7109375" style="96" customWidth="1"/>
    <col min="2567" max="2567" width="18.7109375" style="96" customWidth="1"/>
    <col min="2568" max="2568" width="20" style="96" customWidth="1"/>
    <col min="2569" max="2569" width="18.85546875" style="96" customWidth="1"/>
    <col min="2570" max="2573" width="8" style="96" customWidth="1"/>
    <col min="2574" max="2820" width="9.140625" style="96"/>
    <col min="2821" max="2821" width="7" style="96" customWidth="1"/>
    <col min="2822" max="2822" width="76.7109375" style="96" customWidth="1"/>
    <col min="2823" max="2823" width="18.7109375" style="96" customWidth="1"/>
    <col min="2824" max="2824" width="20" style="96" customWidth="1"/>
    <col min="2825" max="2825" width="18.85546875" style="96" customWidth="1"/>
    <col min="2826" max="2829" width="8" style="96" customWidth="1"/>
    <col min="2830" max="3076" width="9.140625" style="96"/>
    <col min="3077" max="3077" width="7" style="96" customWidth="1"/>
    <col min="3078" max="3078" width="76.7109375" style="96" customWidth="1"/>
    <col min="3079" max="3079" width="18.7109375" style="96" customWidth="1"/>
    <col min="3080" max="3080" width="20" style="96" customWidth="1"/>
    <col min="3081" max="3081" width="18.85546875" style="96" customWidth="1"/>
    <col min="3082" max="3085" width="8" style="96" customWidth="1"/>
    <col min="3086" max="3332" width="9.140625" style="96"/>
    <col min="3333" max="3333" width="7" style="96" customWidth="1"/>
    <col min="3334" max="3334" width="76.7109375" style="96" customWidth="1"/>
    <col min="3335" max="3335" width="18.7109375" style="96" customWidth="1"/>
    <col min="3336" max="3336" width="20" style="96" customWidth="1"/>
    <col min="3337" max="3337" width="18.85546875" style="96" customWidth="1"/>
    <col min="3338" max="3341" width="8" style="96" customWidth="1"/>
    <col min="3342" max="3588" width="9.140625" style="96"/>
    <col min="3589" max="3589" width="7" style="96" customWidth="1"/>
    <col min="3590" max="3590" width="76.7109375" style="96" customWidth="1"/>
    <col min="3591" max="3591" width="18.7109375" style="96" customWidth="1"/>
    <col min="3592" max="3592" width="20" style="96" customWidth="1"/>
    <col min="3593" max="3593" width="18.85546875" style="96" customWidth="1"/>
    <col min="3594" max="3597" width="8" style="96" customWidth="1"/>
    <col min="3598" max="3844" width="9.140625" style="96"/>
    <col min="3845" max="3845" width="7" style="96" customWidth="1"/>
    <col min="3846" max="3846" width="76.7109375" style="96" customWidth="1"/>
    <col min="3847" max="3847" width="18.7109375" style="96" customWidth="1"/>
    <col min="3848" max="3848" width="20" style="96" customWidth="1"/>
    <col min="3849" max="3849" width="18.85546875" style="96" customWidth="1"/>
    <col min="3850" max="3853" width="8" style="96" customWidth="1"/>
    <col min="3854" max="4100" width="9.140625" style="96"/>
    <col min="4101" max="4101" width="7" style="96" customWidth="1"/>
    <col min="4102" max="4102" width="76.7109375" style="96" customWidth="1"/>
    <col min="4103" max="4103" width="18.7109375" style="96" customWidth="1"/>
    <col min="4104" max="4104" width="20" style="96" customWidth="1"/>
    <col min="4105" max="4105" width="18.85546875" style="96" customWidth="1"/>
    <col min="4106" max="4109" width="8" style="96" customWidth="1"/>
    <col min="4110" max="4356" width="9.140625" style="96"/>
    <col min="4357" max="4357" width="7" style="96" customWidth="1"/>
    <col min="4358" max="4358" width="76.7109375" style="96" customWidth="1"/>
    <col min="4359" max="4359" width="18.7109375" style="96" customWidth="1"/>
    <col min="4360" max="4360" width="20" style="96" customWidth="1"/>
    <col min="4361" max="4361" width="18.85546875" style="96" customWidth="1"/>
    <col min="4362" max="4365" width="8" style="96" customWidth="1"/>
    <col min="4366" max="4612" width="9.140625" style="96"/>
    <col min="4613" max="4613" width="7" style="96" customWidth="1"/>
    <col min="4614" max="4614" width="76.7109375" style="96" customWidth="1"/>
    <col min="4615" max="4615" width="18.7109375" style="96" customWidth="1"/>
    <col min="4616" max="4616" width="20" style="96" customWidth="1"/>
    <col min="4617" max="4617" width="18.85546875" style="96" customWidth="1"/>
    <col min="4618" max="4621" width="8" style="96" customWidth="1"/>
    <col min="4622" max="4868" width="9.140625" style="96"/>
    <col min="4869" max="4869" width="7" style="96" customWidth="1"/>
    <col min="4870" max="4870" width="76.7109375" style="96" customWidth="1"/>
    <col min="4871" max="4871" width="18.7109375" style="96" customWidth="1"/>
    <col min="4872" max="4872" width="20" style="96" customWidth="1"/>
    <col min="4873" max="4873" width="18.85546875" style="96" customWidth="1"/>
    <col min="4874" max="4877" width="8" style="96" customWidth="1"/>
    <col min="4878" max="5124" width="9.140625" style="96"/>
    <col min="5125" max="5125" width="7" style="96" customWidth="1"/>
    <col min="5126" max="5126" width="76.7109375" style="96" customWidth="1"/>
    <col min="5127" max="5127" width="18.7109375" style="96" customWidth="1"/>
    <col min="5128" max="5128" width="20" style="96" customWidth="1"/>
    <col min="5129" max="5129" width="18.85546875" style="96" customWidth="1"/>
    <col min="5130" max="5133" width="8" style="96" customWidth="1"/>
    <col min="5134" max="5380" width="9.140625" style="96"/>
    <col min="5381" max="5381" width="7" style="96" customWidth="1"/>
    <col min="5382" max="5382" width="76.7109375" style="96" customWidth="1"/>
    <col min="5383" max="5383" width="18.7109375" style="96" customWidth="1"/>
    <col min="5384" max="5384" width="20" style="96" customWidth="1"/>
    <col min="5385" max="5385" width="18.85546875" style="96" customWidth="1"/>
    <col min="5386" max="5389" width="8" style="96" customWidth="1"/>
    <col min="5390" max="5636" width="9.140625" style="96"/>
    <col min="5637" max="5637" width="7" style="96" customWidth="1"/>
    <col min="5638" max="5638" width="76.7109375" style="96" customWidth="1"/>
    <col min="5639" max="5639" width="18.7109375" style="96" customWidth="1"/>
    <col min="5640" max="5640" width="20" style="96" customWidth="1"/>
    <col min="5641" max="5641" width="18.85546875" style="96" customWidth="1"/>
    <col min="5642" max="5645" width="8" style="96" customWidth="1"/>
    <col min="5646" max="5892" width="9.140625" style="96"/>
    <col min="5893" max="5893" width="7" style="96" customWidth="1"/>
    <col min="5894" max="5894" width="76.7109375" style="96" customWidth="1"/>
    <col min="5895" max="5895" width="18.7109375" style="96" customWidth="1"/>
    <col min="5896" max="5896" width="20" style="96" customWidth="1"/>
    <col min="5897" max="5897" width="18.85546875" style="96" customWidth="1"/>
    <col min="5898" max="5901" width="8" style="96" customWidth="1"/>
    <col min="5902" max="6148" width="9.140625" style="96"/>
    <col min="6149" max="6149" width="7" style="96" customWidth="1"/>
    <col min="6150" max="6150" width="76.7109375" style="96" customWidth="1"/>
    <col min="6151" max="6151" width="18.7109375" style="96" customWidth="1"/>
    <col min="6152" max="6152" width="20" style="96" customWidth="1"/>
    <col min="6153" max="6153" width="18.85546875" style="96" customWidth="1"/>
    <col min="6154" max="6157" width="8" style="96" customWidth="1"/>
    <col min="6158" max="6404" width="9.140625" style="96"/>
    <col min="6405" max="6405" width="7" style="96" customWidth="1"/>
    <col min="6406" max="6406" width="76.7109375" style="96" customWidth="1"/>
    <col min="6407" max="6407" width="18.7109375" style="96" customWidth="1"/>
    <col min="6408" max="6408" width="20" style="96" customWidth="1"/>
    <col min="6409" max="6409" width="18.85546875" style="96" customWidth="1"/>
    <col min="6410" max="6413" width="8" style="96" customWidth="1"/>
    <col min="6414" max="6660" width="9.140625" style="96"/>
    <col min="6661" max="6661" width="7" style="96" customWidth="1"/>
    <col min="6662" max="6662" width="76.7109375" style="96" customWidth="1"/>
    <col min="6663" max="6663" width="18.7109375" style="96" customWidth="1"/>
    <col min="6664" max="6664" width="20" style="96" customWidth="1"/>
    <col min="6665" max="6665" width="18.85546875" style="96" customWidth="1"/>
    <col min="6666" max="6669" width="8" style="96" customWidth="1"/>
    <col min="6670" max="6916" width="9.140625" style="96"/>
    <col min="6917" max="6917" width="7" style="96" customWidth="1"/>
    <col min="6918" max="6918" width="76.7109375" style="96" customWidth="1"/>
    <col min="6919" max="6919" width="18.7109375" style="96" customWidth="1"/>
    <col min="6920" max="6920" width="20" style="96" customWidth="1"/>
    <col min="6921" max="6921" width="18.85546875" style="96" customWidth="1"/>
    <col min="6922" max="6925" width="8" style="96" customWidth="1"/>
    <col min="6926" max="7172" width="9.140625" style="96"/>
    <col min="7173" max="7173" width="7" style="96" customWidth="1"/>
    <col min="7174" max="7174" width="76.7109375" style="96" customWidth="1"/>
    <col min="7175" max="7175" width="18.7109375" style="96" customWidth="1"/>
    <col min="7176" max="7176" width="20" style="96" customWidth="1"/>
    <col min="7177" max="7177" width="18.85546875" style="96" customWidth="1"/>
    <col min="7178" max="7181" width="8" style="96" customWidth="1"/>
    <col min="7182" max="7428" width="9.140625" style="96"/>
    <col min="7429" max="7429" width="7" style="96" customWidth="1"/>
    <col min="7430" max="7430" width="76.7109375" style="96" customWidth="1"/>
    <col min="7431" max="7431" width="18.7109375" style="96" customWidth="1"/>
    <col min="7432" max="7432" width="20" style="96" customWidth="1"/>
    <col min="7433" max="7433" width="18.85546875" style="96" customWidth="1"/>
    <col min="7434" max="7437" width="8" style="96" customWidth="1"/>
    <col min="7438" max="7684" width="9.140625" style="96"/>
    <col min="7685" max="7685" width="7" style="96" customWidth="1"/>
    <col min="7686" max="7686" width="76.7109375" style="96" customWidth="1"/>
    <col min="7687" max="7687" width="18.7109375" style="96" customWidth="1"/>
    <col min="7688" max="7688" width="20" style="96" customWidth="1"/>
    <col min="7689" max="7689" width="18.85546875" style="96" customWidth="1"/>
    <col min="7690" max="7693" width="8" style="96" customWidth="1"/>
    <col min="7694" max="7940" width="9.140625" style="96"/>
    <col min="7941" max="7941" width="7" style="96" customWidth="1"/>
    <col min="7942" max="7942" width="76.7109375" style="96" customWidth="1"/>
    <col min="7943" max="7943" width="18.7109375" style="96" customWidth="1"/>
    <col min="7944" max="7944" width="20" style="96" customWidth="1"/>
    <col min="7945" max="7945" width="18.85546875" style="96" customWidth="1"/>
    <col min="7946" max="7949" width="8" style="96" customWidth="1"/>
    <col min="7950" max="8196" width="9.140625" style="96"/>
    <col min="8197" max="8197" width="7" style="96" customWidth="1"/>
    <col min="8198" max="8198" width="76.7109375" style="96" customWidth="1"/>
    <col min="8199" max="8199" width="18.7109375" style="96" customWidth="1"/>
    <col min="8200" max="8200" width="20" style="96" customWidth="1"/>
    <col min="8201" max="8201" width="18.85546875" style="96" customWidth="1"/>
    <col min="8202" max="8205" width="8" style="96" customWidth="1"/>
    <col min="8206" max="8452" width="9.140625" style="96"/>
    <col min="8453" max="8453" width="7" style="96" customWidth="1"/>
    <col min="8454" max="8454" width="76.7109375" style="96" customWidth="1"/>
    <col min="8455" max="8455" width="18.7109375" style="96" customWidth="1"/>
    <col min="8456" max="8456" width="20" style="96" customWidth="1"/>
    <col min="8457" max="8457" width="18.85546875" style="96" customWidth="1"/>
    <col min="8458" max="8461" width="8" style="96" customWidth="1"/>
    <col min="8462" max="8708" width="9.140625" style="96"/>
    <col min="8709" max="8709" width="7" style="96" customWidth="1"/>
    <col min="8710" max="8710" width="76.7109375" style="96" customWidth="1"/>
    <col min="8711" max="8711" width="18.7109375" style="96" customWidth="1"/>
    <col min="8712" max="8712" width="20" style="96" customWidth="1"/>
    <col min="8713" max="8713" width="18.85546875" style="96" customWidth="1"/>
    <col min="8714" max="8717" width="8" style="96" customWidth="1"/>
    <col min="8718" max="8964" width="9.140625" style="96"/>
    <col min="8965" max="8965" width="7" style="96" customWidth="1"/>
    <col min="8966" max="8966" width="76.7109375" style="96" customWidth="1"/>
    <col min="8967" max="8967" width="18.7109375" style="96" customWidth="1"/>
    <col min="8968" max="8968" width="20" style="96" customWidth="1"/>
    <col min="8969" max="8969" width="18.85546875" style="96" customWidth="1"/>
    <col min="8970" max="8973" width="8" style="96" customWidth="1"/>
    <col min="8974" max="9220" width="9.140625" style="96"/>
    <col min="9221" max="9221" width="7" style="96" customWidth="1"/>
    <col min="9222" max="9222" width="76.7109375" style="96" customWidth="1"/>
    <col min="9223" max="9223" width="18.7109375" style="96" customWidth="1"/>
    <col min="9224" max="9224" width="20" style="96" customWidth="1"/>
    <col min="9225" max="9225" width="18.85546875" style="96" customWidth="1"/>
    <col min="9226" max="9229" width="8" style="96" customWidth="1"/>
    <col min="9230" max="9476" width="9.140625" style="96"/>
    <col min="9477" max="9477" width="7" style="96" customWidth="1"/>
    <col min="9478" max="9478" width="76.7109375" style="96" customWidth="1"/>
    <col min="9479" max="9479" width="18.7109375" style="96" customWidth="1"/>
    <col min="9480" max="9480" width="20" style="96" customWidth="1"/>
    <col min="9481" max="9481" width="18.85546875" style="96" customWidth="1"/>
    <col min="9482" max="9485" width="8" style="96" customWidth="1"/>
    <col min="9486" max="9732" width="9.140625" style="96"/>
    <col min="9733" max="9733" width="7" style="96" customWidth="1"/>
    <col min="9734" max="9734" width="76.7109375" style="96" customWidth="1"/>
    <col min="9735" max="9735" width="18.7109375" style="96" customWidth="1"/>
    <col min="9736" max="9736" width="20" style="96" customWidth="1"/>
    <col min="9737" max="9737" width="18.85546875" style="96" customWidth="1"/>
    <col min="9738" max="9741" width="8" style="96" customWidth="1"/>
    <col min="9742" max="9988" width="9.140625" style="96"/>
    <col min="9989" max="9989" width="7" style="96" customWidth="1"/>
    <col min="9990" max="9990" width="76.7109375" style="96" customWidth="1"/>
    <col min="9991" max="9991" width="18.7109375" style="96" customWidth="1"/>
    <col min="9992" max="9992" width="20" style="96" customWidth="1"/>
    <col min="9993" max="9993" width="18.85546875" style="96" customWidth="1"/>
    <col min="9994" max="9997" width="8" style="96" customWidth="1"/>
    <col min="9998" max="10244" width="9.140625" style="96"/>
    <col min="10245" max="10245" width="7" style="96" customWidth="1"/>
    <col min="10246" max="10246" width="76.7109375" style="96" customWidth="1"/>
    <col min="10247" max="10247" width="18.7109375" style="96" customWidth="1"/>
    <col min="10248" max="10248" width="20" style="96" customWidth="1"/>
    <col min="10249" max="10249" width="18.85546875" style="96" customWidth="1"/>
    <col min="10250" max="10253" width="8" style="96" customWidth="1"/>
    <col min="10254" max="10500" width="9.140625" style="96"/>
    <col min="10501" max="10501" width="7" style="96" customWidth="1"/>
    <col min="10502" max="10502" width="76.7109375" style="96" customWidth="1"/>
    <col min="10503" max="10503" width="18.7109375" style="96" customWidth="1"/>
    <col min="10504" max="10504" width="20" style="96" customWidth="1"/>
    <col min="10505" max="10505" width="18.85546875" style="96" customWidth="1"/>
    <col min="10506" max="10509" width="8" style="96" customWidth="1"/>
    <col min="10510" max="10756" width="9.140625" style="96"/>
    <col min="10757" max="10757" width="7" style="96" customWidth="1"/>
    <col min="10758" max="10758" width="76.7109375" style="96" customWidth="1"/>
    <col min="10759" max="10759" width="18.7109375" style="96" customWidth="1"/>
    <col min="10760" max="10760" width="20" style="96" customWidth="1"/>
    <col min="10761" max="10761" width="18.85546875" style="96" customWidth="1"/>
    <col min="10762" max="10765" width="8" style="96" customWidth="1"/>
    <col min="10766" max="11012" width="9.140625" style="96"/>
    <col min="11013" max="11013" width="7" style="96" customWidth="1"/>
    <col min="11014" max="11014" width="76.7109375" style="96" customWidth="1"/>
    <col min="11015" max="11015" width="18.7109375" style="96" customWidth="1"/>
    <col min="11016" max="11016" width="20" style="96" customWidth="1"/>
    <col min="11017" max="11017" width="18.85546875" style="96" customWidth="1"/>
    <col min="11018" max="11021" width="8" style="96" customWidth="1"/>
    <col min="11022" max="11268" width="9.140625" style="96"/>
    <col min="11269" max="11269" width="7" style="96" customWidth="1"/>
    <col min="11270" max="11270" width="76.7109375" style="96" customWidth="1"/>
    <col min="11271" max="11271" width="18.7109375" style="96" customWidth="1"/>
    <col min="11272" max="11272" width="20" style="96" customWidth="1"/>
    <col min="11273" max="11273" width="18.85546875" style="96" customWidth="1"/>
    <col min="11274" max="11277" width="8" style="96" customWidth="1"/>
    <col min="11278" max="11524" width="9.140625" style="96"/>
    <col min="11525" max="11525" width="7" style="96" customWidth="1"/>
    <col min="11526" max="11526" width="76.7109375" style="96" customWidth="1"/>
    <col min="11527" max="11527" width="18.7109375" style="96" customWidth="1"/>
    <col min="11528" max="11528" width="20" style="96" customWidth="1"/>
    <col min="11529" max="11529" width="18.85546875" style="96" customWidth="1"/>
    <col min="11530" max="11533" width="8" style="96" customWidth="1"/>
    <col min="11534" max="11780" width="9.140625" style="96"/>
    <col min="11781" max="11781" width="7" style="96" customWidth="1"/>
    <col min="11782" max="11782" width="76.7109375" style="96" customWidth="1"/>
    <col min="11783" max="11783" width="18.7109375" style="96" customWidth="1"/>
    <col min="11784" max="11784" width="20" style="96" customWidth="1"/>
    <col min="11785" max="11785" width="18.85546875" style="96" customWidth="1"/>
    <col min="11786" max="11789" width="8" style="96" customWidth="1"/>
    <col min="11790" max="12036" width="9.140625" style="96"/>
    <col min="12037" max="12037" width="7" style="96" customWidth="1"/>
    <col min="12038" max="12038" width="76.7109375" style="96" customWidth="1"/>
    <col min="12039" max="12039" width="18.7109375" style="96" customWidth="1"/>
    <col min="12040" max="12040" width="20" style="96" customWidth="1"/>
    <col min="12041" max="12041" width="18.85546875" style="96" customWidth="1"/>
    <col min="12042" max="12045" width="8" style="96" customWidth="1"/>
    <col min="12046" max="12292" width="9.140625" style="96"/>
    <col min="12293" max="12293" width="7" style="96" customWidth="1"/>
    <col min="12294" max="12294" width="76.7109375" style="96" customWidth="1"/>
    <col min="12295" max="12295" width="18.7109375" style="96" customWidth="1"/>
    <col min="12296" max="12296" width="20" style="96" customWidth="1"/>
    <col min="12297" max="12297" width="18.85546875" style="96" customWidth="1"/>
    <col min="12298" max="12301" width="8" style="96" customWidth="1"/>
    <col min="12302" max="12548" width="9.140625" style="96"/>
    <col min="12549" max="12549" width="7" style="96" customWidth="1"/>
    <col min="12550" max="12550" width="76.7109375" style="96" customWidth="1"/>
    <col min="12551" max="12551" width="18.7109375" style="96" customWidth="1"/>
    <col min="12552" max="12552" width="20" style="96" customWidth="1"/>
    <col min="12553" max="12553" width="18.85546875" style="96" customWidth="1"/>
    <col min="12554" max="12557" width="8" style="96" customWidth="1"/>
    <col min="12558" max="12804" width="9.140625" style="96"/>
    <col min="12805" max="12805" width="7" style="96" customWidth="1"/>
    <col min="12806" max="12806" width="76.7109375" style="96" customWidth="1"/>
    <col min="12807" max="12807" width="18.7109375" style="96" customWidth="1"/>
    <col min="12808" max="12808" width="20" style="96" customWidth="1"/>
    <col min="12809" max="12809" width="18.85546875" style="96" customWidth="1"/>
    <col min="12810" max="12813" width="8" style="96" customWidth="1"/>
    <col min="12814" max="13060" width="9.140625" style="96"/>
    <col min="13061" max="13061" width="7" style="96" customWidth="1"/>
    <col min="13062" max="13062" width="76.7109375" style="96" customWidth="1"/>
    <col min="13063" max="13063" width="18.7109375" style="96" customWidth="1"/>
    <col min="13064" max="13064" width="20" style="96" customWidth="1"/>
    <col min="13065" max="13065" width="18.85546875" style="96" customWidth="1"/>
    <col min="13066" max="13069" width="8" style="96" customWidth="1"/>
    <col min="13070" max="13316" width="9.140625" style="96"/>
    <col min="13317" max="13317" width="7" style="96" customWidth="1"/>
    <col min="13318" max="13318" width="76.7109375" style="96" customWidth="1"/>
    <col min="13319" max="13319" width="18.7109375" style="96" customWidth="1"/>
    <col min="13320" max="13320" width="20" style="96" customWidth="1"/>
    <col min="13321" max="13321" width="18.85546875" style="96" customWidth="1"/>
    <col min="13322" max="13325" width="8" style="96" customWidth="1"/>
    <col min="13326" max="13572" width="9.140625" style="96"/>
    <col min="13573" max="13573" width="7" style="96" customWidth="1"/>
    <col min="13574" max="13574" width="76.7109375" style="96" customWidth="1"/>
    <col min="13575" max="13575" width="18.7109375" style="96" customWidth="1"/>
    <col min="13576" max="13576" width="20" style="96" customWidth="1"/>
    <col min="13577" max="13577" width="18.85546875" style="96" customWidth="1"/>
    <col min="13578" max="13581" width="8" style="96" customWidth="1"/>
    <col min="13582" max="13828" width="9.140625" style="96"/>
    <col min="13829" max="13829" width="7" style="96" customWidth="1"/>
    <col min="13830" max="13830" width="76.7109375" style="96" customWidth="1"/>
    <col min="13831" max="13831" width="18.7109375" style="96" customWidth="1"/>
    <col min="13832" max="13832" width="20" style="96" customWidth="1"/>
    <col min="13833" max="13833" width="18.85546875" style="96" customWidth="1"/>
    <col min="13834" max="13837" width="8" style="96" customWidth="1"/>
    <col min="13838" max="14084" width="9.140625" style="96"/>
    <col min="14085" max="14085" width="7" style="96" customWidth="1"/>
    <col min="14086" max="14086" width="76.7109375" style="96" customWidth="1"/>
    <col min="14087" max="14087" width="18.7109375" style="96" customWidth="1"/>
    <col min="14088" max="14088" width="20" style="96" customWidth="1"/>
    <col min="14089" max="14089" width="18.85546875" style="96" customWidth="1"/>
    <col min="14090" max="14093" width="8" style="96" customWidth="1"/>
    <col min="14094" max="14340" width="9.140625" style="96"/>
    <col min="14341" max="14341" width="7" style="96" customWidth="1"/>
    <col min="14342" max="14342" width="76.7109375" style="96" customWidth="1"/>
    <col min="14343" max="14343" width="18.7109375" style="96" customWidth="1"/>
    <col min="14344" max="14344" width="20" style="96" customWidth="1"/>
    <col min="14345" max="14345" width="18.85546875" style="96" customWidth="1"/>
    <col min="14346" max="14349" width="8" style="96" customWidth="1"/>
    <col min="14350" max="14596" width="9.140625" style="96"/>
    <col min="14597" max="14597" width="7" style="96" customWidth="1"/>
    <col min="14598" max="14598" width="76.7109375" style="96" customWidth="1"/>
    <col min="14599" max="14599" width="18.7109375" style="96" customWidth="1"/>
    <col min="14600" max="14600" width="20" style="96" customWidth="1"/>
    <col min="14601" max="14601" width="18.85546875" style="96" customWidth="1"/>
    <col min="14602" max="14605" width="8" style="96" customWidth="1"/>
    <col min="14606" max="14852" width="9.140625" style="96"/>
    <col min="14853" max="14853" width="7" style="96" customWidth="1"/>
    <col min="14854" max="14854" width="76.7109375" style="96" customWidth="1"/>
    <col min="14855" max="14855" width="18.7109375" style="96" customWidth="1"/>
    <col min="14856" max="14856" width="20" style="96" customWidth="1"/>
    <col min="14857" max="14857" width="18.85546875" style="96" customWidth="1"/>
    <col min="14858" max="14861" width="8" style="96" customWidth="1"/>
    <col min="14862" max="15108" width="9.140625" style="96"/>
    <col min="15109" max="15109" width="7" style="96" customWidth="1"/>
    <col min="15110" max="15110" width="76.7109375" style="96" customWidth="1"/>
    <col min="15111" max="15111" width="18.7109375" style="96" customWidth="1"/>
    <col min="15112" max="15112" width="20" style="96" customWidth="1"/>
    <col min="15113" max="15113" width="18.85546875" style="96" customWidth="1"/>
    <col min="15114" max="15117" width="8" style="96" customWidth="1"/>
    <col min="15118" max="15364" width="9.140625" style="96"/>
    <col min="15365" max="15365" width="7" style="96" customWidth="1"/>
    <col min="15366" max="15366" width="76.7109375" style="96" customWidth="1"/>
    <col min="15367" max="15367" width="18.7109375" style="96" customWidth="1"/>
    <col min="15368" max="15368" width="20" style="96" customWidth="1"/>
    <col min="15369" max="15369" width="18.85546875" style="96" customWidth="1"/>
    <col min="15370" max="15373" width="8" style="96" customWidth="1"/>
    <col min="15374" max="15620" width="9.140625" style="96"/>
    <col min="15621" max="15621" width="7" style="96" customWidth="1"/>
    <col min="15622" max="15622" width="76.7109375" style="96" customWidth="1"/>
    <col min="15623" max="15623" width="18.7109375" style="96" customWidth="1"/>
    <col min="15624" max="15624" width="20" style="96" customWidth="1"/>
    <col min="15625" max="15625" width="18.85546875" style="96" customWidth="1"/>
    <col min="15626" max="15629" width="8" style="96" customWidth="1"/>
    <col min="15630" max="15876" width="9.140625" style="96"/>
    <col min="15877" max="15877" width="7" style="96" customWidth="1"/>
    <col min="15878" max="15878" width="76.7109375" style="96" customWidth="1"/>
    <col min="15879" max="15879" width="18.7109375" style="96" customWidth="1"/>
    <col min="15880" max="15880" width="20" style="96" customWidth="1"/>
    <col min="15881" max="15881" width="18.85546875" style="96" customWidth="1"/>
    <col min="15882" max="15885" width="8" style="96" customWidth="1"/>
    <col min="15886" max="16132" width="9.140625" style="96"/>
    <col min="16133" max="16133" width="7" style="96" customWidth="1"/>
    <col min="16134" max="16134" width="76.7109375" style="96" customWidth="1"/>
    <col min="16135" max="16135" width="18.7109375" style="96" customWidth="1"/>
    <col min="16136" max="16136" width="20" style="96" customWidth="1"/>
    <col min="16137" max="16137" width="18.85546875" style="96" customWidth="1"/>
    <col min="16138" max="16141" width="8" style="96" customWidth="1"/>
    <col min="16142" max="16384" width="9.140625" style="96"/>
  </cols>
  <sheetData>
    <row r="1" spans="1:9" ht="15.75" x14ac:dyDescent="0.25">
      <c r="B1" s="94" t="s">
        <v>328</v>
      </c>
    </row>
    <row r="2" spans="1:9" s="98" customFormat="1" ht="42.75" x14ac:dyDescent="0.25">
      <c r="A2" s="268" t="s">
        <v>329</v>
      </c>
      <c r="B2" s="268"/>
      <c r="C2" s="97" t="s">
        <v>330</v>
      </c>
      <c r="D2" s="97"/>
      <c r="E2" s="97"/>
      <c r="F2" s="97" t="s">
        <v>331</v>
      </c>
      <c r="G2" s="97"/>
      <c r="H2" s="97"/>
      <c r="I2" s="97" t="s">
        <v>332</v>
      </c>
    </row>
    <row r="3" spans="1:9" s="98" customFormat="1" x14ac:dyDescent="0.25">
      <c r="A3" s="99"/>
      <c r="B3" s="97" t="s">
        <v>106</v>
      </c>
      <c r="C3" s="97"/>
      <c r="D3" s="97"/>
      <c r="E3" s="97"/>
      <c r="F3" s="97"/>
      <c r="G3" s="97"/>
      <c r="H3" s="97"/>
      <c r="I3" s="97"/>
    </row>
    <row r="4" spans="1:9" ht="15.95" customHeight="1" thickBot="1" x14ac:dyDescent="0.3">
      <c r="A4" s="267"/>
      <c r="B4" s="267"/>
      <c r="C4" s="100"/>
      <c r="D4" s="100"/>
      <c r="E4" s="100"/>
      <c r="G4" s="100"/>
      <c r="H4" s="100"/>
      <c r="I4" s="100" t="s">
        <v>2</v>
      </c>
    </row>
    <row r="5" spans="1:9" ht="31.5" customHeight="1" thickBot="1" x14ac:dyDescent="0.3">
      <c r="A5" s="363" t="s">
        <v>333</v>
      </c>
      <c r="B5" s="104" t="s">
        <v>334</v>
      </c>
      <c r="C5" s="104" t="s">
        <v>66</v>
      </c>
      <c r="D5" s="104" t="s">
        <v>365</v>
      </c>
      <c r="E5" s="104" t="s">
        <v>369</v>
      </c>
      <c r="F5" s="104" t="s">
        <v>66</v>
      </c>
      <c r="G5" s="104" t="s">
        <v>365</v>
      </c>
      <c r="H5" s="104" t="s">
        <v>369</v>
      </c>
      <c r="I5" s="104" t="s">
        <v>66</v>
      </c>
    </row>
    <row r="6" spans="1:9" s="111" customFormat="1" ht="15.75" thickBot="1" x14ac:dyDescent="0.3">
      <c r="A6" s="364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</row>
    <row r="7" spans="1:9" ht="15.75" thickBot="1" x14ac:dyDescent="0.3">
      <c r="A7" s="363" t="s">
        <v>10</v>
      </c>
      <c r="B7" s="365" t="s">
        <v>108</v>
      </c>
      <c r="C7" s="114">
        <f>SUM(C8:C13)</f>
        <v>67435612</v>
      </c>
      <c r="D7" s="150">
        <f t="shared" ref="D7:D9" si="0">SUM(E7-C7)</f>
        <v>8571742</v>
      </c>
      <c r="E7" s="114">
        <f>SUM(E8:E13)</f>
        <v>76007354</v>
      </c>
      <c r="F7" s="114">
        <f>SUM(F8:F13)</f>
        <v>3100000</v>
      </c>
      <c r="G7" s="150">
        <f t="shared" ref="G7" si="1">SUM(H7-F7)</f>
        <v>1150000</v>
      </c>
      <c r="H7" s="114">
        <f>SUM(H8:H13)</f>
        <v>4250000</v>
      </c>
      <c r="I7" s="114">
        <f>SUM(I8:I13)</f>
        <v>0</v>
      </c>
    </row>
    <row r="8" spans="1:9" x14ac:dyDescent="0.25">
      <c r="A8" s="366" t="s">
        <v>109</v>
      </c>
      <c r="B8" s="367" t="s">
        <v>110</v>
      </c>
      <c r="C8" s="119">
        <v>59118332</v>
      </c>
      <c r="D8" s="119">
        <f t="shared" si="0"/>
        <v>220713</v>
      </c>
      <c r="E8" s="119">
        <v>59339045</v>
      </c>
      <c r="F8" s="119"/>
      <c r="G8" s="119"/>
      <c r="H8" s="119"/>
      <c r="I8" s="119"/>
    </row>
    <row r="9" spans="1:9" x14ac:dyDescent="0.25">
      <c r="A9" s="368" t="s">
        <v>111</v>
      </c>
      <c r="B9" s="369" t="s">
        <v>112</v>
      </c>
      <c r="C9" s="124"/>
      <c r="D9" s="124">
        <f t="shared" si="0"/>
        <v>0</v>
      </c>
      <c r="E9" s="124"/>
      <c r="F9" s="124"/>
      <c r="G9" s="124"/>
      <c r="H9" s="124"/>
      <c r="I9" s="124"/>
    </row>
    <row r="10" spans="1:9" x14ac:dyDescent="0.25">
      <c r="A10" s="368" t="s">
        <v>113</v>
      </c>
      <c r="B10" s="369" t="s">
        <v>114</v>
      </c>
      <c r="C10" s="124">
        <v>6517280</v>
      </c>
      <c r="D10" s="124">
        <f>SUM(E10-C10)</f>
        <v>212456</v>
      </c>
      <c r="E10" s="124">
        <v>6729736</v>
      </c>
      <c r="F10" s="124">
        <v>3100000</v>
      </c>
      <c r="G10" s="124">
        <f>SUM(H10-F10)</f>
        <v>1150000</v>
      </c>
      <c r="H10" s="124">
        <v>4250000</v>
      </c>
      <c r="I10" s="124"/>
    </row>
    <row r="11" spans="1:9" x14ac:dyDescent="0.25">
      <c r="A11" s="368" t="s">
        <v>115</v>
      </c>
      <c r="B11" s="369" t="s">
        <v>116</v>
      </c>
      <c r="C11" s="124">
        <v>1800000</v>
      </c>
      <c r="D11" s="124">
        <f t="shared" ref="D11:D14" si="2">SUM(E11-C11)</f>
        <v>66503</v>
      </c>
      <c r="E11" s="124">
        <v>1866503</v>
      </c>
      <c r="F11" s="124"/>
      <c r="G11" s="124"/>
      <c r="H11" s="124"/>
      <c r="I11" s="124"/>
    </row>
    <row r="12" spans="1:9" x14ac:dyDescent="0.25">
      <c r="A12" s="368" t="s">
        <v>117</v>
      </c>
      <c r="B12" s="369" t="s">
        <v>118</v>
      </c>
      <c r="C12" s="124"/>
      <c r="D12" s="124">
        <f t="shared" si="2"/>
        <v>0</v>
      </c>
      <c r="E12" s="124"/>
      <c r="F12" s="124"/>
      <c r="G12" s="124"/>
      <c r="H12" s="124"/>
      <c r="I12" s="124"/>
    </row>
    <row r="13" spans="1:9" ht="15.75" thickBot="1" x14ac:dyDescent="0.3">
      <c r="A13" s="370" t="s">
        <v>119</v>
      </c>
      <c r="B13" s="371" t="s">
        <v>120</v>
      </c>
      <c r="C13" s="124"/>
      <c r="D13" s="124">
        <f t="shared" si="2"/>
        <v>8072070</v>
      </c>
      <c r="E13" s="124">
        <v>8072070</v>
      </c>
      <c r="F13" s="124"/>
      <c r="G13" s="124"/>
      <c r="H13" s="124"/>
      <c r="I13" s="124"/>
    </row>
    <row r="14" spans="1:9" ht="15.75" thickBot="1" x14ac:dyDescent="0.3">
      <c r="A14" s="363" t="s">
        <v>13</v>
      </c>
      <c r="B14" s="372" t="s">
        <v>121</v>
      </c>
      <c r="C14" s="114">
        <f>SUM(C15:C19)</f>
        <v>38080381</v>
      </c>
      <c r="D14" s="150">
        <f t="shared" si="2"/>
        <v>14298676</v>
      </c>
      <c r="E14" s="114">
        <f>SUM(E15:E19)</f>
        <v>52379057</v>
      </c>
      <c r="F14" s="114">
        <f>SUM(F15:F19)</f>
        <v>0</v>
      </c>
      <c r="G14" s="150">
        <f t="shared" ref="G14" si="3">SUM(H14-F14)</f>
        <v>0</v>
      </c>
      <c r="H14" s="114">
        <f>SUM(H15:H20)</f>
        <v>0</v>
      </c>
      <c r="I14" s="114">
        <f>SUM(I15:I19)</f>
        <v>0</v>
      </c>
    </row>
    <row r="15" spans="1:9" x14ac:dyDescent="0.25">
      <c r="A15" s="366" t="s">
        <v>122</v>
      </c>
      <c r="B15" s="367" t="s">
        <v>123</v>
      </c>
      <c r="C15" s="119"/>
      <c r="D15" s="124">
        <f t="shared" ref="D15:D21" si="4">SUM(E15-C15)</f>
        <v>0</v>
      </c>
      <c r="E15" s="119"/>
      <c r="F15" s="119"/>
      <c r="G15" s="119"/>
      <c r="H15" s="119"/>
      <c r="I15" s="119"/>
    </row>
    <row r="16" spans="1:9" x14ac:dyDescent="0.25">
      <c r="A16" s="368" t="s">
        <v>124</v>
      </c>
      <c r="B16" s="369" t="s">
        <v>125</v>
      </c>
      <c r="C16" s="124"/>
      <c r="D16" s="124">
        <f t="shared" si="4"/>
        <v>0</v>
      </c>
      <c r="E16" s="124"/>
      <c r="F16" s="124"/>
      <c r="G16" s="124"/>
      <c r="H16" s="124"/>
      <c r="I16" s="124"/>
    </row>
    <row r="17" spans="1:9" x14ac:dyDescent="0.25">
      <c r="A17" s="368" t="s">
        <v>126</v>
      </c>
      <c r="B17" s="369" t="s">
        <v>127</v>
      </c>
      <c r="C17" s="124"/>
      <c r="D17" s="124">
        <f t="shared" si="4"/>
        <v>0</v>
      </c>
      <c r="E17" s="124"/>
      <c r="F17" s="124"/>
      <c r="G17" s="124"/>
      <c r="H17" s="124"/>
      <c r="I17" s="124"/>
    </row>
    <row r="18" spans="1:9" x14ac:dyDescent="0.25">
      <c r="A18" s="368" t="s">
        <v>128</v>
      </c>
      <c r="B18" s="369" t="s">
        <v>129</v>
      </c>
      <c r="C18" s="124"/>
      <c r="D18" s="124">
        <f t="shared" si="4"/>
        <v>0</v>
      </c>
      <c r="E18" s="124"/>
      <c r="F18" s="124"/>
      <c r="G18" s="124"/>
      <c r="H18" s="124"/>
      <c r="I18" s="124"/>
    </row>
    <row r="19" spans="1:9" x14ac:dyDescent="0.25">
      <c r="A19" s="368" t="s">
        <v>130</v>
      </c>
      <c r="B19" s="369" t="s">
        <v>131</v>
      </c>
      <c r="C19" s="124">
        <v>38080381</v>
      </c>
      <c r="D19" s="124">
        <f t="shared" si="4"/>
        <v>14298676</v>
      </c>
      <c r="E19" s="124">
        <v>52379057</v>
      </c>
      <c r="F19" s="124"/>
      <c r="G19" s="124"/>
      <c r="H19" s="124"/>
      <c r="I19" s="124"/>
    </row>
    <row r="20" spans="1:9" ht="15.75" thickBot="1" x14ac:dyDescent="0.3">
      <c r="A20" s="370" t="s">
        <v>132</v>
      </c>
      <c r="B20" s="371" t="s">
        <v>133</v>
      </c>
      <c r="C20" s="130"/>
      <c r="D20" s="124">
        <f t="shared" si="4"/>
        <v>0</v>
      </c>
      <c r="E20" s="130"/>
      <c r="F20" s="130"/>
      <c r="G20" s="130"/>
      <c r="H20" s="130"/>
      <c r="I20" s="130"/>
    </row>
    <row r="21" spans="1:9" ht="15.75" thickBot="1" x14ac:dyDescent="0.3">
      <c r="A21" s="363" t="s">
        <v>7</v>
      </c>
      <c r="B21" s="365" t="s">
        <v>134</v>
      </c>
      <c r="C21" s="114">
        <f>SUM(C22:C26)</f>
        <v>137278774</v>
      </c>
      <c r="D21" s="150">
        <f t="shared" si="4"/>
        <v>110083340</v>
      </c>
      <c r="E21" s="114">
        <f>SUM(E22:E26)</f>
        <v>247362114</v>
      </c>
      <c r="F21" s="114">
        <f>SUM(F22:F26)</f>
        <v>0</v>
      </c>
      <c r="G21" s="150">
        <f t="shared" ref="G21" si="5">SUM(H21-F21)</f>
        <v>0</v>
      </c>
      <c r="H21" s="114">
        <f>SUM(H22:H27)</f>
        <v>0</v>
      </c>
      <c r="I21" s="114">
        <f>SUM(I22:I26)</f>
        <v>0</v>
      </c>
    </row>
    <row r="22" spans="1:9" x14ac:dyDescent="0.25">
      <c r="A22" s="366" t="s">
        <v>135</v>
      </c>
      <c r="B22" s="367" t="s">
        <v>136</v>
      </c>
      <c r="C22" s="119"/>
      <c r="D22" s="119"/>
      <c r="E22" s="119"/>
      <c r="F22" s="119"/>
      <c r="G22" s="119"/>
      <c r="H22" s="119"/>
      <c r="I22" s="119"/>
    </row>
    <row r="23" spans="1:9" x14ac:dyDescent="0.25">
      <c r="A23" s="368" t="s">
        <v>137</v>
      </c>
      <c r="B23" s="369" t="s">
        <v>138</v>
      </c>
      <c r="C23" s="124"/>
      <c r="D23" s="124">
        <f t="shared" ref="D23:D28" si="6">SUM(E23-C23)</f>
        <v>0</v>
      </c>
      <c r="E23" s="124"/>
      <c r="F23" s="124"/>
      <c r="G23" s="124"/>
      <c r="H23" s="124"/>
      <c r="I23" s="124"/>
    </row>
    <row r="24" spans="1:9" x14ac:dyDescent="0.25">
      <c r="A24" s="368" t="s">
        <v>139</v>
      </c>
      <c r="B24" s="369" t="s">
        <v>140</v>
      </c>
      <c r="C24" s="124">
        <v>264000</v>
      </c>
      <c r="D24" s="124">
        <f t="shared" si="6"/>
        <v>0</v>
      </c>
      <c r="E24" s="124">
        <v>264000</v>
      </c>
      <c r="F24" s="124"/>
      <c r="G24" s="124"/>
      <c r="H24" s="124"/>
      <c r="I24" s="124"/>
    </row>
    <row r="25" spans="1:9" x14ac:dyDescent="0.25">
      <c r="A25" s="368" t="s">
        <v>141</v>
      </c>
      <c r="B25" s="369" t="s">
        <v>142</v>
      </c>
      <c r="C25" s="124"/>
      <c r="D25" s="124">
        <f t="shared" si="6"/>
        <v>0</v>
      </c>
      <c r="E25" s="124"/>
      <c r="F25" s="124"/>
      <c r="G25" s="124"/>
      <c r="H25" s="124"/>
      <c r="I25" s="124"/>
    </row>
    <row r="26" spans="1:9" x14ac:dyDescent="0.25">
      <c r="A26" s="368" t="s">
        <v>143</v>
      </c>
      <c r="B26" s="369" t="s">
        <v>144</v>
      </c>
      <c r="C26" s="124">
        <v>137014774</v>
      </c>
      <c r="D26" s="124">
        <f t="shared" si="6"/>
        <v>110083340</v>
      </c>
      <c r="E26" s="124">
        <v>247098114</v>
      </c>
      <c r="F26" s="124"/>
      <c r="G26" s="124"/>
      <c r="H26" s="124"/>
      <c r="I26" s="124"/>
    </row>
    <row r="27" spans="1:9" ht="15.75" thickBot="1" x14ac:dyDescent="0.3">
      <c r="A27" s="370" t="s">
        <v>145</v>
      </c>
      <c r="B27" s="371" t="s">
        <v>146</v>
      </c>
      <c r="C27" s="130">
        <v>135871774</v>
      </c>
      <c r="D27" s="124">
        <f t="shared" si="6"/>
        <v>109921320</v>
      </c>
      <c r="E27" s="130">
        <v>245793094</v>
      </c>
      <c r="F27" s="130"/>
      <c r="G27" s="130"/>
      <c r="H27" s="130"/>
      <c r="I27" s="130"/>
    </row>
    <row r="28" spans="1:9" ht="15.75" thickBot="1" x14ac:dyDescent="0.3">
      <c r="A28" s="363" t="s">
        <v>147</v>
      </c>
      <c r="B28" s="365" t="s">
        <v>148</v>
      </c>
      <c r="C28" s="114">
        <f>SUM(C29,C32,C33,C34)</f>
        <v>22600000</v>
      </c>
      <c r="D28" s="150">
        <f t="shared" si="6"/>
        <v>0</v>
      </c>
      <c r="E28" s="114">
        <f>SUM(E29,E32,E33,E34)</f>
        <v>22600000</v>
      </c>
      <c r="F28" s="114">
        <f>SUM(F29,F32,F33,F34)</f>
        <v>0</v>
      </c>
      <c r="G28" s="150">
        <f t="shared" ref="G28" si="7">SUM(H28-F28)</f>
        <v>0</v>
      </c>
      <c r="H28" s="114">
        <f>SUM(H29:H34)</f>
        <v>0</v>
      </c>
      <c r="I28" s="114">
        <f>SUM(I29,I32,I33,I34)</f>
        <v>0</v>
      </c>
    </row>
    <row r="29" spans="1:9" x14ac:dyDescent="0.25">
      <c r="A29" s="366" t="s">
        <v>149</v>
      </c>
      <c r="B29" s="367" t="s">
        <v>150</v>
      </c>
      <c r="C29" s="133">
        <f>SUM(C30:C31)</f>
        <v>20000000</v>
      </c>
      <c r="D29" s="124">
        <f t="shared" ref="D29:D35" si="8">SUM(E29-C29)</f>
        <v>0</v>
      </c>
      <c r="E29" s="133">
        <v>20000000</v>
      </c>
      <c r="F29" s="133"/>
      <c r="G29" s="133"/>
      <c r="H29" s="133"/>
      <c r="I29" s="133"/>
    </row>
    <row r="30" spans="1:9" x14ac:dyDescent="0.25">
      <c r="A30" s="368" t="s">
        <v>151</v>
      </c>
      <c r="B30" s="369" t="s">
        <v>152</v>
      </c>
      <c r="C30" s="124"/>
      <c r="D30" s="124">
        <f t="shared" si="8"/>
        <v>0</v>
      </c>
      <c r="E30" s="124"/>
      <c r="F30" s="124"/>
      <c r="G30" s="124"/>
      <c r="H30" s="124"/>
      <c r="I30" s="124"/>
    </row>
    <row r="31" spans="1:9" x14ac:dyDescent="0.25">
      <c r="A31" s="368" t="s">
        <v>153</v>
      </c>
      <c r="B31" s="369" t="s">
        <v>154</v>
      </c>
      <c r="C31" s="124">
        <v>20000000</v>
      </c>
      <c r="D31" s="124">
        <f t="shared" si="8"/>
        <v>0</v>
      </c>
      <c r="E31" s="124">
        <v>20000000</v>
      </c>
      <c r="F31" s="124"/>
      <c r="G31" s="124"/>
      <c r="H31" s="124"/>
      <c r="I31" s="124"/>
    </row>
    <row r="32" spans="1:9" x14ac:dyDescent="0.25">
      <c r="A32" s="368" t="s">
        <v>155</v>
      </c>
      <c r="B32" s="369" t="s">
        <v>156</v>
      </c>
      <c r="C32" s="124">
        <v>2500000</v>
      </c>
      <c r="D32" s="124">
        <f t="shared" si="8"/>
        <v>0</v>
      </c>
      <c r="E32" s="124">
        <v>2500000</v>
      </c>
      <c r="F32" s="124"/>
      <c r="G32" s="124"/>
      <c r="H32" s="124"/>
      <c r="I32" s="124"/>
    </row>
    <row r="33" spans="1:9" x14ac:dyDescent="0.25">
      <c r="A33" s="368" t="s">
        <v>157</v>
      </c>
      <c r="B33" s="369" t="s">
        <v>158</v>
      </c>
      <c r="C33" s="124"/>
      <c r="D33" s="124">
        <f t="shared" si="8"/>
        <v>0</v>
      </c>
      <c r="E33" s="124"/>
      <c r="F33" s="124"/>
      <c r="G33" s="124"/>
      <c r="H33" s="124"/>
      <c r="I33" s="124"/>
    </row>
    <row r="34" spans="1:9" ht="15.75" thickBot="1" x14ac:dyDescent="0.3">
      <c r="A34" s="370" t="s">
        <v>159</v>
      </c>
      <c r="B34" s="371" t="s">
        <v>160</v>
      </c>
      <c r="C34" s="130">
        <v>100000</v>
      </c>
      <c r="D34" s="124">
        <f t="shared" si="8"/>
        <v>0</v>
      </c>
      <c r="E34" s="130">
        <v>100000</v>
      </c>
      <c r="F34" s="130"/>
      <c r="G34" s="130"/>
      <c r="H34" s="130"/>
      <c r="I34" s="130"/>
    </row>
    <row r="35" spans="1:9" ht="15.75" thickBot="1" x14ac:dyDescent="0.3">
      <c r="A35" s="363" t="s">
        <v>9</v>
      </c>
      <c r="B35" s="365" t="s">
        <v>161</v>
      </c>
      <c r="C35" s="114">
        <f>SUM(C36:C45)</f>
        <v>8757300</v>
      </c>
      <c r="D35" s="150">
        <f t="shared" si="8"/>
        <v>0</v>
      </c>
      <c r="E35" s="114">
        <f>SUM(E36:E45)</f>
        <v>8757300</v>
      </c>
      <c r="F35" s="114">
        <f>SUM(F36:F45)</f>
        <v>700000</v>
      </c>
      <c r="G35" s="150">
        <f t="shared" ref="G35" si="9">SUM(H35-F35)</f>
        <v>0</v>
      </c>
      <c r="H35" s="114">
        <f>SUM(H36:H41)</f>
        <v>700000</v>
      </c>
      <c r="I35" s="114">
        <f>SUM(I36:I45)</f>
        <v>0</v>
      </c>
    </row>
    <row r="36" spans="1:9" x14ac:dyDescent="0.25">
      <c r="A36" s="366" t="s">
        <v>162</v>
      </c>
      <c r="B36" s="367" t="s">
        <v>163</v>
      </c>
      <c r="C36" s="119"/>
      <c r="D36" s="124">
        <f t="shared" ref="D36:D46" si="10">SUM(E36-C36)</f>
        <v>0</v>
      </c>
      <c r="E36" s="119"/>
      <c r="F36" s="119"/>
      <c r="G36" s="119"/>
      <c r="H36" s="119"/>
      <c r="I36" s="119"/>
    </row>
    <row r="37" spans="1:9" x14ac:dyDescent="0.25">
      <c r="A37" s="368" t="s">
        <v>164</v>
      </c>
      <c r="B37" s="369" t="s">
        <v>165</v>
      </c>
      <c r="C37" s="124">
        <v>4050300</v>
      </c>
      <c r="D37" s="124">
        <f t="shared" si="10"/>
        <v>0</v>
      </c>
      <c r="E37" s="124">
        <v>4050300</v>
      </c>
      <c r="F37" s="124">
        <v>700000</v>
      </c>
      <c r="G37" s="124">
        <f>SUM(H37-F37)</f>
        <v>0</v>
      </c>
      <c r="H37" s="124">
        <v>700000</v>
      </c>
      <c r="I37" s="124"/>
    </row>
    <row r="38" spans="1:9" x14ac:dyDescent="0.25">
      <c r="A38" s="368" t="s">
        <v>166</v>
      </c>
      <c r="B38" s="369" t="s">
        <v>167</v>
      </c>
      <c r="C38" s="124">
        <v>3600000</v>
      </c>
      <c r="D38" s="124">
        <f t="shared" si="10"/>
        <v>0</v>
      </c>
      <c r="E38" s="124">
        <v>3600000</v>
      </c>
      <c r="F38" s="124"/>
      <c r="G38" s="124"/>
      <c r="H38" s="124"/>
      <c r="I38" s="124"/>
    </row>
    <row r="39" spans="1:9" x14ac:dyDescent="0.25">
      <c r="A39" s="368" t="s">
        <v>168</v>
      </c>
      <c r="B39" s="369" t="s">
        <v>169</v>
      </c>
      <c r="C39" s="124"/>
      <c r="D39" s="124">
        <f t="shared" si="10"/>
        <v>0</v>
      </c>
      <c r="E39" s="124"/>
      <c r="F39" s="124"/>
      <c r="G39" s="124"/>
      <c r="H39" s="124"/>
      <c r="I39" s="124"/>
    </row>
    <row r="40" spans="1:9" x14ac:dyDescent="0.25">
      <c r="A40" s="368" t="s">
        <v>170</v>
      </c>
      <c r="B40" s="369" t="s">
        <v>171</v>
      </c>
      <c r="C40" s="124"/>
      <c r="D40" s="124">
        <f t="shared" si="10"/>
        <v>0</v>
      </c>
      <c r="E40" s="124"/>
      <c r="F40" s="124"/>
      <c r="G40" s="124"/>
      <c r="H40" s="124"/>
      <c r="I40" s="124"/>
    </row>
    <row r="41" spans="1:9" x14ac:dyDescent="0.25">
      <c r="A41" s="368" t="s">
        <v>172</v>
      </c>
      <c r="B41" s="369" t="s">
        <v>173</v>
      </c>
      <c r="C41" s="124">
        <v>1107000</v>
      </c>
      <c r="D41" s="124">
        <f t="shared" si="10"/>
        <v>0</v>
      </c>
      <c r="E41" s="124">
        <v>1107000</v>
      </c>
      <c r="F41" s="124"/>
      <c r="G41" s="124"/>
      <c r="H41" s="124"/>
      <c r="I41" s="124"/>
    </row>
    <row r="42" spans="1:9" x14ac:dyDescent="0.25">
      <c r="A42" s="368" t="s">
        <v>174</v>
      </c>
      <c r="B42" s="369" t="s">
        <v>175</v>
      </c>
      <c r="C42" s="124"/>
      <c r="D42" s="124">
        <f t="shared" si="10"/>
        <v>0</v>
      </c>
      <c r="E42" s="124"/>
      <c r="F42" s="124"/>
      <c r="G42" s="124"/>
      <c r="H42" s="124"/>
      <c r="I42" s="124"/>
    </row>
    <row r="43" spans="1:9" x14ac:dyDescent="0.25">
      <c r="A43" s="368" t="s">
        <v>176</v>
      </c>
      <c r="B43" s="369" t="s">
        <v>177</v>
      </c>
      <c r="C43" s="124"/>
      <c r="D43" s="124">
        <f t="shared" si="10"/>
        <v>0</v>
      </c>
      <c r="E43" s="124"/>
      <c r="F43" s="124"/>
      <c r="G43" s="124"/>
      <c r="H43" s="124"/>
      <c r="I43" s="124"/>
    </row>
    <row r="44" spans="1:9" x14ac:dyDescent="0.25">
      <c r="A44" s="368" t="s">
        <v>178</v>
      </c>
      <c r="B44" s="369" t="s">
        <v>179</v>
      </c>
      <c r="C44" s="124"/>
      <c r="D44" s="124">
        <f t="shared" si="10"/>
        <v>0</v>
      </c>
      <c r="E44" s="124"/>
      <c r="F44" s="124"/>
      <c r="G44" s="124"/>
      <c r="H44" s="124"/>
      <c r="I44" s="124"/>
    </row>
    <row r="45" spans="1:9" ht="15.75" thickBot="1" x14ac:dyDescent="0.3">
      <c r="A45" s="370" t="s">
        <v>180</v>
      </c>
      <c r="B45" s="371" t="s">
        <v>26</v>
      </c>
      <c r="C45" s="130"/>
      <c r="D45" s="124">
        <f t="shared" si="10"/>
        <v>0</v>
      </c>
      <c r="E45" s="130"/>
      <c r="F45" s="130"/>
      <c r="G45" s="130"/>
      <c r="H45" s="130"/>
      <c r="I45" s="130"/>
    </row>
    <row r="46" spans="1:9" ht="15.75" thickBot="1" x14ac:dyDescent="0.3">
      <c r="A46" s="363" t="s">
        <v>22</v>
      </c>
      <c r="B46" s="365" t="s">
        <v>181</v>
      </c>
      <c r="C46" s="114">
        <f>SUM(C47:C51)</f>
        <v>3300000</v>
      </c>
      <c r="D46" s="150">
        <f t="shared" si="10"/>
        <v>0</v>
      </c>
      <c r="E46" s="114">
        <f>SUM(E47:E51)</f>
        <v>3300000</v>
      </c>
      <c r="F46" s="114">
        <f>SUM(F47:F51)</f>
        <v>0</v>
      </c>
      <c r="G46" s="150">
        <f t="shared" ref="G46" si="11">SUM(H46-F46)</f>
        <v>0</v>
      </c>
      <c r="H46" s="114">
        <f>SUM(H47:H51)</f>
        <v>0</v>
      </c>
      <c r="I46" s="114">
        <f>SUM(I47:I51)</f>
        <v>0</v>
      </c>
    </row>
    <row r="47" spans="1:9" x14ac:dyDescent="0.25">
      <c r="A47" s="366" t="s">
        <v>182</v>
      </c>
      <c r="B47" s="367" t="s">
        <v>183</v>
      </c>
      <c r="C47" s="119"/>
      <c r="D47" s="124">
        <f t="shared" ref="D47:D52" si="12">SUM(E47-C47)</f>
        <v>0</v>
      </c>
      <c r="E47" s="119"/>
      <c r="F47" s="119"/>
      <c r="G47" s="119"/>
      <c r="H47" s="119"/>
      <c r="I47" s="119"/>
    </row>
    <row r="48" spans="1:9" x14ac:dyDescent="0.25">
      <c r="A48" s="368" t="s">
        <v>184</v>
      </c>
      <c r="B48" s="369" t="s">
        <v>185</v>
      </c>
      <c r="C48" s="124">
        <v>3300000</v>
      </c>
      <c r="D48" s="124">
        <f t="shared" si="12"/>
        <v>0</v>
      </c>
      <c r="E48" s="124">
        <v>3300000</v>
      </c>
      <c r="F48" s="124"/>
      <c r="G48" s="124"/>
      <c r="H48" s="124"/>
      <c r="I48" s="124"/>
    </row>
    <row r="49" spans="1:9" x14ac:dyDescent="0.25">
      <c r="A49" s="368" t="s">
        <v>186</v>
      </c>
      <c r="B49" s="369" t="s">
        <v>187</v>
      </c>
      <c r="C49" s="124"/>
      <c r="D49" s="124">
        <f t="shared" si="12"/>
        <v>0</v>
      </c>
      <c r="E49" s="124"/>
      <c r="F49" s="124"/>
      <c r="G49" s="124"/>
      <c r="H49" s="124"/>
      <c r="I49" s="124"/>
    </row>
    <row r="50" spans="1:9" x14ac:dyDescent="0.25">
      <c r="A50" s="368" t="s">
        <v>188</v>
      </c>
      <c r="B50" s="369" t="s">
        <v>189</v>
      </c>
      <c r="C50" s="124"/>
      <c r="D50" s="124">
        <f t="shared" si="12"/>
        <v>0</v>
      </c>
      <c r="E50" s="124"/>
      <c r="F50" s="124"/>
      <c r="G50" s="124"/>
      <c r="H50" s="124"/>
      <c r="I50" s="124"/>
    </row>
    <row r="51" spans="1:9" ht="15.75" thickBot="1" x14ac:dyDescent="0.3">
      <c r="A51" s="373" t="s">
        <v>190</v>
      </c>
      <c r="B51" s="374" t="s">
        <v>191</v>
      </c>
      <c r="C51" s="138"/>
      <c r="D51" s="124">
        <f t="shared" si="12"/>
        <v>0</v>
      </c>
      <c r="E51" s="138"/>
      <c r="F51" s="138"/>
      <c r="G51" s="138"/>
      <c r="H51" s="138"/>
      <c r="I51" s="138"/>
    </row>
    <row r="52" spans="1:9" ht="15.75" thickBot="1" x14ac:dyDescent="0.3">
      <c r="A52" s="363" t="s">
        <v>192</v>
      </c>
      <c r="B52" s="365" t="s">
        <v>193</v>
      </c>
      <c r="C52" s="114">
        <f>SUM(C53:C55)</f>
        <v>0</v>
      </c>
      <c r="D52" s="150">
        <f t="shared" si="12"/>
        <v>0</v>
      </c>
      <c r="E52" s="114"/>
      <c r="F52" s="114">
        <f>SUM(F53:F55)</f>
        <v>0</v>
      </c>
      <c r="G52" s="150">
        <f t="shared" ref="G52" si="13">SUM(H52-F52)</f>
        <v>0</v>
      </c>
      <c r="H52" s="114">
        <f>SUM(H53:H55)</f>
        <v>0</v>
      </c>
      <c r="I52" s="114">
        <f>SUM(I53:I55)</f>
        <v>0</v>
      </c>
    </row>
    <row r="53" spans="1:9" x14ac:dyDescent="0.25">
      <c r="A53" s="366" t="s">
        <v>194</v>
      </c>
      <c r="B53" s="367" t="s">
        <v>195</v>
      </c>
      <c r="C53" s="119"/>
      <c r="D53" s="119"/>
      <c r="E53" s="119"/>
      <c r="F53" s="119"/>
      <c r="G53" s="119"/>
      <c r="H53" s="119"/>
      <c r="I53" s="119"/>
    </row>
    <row r="54" spans="1:9" x14ac:dyDescent="0.25">
      <c r="A54" s="368" t="s">
        <v>196</v>
      </c>
      <c r="B54" s="369" t="s">
        <v>197</v>
      </c>
      <c r="C54" s="124"/>
      <c r="D54" s="124"/>
      <c r="E54" s="124"/>
      <c r="F54" s="124"/>
      <c r="G54" s="124"/>
      <c r="H54" s="124"/>
      <c r="I54" s="124"/>
    </row>
    <row r="55" spans="1:9" x14ac:dyDescent="0.25">
      <c r="A55" s="368" t="s">
        <v>198</v>
      </c>
      <c r="B55" s="369" t="s">
        <v>199</v>
      </c>
      <c r="C55" s="124"/>
      <c r="D55" s="124"/>
      <c r="E55" s="124"/>
      <c r="F55" s="124"/>
      <c r="G55" s="124"/>
      <c r="H55" s="124"/>
      <c r="I55" s="124"/>
    </row>
    <row r="56" spans="1:9" ht="15.75" thickBot="1" x14ac:dyDescent="0.3">
      <c r="A56" s="370" t="s">
        <v>200</v>
      </c>
      <c r="B56" s="371" t="s">
        <v>201</v>
      </c>
      <c r="C56" s="130"/>
      <c r="D56" s="130"/>
      <c r="E56" s="130"/>
      <c r="F56" s="130"/>
      <c r="G56" s="130"/>
      <c r="H56" s="130"/>
      <c r="I56" s="130"/>
    </row>
    <row r="57" spans="1:9" ht="15.75" thickBot="1" x14ac:dyDescent="0.3">
      <c r="A57" s="363" t="s">
        <v>27</v>
      </c>
      <c r="B57" s="372" t="s">
        <v>202</v>
      </c>
      <c r="C57" s="114">
        <f>SUM(C58:C60)</f>
        <v>264000</v>
      </c>
      <c r="D57" s="150">
        <f t="shared" ref="D57" si="14">SUM(E57-C57)</f>
        <v>0</v>
      </c>
      <c r="E57" s="114">
        <f>SUM(E58:E60)</f>
        <v>264000</v>
      </c>
      <c r="F57" s="114">
        <f>SUM(F58:F60)</f>
        <v>0</v>
      </c>
      <c r="G57" s="150">
        <f t="shared" ref="G57" si="15">SUM(H57-F57)</f>
        <v>0</v>
      </c>
      <c r="H57" s="114">
        <f>SUM(H58:H60)</f>
        <v>0</v>
      </c>
      <c r="I57" s="114">
        <f>SUM(I58:I60)</f>
        <v>0</v>
      </c>
    </row>
    <row r="58" spans="1:9" x14ac:dyDescent="0.25">
      <c r="A58" s="366" t="s">
        <v>203</v>
      </c>
      <c r="B58" s="367" t="s">
        <v>204</v>
      </c>
      <c r="C58" s="124"/>
      <c r="D58" s="124">
        <f t="shared" ref="D58:D62" si="16">SUM(E58-C58)</f>
        <v>0</v>
      </c>
      <c r="E58" s="124"/>
      <c r="F58" s="124"/>
      <c r="G58" s="124"/>
      <c r="H58" s="124"/>
      <c r="I58" s="124"/>
    </row>
    <row r="59" spans="1:9" x14ac:dyDescent="0.25">
      <c r="A59" s="368" t="s">
        <v>205</v>
      </c>
      <c r="B59" s="369" t="s">
        <v>206</v>
      </c>
      <c r="C59" s="124"/>
      <c r="D59" s="124">
        <f t="shared" si="16"/>
        <v>0</v>
      </c>
      <c r="E59" s="124"/>
      <c r="F59" s="124"/>
      <c r="G59" s="124"/>
      <c r="H59" s="124"/>
      <c r="I59" s="124"/>
    </row>
    <row r="60" spans="1:9" x14ac:dyDescent="0.25">
      <c r="A60" s="368" t="s">
        <v>207</v>
      </c>
      <c r="B60" s="369" t="s">
        <v>208</v>
      </c>
      <c r="C60" s="124">
        <v>264000</v>
      </c>
      <c r="D60" s="124">
        <f t="shared" si="16"/>
        <v>0</v>
      </c>
      <c r="E60" s="124">
        <v>264000</v>
      </c>
      <c r="F60" s="124"/>
      <c r="G60" s="124"/>
      <c r="H60" s="124"/>
      <c r="I60" s="124"/>
    </row>
    <row r="61" spans="1:9" ht="15.75" thickBot="1" x14ac:dyDescent="0.3">
      <c r="A61" s="370" t="s">
        <v>209</v>
      </c>
      <c r="B61" s="371" t="s">
        <v>210</v>
      </c>
      <c r="C61" s="124"/>
      <c r="D61" s="124">
        <f t="shared" si="16"/>
        <v>0</v>
      </c>
      <c r="E61" s="124"/>
      <c r="F61" s="124"/>
      <c r="G61" s="124"/>
      <c r="H61" s="124"/>
      <c r="I61" s="124"/>
    </row>
    <row r="62" spans="1:9" ht="15.75" thickBot="1" x14ac:dyDescent="0.3">
      <c r="A62" s="363" t="s">
        <v>30</v>
      </c>
      <c r="B62" s="365" t="s">
        <v>335</v>
      </c>
      <c r="C62" s="114">
        <f>SUM(C7,C14,C21,C28,C35,C46,C57)</f>
        <v>277716067</v>
      </c>
      <c r="D62" s="150">
        <f t="shared" si="16"/>
        <v>132953758</v>
      </c>
      <c r="E62" s="114">
        <f>SUM(E7,E14,E21,E28,E35,E46,E57)</f>
        <v>410669825</v>
      </c>
      <c r="F62" s="114">
        <f>SUM(F7,F14,F28,F35)</f>
        <v>3800000</v>
      </c>
      <c r="G62" s="150">
        <f t="shared" ref="G62" si="17">SUM(H62-F62)</f>
        <v>1150000</v>
      </c>
      <c r="H62" s="114">
        <f>SUM(H7,H14,H28,H35)</f>
        <v>4950000</v>
      </c>
      <c r="I62" s="114">
        <f>SUM(I7,I14,I28,I35)</f>
        <v>0</v>
      </c>
    </row>
    <row r="63" spans="1:9" ht="15.75" thickBot="1" x14ac:dyDescent="0.3">
      <c r="A63" s="375" t="s">
        <v>33</v>
      </c>
      <c r="B63" s="372" t="s">
        <v>212</v>
      </c>
      <c r="C63" s="114">
        <f>SUM(C64:C66)</f>
        <v>0</v>
      </c>
      <c r="D63" s="114"/>
      <c r="E63" s="114"/>
      <c r="F63" s="114">
        <f>SUM(F64:F66)</f>
        <v>0</v>
      </c>
      <c r="G63" s="114"/>
      <c r="H63" s="114">
        <f>SUM(H64:H66)</f>
        <v>0</v>
      </c>
      <c r="I63" s="114">
        <f>SUM(I64:I66)</f>
        <v>0</v>
      </c>
    </row>
    <row r="64" spans="1:9" x14ac:dyDescent="0.25">
      <c r="A64" s="366" t="s">
        <v>213</v>
      </c>
      <c r="B64" s="367" t="s">
        <v>214</v>
      </c>
      <c r="C64" s="124"/>
      <c r="D64" s="124"/>
      <c r="E64" s="124"/>
      <c r="F64" s="124"/>
      <c r="G64" s="124"/>
      <c r="H64" s="124"/>
      <c r="I64" s="124"/>
    </row>
    <row r="65" spans="1:9" x14ac:dyDescent="0.25">
      <c r="A65" s="368" t="s">
        <v>215</v>
      </c>
      <c r="B65" s="369" t="s">
        <v>216</v>
      </c>
      <c r="C65" s="124"/>
      <c r="D65" s="124"/>
      <c r="E65" s="124"/>
      <c r="F65" s="124"/>
      <c r="G65" s="124"/>
      <c r="H65" s="124"/>
      <c r="I65" s="124"/>
    </row>
    <row r="66" spans="1:9" ht="15.75" thickBot="1" x14ac:dyDescent="0.3">
      <c r="A66" s="370" t="s">
        <v>217</v>
      </c>
      <c r="B66" s="371" t="s">
        <v>336</v>
      </c>
      <c r="C66" s="124"/>
      <c r="D66" s="124"/>
      <c r="E66" s="124"/>
      <c r="F66" s="124"/>
      <c r="G66" s="124"/>
      <c r="H66" s="124"/>
      <c r="I66" s="124"/>
    </row>
    <row r="67" spans="1:9" ht="15.75" thickBot="1" x14ac:dyDescent="0.3">
      <c r="A67" s="375" t="s">
        <v>36</v>
      </c>
      <c r="B67" s="372" t="s">
        <v>219</v>
      </c>
      <c r="C67" s="114">
        <f>SUM(C68:C71)</f>
        <v>0</v>
      </c>
      <c r="D67" s="114"/>
      <c r="E67" s="114"/>
      <c r="F67" s="114">
        <f>SUM(F68:F71)</f>
        <v>0</v>
      </c>
      <c r="G67" s="150">
        <f t="shared" ref="G67" si="18">SUM(H67-F67)</f>
        <v>0</v>
      </c>
      <c r="H67" s="114"/>
      <c r="I67" s="114">
        <f>SUM(I68:I71)</f>
        <v>0</v>
      </c>
    </row>
    <row r="68" spans="1:9" x14ac:dyDescent="0.25">
      <c r="A68" s="366" t="s">
        <v>220</v>
      </c>
      <c r="B68" s="367" t="s">
        <v>221</v>
      </c>
      <c r="C68" s="124"/>
      <c r="D68" s="124"/>
      <c r="E68" s="124"/>
      <c r="F68" s="124"/>
      <c r="G68" s="124"/>
      <c r="H68" s="124"/>
      <c r="I68" s="124"/>
    </row>
    <row r="69" spans="1:9" x14ac:dyDescent="0.25">
      <c r="A69" s="368" t="s">
        <v>222</v>
      </c>
      <c r="B69" s="369" t="s">
        <v>223</v>
      </c>
      <c r="C69" s="124"/>
      <c r="D69" s="124"/>
      <c r="E69" s="124"/>
      <c r="F69" s="124"/>
      <c r="G69" s="124"/>
      <c r="H69" s="124"/>
      <c r="I69" s="124"/>
    </row>
    <row r="70" spans="1:9" x14ac:dyDescent="0.25">
      <c r="A70" s="368" t="s">
        <v>224</v>
      </c>
      <c r="B70" s="369" t="s">
        <v>225</v>
      </c>
      <c r="C70" s="124"/>
      <c r="D70" s="124"/>
      <c r="E70" s="124"/>
      <c r="F70" s="124"/>
      <c r="G70" s="124"/>
      <c r="H70" s="124"/>
      <c r="I70" s="124"/>
    </row>
    <row r="71" spans="1:9" ht="15.75" thickBot="1" x14ac:dyDescent="0.3">
      <c r="A71" s="370" t="s">
        <v>226</v>
      </c>
      <c r="B71" s="371" t="s">
        <v>227</v>
      </c>
      <c r="C71" s="124"/>
      <c r="D71" s="124"/>
      <c r="E71" s="124"/>
      <c r="F71" s="124"/>
      <c r="G71" s="124"/>
      <c r="H71" s="124"/>
      <c r="I71" s="124"/>
    </row>
    <row r="72" spans="1:9" ht="15.75" thickBot="1" x14ac:dyDescent="0.3">
      <c r="A72" s="375" t="s">
        <v>39</v>
      </c>
      <c r="B72" s="372" t="s">
        <v>228</v>
      </c>
      <c r="C72" s="114">
        <f>SUM(C73:C74)</f>
        <v>66274836</v>
      </c>
      <c r="D72" s="150">
        <f t="shared" ref="D72" si="19">SUM(E72-C72)</f>
        <v>4754908</v>
      </c>
      <c r="E72" s="114">
        <f>SUM(E73:E74)</f>
        <v>71029744</v>
      </c>
      <c r="F72" s="114">
        <f>SUM(F73:F74)</f>
        <v>0</v>
      </c>
      <c r="G72" s="150">
        <f t="shared" ref="G72" si="20">SUM(H72-F72)</f>
        <v>0</v>
      </c>
      <c r="H72" s="114">
        <f>SUM(H73:H74)</f>
        <v>0</v>
      </c>
      <c r="I72" s="114">
        <f>SUM(I73:I74)</f>
        <v>0</v>
      </c>
    </row>
    <row r="73" spans="1:9" x14ac:dyDescent="0.25">
      <c r="A73" s="366" t="s">
        <v>229</v>
      </c>
      <c r="B73" s="367" t="s">
        <v>230</v>
      </c>
      <c r="C73" s="124">
        <v>66274836</v>
      </c>
      <c r="D73" s="124">
        <f t="shared" ref="D73:D75" si="21">SUM(E73-C73)</f>
        <v>4754908</v>
      </c>
      <c r="E73" s="124">
        <v>71029744</v>
      </c>
      <c r="F73" s="124"/>
      <c r="G73" s="124"/>
      <c r="H73" s="124"/>
      <c r="I73" s="124"/>
    </row>
    <row r="74" spans="1:9" ht="15.75" thickBot="1" x14ac:dyDescent="0.3">
      <c r="A74" s="370" t="s">
        <v>231</v>
      </c>
      <c r="B74" s="371" t="s">
        <v>232</v>
      </c>
      <c r="C74" s="124"/>
      <c r="D74" s="124">
        <f t="shared" si="21"/>
        <v>0</v>
      </c>
      <c r="E74" s="124"/>
      <c r="F74" s="124"/>
      <c r="G74" s="124"/>
      <c r="H74" s="124"/>
      <c r="I74" s="124"/>
    </row>
    <row r="75" spans="1:9" ht="15.75" thickBot="1" x14ac:dyDescent="0.3">
      <c r="A75" s="375" t="s">
        <v>42</v>
      </c>
      <c r="B75" s="372" t="s">
        <v>233</v>
      </c>
      <c r="C75" s="114">
        <f>SUM(C76:C79)</f>
        <v>43685600</v>
      </c>
      <c r="D75" s="150">
        <f t="shared" si="21"/>
        <v>6601755</v>
      </c>
      <c r="E75" s="114">
        <f>SUM(E76:E79)</f>
        <v>50287355</v>
      </c>
      <c r="F75" s="114">
        <f>SUM(F76:F78)</f>
        <v>0</v>
      </c>
      <c r="G75" s="150">
        <f t="shared" ref="G75" si="22">SUM(H75-F75)</f>
        <v>0</v>
      </c>
      <c r="H75" s="114">
        <f>SUM(H76:H78)</f>
        <v>0</v>
      </c>
      <c r="I75" s="114">
        <f>SUM(I76:I78)</f>
        <v>0</v>
      </c>
    </row>
    <row r="76" spans="1:9" x14ac:dyDescent="0.25">
      <c r="A76" s="366" t="s">
        <v>234</v>
      </c>
      <c r="B76" s="367" t="s">
        <v>235</v>
      </c>
      <c r="C76" s="124"/>
      <c r="D76" s="124">
        <f t="shared" ref="D76:D80" si="23">SUM(E76-C76)</f>
        <v>0</v>
      </c>
      <c r="E76" s="124"/>
      <c r="F76" s="124"/>
      <c r="G76" s="124"/>
      <c r="H76" s="124"/>
      <c r="I76" s="124"/>
    </row>
    <row r="77" spans="1:9" x14ac:dyDescent="0.25">
      <c r="A77" s="368" t="s">
        <v>236</v>
      </c>
      <c r="B77" s="369" t="s">
        <v>237</v>
      </c>
      <c r="C77" s="124"/>
      <c r="D77" s="124">
        <f t="shared" si="23"/>
        <v>0</v>
      </c>
      <c r="E77" s="124"/>
      <c r="F77" s="124"/>
      <c r="G77" s="124"/>
      <c r="H77" s="124"/>
      <c r="I77" s="124"/>
    </row>
    <row r="78" spans="1:9" x14ac:dyDescent="0.25">
      <c r="A78" s="370" t="s">
        <v>337</v>
      </c>
      <c r="B78" s="371" t="s">
        <v>239</v>
      </c>
      <c r="C78" s="124"/>
      <c r="D78" s="124">
        <f t="shared" si="23"/>
        <v>0</v>
      </c>
      <c r="E78" s="124"/>
      <c r="F78" s="124"/>
      <c r="G78" s="124"/>
      <c r="H78" s="124"/>
      <c r="I78" s="124"/>
    </row>
    <row r="79" spans="1:9" ht="15.75" thickBot="1" x14ac:dyDescent="0.3">
      <c r="A79" s="376" t="s">
        <v>338</v>
      </c>
      <c r="B79" s="377" t="s">
        <v>339</v>
      </c>
      <c r="C79" s="146">
        <v>43685600</v>
      </c>
      <c r="D79" s="124">
        <f t="shared" si="23"/>
        <v>6601755</v>
      </c>
      <c r="E79" s="146">
        <v>50287355</v>
      </c>
      <c r="F79" s="146"/>
      <c r="G79" s="146"/>
      <c r="H79" s="146"/>
      <c r="I79" s="146"/>
    </row>
    <row r="80" spans="1:9" ht="15.75" thickBot="1" x14ac:dyDescent="0.3">
      <c r="A80" s="375" t="s">
        <v>45</v>
      </c>
      <c r="B80" s="372" t="s">
        <v>242</v>
      </c>
      <c r="C80" s="114">
        <f>SUM(C81:C84)</f>
        <v>0</v>
      </c>
      <c r="D80" s="150">
        <f t="shared" si="23"/>
        <v>0</v>
      </c>
      <c r="E80" s="114"/>
      <c r="F80" s="114">
        <f>SUM(F81:F84)</f>
        <v>0</v>
      </c>
      <c r="G80" s="150">
        <f t="shared" ref="G80" si="24">SUM(H80-F80)</f>
        <v>0</v>
      </c>
      <c r="H80" s="114">
        <f>SUM(H81:H84)</f>
        <v>0</v>
      </c>
      <c r="I80" s="114">
        <f>SUM(I81:I84)</f>
        <v>0</v>
      </c>
    </row>
    <row r="81" spans="1:9" x14ac:dyDescent="0.25">
      <c r="A81" s="378" t="s">
        <v>243</v>
      </c>
      <c r="B81" s="367" t="s">
        <v>244</v>
      </c>
      <c r="C81" s="124"/>
      <c r="D81" s="124"/>
      <c r="E81" s="124"/>
      <c r="F81" s="124"/>
      <c r="G81" s="124"/>
      <c r="H81" s="124"/>
      <c r="I81" s="124"/>
    </row>
    <row r="82" spans="1:9" x14ac:dyDescent="0.25">
      <c r="A82" s="378" t="s">
        <v>245</v>
      </c>
      <c r="B82" s="369" t="s">
        <v>246</v>
      </c>
      <c r="C82" s="124"/>
      <c r="D82" s="124"/>
      <c r="E82" s="124"/>
      <c r="F82" s="124"/>
      <c r="G82" s="124"/>
      <c r="H82" s="124"/>
      <c r="I82" s="124"/>
    </row>
    <row r="83" spans="1:9" x14ac:dyDescent="0.25">
      <c r="A83" s="378" t="s">
        <v>247</v>
      </c>
      <c r="B83" s="369" t="s">
        <v>248</v>
      </c>
      <c r="C83" s="124"/>
      <c r="D83" s="124"/>
      <c r="E83" s="124"/>
      <c r="F83" s="124"/>
      <c r="G83" s="124"/>
      <c r="H83" s="124"/>
      <c r="I83" s="124"/>
    </row>
    <row r="84" spans="1:9" ht="15.75" thickBot="1" x14ac:dyDescent="0.3">
      <c r="A84" s="378" t="s">
        <v>249</v>
      </c>
      <c r="B84" s="371" t="s">
        <v>250</v>
      </c>
      <c r="C84" s="124"/>
      <c r="D84" s="124"/>
      <c r="E84" s="124"/>
      <c r="F84" s="124"/>
      <c r="G84" s="124"/>
      <c r="H84" s="124"/>
      <c r="I84" s="124"/>
    </row>
    <row r="85" spans="1:9" ht="15.75" thickBot="1" x14ac:dyDescent="0.3">
      <c r="A85" s="375" t="s">
        <v>48</v>
      </c>
      <c r="B85" s="372" t="s">
        <v>251</v>
      </c>
      <c r="C85" s="150"/>
      <c r="D85" s="150"/>
      <c r="E85" s="150"/>
      <c r="F85" s="150"/>
      <c r="G85" s="150"/>
      <c r="H85" s="150"/>
      <c r="I85" s="150"/>
    </row>
    <row r="86" spans="1:9" ht="15.75" thickBot="1" x14ac:dyDescent="0.3">
      <c r="A86" s="375" t="s">
        <v>51</v>
      </c>
      <c r="B86" s="372" t="s">
        <v>252</v>
      </c>
      <c r="C86" s="114">
        <f>SUM(C63,C67,C72,C75,C80,C85)</f>
        <v>109960436</v>
      </c>
      <c r="D86" s="150">
        <f t="shared" ref="D86:D87" si="25">SUM(E86-C86)</f>
        <v>11356663</v>
      </c>
      <c r="E86" s="114">
        <f>SUM(E63,E67,E72,E75,E80,E85)</f>
        <v>121317099</v>
      </c>
      <c r="F86" s="114">
        <f>SUM(F63,F67,F72,F75,F80,F85)</f>
        <v>0</v>
      </c>
      <c r="G86" s="150">
        <f t="shared" ref="G86:G87" si="26">SUM(H86-F86)</f>
        <v>0</v>
      </c>
      <c r="H86" s="114">
        <f>SUM(H63,H67,H72,H75,H80,H85)</f>
        <v>0</v>
      </c>
      <c r="I86" s="114">
        <f>SUM(I63,I67,I72,I75,I80,I85)</f>
        <v>0</v>
      </c>
    </row>
    <row r="87" spans="1:9" ht="27" customHeight="1" thickBot="1" x14ac:dyDescent="0.3">
      <c r="A87" s="379" t="s">
        <v>54</v>
      </c>
      <c r="B87" s="380" t="s">
        <v>253</v>
      </c>
      <c r="C87" s="114">
        <f>SUM(C62,C86)</f>
        <v>387676503</v>
      </c>
      <c r="D87" s="150">
        <f t="shared" si="25"/>
        <v>144310421</v>
      </c>
      <c r="E87" s="114">
        <f>SUM(E62,E86)</f>
        <v>531986924</v>
      </c>
      <c r="F87" s="114">
        <f>SUM(F62,F86)</f>
        <v>3800000</v>
      </c>
      <c r="G87" s="150">
        <f t="shared" si="26"/>
        <v>1150000</v>
      </c>
      <c r="H87" s="114">
        <f>SUM(H62,H86)</f>
        <v>4950000</v>
      </c>
      <c r="I87" s="114">
        <f>SUM(I62,I86)</f>
        <v>0</v>
      </c>
    </row>
    <row r="88" spans="1:9" x14ac:dyDescent="0.25">
      <c r="A88" s="154"/>
      <c r="B88" s="155"/>
      <c r="C88" s="156"/>
      <c r="D88" s="156"/>
      <c r="E88" s="156"/>
      <c r="F88" s="156"/>
      <c r="G88" s="156"/>
      <c r="H88" s="156"/>
      <c r="I88" s="156"/>
    </row>
    <row r="89" spans="1:9" ht="16.5" customHeight="1" x14ac:dyDescent="0.25">
      <c r="A89" s="269" t="s">
        <v>254</v>
      </c>
      <c r="B89" s="269"/>
      <c r="C89" s="269"/>
      <c r="D89" s="243"/>
      <c r="E89" s="243"/>
    </row>
    <row r="90" spans="1:9" ht="16.5" customHeight="1" thickBot="1" x14ac:dyDescent="0.3">
      <c r="A90" s="270"/>
      <c r="B90" s="270"/>
      <c r="C90" s="100"/>
      <c r="D90" s="100"/>
      <c r="E90" s="100"/>
      <c r="F90" s="100"/>
      <c r="G90" s="100"/>
      <c r="H90" s="100"/>
      <c r="I90" s="100" t="s">
        <v>2</v>
      </c>
    </row>
    <row r="91" spans="1:9" ht="29.25" thickBot="1" x14ac:dyDescent="0.3">
      <c r="A91" s="363" t="s">
        <v>333</v>
      </c>
      <c r="B91" s="104" t="s">
        <v>257</v>
      </c>
      <c r="C91" s="104" t="s">
        <v>66</v>
      </c>
      <c r="D91" s="104" t="s">
        <v>365</v>
      </c>
      <c r="E91" s="104" t="s">
        <v>369</v>
      </c>
      <c r="F91" s="104" t="s">
        <v>66</v>
      </c>
      <c r="G91" s="104" t="s">
        <v>365</v>
      </c>
      <c r="H91" s="104" t="s">
        <v>369</v>
      </c>
      <c r="I91" s="104" t="s">
        <v>66</v>
      </c>
    </row>
    <row r="92" spans="1:9" s="111" customFormat="1" ht="15.75" thickBot="1" x14ac:dyDescent="0.3">
      <c r="A92" s="363">
        <v>1</v>
      </c>
      <c r="B92" s="104">
        <v>2</v>
      </c>
      <c r="C92" s="104">
        <v>3</v>
      </c>
      <c r="D92" s="104">
        <v>4</v>
      </c>
      <c r="E92" s="104">
        <v>5</v>
      </c>
      <c r="F92" s="104">
        <v>6</v>
      </c>
      <c r="G92" s="104">
        <v>7</v>
      </c>
      <c r="H92" s="104">
        <v>8</v>
      </c>
      <c r="I92" s="104">
        <v>9</v>
      </c>
    </row>
    <row r="93" spans="1:9" ht="15.75" thickBot="1" x14ac:dyDescent="0.3">
      <c r="A93" s="364" t="s">
        <v>10</v>
      </c>
      <c r="B93" s="381" t="s">
        <v>340</v>
      </c>
      <c r="C93" s="160">
        <f>SUM(C94:C98)</f>
        <v>132364763</v>
      </c>
      <c r="D93" s="150">
        <f t="shared" ref="D93" si="27">SUM(E93-C93)</f>
        <v>44276874</v>
      </c>
      <c r="E93" s="160">
        <f>SUM(E94:E98)</f>
        <v>176641637</v>
      </c>
      <c r="F93" s="160">
        <f>SUM(F94:F98)</f>
        <v>7294950</v>
      </c>
      <c r="G93" s="150">
        <f t="shared" ref="G93" si="28">SUM(H93-F93)</f>
        <v>0</v>
      </c>
      <c r="H93" s="160">
        <f>SUM(H94:H98)</f>
        <v>7294950</v>
      </c>
      <c r="I93" s="160"/>
    </row>
    <row r="94" spans="1:9" x14ac:dyDescent="0.25">
      <c r="A94" s="382" t="s">
        <v>109</v>
      </c>
      <c r="B94" s="383" t="s">
        <v>259</v>
      </c>
      <c r="C94" s="165">
        <v>63898692</v>
      </c>
      <c r="D94" s="119">
        <f t="shared" ref="D94:D108" si="29">SUM(E94-C94)</f>
        <v>16832436</v>
      </c>
      <c r="E94" s="165">
        <v>80731128</v>
      </c>
      <c r="F94" s="165">
        <v>4176000</v>
      </c>
      <c r="G94" s="165"/>
      <c r="H94" s="165">
        <v>4176000</v>
      </c>
      <c r="I94" s="165"/>
    </row>
    <row r="95" spans="1:9" x14ac:dyDescent="0.25">
      <c r="A95" s="368" t="s">
        <v>111</v>
      </c>
      <c r="B95" s="384" t="s">
        <v>15</v>
      </c>
      <c r="C95" s="124">
        <v>11626338</v>
      </c>
      <c r="D95" s="119">
        <f t="shared" si="29"/>
        <v>2773586</v>
      </c>
      <c r="E95" s="124">
        <v>14399924</v>
      </c>
      <c r="F95" s="124">
        <v>772560</v>
      </c>
      <c r="G95" s="124"/>
      <c r="H95" s="124">
        <v>772560</v>
      </c>
      <c r="I95" s="124"/>
    </row>
    <row r="96" spans="1:9" x14ac:dyDescent="0.25">
      <c r="A96" s="368" t="s">
        <v>113</v>
      </c>
      <c r="B96" s="384" t="s">
        <v>260</v>
      </c>
      <c r="C96" s="130">
        <v>42725528</v>
      </c>
      <c r="D96" s="119">
        <f t="shared" si="29"/>
        <v>24221682</v>
      </c>
      <c r="E96" s="130">
        <v>66947210</v>
      </c>
      <c r="F96" s="130">
        <v>2346390</v>
      </c>
      <c r="G96" s="130"/>
      <c r="H96" s="130">
        <v>2346390</v>
      </c>
      <c r="I96" s="130"/>
    </row>
    <row r="97" spans="1:9" x14ac:dyDescent="0.25">
      <c r="A97" s="368" t="s">
        <v>115</v>
      </c>
      <c r="B97" s="384" t="s">
        <v>19</v>
      </c>
      <c r="C97" s="130">
        <v>4870000</v>
      </c>
      <c r="D97" s="119">
        <f t="shared" si="29"/>
        <v>194590</v>
      </c>
      <c r="E97" s="130">
        <v>5064590</v>
      </c>
      <c r="F97" s="130"/>
      <c r="G97" s="130"/>
      <c r="H97" s="130"/>
      <c r="I97" s="130"/>
    </row>
    <row r="98" spans="1:9" x14ac:dyDescent="0.25">
      <c r="A98" s="368" t="s">
        <v>261</v>
      </c>
      <c r="B98" s="385" t="s">
        <v>21</v>
      </c>
      <c r="C98" s="130">
        <v>9244205</v>
      </c>
      <c r="D98" s="119">
        <f t="shared" si="29"/>
        <v>254580</v>
      </c>
      <c r="E98" s="130">
        <v>9498785</v>
      </c>
      <c r="F98" s="130"/>
      <c r="G98" s="130"/>
      <c r="H98" s="130"/>
      <c r="I98" s="130"/>
    </row>
    <row r="99" spans="1:9" x14ac:dyDescent="0.25">
      <c r="A99" s="368" t="s">
        <v>119</v>
      </c>
      <c r="B99" s="384" t="s">
        <v>262</v>
      </c>
      <c r="C99" s="130"/>
      <c r="D99" s="119">
        <f t="shared" si="29"/>
        <v>46038</v>
      </c>
      <c r="E99" s="130">
        <v>46038</v>
      </c>
      <c r="F99" s="130"/>
      <c r="G99" s="130"/>
      <c r="H99" s="130"/>
      <c r="I99" s="130"/>
    </row>
    <row r="100" spans="1:9" x14ac:dyDescent="0.25">
      <c r="A100" s="368" t="s">
        <v>263</v>
      </c>
      <c r="B100" s="386" t="s">
        <v>264</v>
      </c>
      <c r="C100" s="130"/>
      <c r="D100" s="119">
        <f t="shared" si="29"/>
        <v>0</v>
      </c>
      <c r="E100" s="130"/>
      <c r="F100" s="130"/>
      <c r="G100" s="130"/>
      <c r="H100" s="130"/>
      <c r="I100" s="130"/>
    </row>
    <row r="101" spans="1:9" x14ac:dyDescent="0.25">
      <c r="A101" s="368" t="s">
        <v>265</v>
      </c>
      <c r="B101" s="387" t="s">
        <v>266</v>
      </c>
      <c r="C101" s="130"/>
      <c r="D101" s="119">
        <f t="shared" si="29"/>
        <v>0</v>
      </c>
      <c r="E101" s="130"/>
      <c r="F101" s="130"/>
      <c r="G101" s="130"/>
      <c r="H101" s="130"/>
      <c r="I101" s="130"/>
    </row>
    <row r="102" spans="1:9" x14ac:dyDescent="0.25">
      <c r="A102" s="368" t="s">
        <v>267</v>
      </c>
      <c r="B102" s="387" t="s">
        <v>268</v>
      </c>
      <c r="C102" s="130"/>
      <c r="D102" s="119">
        <f t="shared" si="29"/>
        <v>0</v>
      </c>
      <c r="E102" s="130"/>
      <c r="F102" s="130"/>
      <c r="G102" s="130"/>
      <c r="H102" s="130"/>
      <c r="I102" s="130"/>
    </row>
    <row r="103" spans="1:9" x14ac:dyDescent="0.25">
      <c r="A103" s="368" t="s">
        <v>269</v>
      </c>
      <c r="B103" s="386" t="s">
        <v>270</v>
      </c>
      <c r="C103" s="130">
        <v>6794205</v>
      </c>
      <c r="D103" s="119">
        <f t="shared" si="29"/>
        <v>59407</v>
      </c>
      <c r="E103" s="130">
        <v>6853612</v>
      </c>
      <c r="F103" s="130"/>
      <c r="G103" s="130"/>
      <c r="H103" s="130"/>
      <c r="I103" s="130"/>
    </row>
    <row r="104" spans="1:9" x14ac:dyDescent="0.25">
      <c r="A104" s="368" t="s">
        <v>271</v>
      </c>
      <c r="B104" s="386" t="s">
        <v>272</v>
      </c>
      <c r="C104" s="130"/>
      <c r="D104" s="119">
        <f t="shared" si="29"/>
        <v>0</v>
      </c>
      <c r="E104" s="130"/>
      <c r="F104" s="130"/>
      <c r="G104" s="130"/>
      <c r="H104" s="130"/>
      <c r="I104" s="130"/>
    </row>
    <row r="105" spans="1:9" x14ac:dyDescent="0.25">
      <c r="A105" s="368" t="s">
        <v>273</v>
      </c>
      <c r="B105" s="387" t="s">
        <v>274</v>
      </c>
      <c r="C105" s="130"/>
      <c r="D105" s="119">
        <f t="shared" si="29"/>
        <v>0</v>
      </c>
      <c r="E105" s="130"/>
      <c r="F105" s="130"/>
      <c r="G105" s="130"/>
      <c r="H105" s="130"/>
      <c r="I105" s="130"/>
    </row>
    <row r="106" spans="1:9" x14ac:dyDescent="0.25">
      <c r="A106" s="376" t="s">
        <v>275</v>
      </c>
      <c r="B106" s="388" t="s">
        <v>276</v>
      </c>
      <c r="C106" s="130"/>
      <c r="D106" s="119">
        <f t="shared" si="29"/>
        <v>0</v>
      </c>
      <c r="E106" s="130"/>
      <c r="F106" s="130"/>
      <c r="G106" s="130"/>
      <c r="H106" s="130"/>
      <c r="I106" s="130"/>
    </row>
    <row r="107" spans="1:9" x14ac:dyDescent="0.25">
      <c r="A107" s="368" t="s">
        <v>277</v>
      </c>
      <c r="B107" s="388" t="s">
        <v>278</v>
      </c>
      <c r="C107" s="130"/>
      <c r="D107" s="119">
        <f t="shared" si="29"/>
        <v>0</v>
      </c>
      <c r="E107" s="130"/>
      <c r="F107" s="130"/>
      <c r="G107" s="130"/>
      <c r="H107" s="130"/>
      <c r="I107" s="130"/>
    </row>
    <row r="108" spans="1:9" ht="15.75" thickBot="1" x14ac:dyDescent="0.3">
      <c r="A108" s="389" t="s">
        <v>279</v>
      </c>
      <c r="B108" s="390" t="s">
        <v>280</v>
      </c>
      <c r="C108" s="178">
        <v>2450000</v>
      </c>
      <c r="D108" s="119">
        <f t="shared" si="29"/>
        <v>149135</v>
      </c>
      <c r="E108" s="178">
        <v>2599135</v>
      </c>
      <c r="F108" s="178"/>
      <c r="G108" s="178"/>
      <c r="H108" s="178"/>
      <c r="I108" s="178"/>
    </row>
    <row r="109" spans="1:9" ht="15.75" thickBot="1" x14ac:dyDescent="0.3">
      <c r="A109" s="363" t="s">
        <v>13</v>
      </c>
      <c r="B109" s="391" t="s">
        <v>341</v>
      </c>
      <c r="C109" s="114">
        <f>SUM(C110,C112,C114)</f>
        <v>174686570</v>
      </c>
      <c r="D109" s="150">
        <f t="shared" ref="D109" si="30">SUM(E109-C109)</f>
        <v>105601461</v>
      </c>
      <c r="E109" s="114">
        <f>SUM(E110,E112,E114)</f>
        <v>280288031</v>
      </c>
      <c r="F109" s="114">
        <f>SUM(F110,F112,F114)</f>
        <v>0</v>
      </c>
      <c r="G109" s="150">
        <f t="shared" ref="G109" si="31">SUM(H109-F109)</f>
        <v>0</v>
      </c>
      <c r="H109" s="114">
        <f>SUM(H110,H112,H114)</f>
        <v>0</v>
      </c>
      <c r="I109" s="114">
        <f>SUM(I110,I112,I114)</f>
        <v>0</v>
      </c>
    </row>
    <row r="110" spans="1:9" x14ac:dyDescent="0.25">
      <c r="A110" s="366" t="s">
        <v>122</v>
      </c>
      <c r="B110" s="384" t="s">
        <v>69</v>
      </c>
      <c r="C110" s="119">
        <v>22297356</v>
      </c>
      <c r="D110" s="119">
        <f t="shared" ref="D110:D122" si="32">SUM(E110-C110)</f>
        <v>56550954</v>
      </c>
      <c r="E110" s="119">
        <v>78848310</v>
      </c>
      <c r="F110" s="119"/>
      <c r="G110" s="119"/>
      <c r="H110" s="119"/>
      <c r="I110" s="119"/>
    </row>
    <row r="111" spans="1:9" x14ac:dyDescent="0.25">
      <c r="A111" s="366" t="s">
        <v>124</v>
      </c>
      <c r="B111" s="392" t="s">
        <v>282</v>
      </c>
      <c r="C111" s="119"/>
      <c r="D111" s="119">
        <f t="shared" si="32"/>
        <v>0</v>
      </c>
      <c r="E111" s="119"/>
      <c r="F111" s="119"/>
      <c r="G111" s="119"/>
      <c r="H111" s="119"/>
      <c r="I111" s="119"/>
    </row>
    <row r="112" spans="1:9" x14ac:dyDescent="0.25">
      <c r="A112" s="366" t="s">
        <v>126</v>
      </c>
      <c r="B112" s="392" t="s">
        <v>73</v>
      </c>
      <c r="C112" s="124">
        <v>152125214</v>
      </c>
      <c r="D112" s="119">
        <f t="shared" si="32"/>
        <v>49050507</v>
      </c>
      <c r="E112" s="124">
        <v>201175721</v>
      </c>
      <c r="F112" s="124"/>
      <c r="G112" s="124"/>
      <c r="H112" s="124"/>
      <c r="I112" s="124"/>
    </row>
    <row r="113" spans="1:9" x14ac:dyDescent="0.25">
      <c r="A113" s="366" t="s">
        <v>128</v>
      </c>
      <c r="B113" s="392" t="s">
        <v>283</v>
      </c>
      <c r="C113" s="124">
        <v>148188214</v>
      </c>
      <c r="D113" s="119">
        <f t="shared" si="32"/>
        <v>0</v>
      </c>
      <c r="E113" s="124">
        <v>148188214</v>
      </c>
      <c r="F113" s="124"/>
      <c r="G113" s="124"/>
      <c r="H113" s="124"/>
      <c r="I113" s="124"/>
    </row>
    <row r="114" spans="1:9" x14ac:dyDescent="0.25">
      <c r="A114" s="366" t="s">
        <v>130</v>
      </c>
      <c r="B114" s="371" t="s">
        <v>77</v>
      </c>
      <c r="C114" s="124">
        <v>264000</v>
      </c>
      <c r="D114" s="119">
        <f t="shared" si="32"/>
        <v>0</v>
      </c>
      <c r="E114" s="124">
        <v>264000</v>
      </c>
      <c r="F114" s="124"/>
      <c r="G114" s="124"/>
      <c r="H114" s="124"/>
      <c r="I114" s="124"/>
    </row>
    <row r="115" spans="1:9" x14ac:dyDescent="0.25">
      <c r="A115" s="366" t="s">
        <v>132</v>
      </c>
      <c r="B115" s="369" t="s">
        <v>342</v>
      </c>
      <c r="C115" s="124"/>
      <c r="D115" s="119">
        <f t="shared" si="32"/>
        <v>0</v>
      </c>
      <c r="E115" s="124"/>
      <c r="F115" s="124"/>
      <c r="G115" s="124"/>
      <c r="H115" s="124"/>
      <c r="I115" s="124"/>
    </row>
    <row r="116" spans="1:9" x14ac:dyDescent="0.25">
      <c r="A116" s="366" t="s">
        <v>285</v>
      </c>
      <c r="B116" s="393" t="s">
        <v>286</v>
      </c>
      <c r="C116" s="124"/>
      <c r="D116" s="119">
        <f t="shared" si="32"/>
        <v>0</v>
      </c>
      <c r="E116" s="124"/>
      <c r="F116" s="124"/>
      <c r="G116" s="124"/>
      <c r="H116" s="124"/>
      <c r="I116" s="124"/>
    </row>
    <row r="117" spans="1:9" x14ac:dyDescent="0.25">
      <c r="A117" s="366" t="s">
        <v>287</v>
      </c>
      <c r="B117" s="387" t="s">
        <v>268</v>
      </c>
      <c r="C117" s="124"/>
      <c r="D117" s="119">
        <f t="shared" si="32"/>
        <v>0</v>
      </c>
      <c r="E117" s="124"/>
      <c r="F117" s="124"/>
      <c r="G117" s="124"/>
      <c r="H117" s="124"/>
      <c r="I117" s="124"/>
    </row>
    <row r="118" spans="1:9" x14ac:dyDescent="0.25">
      <c r="A118" s="366" t="s">
        <v>288</v>
      </c>
      <c r="B118" s="387" t="s">
        <v>289</v>
      </c>
      <c r="C118" s="124"/>
      <c r="D118" s="119"/>
      <c r="E118" s="124"/>
      <c r="F118" s="124"/>
      <c r="G118" s="124"/>
      <c r="H118" s="124"/>
      <c r="I118" s="124"/>
    </row>
    <row r="119" spans="1:9" x14ac:dyDescent="0.25">
      <c r="A119" s="366" t="s">
        <v>290</v>
      </c>
      <c r="B119" s="387" t="s">
        <v>291</v>
      </c>
      <c r="C119" s="124"/>
      <c r="D119" s="119">
        <f t="shared" si="32"/>
        <v>0</v>
      </c>
      <c r="E119" s="124"/>
      <c r="F119" s="124"/>
      <c r="G119" s="124"/>
      <c r="H119" s="124"/>
      <c r="I119" s="124"/>
    </row>
    <row r="120" spans="1:9" x14ac:dyDescent="0.25">
      <c r="A120" s="366" t="s">
        <v>292</v>
      </c>
      <c r="B120" s="387" t="s">
        <v>274</v>
      </c>
      <c r="C120" s="124"/>
      <c r="D120" s="119">
        <f t="shared" si="32"/>
        <v>0</v>
      </c>
      <c r="E120" s="124"/>
      <c r="F120" s="124"/>
      <c r="G120" s="124"/>
      <c r="H120" s="124"/>
      <c r="I120" s="124"/>
    </row>
    <row r="121" spans="1:9" x14ac:dyDescent="0.25">
      <c r="A121" s="366" t="s">
        <v>293</v>
      </c>
      <c r="B121" s="387" t="s">
        <v>294</v>
      </c>
      <c r="C121" s="124"/>
      <c r="D121" s="119">
        <f t="shared" si="32"/>
        <v>0</v>
      </c>
      <c r="E121" s="124"/>
      <c r="F121" s="124"/>
      <c r="G121" s="124"/>
      <c r="H121" s="124"/>
      <c r="I121" s="124"/>
    </row>
    <row r="122" spans="1:9" ht="15.75" thickBot="1" x14ac:dyDescent="0.3">
      <c r="A122" s="376" t="s">
        <v>295</v>
      </c>
      <c r="B122" s="387" t="s">
        <v>296</v>
      </c>
      <c r="C122" s="130"/>
      <c r="D122" s="119">
        <f t="shared" si="32"/>
        <v>0</v>
      </c>
      <c r="E122" s="130"/>
      <c r="F122" s="130"/>
      <c r="G122" s="130"/>
      <c r="H122" s="130"/>
      <c r="I122" s="130"/>
    </row>
    <row r="123" spans="1:9" ht="15.75" thickBot="1" x14ac:dyDescent="0.3">
      <c r="A123" s="363" t="s">
        <v>7</v>
      </c>
      <c r="B123" s="365" t="s">
        <v>297</v>
      </c>
      <c r="C123" s="114">
        <f>SUM(C124:C125)</f>
        <v>30629196</v>
      </c>
      <c r="D123" s="150">
        <f t="shared" ref="D123" si="33">SUM(E123-C123)</f>
        <v>-12169669</v>
      </c>
      <c r="E123" s="114">
        <f>SUM(E124:E125)</f>
        <v>18459527</v>
      </c>
      <c r="F123" s="114">
        <f>SUM(F124:F125)</f>
        <v>0</v>
      </c>
      <c r="G123" s="150">
        <f t="shared" ref="G123" si="34">SUM(H123-F123)</f>
        <v>1150000</v>
      </c>
      <c r="H123" s="114">
        <f>SUM(H124:H125)</f>
        <v>1150000</v>
      </c>
      <c r="I123" s="114">
        <f>SUM(I124:I125)</f>
        <v>0</v>
      </c>
    </row>
    <row r="124" spans="1:9" x14ac:dyDescent="0.25">
      <c r="A124" s="366" t="s">
        <v>135</v>
      </c>
      <c r="B124" s="394" t="s">
        <v>298</v>
      </c>
      <c r="C124" s="119">
        <v>30629196</v>
      </c>
      <c r="D124" s="119">
        <f t="shared" ref="D124:D125" si="35">SUM(E124-C124)</f>
        <v>-12169669</v>
      </c>
      <c r="E124" s="119">
        <v>18459527</v>
      </c>
      <c r="F124" s="119"/>
      <c r="G124" s="119"/>
      <c r="H124" s="119">
        <v>1150000</v>
      </c>
      <c r="I124" s="119"/>
    </row>
    <row r="125" spans="1:9" ht="15.75" thickBot="1" x14ac:dyDescent="0.3">
      <c r="A125" s="370" t="s">
        <v>137</v>
      </c>
      <c r="B125" s="392" t="s">
        <v>299</v>
      </c>
      <c r="C125" s="130"/>
      <c r="D125" s="119">
        <f t="shared" si="35"/>
        <v>0</v>
      </c>
      <c r="E125" s="130"/>
      <c r="F125" s="130"/>
      <c r="G125" s="130"/>
      <c r="H125" s="130"/>
      <c r="I125" s="130"/>
    </row>
    <row r="126" spans="1:9" ht="15.75" thickBot="1" x14ac:dyDescent="0.3">
      <c r="A126" s="363" t="s">
        <v>8</v>
      </c>
      <c r="B126" s="365" t="s">
        <v>300</v>
      </c>
      <c r="C126" s="114">
        <f>SUM(C93,C109,C123)</f>
        <v>337680529</v>
      </c>
      <c r="D126" s="150">
        <f t="shared" ref="D126" si="36">SUM(E126-C126)</f>
        <v>137708666</v>
      </c>
      <c r="E126" s="114">
        <f>SUM(E93,E109,E123)</f>
        <v>475389195</v>
      </c>
      <c r="F126" s="114">
        <f>SUM(F93,F109,F123)</f>
        <v>7294950</v>
      </c>
      <c r="G126" s="150">
        <f>SUM(H126-F126)</f>
        <v>1150000</v>
      </c>
      <c r="H126" s="114">
        <f>SUM(H93,H109,H123)</f>
        <v>8444950</v>
      </c>
      <c r="I126" s="114">
        <f>SUM(I93,I109,I123)</f>
        <v>0</v>
      </c>
    </row>
    <row r="127" spans="1:9" ht="15.75" thickBot="1" x14ac:dyDescent="0.3">
      <c r="A127" s="363" t="s">
        <v>9</v>
      </c>
      <c r="B127" s="365" t="s">
        <v>301</v>
      </c>
      <c r="C127" s="114">
        <f>SUM(C128:C130)</f>
        <v>0</v>
      </c>
      <c r="D127" s="114"/>
      <c r="E127" s="114"/>
      <c r="F127" s="114">
        <f>SUM(F128:F130)</f>
        <v>0</v>
      </c>
      <c r="G127" s="150">
        <f t="shared" ref="G127" si="37">SUM(H127-F127)</f>
        <v>0</v>
      </c>
      <c r="H127" s="114"/>
      <c r="I127" s="114">
        <f>SUM(I128:I130)</f>
        <v>0</v>
      </c>
    </row>
    <row r="128" spans="1:9" x14ac:dyDescent="0.25">
      <c r="A128" s="366" t="s">
        <v>162</v>
      </c>
      <c r="B128" s="394" t="s">
        <v>302</v>
      </c>
      <c r="C128" s="124"/>
      <c r="D128" s="124"/>
      <c r="E128" s="124"/>
      <c r="F128" s="124"/>
      <c r="G128" s="124"/>
      <c r="H128" s="124"/>
      <c r="I128" s="124"/>
    </row>
    <row r="129" spans="1:9" x14ac:dyDescent="0.25">
      <c r="A129" s="366" t="s">
        <v>164</v>
      </c>
      <c r="B129" s="394" t="s">
        <v>303</v>
      </c>
      <c r="C129" s="124"/>
      <c r="D129" s="124"/>
      <c r="E129" s="124"/>
      <c r="F129" s="124"/>
      <c r="G129" s="124"/>
      <c r="H129" s="124"/>
      <c r="I129" s="124"/>
    </row>
    <row r="130" spans="1:9" ht="15.75" thickBot="1" x14ac:dyDescent="0.3">
      <c r="A130" s="376" t="s">
        <v>166</v>
      </c>
      <c r="B130" s="385" t="s">
        <v>304</v>
      </c>
      <c r="C130" s="124"/>
      <c r="D130" s="124"/>
      <c r="E130" s="124"/>
      <c r="F130" s="124"/>
      <c r="G130" s="124"/>
      <c r="H130" s="124"/>
      <c r="I130" s="124"/>
    </row>
    <row r="131" spans="1:9" ht="15.75" thickBot="1" x14ac:dyDescent="0.3">
      <c r="A131" s="363" t="s">
        <v>22</v>
      </c>
      <c r="B131" s="365" t="s">
        <v>305</v>
      </c>
      <c r="C131" s="114">
        <f>SUM(C132:C135)</f>
        <v>0</v>
      </c>
      <c r="D131" s="114"/>
      <c r="E131" s="114"/>
      <c r="F131" s="114">
        <f>SUM(F132:F135)</f>
        <v>0</v>
      </c>
      <c r="G131" s="114"/>
      <c r="H131" s="114">
        <f>SUM(H132:H135)</f>
        <v>0</v>
      </c>
      <c r="I131" s="114">
        <f>SUM(I132:I135)</f>
        <v>0</v>
      </c>
    </row>
    <row r="132" spans="1:9" x14ac:dyDescent="0.25">
      <c r="A132" s="366" t="s">
        <v>182</v>
      </c>
      <c r="B132" s="394" t="s">
        <v>306</v>
      </c>
      <c r="C132" s="124"/>
      <c r="D132" s="124"/>
      <c r="E132" s="124"/>
      <c r="F132" s="124"/>
      <c r="G132" s="124"/>
      <c r="H132" s="124"/>
      <c r="I132" s="124"/>
    </row>
    <row r="133" spans="1:9" x14ac:dyDescent="0.25">
      <c r="A133" s="368" t="s">
        <v>184</v>
      </c>
      <c r="B133" s="384" t="s">
        <v>307</v>
      </c>
      <c r="C133" s="124"/>
      <c r="D133" s="124"/>
      <c r="E133" s="124"/>
      <c r="F133" s="124"/>
      <c r="G133" s="124"/>
      <c r="H133" s="124"/>
      <c r="I133" s="124"/>
    </row>
    <row r="134" spans="1:9" x14ac:dyDescent="0.25">
      <c r="A134" s="368" t="s">
        <v>186</v>
      </c>
      <c r="B134" s="384" t="s">
        <v>308</v>
      </c>
      <c r="C134" s="124"/>
      <c r="D134" s="124"/>
      <c r="E134" s="124"/>
      <c r="F134" s="124"/>
      <c r="G134" s="124"/>
      <c r="H134" s="124"/>
      <c r="I134" s="124"/>
    </row>
    <row r="135" spans="1:9" ht="15.75" thickBot="1" x14ac:dyDescent="0.3">
      <c r="A135" s="376" t="s">
        <v>188</v>
      </c>
      <c r="B135" s="385" t="s">
        <v>309</v>
      </c>
      <c r="C135" s="124"/>
      <c r="D135" s="124"/>
      <c r="E135" s="124"/>
      <c r="F135" s="124"/>
      <c r="G135" s="124"/>
      <c r="H135" s="124"/>
      <c r="I135" s="124"/>
    </row>
    <row r="136" spans="1:9" ht="15.75" thickBot="1" x14ac:dyDescent="0.3">
      <c r="A136" s="363" t="s">
        <v>25</v>
      </c>
      <c r="B136" s="365" t="s">
        <v>310</v>
      </c>
      <c r="C136" s="114">
        <f>SUM(C137:C140)</f>
        <v>46501024</v>
      </c>
      <c r="D136" s="150">
        <f t="shared" ref="D136" si="38">SUM(E136-C136)</f>
        <v>6601755</v>
      </c>
      <c r="E136" s="114">
        <f>SUM(E137:E140)</f>
        <v>53102779</v>
      </c>
      <c r="F136" s="114">
        <f>SUM(F137:F140)</f>
        <v>0</v>
      </c>
      <c r="G136" s="150">
        <f t="shared" ref="G136" si="39">SUM(H136-F136)</f>
        <v>0</v>
      </c>
      <c r="H136" s="114">
        <f>SUM(H137:H140)</f>
        <v>0</v>
      </c>
      <c r="I136" s="114">
        <f>SUM(I137:I140)</f>
        <v>0</v>
      </c>
    </row>
    <row r="137" spans="1:9" x14ac:dyDescent="0.25">
      <c r="A137" s="366" t="s">
        <v>194</v>
      </c>
      <c r="B137" s="394" t="s">
        <v>311</v>
      </c>
      <c r="C137" s="124"/>
      <c r="D137" s="119">
        <f t="shared" ref="D137:D140" si="40">SUM(E137-C137)</f>
        <v>0</v>
      </c>
      <c r="E137" s="124"/>
      <c r="F137" s="124"/>
      <c r="G137" s="124"/>
      <c r="H137" s="124"/>
      <c r="I137" s="124"/>
    </row>
    <row r="138" spans="1:9" x14ac:dyDescent="0.25">
      <c r="A138" s="366" t="s">
        <v>196</v>
      </c>
      <c r="B138" s="394" t="s">
        <v>312</v>
      </c>
      <c r="C138" s="124">
        <v>2815424</v>
      </c>
      <c r="D138" s="119">
        <f t="shared" si="40"/>
        <v>0</v>
      </c>
      <c r="E138" s="124">
        <v>2815424</v>
      </c>
      <c r="F138" s="124"/>
      <c r="G138" s="124"/>
      <c r="H138" s="124"/>
      <c r="I138" s="124"/>
    </row>
    <row r="139" spans="1:9" x14ac:dyDescent="0.25">
      <c r="A139" s="366" t="s">
        <v>198</v>
      </c>
      <c r="B139" s="394" t="s">
        <v>313</v>
      </c>
      <c r="C139" s="124"/>
      <c r="D139" s="119">
        <f t="shared" si="40"/>
        <v>0</v>
      </c>
      <c r="E139" s="124"/>
      <c r="F139" s="124"/>
      <c r="G139" s="124"/>
      <c r="H139" s="124"/>
      <c r="I139" s="124"/>
    </row>
    <row r="140" spans="1:9" ht="15.75" thickBot="1" x14ac:dyDescent="0.3">
      <c r="A140" s="376" t="s">
        <v>200</v>
      </c>
      <c r="B140" s="385" t="s">
        <v>314</v>
      </c>
      <c r="C140" s="124">
        <v>43685600</v>
      </c>
      <c r="D140" s="119">
        <f t="shared" si="40"/>
        <v>6601755</v>
      </c>
      <c r="E140" s="124">
        <v>50287355</v>
      </c>
      <c r="F140" s="124"/>
      <c r="G140" s="124"/>
      <c r="H140" s="124"/>
      <c r="I140" s="124"/>
    </row>
    <row r="141" spans="1:9" ht="15.75" thickBot="1" x14ac:dyDescent="0.3">
      <c r="A141" s="363" t="s">
        <v>27</v>
      </c>
      <c r="B141" s="365" t="s">
        <v>315</v>
      </c>
      <c r="C141" s="189">
        <f>SUM(C142:C145)</f>
        <v>0</v>
      </c>
      <c r="D141" s="150">
        <f t="shared" ref="D141" si="41">SUM(E141-C141)</f>
        <v>0</v>
      </c>
      <c r="E141" s="189"/>
      <c r="F141" s="189">
        <f>SUM(F142:F145)</f>
        <v>0</v>
      </c>
      <c r="G141" s="150">
        <f t="shared" ref="G141" si="42">SUM(H141-F141)</f>
        <v>0</v>
      </c>
      <c r="H141" s="189">
        <f>SUM(H142:H145)</f>
        <v>0</v>
      </c>
      <c r="I141" s="189">
        <f>SUM(I142:I145)</f>
        <v>0</v>
      </c>
    </row>
    <row r="142" spans="1:9" x14ac:dyDescent="0.25">
      <c r="A142" s="366" t="s">
        <v>203</v>
      </c>
      <c r="B142" s="394" t="s">
        <v>316</v>
      </c>
      <c r="C142" s="124"/>
      <c r="D142" s="124"/>
      <c r="E142" s="124"/>
      <c r="F142" s="124"/>
      <c r="G142" s="124"/>
      <c r="H142" s="124"/>
      <c r="I142" s="124"/>
    </row>
    <row r="143" spans="1:9" x14ac:dyDescent="0.25">
      <c r="A143" s="366" t="s">
        <v>205</v>
      </c>
      <c r="B143" s="394" t="s">
        <v>317</v>
      </c>
      <c r="C143" s="124"/>
      <c r="D143" s="124"/>
      <c r="E143" s="124"/>
      <c r="F143" s="124"/>
      <c r="G143" s="124"/>
      <c r="H143" s="124"/>
      <c r="I143" s="124"/>
    </row>
    <row r="144" spans="1:9" x14ac:dyDescent="0.25">
      <c r="A144" s="366" t="s">
        <v>207</v>
      </c>
      <c r="B144" s="394" t="s">
        <v>318</v>
      </c>
      <c r="C144" s="124"/>
      <c r="D144" s="124"/>
      <c r="E144" s="124"/>
      <c r="F144" s="124"/>
      <c r="G144" s="124"/>
      <c r="H144" s="124"/>
      <c r="I144" s="124"/>
    </row>
    <row r="145" spans="1:9" ht="15.75" thickBot="1" x14ac:dyDescent="0.3">
      <c r="A145" s="366" t="s">
        <v>209</v>
      </c>
      <c r="B145" s="394" t="s">
        <v>319</v>
      </c>
      <c r="C145" s="124"/>
      <c r="D145" s="124"/>
      <c r="E145" s="124"/>
      <c r="F145" s="124"/>
      <c r="G145" s="124"/>
      <c r="H145" s="124"/>
      <c r="I145" s="124"/>
    </row>
    <row r="146" spans="1:9" ht="15.75" thickBot="1" x14ac:dyDescent="0.3">
      <c r="A146" s="363" t="s">
        <v>30</v>
      </c>
      <c r="B146" s="365" t="s">
        <v>320</v>
      </c>
      <c r="C146" s="192">
        <f>SUM(C127,C131,C136,C141)</f>
        <v>46501024</v>
      </c>
      <c r="D146" s="150">
        <f t="shared" ref="D146:D147" si="43">SUM(E146-C146)</f>
        <v>6601755</v>
      </c>
      <c r="E146" s="192">
        <f>SUM(E127,E131,E136,E141)</f>
        <v>53102779</v>
      </c>
      <c r="F146" s="192">
        <f>SUM(F127,F131,F136,F141)</f>
        <v>0</v>
      </c>
      <c r="G146" s="150">
        <f t="shared" ref="G146:G147" si="44">SUM(H146-F146)</f>
        <v>0</v>
      </c>
      <c r="H146" s="192">
        <f>SUM(H127,H131,H136,H141)</f>
        <v>0</v>
      </c>
      <c r="I146" s="192">
        <f>SUM(I127,I131,I136,I141)</f>
        <v>0</v>
      </c>
    </row>
    <row r="147" spans="1:9" ht="15.75" thickBot="1" x14ac:dyDescent="0.3">
      <c r="A147" s="379" t="s">
        <v>33</v>
      </c>
      <c r="B147" s="380" t="s">
        <v>321</v>
      </c>
      <c r="C147" s="192">
        <f>SUM(C126,C146)</f>
        <v>384181553</v>
      </c>
      <c r="D147" s="150">
        <f t="shared" si="43"/>
        <v>144310421</v>
      </c>
      <c r="E147" s="192">
        <f>SUM(E126,E146)</f>
        <v>528491974</v>
      </c>
      <c r="F147" s="192">
        <f>SUM(F126,F146)</f>
        <v>7294950</v>
      </c>
      <c r="G147" s="150">
        <f t="shared" si="44"/>
        <v>1150000</v>
      </c>
      <c r="H147" s="192">
        <f>SUM(H126,H146)</f>
        <v>8444950</v>
      </c>
      <c r="I147" s="192">
        <f>SUM(I126,I146)</f>
        <v>0</v>
      </c>
    </row>
    <row r="148" spans="1:9" ht="15.75" thickBot="1" x14ac:dyDescent="0.3">
      <c r="A148" s="154"/>
      <c r="B148" s="155"/>
      <c r="C148" s="194"/>
      <c r="D148" s="194"/>
      <c r="E148" s="194"/>
      <c r="F148" s="194"/>
      <c r="G148" s="194"/>
      <c r="H148" s="194"/>
      <c r="I148" s="194"/>
    </row>
    <row r="149" spans="1:9" ht="15.75" thickBot="1" x14ac:dyDescent="0.3">
      <c r="A149" s="271" t="s">
        <v>322</v>
      </c>
      <c r="B149" s="272"/>
      <c r="C149" s="195">
        <v>8</v>
      </c>
      <c r="D149" s="195"/>
      <c r="E149" s="195">
        <v>8</v>
      </c>
      <c r="F149" s="195">
        <v>2</v>
      </c>
      <c r="G149" s="195"/>
      <c r="H149" s="195">
        <v>2</v>
      </c>
      <c r="I149" s="195"/>
    </row>
    <row r="150" spans="1:9" ht="15.75" thickBot="1" x14ac:dyDescent="0.3">
      <c r="A150" s="271" t="s">
        <v>323</v>
      </c>
      <c r="B150" s="272"/>
      <c r="C150" s="195"/>
      <c r="D150" s="195"/>
      <c r="E150" s="195"/>
      <c r="F150" s="195"/>
      <c r="G150" s="195"/>
      <c r="H150" s="195"/>
      <c r="I150" s="195"/>
    </row>
    <row r="151" spans="1:9" x14ac:dyDescent="0.25">
      <c r="A151" s="196"/>
      <c r="B151" s="197"/>
      <c r="C151" s="198"/>
      <c r="D151" s="198"/>
      <c r="E151" s="198"/>
    </row>
    <row r="152" spans="1:9" x14ac:dyDescent="0.25">
      <c r="A152" s="266" t="s">
        <v>324</v>
      </c>
      <c r="B152" s="266"/>
      <c r="C152" s="266"/>
      <c r="D152" s="266"/>
      <c r="E152" s="266"/>
      <c r="F152" s="266"/>
      <c r="G152" s="266"/>
      <c r="H152" s="266"/>
      <c r="I152" s="266"/>
    </row>
    <row r="153" spans="1:9" x14ac:dyDescent="0.25">
      <c r="A153" s="197"/>
      <c r="B153" s="197"/>
      <c r="C153" s="197"/>
      <c r="D153" s="242"/>
      <c r="E153" s="242"/>
      <c r="F153" s="197"/>
      <c r="G153" s="242"/>
      <c r="H153" s="242"/>
      <c r="I153" s="197"/>
    </row>
    <row r="154" spans="1:9" ht="15.75" thickBot="1" x14ac:dyDescent="0.3">
      <c r="A154" s="267"/>
      <c r="B154" s="267"/>
      <c r="C154" s="100"/>
      <c r="D154" s="100"/>
      <c r="E154" s="100"/>
      <c r="F154" s="100"/>
      <c r="G154" s="100"/>
      <c r="H154" s="100"/>
      <c r="I154" s="100" t="s">
        <v>2</v>
      </c>
    </row>
    <row r="155" spans="1:9" ht="29.25" thickBot="1" x14ac:dyDescent="0.3">
      <c r="A155" s="103">
        <v>1</v>
      </c>
      <c r="B155" s="199" t="s">
        <v>326</v>
      </c>
      <c r="C155" s="200">
        <f t="shared" ref="C155:I155" si="45">+C62-C126</f>
        <v>-59964462</v>
      </c>
      <c r="D155" s="200">
        <f t="shared" si="45"/>
        <v>-4754908</v>
      </c>
      <c r="E155" s="200">
        <f t="shared" si="45"/>
        <v>-64719370</v>
      </c>
      <c r="F155" s="200">
        <f t="shared" si="45"/>
        <v>-3494950</v>
      </c>
      <c r="G155" s="200">
        <f t="shared" si="45"/>
        <v>0</v>
      </c>
      <c r="H155" s="200">
        <f t="shared" si="45"/>
        <v>-3494950</v>
      </c>
      <c r="I155" s="200">
        <f t="shared" si="45"/>
        <v>0</v>
      </c>
    </row>
    <row r="156" spans="1:9" ht="29.25" thickBot="1" x14ac:dyDescent="0.3">
      <c r="A156" s="103" t="s">
        <v>13</v>
      </c>
      <c r="B156" s="199" t="s">
        <v>327</v>
      </c>
      <c r="C156" s="200">
        <f t="shared" ref="C156:I156" si="46">+C86-C146</f>
        <v>63459412</v>
      </c>
      <c r="D156" s="200">
        <f t="shared" si="46"/>
        <v>4754908</v>
      </c>
      <c r="E156" s="200">
        <f t="shared" si="46"/>
        <v>68214320</v>
      </c>
      <c r="F156" s="200">
        <f t="shared" si="46"/>
        <v>0</v>
      </c>
      <c r="G156" s="200">
        <f t="shared" si="46"/>
        <v>0</v>
      </c>
      <c r="H156" s="200">
        <f t="shared" si="46"/>
        <v>0</v>
      </c>
      <c r="I156" s="200">
        <f t="shared" si="46"/>
        <v>0</v>
      </c>
    </row>
  </sheetData>
  <mergeCells count="8">
    <mergeCell ref="A152:I152"/>
    <mergeCell ref="A154:B154"/>
    <mergeCell ref="A2:B2"/>
    <mergeCell ref="A4:B4"/>
    <mergeCell ref="A89:C89"/>
    <mergeCell ref="A90:B90"/>
    <mergeCell ref="A149:B149"/>
    <mergeCell ref="A150:B150"/>
  </mergeCells>
  <printOptions horizontalCentered="1"/>
  <pageMargins left="0.51181102362204722" right="0.51181102362204722" top="0.94488188976377963" bottom="0.39370078740157483" header="0.59055118110236227" footer="0.31496062992125984"/>
  <pageSetup paperSize="9" scale="60" orientation="landscape" r:id="rId1"/>
  <headerFooter>
    <oddHeader>&amp;L&amp;"Times New Roman,Félkövér"2019.&amp;C&amp;"Times New Roman,Félkövér"Regöly Község Önkormányzata&amp;R&amp;"Times New Roman,Félkövér dőlt"4. sz. melléklet</oddHeader>
  </headerFooter>
  <rowBreaks count="3" manualBreakCount="3">
    <brk id="45" max="16383" man="1"/>
    <brk id="88" max="16383" man="1"/>
    <brk id="1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M150"/>
  <sheetViews>
    <sheetView view="pageBreakPreview" zoomScale="60" zoomScaleNormal="100" workbookViewId="0">
      <selection activeCell="B83" sqref="B83"/>
    </sheetView>
  </sheetViews>
  <sheetFormatPr defaultRowHeight="15" x14ac:dyDescent="0.25"/>
  <cols>
    <col min="1" max="1" width="13.7109375" style="201" customWidth="1"/>
    <col min="2" max="2" width="77.7109375" style="216" customWidth="1"/>
    <col min="3" max="3" width="15.140625" style="217" customWidth="1"/>
    <col min="4" max="4" width="14.5703125" style="217" customWidth="1"/>
    <col min="5" max="5" width="16.85546875" style="217" customWidth="1"/>
    <col min="6" max="258" width="9.140625" style="218"/>
    <col min="259" max="259" width="13.7109375" style="218" customWidth="1"/>
    <col min="260" max="260" width="65.85546875" style="218" customWidth="1"/>
    <col min="261" max="261" width="21.42578125" style="218" customWidth="1"/>
    <col min="262" max="514" width="9.140625" style="218"/>
    <col min="515" max="515" width="13.7109375" style="218" customWidth="1"/>
    <col min="516" max="516" width="65.85546875" style="218" customWidth="1"/>
    <col min="517" max="517" width="21.42578125" style="218" customWidth="1"/>
    <col min="518" max="770" width="9.140625" style="218"/>
    <col min="771" max="771" width="13.7109375" style="218" customWidth="1"/>
    <col min="772" max="772" width="65.85546875" style="218" customWidth="1"/>
    <col min="773" max="773" width="21.42578125" style="218" customWidth="1"/>
    <col min="774" max="1026" width="9.140625" style="218"/>
    <col min="1027" max="1027" width="13.7109375" style="218" customWidth="1"/>
    <col min="1028" max="1028" width="65.85546875" style="218" customWidth="1"/>
    <col min="1029" max="1029" width="21.42578125" style="218" customWidth="1"/>
    <col min="1030" max="1282" width="9.140625" style="218"/>
    <col min="1283" max="1283" width="13.7109375" style="218" customWidth="1"/>
    <col min="1284" max="1284" width="65.85546875" style="218" customWidth="1"/>
    <col min="1285" max="1285" width="21.42578125" style="218" customWidth="1"/>
    <col min="1286" max="1538" width="9.140625" style="218"/>
    <col min="1539" max="1539" width="13.7109375" style="218" customWidth="1"/>
    <col min="1540" max="1540" width="65.85546875" style="218" customWidth="1"/>
    <col min="1541" max="1541" width="21.42578125" style="218" customWidth="1"/>
    <col min="1542" max="1794" width="9.140625" style="218"/>
    <col min="1795" max="1795" width="13.7109375" style="218" customWidth="1"/>
    <col min="1796" max="1796" width="65.85546875" style="218" customWidth="1"/>
    <col min="1797" max="1797" width="21.42578125" style="218" customWidth="1"/>
    <col min="1798" max="2050" width="9.140625" style="218"/>
    <col min="2051" max="2051" width="13.7109375" style="218" customWidth="1"/>
    <col min="2052" max="2052" width="65.85546875" style="218" customWidth="1"/>
    <col min="2053" max="2053" width="21.42578125" style="218" customWidth="1"/>
    <col min="2054" max="2306" width="9.140625" style="218"/>
    <col min="2307" max="2307" width="13.7109375" style="218" customWidth="1"/>
    <col min="2308" max="2308" width="65.85546875" style="218" customWidth="1"/>
    <col min="2309" max="2309" width="21.42578125" style="218" customWidth="1"/>
    <col min="2310" max="2562" width="9.140625" style="218"/>
    <col min="2563" max="2563" width="13.7109375" style="218" customWidth="1"/>
    <col min="2564" max="2564" width="65.85546875" style="218" customWidth="1"/>
    <col min="2565" max="2565" width="21.42578125" style="218" customWidth="1"/>
    <col min="2566" max="2818" width="9.140625" style="218"/>
    <col min="2819" max="2819" width="13.7109375" style="218" customWidth="1"/>
    <col min="2820" max="2820" width="65.85546875" style="218" customWidth="1"/>
    <col min="2821" max="2821" width="21.42578125" style="218" customWidth="1"/>
    <col min="2822" max="3074" width="9.140625" style="218"/>
    <col min="3075" max="3075" width="13.7109375" style="218" customWidth="1"/>
    <col min="3076" max="3076" width="65.85546875" style="218" customWidth="1"/>
    <col min="3077" max="3077" width="21.42578125" style="218" customWidth="1"/>
    <col min="3078" max="3330" width="9.140625" style="218"/>
    <col min="3331" max="3331" width="13.7109375" style="218" customWidth="1"/>
    <col min="3332" max="3332" width="65.85546875" style="218" customWidth="1"/>
    <col min="3333" max="3333" width="21.42578125" style="218" customWidth="1"/>
    <col min="3334" max="3586" width="9.140625" style="218"/>
    <col min="3587" max="3587" width="13.7109375" style="218" customWidth="1"/>
    <col min="3588" max="3588" width="65.85546875" style="218" customWidth="1"/>
    <col min="3589" max="3589" width="21.42578125" style="218" customWidth="1"/>
    <col min="3590" max="3842" width="9.140625" style="218"/>
    <col min="3843" max="3843" width="13.7109375" style="218" customWidth="1"/>
    <col min="3844" max="3844" width="65.85546875" style="218" customWidth="1"/>
    <col min="3845" max="3845" width="21.42578125" style="218" customWidth="1"/>
    <col min="3846" max="4098" width="9.140625" style="218"/>
    <col min="4099" max="4099" width="13.7109375" style="218" customWidth="1"/>
    <col min="4100" max="4100" width="65.85546875" style="218" customWidth="1"/>
    <col min="4101" max="4101" width="21.42578125" style="218" customWidth="1"/>
    <col min="4102" max="4354" width="9.140625" style="218"/>
    <col min="4355" max="4355" width="13.7109375" style="218" customWidth="1"/>
    <col min="4356" max="4356" width="65.85546875" style="218" customWidth="1"/>
    <col min="4357" max="4357" width="21.42578125" style="218" customWidth="1"/>
    <col min="4358" max="4610" width="9.140625" style="218"/>
    <col min="4611" max="4611" width="13.7109375" style="218" customWidth="1"/>
    <col min="4612" max="4612" width="65.85546875" style="218" customWidth="1"/>
    <col min="4613" max="4613" width="21.42578125" style="218" customWidth="1"/>
    <col min="4614" max="4866" width="9.140625" style="218"/>
    <col min="4867" max="4867" width="13.7109375" style="218" customWidth="1"/>
    <col min="4868" max="4868" width="65.85546875" style="218" customWidth="1"/>
    <col min="4869" max="4869" width="21.42578125" style="218" customWidth="1"/>
    <col min="4870" max="5122" width="9.140625" style="218"/>
    <col min="5123" max="5123" width="13.7109375" style="218" customWidth="1"/>
    <col min="5124" max="5124" width="65.85546875" style="218" customWidth="1"/>
    <col min="5125" max="5125" width="21.42578125" style="218" customWidth="1"/>
    <col min="5126" max="5378" width="9.140625" style="218"/>
    <col min="5379" max="5379" width="13.7109375" style="218" customWidth="1"/>
    <col min="5380" max="5380" width="65.85546875" style="218" customWidth="1"/>
    <col min="5381" max="5381" width="21.42578125" style="218" customWidth="1"/>
    <col min="5382" max="5634" width="9.140625" style="218"/>
    <col min="5635" max="5635" width="13.7109375" style="218" customWidth="1"/>
    <col min="5636" max="5636" width="65.85546875" style="218" customWidth="1"/>
    <col min="5637" max="5637" width="21.42578125" style="218" customWidth="1"/>
    <col min="5638" max="5890" width="9.140625" style="218"/>
    <col min="5891" max="5891" width="13.7109375" style="218" customWidth="1"/>
    <col min="5892" max="5892" width="65.85546875" style="218" customWidth="1"/>
    <col min="5893" max="5893" width="21.42578125" style="218" customWidth="1"/>
    <col min="5894" max="6146" width="9.140625" style="218"/>
    <col min="6147" max="6147" width="13.7109375" style="218" customWidth="1"/>
    <col min="6148" max="6148" width="65.85546875" style="218" customWidth="1"/>
    <col min="6149" max="6149" width="21.42578125" style="218" customWidth="1"/>
    <col min="6150" max="6402" width="9.140625" style="218"/>
    <col min="6403" max="6403" width="13.7109375" style="218" customWidth="1"/>
    <col min="6404" max="6404" width="65.85546875" style="218" customWidth="1"/>
    <col min="6405" max="6405" width="21.42578125" style="218" customWidth="1"/>
    <col min="6406" max="6658" width="9.140625" style="218"/>
    <col min="6659" max="6659" width="13.7109375" style="218" customWidth="1"/>
    <col min="6660" max="6660" width="65.85546875" style="218" customWidth="1"/>
    <col min="6661" max="6661" width="21.42578125" style="218" customWidth="1"/>
    <col min="6662" max="6914" width="9.140625" style="218"/>
    <col min="6915" max="6915" width="13.7109375" style="218" customWidth="1"/>
    <col min="6916" max="6916" width="65.85546875" style="218" customWidth="1"/>
    <col min="6917" max="6917" width="21.42578125" style="218" customWidth="1"/>
    <col min="6918" max="7170" width="9.140625" style="218"/>
    <col min="7171" max="7171" width="13.7109375" style="218" customWidth="1"/>
    <col min="7172" max="7172" width="65.85546875" style="218" customWidth="1"/>
    <col min="7173" max="7173" width="21.42578125" style="218" customWidth="1"/>
    <col min="7174" max="7426" width="9.140625" style="218"/>
    <col min="7427" max="7427" width="13.7109375" style="218" customWidth="1"/>
    <col min="7428" max="7428" width="65.85546875" style="218" customWidth="1"/>
    <col min="7429" max="7429" width="21.42578125" style="218" customWidth="1"/>
    <col min="7430" max="7682" width="9.140625" style="218"/>
    <col min="7683" max="7683" width="13.7109375" style="218" customWidth="1"/>
    <col min="7684" max="7684" width="65.85546875" style="218" customWidth="1"/>
    <col min="7685" max="7685" width="21.42578125" style="218" customWidth="1"/>
    <col min="7686" max="7938" width="9.140625" style="218"/>
    <col min="7939" max="7939" width="13.7109375" style="218" customWidth="1"/>
    <col min="7940" max="7940" width="65.85546875" style="218" customWidth="1"/>
    <col min="7941" max="7941" width="21.42578125" style="218" customWidth="1"/>
    <col min="7942" max="8194" width="9.140625" style="218"/>
    <col min="8195" max="8195" width="13.7109375" style="218" customWidth="1"/>
    <col min="8196" max="8196" width="65.85546875" style="218" customWidth="1"/>
    <col min="8197" max="8197" width="21.42578125" style="218" customWidth="1"/>
    <col min="8198" max="8450" width="9.140625" style="218"/>
    <col min="8451" max="8451" width="13.7109375" style="218" customWidth="1"/>
    <col min="8452" max="8452" width="65.85546875" style="218" customWidth="1"/>
    <col min="8453" max="8453" width="21.42578125" style="218" customWidth="1"/>
    <col min="8454" max="8706" width="9.140625" style="218"/>
    <col min="8707" max="8707" width="13.7109375" style="218" customWidth="1"/>
    <col min="8708" max="8708" width="65.85546875" style="218" customWidth="1"/>
    <col min="8709" max="8709" width="21.42578125" style="218" customWidth="1"/>
    <col min="8710" max="8962" width="9.140625" style="218"/>
    <col min="8963" max="8963" width="13.7109375" style="218" customWidth="1"/>
    <col min="8964" max="8964" width="65.85546875" style="218" customWidth="1"/>
    <col min="8965" max="8965" width="21.42578125" style="218" customWidth="1"/>
    <col min="8966" max="9218" width="9.140625" style="218"/>
    <col min="9219" max="9219" width="13.7109375" style="218" customWidth="1"/>
    <col min="9220" max="9220" width="65.85546875" style="218" customWidth="1"/>
    <col min="9221" max="9221" width="21.42578125" style="218" customWidth="1"/>
    <col min="9222" max="9474" width="9.140625" style="218"/>
    <col min="9475" max="9475" width="13.7109375" style="218" customWidth="1"/>
    <col min="9476" max="9476" width="65.85546875" style="218" customWidth="1"/>
    <col min="9477" max="9477" width="21.42578125" style="218" customWidth="1"/>
    <col min="9478" max="9730" width="9.140625" style="218"/>
    <col min="9731" max="9731" width="13.7109375" style="218" customWidth="1"/>
    <col min="9732" max="9732" width="65.85546875" style="218" customWidth="1"/>
    <col min="9733" max="9733" width="21.42578125" style="218" customWidth="1"/>
    <col min="9734" max="9986" width="9.140625" style="218"/>
    <col min="9987" max="9987" width="13.7109375" style="218" customWidth="1"/>
    <col min="9988" max="9988" width="65.85546875" style="218" customWidth="1"/>
    <col min="9989" max="9989" width="21.42578125" style="218" customWidth="1"/>
    <col min="9990" max="10242" width="9.140625" style="218"/>
    <col min="10243" max="10243" width="13.7109375" style="218" customWidth="1"/>
    <col min="10244" max="10244" width="65.85546875" style="218" customWidth="1"/>
    <col min="10245" max="10245" width="21.42578125" style="218" customWidth="1"/>
    <col min="10246" max="10498" width="9.140625" style="218"/>
    <col min="10499" max="10499" width="13.7109375" style="218" customWidth="1"/>
    <col min="10500" max="10500" width="65.85546875" style="218" customWidth="1"/>
    <col min="10501" max="10501" width="21.42578125" style="218" customWidth="1"/>
    <col min="10502" max="10754" width="9.140625" style="218"/>
    <col min="10755" max="10755" width="13.7109375" style="218" customWidth="1"/>
    <col min="10756" max="10756" width="65.85546875" style="218" customWidth="1"/>
    <col min="10757" max="10757" width="21.42578125" style="218" customWidth="1"/>
    <col min="10758" max="11010" width="9.140625" style="218"/>
    <col min="11011" max="11011" width="13.7109375" style="218" customWidth="1"/>
    <col min="11012" max="11012" width="65.85546875" style="218" customWidth="1"/>
    <col min="11013" max="11013" width="21.42578125" style="218" customWidth="1"/>
    <col min="11014" max="11266" width="9.140625" style="218"/>
    <col min="11267" max="11267" width="13.7109375" style="218" customWidth="1"/>
    <col min="11268" max="11268" width="65.85546875" style="218" customWidth="1"/>
    <col min="11269" max="11269" width="21.42578125" style="218" customWidth="1"/>
    <col min="11270" max="11522" width="9.140625" style="218"/>
    <col min="11523" max="11523" width="13.7109375" style="218" customWidth="1"/>
    <col min="11524" max="11524" width="65.85546875" style="218" customWidth="1"/>
    <col min="11525" max="11525" width="21.42578125" style="218" customWidth="1"/>
    <col min="11526" max="11778" width="9.140625" style="218"/>
    <col min="11779" max="11779" width="13.7109375" style="218" customWidth="1"/>
    <col min="11780" max="11780" width="65.85546875" style="218" customWidth="1"/>
    <col min="11781" max="11781" width="21.42578125" style="218" customWidth="1"/>
    <col min="11782" max="12034" width="9.140625" style="218"/>
    <col min="12035" max="12035" width="13.7109375" style="218" customWidth="1"/>
    <col min="12036" max="12036" width="65.85546875" style="218" customWidth="1"/>
    <col min="12037" max="12037" width="21.42578125" style="218" customWidth="1"/>
    <col min="12038" max="12290" width="9.140625" style="218"/>
    <col min="12291" max="12291" width="13.7109375" style="218" customWidth="1"/>
    <col min="12292" max="12292" width="65.85546875" style="218" customWidth="1"/>
    <col min="12293" max="12293" width="21.42578125" style="218" customWidth="1"/>
    <col min="12294" max="12546" width="9.140625" style="218"/>
    <col min="12547" max="12547" width="13.7109375" style="218" customWidth="1"/>
    <col min="12548" max="12548" width="65.85546875" style="218" customWidth="1"/>
    <col min="12549" max="12549" width="21.42578125" style="218" customWidth="1"/>
    <col min="12550" max="12802" width="9.140625" style="218"/>
    <col min="12803" max="12803" width="13.7109375" style="218" customWidth="1"/>
    <col min="12804" max="12804" width="65.85546875" style="218" customWidth="1"/>
    <col min="12805" max="12805" width="21.42578125" style="218" customWidth="1"/>
    <col min="12806" max="13058" width="9.140625" style="218"/>
    <col min="13059" max="13059" width="13.7109375" style="218" customWidth="1"/>
    <col min="13060" max="13060" width="65.85546875" style="218" customWidth="1"/>
    <col min="13061" max="13061" width="21.42578125" style="218" customWidth="1"/>
    <col min="13062" max="13314" width="9.140625" style="218"/>
    <col min="13315" max="13315" width="13.7109375" style="218" customWidth="1"/>
    <col min="13316" max="13316" width="65.85546875" style="218" customWidth="1"/>
    <col min="13317" max="13317" width="21.42578125" style="218" customWidth="1"/>
    <col min="13318" max="13570" width="9.140625" style="218"/>
    <col min="13571" max="13571" width="13.7109375" style="218" customWidth="1"/>
    <col min="13572" max="13572" width="65.85546875" style="218" customWidth="1"/>
    <col min="13573" max="13573" width="21.42578125" style="218" customWidth="1"/>
    <col min="13574" max="13826" width="9.140625" style="218"/>
    <col min="13827" max="13827" width="13.7109375" style="218" customWidth="1"/>
    <col min="13828" max="13828" width="65.85546875" style="218" customWidth="1"/>
    <col min="13829" max="13829" width="21.42578125" style="218" customWidth="1"/>
    <col min="13830" max="14082" width="9.140625" style="218"/>
    <col min="14083" max="14083" width="13.7109375" style="218" customWidth="1"/>
    <col min="14084" max="14084" width="65.85546875" style="218" customWidth="1"/>
    <col min="14085" max="14085" width="21.42578125" style="218" customWidth="1"/>
    <col min="14086" max="14338" width="9.140625" style="218"/>
    <col min="14339" max="14339" width="13.7109375" style="218" customWidth="1"/>
    <col min="14340" max="14340" width="65.85546875" style="218" customWidth="1"/>
    <col min="14341" max="14341" width="21.42578125" style="218" customWidth="1"/>
    <col min="14342" max="14594" width="9.140625" style="218"/>
    <col min="14595" max="14595" width="13.7109375" style="218" customWidth="1"/>
    <col min="14596" max="14596" width="65.85546875" style="218" customWidth="1"/>
    <col min="14597" max="14597" width="21.42578125" style="218" customWidth="1"/>
    <col min="14598" max="14850" width="9.140625" style="218"/>
    <col min="14851" max="14851" width="13.7109375" style="218" customWidth="1"/>
    <col min="14852" max="14852" width="65.85546875" style="218" customWidth="1"/>
    <col min="14853" max="14853" width="21.42578125" style="218" customWidth="1"/>
    <col min="14854" max="15106" width="9.140625" style="218"/>
    <col min="15107" max="15107" width="13.7109375" style="218" customWidth="1"/>
    <col min="15108" max="15108" width="65.85546875" style="218" customWidth="1"/>
    <col min="15109" max="15109" width="21.42578125" style="218" customWidth="1"/>
    <col min="15110" max="15362" width="9.140625" style="218"/>
    <col min="15363" max="15363" width="13.7109375" style="218" customWidth="1"/>
    <col min="15364" max="15364" width="65.85546875" style="218" customWidth="1"/>
    <col min="15365" max="15365" width="21.42578125" style="218" customWidth="1"/>
    <col min="15366" max="15618" width="9.140625" style="218"/>
    <col min="15619" max="15619" width="13.7109375" style="218" customWidth="1"/>
    <col min="15620" max="15620" width="65.85546875" style="218" customWidth="1"/>
    <col min="15621" max="15621" width="21.42578125" style="218" customWidth="1"/>
    <col min="15622" max="15874" width="9.140625" style="218"/>
    <col min="15875" max="15875" width="13.7109375" style="218" customWidth="1"/>
    <col min="15876" max="15876" width="65.85546875" style="218" customWidth="1"/>
    <col min="15877" max="15877" width="21.42578125" style="218" customWidth="1"/>
    <col min="15878" max="16130" width="9.140625" style="218"/>
    <col min="16131" max="16131" width="13.7109375" style="218" customWidth="1"/>
    <col min="16132" max="16132" width="65.85546875" style="218" customWidth="1"/>
    <col min="16133" max="16133" width="21.42578125" style="218" customWidth="1"/>
    <col min="16134" max="16384" width="9.140625" style="218"/>
  </cols>
  <sheetData>
    <row r="1" spans="1:5" s="204" customFormat="1" ht="16.5" customHeight="1" x14ac:dyDescent="0.25">
      <c r="A1" s="201"/>
      <c r="B1" s="202"/>
      <c r="C1" s="203"/>
      <c r="D1" s="203"/>
      <c r="E1" s="203"/>
    </row>
    <row r="2" spans="1:5" s="205" customFormat="1" ht="15.75" x14ac:dyDescent="0.25">
      <c r="A2" s="449" t="s">
        <v>6</v>
      </c>
      <c r="B2" s="450" t="s">
        <v>343</v>
      </c>
      <c r="C2" s="450"/>
      <c r="D2" s="450"/>
      <c r="E2" s="450"/>
    </row>
    <row r="3" spans="1:5" s="206" customFormat="1" ht="42.75" x14ac:dyDescent="0.25">
      <c r="A3" s="451" t="s">
        <v>329</v>
      </c>
      <c r="B3" s="452" t="s">
        <v>344</v>
      </c>
      <c r="C3" s="452"/>
      <c r="D3" s="452"/>
      <c r="E3" s="452"/>
    </row>
    <row r="4" spans="1:5" s="205" customFormat="1" ht="16.5" thickBot="1" x14ac:dyDescent="0.3">
      <c r="A4" s="448" t="s">
        <v>2</v>
      </c>
      <c r="B4" s="448"/>
      <c r="C4" s="448"/>
      <c r="D4" s="448"/>
      <c r="E4" s="448"/>
    </row>
    <row r="5" spans="1:5" s="207" customFormat="1" ht="33.75" customHeight="1" thickBot="1" x14ac:dyDescent="0.3">
      <c r="A5" s="375" t="s">
        <v>345</v>
      </c>
      <c r="B5" s="446" t="s">
        <v>334</v>
      </c>
      <c r="C5" s="447" t="s">
        <v>346</v>
      </c>
      <c r="D5" s="447" t="s">
        <v>346</v>
      </c>
      <c r="E5" s="447" t="s">
        <v>346</v>
      </c>
    </row>
    <row r="6" spans="1:5" s="206" customFormat="1" ht="16.5" thickBot="1" x14ac:dyDescent="0.3">
      <c r="A6" s="375">
        <v>1</v>
      </c>
      <c r="B6" s="400">
        <v>2</v>
      </c>
      <c r="C6" s="400">
        <v>3</v>
      </c>
      <c r="D6" s="400">
        <v>4</v>
      </c>
      <c r="E6" s="400">
        <v>5</v>
      </c>
    </row>
    <row r="7" spans="1:5" s="206" customFormat="1" ht="16.5" thickBot="1" x14ac:dyDescent="0.3">
      <c r="A7" s="395" t="s">
        <v>4</v>
      </c>
      <c r="B7" s="396"/>
      <c r="C7" s="453"/>
      <c r="D7" s="454"/>
      <c r="E7" s="213"/>
    </row>
    <row r="8" spans="1:5" s="206" customFormat="1" ht="16.5" thickBot="1" x14ac:dyDescent="0.3">
      <c r="A8" s="363" t="s">
        <v>10</v>
      </c>
      <c r="B8" s="424" t="s">
        <v>108</v>
      </c>
      <c r="C8" s="416"/>
      <c r="D8" s="416"/>
      <c r="E8" s="416">
        <f>SUM(E9:E14)</f>
        <v>0</v>
      </c>
    </row>
    <row r="9" spans="1:5" s="208" customFormat="1" ht="15.75" x14ac:dyDescent="0.25">
      <c r="A9" s="366" t="s">
        <v>109</v>
      </c>
      <c r="B9" s="425" t="s">
        <v>110</v>
      </c>
      <c r="C9" s="417"/>
      <c r="D9" s="417"/>
      <c r="E9" s="417"/>
    </row>
    <row r="10" spans="1:5" s="209" customFormat="1" ht="15.75" x14ac:dyDescent="0.25">
      <c r="A10" s="368" t="s">
        <v>111</v>
      </c>
      <c r="B10" s="426" t="s">
        <v>112</v>
      </c>
      <c r="C10" s="406"/>
      <c r="D10" s="406"/>
      <c r="E10" s="406"/>
    </row>
    <row r="11" spans="1:5" s="209" customFormat="1" ht="16.5" customHeight="1" x14ac:dyDescent="0.25">
      <c r="A11" s="368" t="s">
        <v>113</v>
      </c>
      <c r="B11" s="426" t="s">
        <v>114</v>
      </c>
      <c r="C11" s="406"/>
      <c r="D11" s="406"/>
      <c r="E11" s="406"/>
    </row>
    <row r="12" spans="1:5" s="209" customFormat="1" ht="15.75" x14ac:dyDescent="0.25">
      <c r="A12" s="368" t="s">
        <v>115</v>
      </c>
      <c r="B12" s="426" t="s">
        <v>116</v>
      </c>
      <c r="C12" s="406"/>
      <c r="D12" s="406"/>
      <c r="E12" s="406"/>
    </row>
    <row r="13" spans="1:5" s="209" customFormat="1" ht="15.75" x14ac:dyDescent="0.25">
      <c r="A13" s="368" t="s">
        <v>117</v>
      </c>
      <c r="B13" s="426" t="s">
        <v>118</v>
      </c>
      <c r="C13" s="427"/>
      <c r="D13" s="428"/>
      <c r="E13" s="427"/>
    </row>
    <row r="14" spans="1:5" s="208" customFormat="1" ht="16.5" thickBot="1" x14ac:dyDescent="0.3">
      <c r="A14" s="370" t="s">
        <v>119</v>
      </c>
      <c r="B14" s="429" t="s">
        <v>120</v>
      </c>
      <c r="C14" s="430"/>
      <c r="D14" s="248">
        <f>SUM(E14-C14)</f>
        <v>0</v>
      </c>
      <c r="E14" s="430"/>
    </row>
    <row r="15" spans="1:5" s="208" customFormat="1" ht="16.5" customHeight="1" thickBot="1" x14ac:dyDescent="0.3">
      <c r="A15" s="363" t="s">
        <v>13</v>
      </c>
      <c r="B15" s="372" t="s">
        <v>347</v>
      </c>
      <c r="C15" s="416"/>
      <c r="D15" s="237">
        <f>SUM(E15-C15)</f>
        <v>1710912</v>
      </c>
      <c r="E15" s="416">
        <f>SUM(E16:E21)</f>
        <v>1710912</v>
      </c>
    </row>
    <row r="16" spans="1:5" s="208" customFormat="1" ht="15.75" x14ac:dyDescent="0.25">
      <c r="A16" s="366" t="s">
        <v>122</v>
      </c>
      <c r="B16" s="425" t="s">
        <v>123</v>
      </c>
      <c r="C16" s="417"/>
      <c r="D16" s="417"/>
      <c r="E16" s="417"/>
    </row>
    <row r="17" spans="1:5" s="208" customFormat="1" ht="15.75" x14ac:dyDescent="0.25">
      <c r="A17" s="368" t="s">
        <v>124</v>
      </c>
      <c r="B17" s="426" t="s">
        <v>125</v>
      </c>
      <c r="C17" s="406"/>
      <c r="D17" s="406"/>
      <c r="E17" s="406"/>
    </row>
    <row r="18" spans="1:5" s="208" customFormat="1" ht="19.5" customHeight="1" x14ac:dyDescent="0.25">
      <c r="A18" s="368" t="s">
        <v>126</v>
      </c>
      <c r="B18" s="426" t="s">
        <v>127</v>
      </c>
      <c r="C18" s="406"/>
      <c r="D18" s="406"/>
      <c r="E18" s="406"/>
    </row>
    <row r="19" spans="1:5" s="208" customFormat="1" ht="18" customHeight="1" x14ac:dyDescent="0.25">
      <c r="A19" s="368" t="s">
        <v>128</v>
      </c>
      <c r="B19" s="426" t="s">
        <v>129</v>
      </c>
      <c r="C19" s="406"/>
      <c r="D19" s="407"/>
      <c r="E19" s="406"/>
    </row>
    <row r="20" spans="1:5" s="208" customFormat="1" ht="15.75" x14ac:dyDescent="0.25">
      <c r="A20" s="368" t="s">
        <v>130</v>
      </c>
      <c r="B20" s="426" t="s">
        <v>131</v>
      </c>
      <c r="C20" s="406"/>
      <c r="D20" s="236">
        <f>SUM(E20-C20)</f>
        <v>1710912</v>
      </c>
      <c r="E20" s="406">
        <v>1710912</v>
      </c>
    </row>
    <row r="21" spans="1:5" s="209" customFormat="1" ht="16.5" thickBot="1" x14ac:dyDescent="0.3">
      <c r="A21" s="370" t="s">
        <v>132</v>
      </c>
      <c r="B21" s="429" t="s">
        <v>133</v>
      </c>
      <c r="C21" s="407"/>
      <c r="D21" s="408"/>
      <c r="E21" s="407"/>
    </row>
    <row r="22" spans="1:5" s="209" customFormat="1" ht="16.5" customHeight="1" thickBot="1" x14ac:dyDescent="0.3">
      <c r="A22" s="363" t="s">
        <v>7</v>
      </c>
      <c r="B22" s="424" t="s">
        <v>348</v>
      </c>
      <c r="C22" s="416">
        <f>SUM(C23:C27)</f>
        <v>0</v>
      </c>
      <c r="D22" s="416">
        <f>SUM(D23:D27)</f>
        <v>0</v>
      </c>
      <c r="E22" s="416">
        <f>SUM(E23:E27)</f>
        <v>0</v>
      </c>
    </row>
    <row r="23" spans="1:5" s="209" customFormat="1" ht="15.75" x14ac:dyDescent="0.25">
      <c r="A23" s="366" t="s">
        <v>135</v>
      </c>
      <c r="B23" s="425" t="s">
        <v>136</v>
      </c>
      <c r="C23" s="417"/>
      <c r="D23" s="417"/>
      <c r="E23" s="417"/>
    </row>
    <row r="24" spans="1:5" s="208" customFormat="1" ht="15.75" x14ac:dyDescent="0.25">
      <c r="A24" s="368" t="s">
        <v>137</v>
      </c>
      <c r="B24" s="426" t="s">
        <v>138</v>
      </c>
      <c r="C24" s="406"/>
      <c r="D24" s="406"/>
      <c r="E24" s="406"/>
    </row>
    <row r="25" spans="1:5" s="209" customFormat="1" ht="16.5" customHeight="1" x14ac:dyDescent="0.25">
      <c r="A25" s="368" t="s">
        <v>139</v>
      </c>
      <c r="B25" s="426" t="s">
        <v>349</v>
      </c>
      <c r="C25" s="406"/>
      <c r="D25" s="406"/>
      <c r="E25" s="406"/>
    </row>
    <row r="26" spans="1:5" s="209" customFormat="1" ht="16.5" customHeight="1" x14ac:dyDescent="0.25">
      <c r="A26" s="368" t="s">
        <v>141</v>
      </c>
      <c r="B26" s="426" t="s">
        <v>350</v>
      </c>
      <c r="C26" s="406"/>
      <c r="D26" s="406"/>
      <c r="E26" s="406"/>
    </row>
    <row r="27" spans="1:5" s="209" customFormat="1" ht="15.75" x14ac:dyDescent="0.25">
      <c r="A27" s="368" t="s">
        <v>143</v>
      </c>
      <c r="B27" s="426" t="s">
        <v>144</v>
      </c>
      <c r="C27" s="406"/>
      <c r="D27" s="406"/>
      <c r="E27" s="406"/>
    </row>
    <row r="28" spans="1:5" s="209" customFormat="1" ht="16.5" thickBot="1" x14ac:dyDescent="0.3">
      <c r="A28" s="370" t="s">
        <v>145</v>
      </c>
      <c r="B28" s="429" t="s">
        <v>146</v>
      </c>
      <c r="C28" s="407"/>
      <c r="D28" s="407"/>
      <c r="E28" s="407"/>
    </row>
    <row r="29" spans="1:5" s="209" customFormat="1" ht="16.5" thickBot="1" x14ac:dyDescent="0.3">
      <c r="A29" s="363" t="s">
        <v>147</v>
      </c>
      <c r="B29" s="424" t="s">
        <v>148</v>
      </c>
      <c r="C29" s="239"/>
      <c r="D29" s="239"/>
      <c r="E29" s="239"/>
    </row>
    <row r="30" spans="1:5" s="209" customFormat="1" ht="15.75" x14ac:dyDescent="0.25">
      <c r="A30" s="366" t="s">
        <v>149</v>
      </c>
      <c r="B30" s="425" t="s">
        <v>150</v>
      </c>
      <c r="C30" s="431"/>
      <c r="D30" s="431"/>
      <c r="E30" s="431"/>
    </row>
    <row r="31" spans="1:5" s="209" customFormat="1" ht="15.75" x14ac:dyDescent="0.25">
      <c r="A31" s="368" t="s">
        <v>151</v>
      </c>
      <c r="B31" s="426" t="s">
        <v>152</v>
      </c>
      <c r="C31" s="406"/>
      <c r="D31" s="406"/>
      <c r="E31" s="406"/>
    </row>
    <row r="32" spans="1:5" s="209" customFormat="1" ht="15.75" x14ac:dyDescent="0.25">
      <c r="A32" s="368" t="s">
        <v>153</v>
      </c>
      <c r="B32" s="426" t="s">
        <v>154</v>
      </c>
      <c r="C32" s="406"/>
      <c r="D32" s="406"/>
      <c r="E32" s="406"/>
    </row>
    <row r="33" spans="1:5" s="209" customFormat="1" ht="15.75" x14ac:dyDescent="0.25">
      <c r="A33" s="368" t="s">
        <v>155</v>
      </c>
      <c r="B33" s="426" t="s">
        <v>156</v>
      </c>
      <c r="C33" s="406"/>
      <c r="D33" s="406"/>
      <c r="E33" s="406"/>
    </row>
    <row r="34" spans="1:5" s="209" customFormat="1" ht="15.75" x14ac:dyDescent="0.25">
      <c r="A34" s="368" t="s">
        <v>157</v>
      </c>
      <c r="B34" s="426" t="s">
        <v>158</v>
      </c>
      <c r="C34" s="406"/>
      <c r="D34" s="406"/>
      <c r="E34" s="406"/>
    </row>
    <row r="35" spans="1:5" s="209" customFormat="1" ht="16.5" thickBot="1" x14ac:dyDescent="0.3">
      <c r="A35" s="370" t="s">
        <v>159</v>
      </c>
      <c r="B35" s="429" t="s">
        <v>160</v>
      </c>
      <c r="C35" s="407"/>
      <c r="D35" s="407"/>
      <c r="E35" s="407"/>
    </row>
    <row r="36" spans="1:5" s="209" customFormat="1" ht="16.5" thickBot="1" x14ac:dyDescent="0.3">
      <c r="A36" s="363" t="s">
        <v>9</v>
      </c>
      <c r="B36" s="424" t="s">
        <v>161</v>
      </c>
      <c r="C36" s="416"/>
      <c r="D36" s="416"/>
      <c r="E36" s="416"/>
    </row>
    <row r="37" spans="1:5" s="209" customFormat="1" ht="15.75" x14ac:dyDescent="0.25">
      <c r="A37" s="366" t="s">
        <v>162</v>
      </c>
      <c r="B37" s="425" t="s">
        <v>163</v>
      </c>
      <c r="C37" s="417"/>
      <c r="D37" s="417"/>
      <c r="E37" s="417"/>
    </row>
    <row r="38" spans="1:5" s="209" customFormat="1" ht="15.75" x14ac:dyDescent="0.25">
      <c r="A38" s="368" t="s">
        <v>164</v>
      </c>
      <c r="B38" s="426" t="s">
        <v>165</v>
      </c>
      <c r="C38" s="406"/>
      <c r="D38" s="406"/>
      <c r="E38" s="406"/>
    </row>
    <row r="39" spans="1:5" s="209" customFormat="1" ht="15.75" x14ac:dyDescent="0.25">
      <c r="A39" s="368" t="s">
        <v>166</v>
      </c>
      <c r="B39" s="426" t="s">
        <v>167</v>
      </c>
      <c r="C39" s="406"/>
      <c r="D39" s="406"/>
      <c r="E39" s="406"/>
    </row>
    <row r="40" spans="1:5" s="209" customFormat="1" ht="15.75" x14ac:dyDescent="0.25">
      <c r="A40" s="368" t="s">
        <v>168</v>
      </c>
      <c r="B40" s="426" t="s">
        <v>169</v>
      </c>
      <c r="C40" s="406"/>
      <c r="D40" s="406"/>
      <c r="E40" s="406"/>
    </row>
    <row r="41" spans="1:5" s="209" customFormat="1" ht="15.75" x14ac:dyDescent="0.25">
      <c r="A41" s="368" t="s">
        <v>170</v>
      </c>
      <c r="B41" s="426" t="s">
        <v>171</v>
      </c>
      <c r="C41" s="406"/>
      <c r="D41" s="406"/>
      <c r="E41" s="406"/>
    </row>
    <row r="42" spans="1:5" s="209" customFormat="1" ht="15.75" x14ac:dyDescent="0.25">
      <c r="A42" s="368" t="s">
        <v>172</v>
      </c>
      <c r="B42" s="426" t="s">
        <v>173</v>
      </c>
      <c r="C42" s="406"/>
      <c r="D42" s="406"/>
      <c r="E42" s="406"/>
    </row>
    <row r="43" spans="1:5" s="209" customFormat="1" ht="15.75" x14ac:dyDescent="0.25">
      <c r="A43" s="368" t="s">
        <v>174</v>
      </c>
      <c r="B43" s="426" t="s">
        <v>175</v>
      </c>
      <c r="C43" s="406"/>
      <c r="D43" s="406"/>
      <c r="E43" s="406"/>
    </row>
    <row r="44" spans="1:5" s="209" customFormat="1" ht="15.75" x14ac:dyDescent="0.25">
      <c r="A44" s="368" t="s">
        <v>176</v>
      </c>
      <c r="B44" s="426" t="s">
        <v>177</v>
      </c>
      <c r="C44" s="406"/>
      <c r="D44" s="406"/>
      <c r="E44" s="406"/>
    </row>
    <row r="45" spans="1:5" s="209" customFormat="1" ht="15.75" x14ac:dyDescent="0.25">
      <c r="A45" s="368" t="s">
        <v>178</v>
      </c>
      <c r="B45" s="426" t="s">
        <v>179</v>
      </c>
      <c r="C45" s="432"/>
      <c r="D45" s="432"/>
      <c r="E45" s="432"/>
    </row>
    <row r="46" spans="1:5" s="209" customFormat="1" ht="16.5" thickBot="1" x14ac:dyDescent="0.3">
      <c r="A46" s="370" t="s">
        <v>180</v>
      </c>
      <c r="B46" s="429" t="s">
        <v>26</v>
      </c>
      <c r="C46" s="433"/>
      <c r="D46" s="433"/>
      <c r="E46" s="433"/>
    </row>
    <row r="47" spans="1:5" s="209" customFormat="1" ht="16.5" thickBot="1" x14ac:dyDescent="0.3">
      <c r="A47" s="363" t="s">
        <v>22</v>
      </c>
      <c r="B47" s="424" t="s">
        <v>181</v>
      </c>
      <c r="C47" s="416">
        <f>SUM(C48:C52)+SUM(C48:C52)</f>
        <v>0</v>
      </c>
      <c r="D47" s="416">
        <f>SUM(D48:D52)+SUM(D48:D52)</f>
        <v>0</v>
      </c>
      <c r="E47" s="416">
        <f>SUM(E48:E52)+SUM(E48:E52)</f>
        <v>0</v>
      </c>
    </row>
    <row r="48" spans="1:5" s="209" customFormat="1" ht="15.75" x14ac:dyDescent="0.25">
      <c r="A48" s="366" t="s">
        <v>182</v>
      </c>
      <c r="B48" s="425" t="s">
        <v>183</v>
      </c>
      <c r="C48" s="434"/>
      <c r="D48" s="434"/>
      <c r="E48" s="434"/>
    </row>
    <row r="49" spans="1:5" s="209" customFormat="1" ht="15.75" x14ac:dyDescent="0.25">
      <c r="A49" s="368" t="s">
        <v>184</v>
      </c>
      <c r="B49" s="426" t="s">
        <v>185</v>
      </c>
      <c r="C49" s="432"/>
      <c r="D49" s="432"/>
      <c r="E49" s="432"/>
    </row>
    <row r="50" spans="1:5" s="209" customFormat="1" ht="15.75" x14ac:dyDescent="0.25">
      <c r="A50" s="368" t="s">
        <v>186</v>
      </c>
      <c r="B50" s="426" t="s">
        <v>187</v>
      </c>
      <c r="C50" s="432"/>
      <c r="D50" s="432"/>
      <c r="E50" s="432"/>
    </row>
    <row r="51" spans="1:5" s="209" customFormat="1" ht="15.75" x14ac:dyDescent="0.25">
      <c r="A51" s="368" t="s">
        <v>188</v>
      </c>
      <c r="B51" s="426" t="s">
        <v>189</v>
      </c>
      <c r="C51" s="432"/>
      <c r="D51" s="432"/>
      <c r="E51" s="432"/>
    </row>
    <row r="52" spans="1:5" s="210" customFormat="1" ht="16.5" thickBot="1" x14ac:dyDescent="0.3">
      <c r="A52" s="370" t="s">
        <v>190</v>
      </c>
      <c r="B52" s="429" t="s">
        <v>191</v>
      </c>
      <c r="C52" s="433"/>
      <c r="D52" s="433"/>
      <c r="E52" s="433"/>
    </row>
    <row r="53" spans="1:5" s="209" customFormat="1" ht="16.5" thickBot="1" x14ac:dyDescent="0.3">
      <c r="A53" s="363" t="s">
        <v>192</v>
      </c>
      <c r="B53" s="424" t="s">
        <v>193</v>
      </c>
      <c r="C53" s="416">
        <f>SUM(C54:C56)</f>
        <v>0</v>
      </c>
      <c r="D53" s="416">
        <f>SUM(D54:D56)</f>
        <v>0</v>
      </c>
      <c r="E53" s="416">
        <f>SUM(E54:E56)</f>
        <v>0</v>
      </c>
    </row>
    <row r="54" spans="1:5" s="209" customFormat="1" ht="18" customHeight="1" x14ac:dyDescent="0.25">
      <c r="A54" s="366" t="s">
        <v>194</v>
      </c>
      <c r="B54" s="425" t="s">
        <v>195</v>
      </c>
      <c r="C54" s="417"/>
      <c r="D54" s="417"/>
      <c r="E54" s="417"/>
    </row>
    <row r="55" spans="1:5" s="209" customFormat="1" ht="15.75" x14ac:dyDescent="0.25">
      <c r="A55" s="368" t="s">
        <v>196</v>
      </c>
      <c r="B55" s="426" t="s">
        <v>197</v>
      </c>
      <c r="C55" s="406"/>
      <c r="D55" s="406"/>
      <c r="E55" s="406"/>
    </row>
    <row r="56" spans="1:5" s="209" customFormat="1" ht="15.75" x14ac:dyDescent="0.25">
      <c r="A56" s="368" t="s">
        <v>198</v>
      </c>
      <c r="B56" s="426" t="s">
        <v>199</v>
      </c>
      <c r="C56" s="406"/>
      <c r="D56" s="406"/>
      <c r="E56" s="406"/>
    </row>
    <row r="57" spans="1:5" s="209" customFormat="1" ht="16.5" thickBot="1" x14ac:dyDescent="0.3">
      <c r="A57" s="370" t="s">
        <v>200</v>
      </c>
      <c r="B57" s="429" t="s">
        <v>201</v>
      </c>
      <c r="C57" s="407"/>
      <c r="D57" s="407"/>
      <c r="E57" s="407"/>
    </row>
    <row r="58" spans="1:5" s="209" customFormat="1" ht="16.5" thickBot="1" x14ac:dyDescent="0.3">
      <c r="A58" s="363" t="s">
        <v>27</v>
      </c>
      <c r="B58" s="372" t="s">
        <v>202</v>
      </c>
      <c r="C58" s="416">
        <f>SUM(C59:C61)</f>
        <v>264000</v>
      </c>
      <c r="D58" s="416">
        <f>SUM(E58-C58)</f>
        <v>0</v>
      </c>
      <c r="E58" s="416">
        <f>SUM(E59:E61)</f>
        <v>264000</v>
      </c>
    </row>
    <row r="59" spans="1:5" s="209" customFormat="1" ht="19.5" customHeight="1" x14ac:dyDescent="0.25">
      <c r="A59" s="366" t="s">
        <v>203</v>
      </c>
      <c r="B59" s="425" t="s">
        <v>204</v>
      </c>
      <c r="C59" s="432"/>
      <c r="D59" s="432"/>
      <c r="E59" s="432"/>
    </row>
    <row r="60" spans="1:5" s="209" customFormat="1" ht="15.75" x14ac:dyDescent="0.25">
      <c r="A60" s="368" t="s">
        <v>205</v>
      </c>
      <c r="B60" s="426" t="s">
        <v>206</v>
      </c>
      <c r="C60" s="432"/>
      <c r="D60" s="433"/>
      <c r="E60" s="432"/>
    </row>
    <row r="61" spans="1:5" s="209" customFormat="1" ht="15.75" x14ac:dyDescent="0.25">
      <c r="A61" s="368" t="s">
        <v>207</v>
      </c>
      <c r="B61" s="426" t="s">
        <v>208</v>
      </c>
      <c r="C61" s="432">
        <v>264000</v>
      </c>
      <c r="D61" s="249">
        <f>SUM(E61-C61)</f>
        <v>0</v>
      </c>
      <c r="E61" s="432">
        <v>264000</v>
      </c>
    </row>
    <row r="62" spans="1:5" s="209" customFormat="1" ht="16.5" thickBot="1" x14ac:dyDescent="0.3">
      <c r="A62" s="370" t="s">
        <v>209</v>
      </c>
      <c r="B62" s="429" t="s">
        <v>210</v>
      </c>
      <c r="C62" s="432"/>
      <c r="D62" s="250"/>
      <c r="E62" s="432"/>
    </row>
    <row r="63" spans="1:5" s="209" customFormat="1" ht="16.5" thickBot="1" x14ac:dyDescent="0.3">
      <c r="A63" s="363" t="s">
        <v>30</v>
      </c>
      <c r="B63" s="424" t="s">
        <v>335</v>
      </c>
      <c r="C63" s="239">
        <f>SUM(C8,C15,C22,C29,C36,C47,C53,C58)</f>
        <v>264000</v>
      </c>
      <c r="D63" s="416">
        <f>SUM(E63-C63)</f>
        <v>1710912</v>
      </c>
      <c r="E63" s="239">
        <f>SUM(E8,E15,E22,E29,E36,E47,E53,E58)</f>
        <v>1974912</v>
      </c>
    </row>
    <row r="64" spans="1:5" s="209" customFormat="1" ht="16.5" customHeight="1" thickBot="1" x14ac:dyDescent="0.25">
      <c r="A64" s="435" t="s">
        <v>33</v>
      </c>
      <c r="B64" s="372" t="s">
        <v>212</v>
      </c>
      <c r="C64" s="416">
        <f>SUM(C65:C67)</f>
        <v>0</v>
      </c>
      <c r="D64" s="416">
        <f>SUM(D65:D67)</f>
        <v>0</v>
      </c>
      <c r="E64" s="416">
        <f>SUM(E65:E67)</f>
        <v>0</v>
      </c>
    </row>
    <row r="65" spans="1:5" s="209" customFormat="1" ht="15.75" x14ac:dyDescent="0.25">
      <c r="A65" s="366" t="s">
        <v>213</v>
      </c>
      <c r="B65" s="425" t="s">
        <v>214</v>
      </c>
      <c r="C65" s="432"/>
      <c r="D65" s="432"/>
      <c r="E65" s="432"/>
    </row>
    <row r="66" spans="1:5" s="209" customFormat="1" ht="16.5" customHeight="1" x14ac:dyDescent="0.25">
      <c r="A66" s="368" t="s">
        <v>215</v>
      </c>
      <c r="B66" s="426" t="s">
        <v>216</v>
      </c>
      <c r="C66" s="432"/>
      <c r="D66" s="432"/>
      <c r="E66" s="432"/>
    </row>
    <row r="67" spans="1:5" s="209" customFormat="1" ht="16.5" thickBot="1" x14ac:dyDescent="0.3">
      <c r="A67" s="370" t="s">
        <v>217</v>
      </c>
      <c r="B67" s="436" t="s">
        <v>218</v>
      </c>
      <c r="C67" s="432"/>
      <c r="D67" s="432"/>
      <c r="E67" s="432"/>
    </row>
    <row r="68" spans="1:5" s="209" customFormat="1" ht="16.5" thickBot="1" x14ac:dyDescent="0.25">
      <c r="A68" s="435" t="s">
        <v>36</v>
      </c>
      <c r="B68" s="372" t="s">
        <v>219</v>
      </c>
      <c r="C68" s="416">
        <f>SUM(C69:C72)</f>
        <v>0</v>
      </c>
      <c r="D68" s="416">
        <f>SUM(D69:D72)</f>
        <v>0</v>
      </c>
      <c r="E68" s="416">
        <f>SUM(E69:E72)</f>
        <v>0</v>
      </c>
    </row>
    <row r="69" spans="1:5" s="209" customFormat="1" ht="15.75" x14ac:dyDescent="0.25">
      <c r="A69" s="366" t="s">
        <v>220</v>
      </c>
      <c r="B69" s="425" t="s">
        <v>221</v>
      </c>
      <c r="C69" s="432"/>
      <c r="D69" s="432"/>
      <c r="E69" s="432"/>
    </row>
    <row r="70" spans="1:5" s="209" customFormat="1" ht="15.75" x14ac:dyDescent="0.25">
      <c r="A70" s="368" t="s">
        <v>222</v>
      </c>
      <c r="B70" s="426" t="s">
        <v>223</v>
      </c>
      <c r="C70" s="432"/>
      <c r="D70" s="432"/>
      <c r="E70" s="432"/>
    </row>
    <row r="71" spans="1:5" s="209" customFormat="1" ht="15.75" x14ac:dyDescent="0.25">
      <c r="A71" s="368" t="s">
        <v>224</v>
      </c>
      <c r="B71" s="426" t="s">
        <v>225</v>
      </c>
      <c r="C71" s="432"/>
      <c r="D71" s="432"/>
      <c r="E71" s="432"/>
    </row>
    <row r="72" spans="1:5" s="209" customFormat="1" ht="16.5" thickBot="1" x14ac:dyDescent="0.3">
      <c r="A72" s="370" t="s">
        <v>226</v>
      </c>
      <c r="B72" s="429" t="s">
        <v>227</v>
      </c>
      <c r="C72" s="432"/>
      <c r="D72" s="432"/>
      <c r="E72" s="432"/>
    </row>
    <row r="73" spans="1:5" s="209" customFormat="1" ht="16.5" thickBot="1" x14ac:dyDescent="0.25">
      <c r="A73" s="435" t="s">
        <v>39</v>
      </c>
      <c r="B73" s="372" t="s">
        <v>228</v>
      </c>
      <c r="C73" s="416">
        <f>SUM(C74:C75)</f>
        <v>636906</v>
      </c>
      <c r="D73" s="416">
        <f>SUM(E73-C73)</f>
        <v>3109940</v>
      </c>
      <c r="E73" s="416">
        <f>SUM(E74:E75)</f>
        <v>3746846</v>
      </c>
    </row>
    <row r="74" spans="1:5" s="209" customFormat="1" ht="16.5" thickBot="1" x14ac:dyDescent="0.3">
      <c r="A74" s="366" t="s">
        <v>229</v>
      </c>
      <c r="B74" s="425" t="s">
        <v>230</v>
      </c>
      <c r="C74" s="432">
        <v>636906</v>
      </c>
      <c r="D74" s="416">
        <f>SUM(E74-C74)</f>
        <v>3109940</v>
      </c>
      <c r="E74" s="432">
        <v>3746846</v>
      </c>
    </row>
    <row r="75" spans="1:5" s="209" customFormat="1" ht="16.5" thickBot="1" x14ac:dyDescent="0.3">
      <c r="A75" s="370" t="s">
        <v>231</v>
      </c>
      <c r="B75" s="429" t="s">
        <v>232</v>
      </c>
      <c r="C75" s="432"/>
      <c r="D75" s="432"/>
      <c r="E75" s="432"/>
    </row>
    <row r="76" spans="1:5" s="208" customFormat="1" ht="16.5" thickBot="1" x14ac:dyDescent="0.25">
      <c r="A76" s="435" t="s">
        <v>42</v>
      </c>
      <c r="B76" s="372" t="s">
        <v>351</v>
      </c>
      <c r="C76" s="416">
        <f>SUM(C77:C80)</f>
        <v>43685600</v>
      </c>
      <c r="D76" s="416">
        <f>SUM(E76-C76)</f>
        <v>6601755</v>
      </c>
      <c r="E76" s="416">
        <f>SUM(E77:E80)</f>
        <v>50287355</v>
      </c>
    </row>
    <row r="77" spans="1:5" s="209" customFormat="1" ht="15.75" x14ac:dyDescent="0.25">
      <c r="A77" s="366" t="s">
        <v>234</v>
      </c>
      <c r="B77" s="425" t="s">
        <v>235</v>
      </c>
      <c r="C77" s="432"/>
      <c r="D77" s="432"/>
      <c r="E77" s="432"/>
    </row>
    <row r="78" spans="1:5" s="209" customFormat="1" ht="15.75" x14ac:dyDescent="0.25">
      <c r="A78" s="368" t="s">
        <v>236</v>
      </c>
      <c r="B78" s="426" t="s">
        <v>237</v>
      </c>
      <c r="C78" s="432"/>
      <c r="D78" s="432"/>
      <c r="E78" s="432"/>
    </row>
    <row r="79" spans="1:5" s="209" customFormat="1" ht="16.5" thickBot="1" x14ac:dyDescent="0.3">
      <c r="A79" s="368" t="s">
        <v>337</v>
      </c>
      <c r="B79" s="426" t="s">
        <v>239</v>
      </c>
      <c r="C79" s="432"/>
      <c r="D79" s="432"/>
      <c r="E79" s="432"/>
    </row>
    <row r="80" spans="1:5" s="209" customFormat="1" ht="16.5" thickBot="1" x14ac:dyDescent="0.3">
      <c r="A80" s="376" t="s">
        <v>240</v>
      </c>
      <c r="B80" s="437" t="s">
        <v>43</v>
      </c>
      <c r="C80" s="438">
        <v>43685600</v>
      </c>
      <c r="D80" s="416">
        <f>SUM(E80-C80)</f>
        <v>6601755</v>
      </c>
      <c r="E80" s="438">
        <v>50287355</v>
      </c>
    </row>
    <row r="81" spans="1:5" s="209" customFormat="1" ht="16.5" thickBot="1" x14ac:dyDescent="0.25">
      <c r="A81" s="435" t="s">
        <v>45</v>
      </c>
      <c r="B81" s="372" t="s">
        <v>242</v>
      </c>
      <c r="C81" s="416"/>
      <c r="D81" s="416"/>
      <c r="E81" s="416"/>
    </row>
    <row r="82" spans="1:5" s="209" customFormat="1" ht="15.75" x14ac:dyDescent="0.25">
      <c r="A82" s="439" t="s">
        <v>243</v>
      </c>
      <c r="B82" s="425" t="s">
        <v>244</v>
      </c>
      <c r="C82" s="432"/>
      <c r="D82" s="432"/>
      <c r="E82" s="432"/>
    </row>
    <row r="83" spans="1:5" s="209" customFormat="1" ht="15.75" x14ac:dyDescent="0.25">
      <c r="A83" s="440" t="s">
        <v>245</v>
      </c>
      <c r="B83" s="426" t="s">
        <v>246</v>
      </c>
      <c r="C83" s="432"/>
      <c r="D83" s="432"/>
      <c r="E83" s="432"/>
    </row>
    <row r="84" spans="1:5" s="209" customFormat="1" ht="15.75" x14ac:dyDescent="0.25">
      <c r="A84" s="440" t="s">
        <v>247</v>
      </c>
      <c r="B84" s="426" t="s">
        <v>248</v>
      </c>
      <c r="C84" s="432"/>
      <c r="D84" s="432"/>
      <c r="E84" s="432"/>
    </row>
    <row r="85" spans="1:5" s="208" customFormat="1" ht="16.5" thickBot="1" x14ac:dyDescent="0.3">
      <c r="A85" s="441" t="s">
        <v>249</v>
      </c>
      <c r="B85" s="429" t="s">
        <v>250</v>
      </c>
      <c r="C85" s="432"/>
      <c r="D85" s="432"/>
      <c r="E85" s="432"/>
    </row>
    <row r="86" spans="1:5" s="208" customFormat="1" ht="16.5" customHeight="1" thickBot="1" x14ac:dyDescent="0.25">
      <c r="A86" s="435" t="s">
        <v>48</v>
      </c>
      <c r="B86" s="372" t="s">
        <v>251</v>
      </c>
      <c r="C86" s="442"/>
      <c r="D86" s="442"/>
      <c r="E86" s="442"/>
    </row>
    <row r="87" spans="1:5" s="208" customFormat="1" ht="16.5" customHeight="1" thickBot="1" x14ac:dyDescent="0.25">
      <c r="A87" s="435" t="s">
        <v>51</v>
      </c>
      <c r="B87" s="443" t="s">
        <v>252</v>
      </c>
      <c r="C87" s="239">
        <f>SUM(C64,C68,C73,C76,C81,C86)</f>
        <v>44322506</v>
      </c>
      <c r="D87" s="416">
        <f>SUM(E87-C87)</f>
        <v>9711695</v>
      </c>
      <c r="E87" s="239">
        <f>SUM(E64,E68,E73,E76,E81,E86)</f>
        <v>54034201</v>
      </c>
    </row>
    <row r="88" spans="1:5" s="208" customFormat="1" ht="16.5" thickBot="1" x14ac:dyDescent="0.25">
      <c r="A88" s="444" t="s">
        <v>54</v>
      </c>
      <c r="B88" s="445" t="s">
        <v>352</v>
      </c>
      <c r="C88" s="239">
        <f>SUM(C63,C87)</f>
        <v>44586506</v>
      </c>
      <c r="D88" s="416">
        <f>SUM(E88-C88)</f>
        <v>11422607</v>
      </c>
      <c r="E88" s="239">
        <f>SUM(E63,E87)</f>
        <v>56009113</v>
      </c>
    </row>
    <row r="89" spans="1:5" s="209" customFormat="1" ht="16.5" thickBot="1" x14ac:dyDescent="0.3">
      <c r="A89" s="201"/>
      <c r="B89" s="211"/>
      <c r="C89" s="212"/>
      <c r="D89" s="212"/>
      <c r="E89" s="212"/>
    </row>
    <row r="90" spans="1:5" s="206" customFormat="1" ht="16.5" thickBot="1" x14ac:dyDescent="0.3">
      <c r="A90" s="395" t="s">
        <v>5</v>
      </c>
      <c r="B90" s="396"/>
      <c r="C90" s="453"/>
      <c r="D90" s="454"/>
      <c r="E90" s="213"/>
    </row>
    <row r="91" spans="1:5" s="208" customFormat="1" ht="16.5" thickBot="1" x14ac:dyDescent="0.3">
      <c r="A91" s="364" t="s">
        <v>10</v>
      </c>
      <c r="B91" s="401" t="s">
        <v>353</v>
      </c>
      <c r="C91" s="402">
        <f>SUM(C92:C96)</f>
        <v>44322506</v>
      </c>
      <c r="D91" s="239">
        <f t="shared" ref="D91:D94" si="0">SUM(E91-C91)</f>
        <v>11422607</v>
      </c>
      <c r="E91" s="402">
        <f>SUM(E92:E96)</f>
        <v>55745113</v>
      </c>
    </row>
    <row r="92" spans="1:5" s="207" customFormat="1" ht="15.75" x14ac:dyDescent="0.25">
      <c r="A92" s="382" t="s">
        <v>109</v>
      </c>
      <c r="B92" s="403" t="s">
        <v>259</v>
      </c>
      <c r="C92" s="404">
        <v>32991851</v>
      </c>
      <c r="D92" s="238">
        <f t="shared" si="0"/>
        <v>6649503</v>
      </c>
      <c r="E92" s="404">
        <v>39641354</v>
      </c>
    </row>
    <row r="93" spans="1:5" s="207" customFormat="1" ht="15.75" x14ac:dyDescent="0.25">
      <c r="A93" s="368" t="s">
        <v>111</v>
      </c>
      <c r="B93" s="405" t="s">
        <v>15</v>
      </c>
      <c r="C93" s="406">
        <v>6171654</v>
      </c>
      <c r="D93" s="236">
        <f t="shared" si="0"/>
        <v>1463316</v>
      </c>
      <c r="E93" s="406">
        <v>7634970</v>
      </c>
    </row>
    <row r="94" spans="1:5" s="207" customFormat="1" ht="15.75" x14ac:dyDescent="0.25">
      <c r="A94" s="368" t="s">
        <v>113</v>
      </c>
      <c r="B94" s="405" t="s">
        <v>260</v>
      </c>
      <c r="C94" s="407">
        <v>5159001</v>
      </c>
      <c r="D94" s="236">
        <f t="shared" si="0"/>
        <v>3309788</v>
      </c>
      <c r="E94" s="407">
        <v>8468789</v>
      </c>
    </row>
    <row r="95" spans="1:5" s="207" customFormat="1" ht="15.75" x14ac:dyDescent="0.25">
      <c r="A95" s="368" t="s">
        <v>115</v>
      </c>
      <c r="B95" s="405" t="s">
        <v>19</v>
      </c>
      <c r="C95" s="407"/>
      <c r="D95" s="408"/>
      <c r="E95" s="407"/>
    </row>
    <row r="96" spans="1:5" s="207" customFormat="1" ht="15.75" x14ac:dyDescent="0.25">
      <c r="A96" s="368" t="s">
        <v>261</v>
      </c>
      <c r="B96" s="409" t="s">
        <v>21</v>
      </c>
      <c r="C96" s="407"/>
      <c r="D96" s="407"/>
      <c r="E96" s="407"/>
    </row>
    <row r="97" spans="1:5" s="207" customFormat="1" ht="15.75" x14ac:dyDescent="0.25">
      <c r="A97" s="368" t="s">
        <v>119</v>
      </c>
      <c r="B97" s="405" t="s">
        <v>354</v>
      </c>
      <c r="C97" s="407"/>
      <c r="D97" s="407"/>
      <c r="E97" s="407"/>
    </row>
    <row r="98" spans="1:5" s="207" customFormat="1" ht="15.75" x14ac:dyDescent="0.25">
      <c r="A98" s="368" t="s">
        <v>263</v>
      </c>
      <c r="B98" s="410" t="s">
        <v>264</v>
      </c>
      <c r="C98" s="407"/>
      <c r="D98" s="407"/>
      <c r="E98" s="407"/>
    </row>
    <row r="99" spans="1:5" s="207" customFormat="1" ht="21" customHeight="1" x14ac:dyDescent="0.25">
      <c r="A99" s="368" t="s">
        <v>265</v>
      </c>
      <c r="B99" s="411" t="s">
        <v>266</v>
      </c>
      <c r="C99" s="407"/>
      <c r="D99" s="407"/>
      <c r="E99" s="407"/>
    </row>
    <row r="100" spans="1:5" s="207" customFormat="1" ht="15.75" x14ac:dyDescent="0.25">
      <c r="A100" s="368" t="s">
        <v>267</v>
      </c>
      <c r="B100" s="411" t="s">
        <v>268</v>
      </c>
      <c r="C100" s="407"/>
      <c r="D100" s="407"/>
      <c r="E100" s="407"/>
    </row>
    <row r="101" spans="1:5" s="207" customFormat="1" ht="15.75" x14ac:dyDescent="0.25">
      <c r="A101" s="368" t="s">
        <v>269</v>
      </c>
      <c r="B101" s="410" t="s">
        <v>270</v>
      </c>
      <c r="C101" s="407"/>
      <c r="D101" s="407"/>
      <c r="E101" s="407"/>
    </row>
    <row r="102" spans="1:5" s="207" customFormat="1" ht="15.75" x14ac:dyDescent="0.25">
      <c r="A102" s="368" t="s">
        <v>271</v>
      </c>
      <c r="B102" s="410" t="s">
        <v>272</v>
      </c>
      <c r="C102" s="407"/>
      <c r="D102" s="407"/>
      <c r="E102" s="407"/>
    </row>
    <row r="103" spans="1:5" s="207" customFormat="1" ht="15.75" x14ac:dyDescent="0.25">
      <c r="A103" s="368" t="s">
        <v>273</v>
      </c>
      <c r="B103" s="411" t="s">
        <v>274</v>
      </c>
      <c r="C103" s="407"/>
      <c r="D103" s="407"/>
      <c r="E103" s="407"/>
    </row>
    <row r="104" spans="1:5" s="207" customFormat="1" ht="15.75" x14ac:dyDescent="0.25">
      <c r="A104" s="376" t="s">
        <v>275</v>
      </c>
      <c r="B104" s="412" t="s">
        <v>276</v>
      </c>
      <c r="C104" s="407"/>
      <c r="D104" s="407"/>
      <c r="E104" s="407"/>
    </row>
    <row r="105" spans="1:5" s="207" customFormat="1" ht="15.75" x14ac:dyDescent="0.25">
      <c r="A105" s="368" t="s">
        <v>277</v>
      </c>
      <c r="B105" s="412" t="s">
        <v>278</v>
      </c>
      <c r="C105" s="407"/>
      <c r="D105" s="407"/>
      <c r="E105" s="407"/>
    </row>
    <row r="106" spans="1:5" s="207" customFormat="1" ht="16.5" customHeight="1" thickBot="1" x14ac:dyDescent="0.3">
      <c r="A106" s="389" t="s">
        <v>279</v>
      </c>
      <c r="B106" s="413" t="s">
        <v>280</v>
      </c>
      <c r="C106" s="414"/>
      <c r="D106" s="414"/>
      <c r="E106" s="414"/>
    </row>
    <row r="107" spans="1:5" s="207" customFormat="1" ht="16.5" thickBot="1" x14ac:dyDescent="0.3">
      <c r="A107" s="363" t="s">
        <v>13</v>
      </c>
      <c r="B107" s="415" t="s">
        <v>355</v>
      </c>
      <c r="C107" s="416">
        <f>SUM(C108+C110+C112)</f>
        <v>264000</v>
      </c>
      <c r="D107" s="237">
        <f t="shared" ref="D107" si="1">SUM(E107-C107)</f>
        <v>0</v>
      </c>
      <c r="E107" s="416">
        <f>SUM(E108+E110+E112)</f>
        <v>264000</v>
      </c>
    </row>
    <row r="108" spans="1:5" s="207" customFormat="1" ht="15.75" x14ac:dyDescent="0.25">
      <c r="A108" s="366" t="s">
        <v>122</v>
      </c>
      <c r="B108" s="405" t="s">
        <v>69</v>
      </c>
      <c r="C108" s="417"/>
      <c r="D108" s="417"/>
      <c r="E108" s="417"/>
    </row>
    <row r="109" spans="1:5" s="207" customFormat="1" ht="15.75" x14ac:dyDescent="0.25">
      <c r="A109" s="366" t="s">
        <v>124</v>
      </c>
      <c r="B109" s="418" t="s">
        <v>282</v>
      </c>
      <c r="C109" s="417"/>
      <c r="D109" s="417"/>
      <c r="E109" s="417"/>
    </row>
    <row r="110" spans="1:5" s="207" customFormat="1" ht="15.75" x14ac:dyDescent="0.25">
      <c r="A110" s="366" t="s">
        <v>126</v>
      </c>
      <c r="B110" s="418" t="s">
        <v>73</v>
      </c>
      <c r="C110" s="406"/>
      <c r="D110" s="406"/>
      <c r="E110" s="406"/>
    </row>
    <row r="111" spans="1:5" s="207" customFormat="1" ht="15.75" x14ac:dyDescent="0.25">
      <c r="A111" s="366" t="s">
        <v>128</v>
      </c>
      <c r="B111" s="418" t="s">
        <v>283</v>
      </c>
      <c r="C111" s="406"/>
      <c r="D111" s="406"/>
      <c r="E111" s="406"/>
    </row>
    <row r="112" spans="1:5" s="207" customFormat="1" ht="15.75" x14ac:dyDescent="0.25">
      <c r="A112" s="366" t="s">
        <v>130</v>
      </c>
      <c r="B112" s="371" t="s">
        <v>77</v>
      </c>
      <c r="C112" s="406">
        <v>264000</v>
      </c>
      <c r="D112" s="236">
        <f t="shared" ref="D112" si="2">SUM(E112-C112)</f>
        <v>0</v>
      </c>
      <c r="E112" s="406">
        <v>264000</v>
      </c>
    </row>
    <row r="113" spans="1:5" s="207" customFormat="1" ht="15.75" x14ac:dyDescent="0.25">
      <c r="A113" s="366" t="s">
        <v>132</v>
      </c>
      <c r="B113" s="369" t="s">
        <v>356</v>
      </c>
      <c r="C113" s="406"/>
      <c r="D113" s="406"/>
      <c r="E113" s="406"/>
    </row>
    <row r="114" spans="1:5" s="207" customFormat="1" ht="15.75" x14ac:dyDescent="0.25">
      <c r="A114" s="366" t="s">
        <v>285</v>
      </c>
      <c r="B114" s="419" t="s">
        <v>286</v>
      </c>
      <c r="C114" s="406"/>
      <c r="D114" s="406"/>
      <c r="E114" s="406"/>
    </row>
    <row r="115" spans="1:5" s="207" customFormat="1" ht="17.25" customHeight="1" x14ac:dyDescent="0.25">
      <c r="A115" s="366" t="s">
        <v>287</v>
      </c>
      <c r="B115" s="411" t="s">
        <v>268</v>
      </c>
      <c r="C115" s="406"/>
      <c r="D115" s="406"/>
      <c r="E115" s="406"/>
    </row>
    <row r="116" spans="1:5" s="207" customFormat="1" ht="15.75" x14ac:dyDescent="0.25">
      <c r="A116" s="366" t="s">
        <v>288</v>
      </c>
      <c r="B116" s="411" t="s">
        <v>289</v>
      </c>
      <c r="C116" s="406">
        <v>264000</v>
      </c>
      <c r="D116" s="236">
        <f t="shared" ref="D116" si="3">SUM(E116-C116)</f>
        <v>0</v>
      </c>
      <c r="E116" s="406">
        <v>264000</v>
      </c>
    </row>
    <row r="117" spans="1:5" s="207" customFormat="1" ht="16.5" customHeight="1" x14ac:dyDescent="0.25">
      <c r="A117" s="366" t="s">
        <v>290</v>
      </c>
      <c r="B117" s="411" t="s">
        <v>291</v>
      </c>
      <c r="C117" s="406"/>
      <c r="D117" s="406"/>
      <c r="E117" s="406"/>
    </row>
    <row r="118" spans="1:5" s="207" customFormat="1" ht="15.75" x14ac:dyDescent="0.25">
      <c r="A118" s="366" t="s">
        <v>292</v>
      </c>
      <c r="B118" s="411" t="s">
        <v>274</v>
      </c>
      <c r="C118" s="406"/>
      <c r="D118" s="406"/>
      <c r="E118" s="406"/>
    </row>
    <row r="119" spans="1:5" s="207" customFormat="1" ht="15.75" x14ac:dyDescent="0.25">
      <c r="A119" s="366" t="s">
        <v>293</v>
      </c>
      <c r="B119" s="411" t="s">
        <v>294</v>
      </c>
      <c r="C119" s="406"/>
      <c r="D119" s="406"/>
      <c r="E119" s="406"/>
    </row>
    <row r="120" spans="1:5" s="207" customFormat="1" ht="19.5" customHeight="1" thickBot="1" x14ac:dyDescent="0.3">
      <c r="A120" s="376" t="s">
        <v>295</v>
      </c>
      <c r="B120" s="411" t="s">
        <v>296</v>
      </c>
      <c r="C120" s="407"/>
      <c r="D120" s="407"/>
      <c r="E120" s="407"/>
    </row>
    <row r="121" spans="1:5" s="207" customFormat="1" ht="16.5" thickBot="1" x14ac:dyDescent="0.3">
      <c r="A121" s="363" t="s">
        <v>7</v>
      </c>
      <c r="B121" s="420" t="s">
        <v>297</v>
      </c>
      <c r="C121" s="416"/>
      <c r="D121" s="237">
        <f t="shared" ref="D121" si="4">SUM(E121-C121)</f>
        <v>0</v>
      </c>
      <c r="E121" s="416"/>
    </row>
    <row r="122" spans="1:5" s="207" customFormat="1" ht="15.75" x14ac:dyDescent="0.25">
      <c r="A122" s="366" t="s">
        <v>135</v>
      </c>
      <c r="B122" s="421" t="s">
        <v>298</v>
      </c>
      <c r="C122" s="417"/>
      <c r="D122" s="417"/>
      <c r="E122" s="417"/>
    </row>
    <row r="123" spans="1:5" s="207" customFormat="1" ht="16.5" thickBot="1" x14ac:dyDescent="0.3">
      <c r="A123" s="370" t="s">
        <v>137</v>
      </c>
      <c r="B123" s="418" t="s">
        <v>299</v>
      </c>
      <c r="C123" s="407"/>
      <c r="D123" s="407"/>
      <c r="E123" s="407"/>
    </row>
    <row r="124" spans="1:5" s="207" customFormat="1" ht="16.5" thickBot="1" x14ac:dyDescent="0.3">
      <c r="A124" s="363" t="s">
        <v>8</v>
      </c>
      <c r="B124" s="420" t="s">
        <v>300</v>
      </c>
      <c r="C124" s="416">
        <f>SUM(C91,C107,C121)</f>
        <v>44586506</v>
      </c>
      <c r="D124" s="239">
        <f t="shared" ref="D124" si="5">SUM(E124-C124)</f>
        <v>11422607</v>
      </c>
      <c r="E124" s="416">
        <f>SUM(E91,E107,E121)</f>
        <v>56009113</v>
      </c>
    </row>
    <row r="125" spans="1:5" s="207" customFormat="1" ht="20.25" customHeight="1" thickBot="1" x14ac:dyDescent="0.3">
      <c r="A125" s="363" t="s">
        <v>9</v>
      </c>
      <c r="B125" s="420" t="s">
        <v>301</v>
      </c>
      <c r="C125" s="416"/>
      <c r="D125" s="416"/>
      <c r="E125" s="416"/>
    </row>
    <row r="126" spans="1:5" s="208" customFormat="1" ht="15.75" x14ac:dyDescent="0.25">
      <c r="A126" s="366" t="s">
        <v>162</v>
      </c>
      <c r="B126" s="421" t="s">
        <v>302</v>
      </c>
      <c r="C126" s="406"/>
      <c r="D126" s="406"/>
      <c r="E126" s="406"/>
    </row>
    <row r="127" spans="1:5" s="207" customFormat="1" ht="15.75" x14ac:dyDescent="0.25">
      <c r="A127" s="366" t="s">
        <v>164</v>
      </c>
      <c r="B127" s="421" t="s">
        <v>303</v>
      </c>
      <c r="C127" s="406"/>
      <c r="D127" s="406"/>
      <c r="E127" s="406"/>
    </row>
    <row r="128" spans="1:5" s="207" customFormat="1" ht="16.5" thickBot="1" x14ac:dyDescent="0.3">
      <c r="A128" s="376" t="s">
        <v>166</v>
      </c>
      <c r="B128" s="409" t="s">
        <v>304</v>
      </c>
      <c r="C128" s="406"/>
      <c r="D128" s="406"/>
      <c r="E128" s="406"/>
    </row>
    <row r="129" spans="1:13" s="207" customFormat="1" ht="16.5" thickBot="1" x14ac:dyDescent="0.3">
      <c r="A129" s="363" t="s">
        <v>22</v>
      </c>
      <c r="B129" s="420" t="s">
        <v>305</v>
      </c>
      <c r="C129" s="416">
        <f>+C130+C131+C132+C133</f>
        <v>0</v>
      </c>
      <c r="D129" s="416">
        <f>+D130+D131+D132+D133</f>
        <v>0</v>
      </c>
      <c r="E129" s="416">
        <f>+E130+E131+E132+E133</f>
        <v>0</v>
      </c>
    </row>
    <row r="130" spans="1:13" s="207" customFormat="1" ht="15.75" x14ac:dyDescent="0.25">
      <c r="A130" s="366" t="s">
        <v>182</v>
      </c>
      <c r="B130" s="421" t="s">
        <v>306</v>
      </c>
      <c r="C130" s="406"/>
      <c r="D130" s="406"/>
      <c r="E130" s="406"/>
    </row>
    <row r="131" spans="1:13" s="207" customFormat="1" ht="15.75" x14ac:dyDescent="0.25">
      <c r="A131" s="366" t="s">
        <v>184</v>
      </c>
      <c r="B131" s="421" t="s">
        <v>307</v>
      </c>
      <c r="C131" s="406"/>
      <c r="D131" s="406"/>
      <c r="E131" s="406"/>
    </row>
    <row r="132" spans="1:13" s="207" customFormat="1" ht="15.75" x14ac:dyDescent="0.25">
      <c r="A132" s="366" t="s">
        <v>186</v>
      </c>
      <c r="B132" s="421" t="s">
        <v>308</v>
      </c>
      <c r="C132" s="406"/>
      <c r="D132" s="406"/>
      <c r="E132" s="406"/>
    </row>
    <row r="133" spans="1:13" s="208" customFormat="1" ht="16.5" thickBot="1" x14ac:dyDescent="0.3">
      <c r="A133" s="376" t="s">
        <v>188</v>
      </c>
      <c r="B133" s="409" t="s">
        <v>309</v>
      </c>
      <c r="C133" s="406"/>
      <c r="D133" s="406"/>
      <c r="E133" s="406"/>
    </row>
    <row r="134" spans="1:13" s="207" customFormat="1" ht="16.5" thickBot="1" x14ac:dyDescent="0.3">
      <c r="A134" s="363" t="s">
        <v>25</v>
      </c>
      <c r="B134" s="420" t="s">
        <v>310</v>
      </c>
      <c r="C134" s="239"/>
      <c r="D134" s="239"/>
      <c r="E134" s="239"/>
      <c r="M134" s="214"/>
    </row>
    <row r="135" spans="1:13" s="207" customFormat="1" ht="15.75" x14ac:dyDescent="0.25">
      <c r="A135" s="366" t="s">
        <v>194</v>
      </c>
      <c r="B135" s="421" t="s">
        <v>311</v>
      </c>
      <c r="C135" s="406"/>
      <c r="D135" s="406"/>
      <c r="E135" s="406"/>
    </row>
    <row r="136" spans="1:13" s="207" customFormat="1" ht="15.75" x14ac:dyDescent="0.25">
      <c r="A136" s="366" t="s">
        <v>196</v>
      </c>
      <c r="B136" s="421" t="s">
        <v>312</v>
      </c>
      <c r="C136" s="406"/>
      <c r="D136" s="406"/>
      <c r="E136" s="406"/>
    </row>
    <row r="137" spans="1:13" s="208" customFormat="1" ht="15.75" x14ac:dyDescent="0.25">
      <c r="A137" s="366" t="s">
        <v>198</v>
      </c>
      <c r="B137" s="421" t="s">
        <v>313</v>
      </c>
      <c r="C137" s="406"/>
      <c r="D137" s="406"/>
      <c r="E137" s="406"/>
    </row>
    <row r="138" spans="1:13" s="208" customFormat="1" ht="16.5" thickBot="1" x14ac:dyDescent="0.3">
      <c r="A138" s="376" t="s">
        <v>200</v>
      </c>
      <c r="B138" s="409" t="s">
        <v>357</v>
      </c>
      <c r="C138" s="406"/>
      <c r="D138" s="406"/>
      <c r="E138" s="406"/>
    </row>
    <row r="139" spans="1:13" s="208" customFormat="1" ht="16.5" thickBot="1" x14ac:dyDescent="0.3">
      <c r="A139" s="363" t="s">
        <v>27</v>
      </c>
      <c r="B139" s="420" t="s">
        <v>315</v>
      </c>
      <c r="C139" s="422">
        <f>+C140+C141+C142+C143</f>
        <v>0</v>
      </c>
      <c r="D139" s="422">
        <f>+D140+D141+D142+D143</f>
        <v>0</v>
      </c>
      <c r="E139" s="422">
        <f>+E140+E141+E142+E143</f>
        <v>0</v>
      </c>
    </row>
    <row r="140" spans="1:13" s="208" customFormat="1" ht="15.75" x14ac:dyDescent="0.25">
      <c r="A140" s="366" t="s">
        <v>203</v>
      </c>
      <c r="B140" s="421" t="s">
        <v>316</v>
      </c>
      <c r="C140" s="406"/>
      <c r="D140" s="406"/>
      <c r="E140" s="406"/>
    </row>
    <row r="141" spans="1:13" s="208" customFormat="1" ht="15.75" x14ac:dyDescent="0.25">
      <c r="A141" s="366" t="s">
        <v>205</v>
      </c>
      <c r="B141" s="421" t="s">
        <v>317</v>
      </c>
      <c r="C141" s="406"/>
      <c r="D141" s="406"/>
      <c r="E141" s="406"/>
    </row>
    <row r="142" spans="1:13" s="208" customFormat="1" ht="15.75" x14ac:dyDescent="0.25">
      <c r="A142" s="366" t="s">
        <v>207</v>
      </c>
      <c r="B142" s="421" t="s">
        <v>318</v>
      </c>
      <c r="C142" s="406"/>
      <c r="D142" s="406"/>
      <c r="E142" s="406"/>
    </row>
    <row r="143" spans="1:13" s="207" customFormat="1" ht="16.5" thickBot="1" x14ac:dyDescent="0.3">
      <c r="A143" s="366" t="s">
        <v>209</v>
      </c>
      <c r="B143" s="421" t="s">
        <v>319</v>
      </c>
      <c r="C143" s="406"/>
      <c r="D143" s="407"/>
      <c r="E143" s="406"/>
    </row>
    <row r="144" spans="1:13" s="207" customFormat="1" ht="16.5" thickBot="1" x14ac:dyDescent="0.3">
      <c r="A144" s="363" t="s">
        <v>30</v>
      </c>
      <c r="B144" s="420" t="s">
        <v>320</v>
      </c>
      <c r="C144" s="423">
        <f>+C125+C129+C134+C139</f>
        <v>0</v>
      </c>
      <c r="D144" s="237">
        <f t="shared" ref="D144:D145" si="6">SUM(E144-C144)</f>
        <v>0</v>
      </c>
      <c r="E144" s="423">
        <f>+E125+E129+E134+E139</f>
        <v>0</v>
      </c>
    </row>
    <row r="145" spans="1:5" s="207" customFormat="1" ht="16.5" thickBot="1" x14ac:dyDescent="0.3">
      <c r="A145" s="379" t="s">
        <v>33</v>
      </c>
      <c r="B145" s="380" t="s">
        <v>321</v>
      </c>
      <c r="C145" s="423">
        <f>+C124+C144</f>
        <v>44586506</v>
      </c>
      <c r="D145" s="239">
        <f t="shared" si="6"/>
        <v>11422607</v>
      </c>
      <c r="E145" s="423">
        <f>+E124+E144</f>
        <v>56009113</v>
      </c>
    </row>
    <row r="146" spans="1:5" s="207" customFormat="1" ht="16.5" thickBot="1" x14ac:dyDescent="0.3">
      <c r="A146" s="201"/>
      <c r="C146" s="215"/>
      <c r="D146" s="215"/>
      <c r="E146" s="215"/>
    </row>
    <row r="147" spans="1:5" s="207" customFormat="1" ht="21" customHeight="1" thickBot="1" x14ac:dyDescent="0.3">
      <c r="A147" s="397" t="s">
        <v>10</v>
      </c>
      <c r="B147" s="398" t="s">
        <v>358</v>
      </c>
      <c r="C147" s="399">
        <v>11</v>
      </c>
      <c r="D147" s="399">
        <v>11</v>
      </c>
      <c r="E147" s="399">
        <v>11</v>
      </c>
    </row>
    <row r="148" spans="1:5" s="207" customFormat="1" ht="21" customHeight="1" thickBot="1" x14ac:dyDescent="0.3">
      <c r="A148" s="397" t="s">
        <v>13</v>
      </c>
      <c r="B148" s="398" t="s">
        <v>359</v>
      </c>
      <c r="C148" s="399"/>
      <c r="D148" s="399"/>
      <c r="E148" s="399"/>
    </row>
    <row r="149" spans="1:5" s="207" customFormat="1" ht="15.75" x14ac:dyDescent="0.25">
      <c r="A149" s="201"/>
      <c r="C149" s="215"/>
      <c r="D149" s="215"/>
      <c r="E149" s="215"/>
    </row>
    <row r="150" spans="1:5" s="207" customFormat="1" ht="16.5" customHeight="1" x14ac:dyDescent="0.25">
      <c r="A150" s="201"/>
      <c r="C150" s="215"/>
      <c r="D150" s="215"/>
      <c r="E150" s="215"/>
    </row>
  </sheetData>
  <mergeCells count="5">
    <mergeCell ref="B3:E3"/>
    <mergeCell ref="B2:E2"/>
    <mergeCell ref="A4:E4"/>
    <mergeCell ref="A7:B7"/>
    <mergeCell ref="A90:B90"/>
  </mergeCells>
  <printOptions horizontalCentered="1"/>
  <pageMargins left="0.39370078740157483" right="0.39370078740157483" top="0.55118110236220474" bottom="0.39370078740157483" header="0.43307086614173229" footer="0.31496062992125984"/>
  <pageSetup paperSize="9" scale="64" orientation="portrait" r:id="rId1"/>
  <headerFooter>
    <oddHeader>&amp;C&amp;"Times New Roman,Félkövér"2019. év&amp;R&amp;"Times New Roman,Félkövér dőlt"5. sz. melléklet</oddHeader>
  </headerFooter>
  <rowBreaks count="2" manualBreakCount="2">
    <brk id="63" max="4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2:K156"/>
  <sheetViews>
    <sheetView view="pageBreakPreview" topLeftCell="A103" zoomScale="60" zoomScaleNormal="100" workbookViewId="0">
      <selection activeCell="F94" sqref="F94"/>
    </sheetView>
  </sheetViews>
  <sheetFormatPr defaultRowHeight="15" x14ac:dyDescent="0.25"/>
  <cols>
    <col min="1" max="1" width="7.28515625" style="93" customWidth="1"/>
    <col min="2" max="2" width="68.5703125" style="96" customWidth="1"/>
    <col min="3" max="5" width="17.85546875" style="95" customWidth="1"/>
    <col min="6" max="7" width="17.85546875" style="96" customWidth="1"/>
    <col min="8" max="258" width="9.140625" style="96"/>
    <col min="259" max="259" width="7.28515625" style="96" customWidth="1"/>
    <col min="260" max="260" width="68.5703125" style="96" customWidth="1"/>
    <col min="261" max="263" width="17.85546875" style="96" customWidth="1"/>
    <col min="264" max="514" width="9.140625" style="96"/>
    <col min="515" max="515" width="7.28515625" style="96" customWidth="1"/>
    <col min="516" max="516" width="68.5703125" style="96" customWidth="1"/>
    <col min="517" max="519" width="17.85546875" style="96" customWidth="1"/>
    <col min="520" max="770" width="9.140625" style="96"/>
    <col min="771" max="771" width="7.28515625" style="96" customWidth="1"/>
    <col min="772" max="772" width="68.5703125" style="96" customWidth="1"/>
    <col min="773" max="775" width="17.85546875" style="96" customWidth="1"/>
    <col min="776" max="1026" width="9.140625" style="96"/>
    <col min="1027" max="1027" width="7.28515625" style="96" customWidth="1"/>
    <col min="1028" max="1028" width="68.5703125" style="96" customWidth="1"/>
    <col min="1029" max="1031" width="17.85546875" style="96" customWidth="1"/>
    <col min="1032" max="1282" width="9.140625" style="96"/>
    <col min="1283" max="1283" width="7.28515625" style="96" customWidth="1"/>
    <col min="1284" max="1284" width="68.5703125" style="96" customWidth="1"/>
    <col min="1285" max="1287" width="17.85546875" style="96" customWidth="1"/>
    <col min="1288" max="1538" width="9.140625" style="96"/>
    <col min="1539" max="1539" width="7.28515625" style="96" customWidth="1"/>
    <col min="1540" max="1540" width="68.5703125" style="96" customWidth="1"/>
    <col min="1541" max="1543" width="17.85546875" style="96" customWidth="1"/>
    <col min="1544" max="1794" width="9.140625" style="96"/>
    <col min="1795" max="1795" width="7.28515625" style="96" customWidth="1"/>
    <col min="1796" max="1796" width="68.5703125" style="96" customWidth="1"/>
    <col min="1797" max="1799" width="17.85546875" style="96" customWidth="1"/>
    <col min="1800" max="2050" width="9.140625" style="96"/>
    <col min="2051" max="2051" width="7.28515625" style="96" customWidth="1"/>
    <col min="2052" max="2052" width="68.5703125" style="96" customWidth="1"/>
    <col min="2053" max="2055" width="17.85546875" style="96" customWidth="1"/>
    <col min="2056" max="2306" width="9.140625" style="96"/>
    <col min="2307" max="2307" width="7.28515625" style="96" customWidth="1"/>
    <col min="2308" max="2308" width="68.5703125" style="96" customWidth="1"/>
    <col min="2309" max="2311" width="17.85546875" style="96" customWidth="1"/>
    <col min="2312" max="2562" width="9.140625" style="96"/>
    <col min="2563" max="2563" width="7.28515625" style="96" customWidth="1"/>
    <col min="2564" max="2564" width="68.5703125" style="96" customWidth="1"/>
    <col min="2565" max="2567" width="17.85546875" style="96" customWidth="1"/>
    <col min="2568" max="2818" width="9.140625" style="96"/>
    <col min="2819" max="2819" width="7.28515625" style="96" customWidth="1"/>
    <col min="2820" max="2820" width="68.5703125" style="96" customWidth="1"/>
    <col min="2821" max="2823" width="17.85546875" style="96" customWidth="1"/>
    <col min="2824" max="3074" width="9.140625" style="96"/>
    <col min="3075" max="3075" width="7.28515625" style="96" customWidth="1"/>
    <col min="3076" max="3076" width="68.5703125" style="96" customWidth="1"/>
    <col min="3077" max="3079" width="17.85546875" style="96" customWidth="1"/>
    <col min="3080" max="3330" width="9.140625" style="96"/>
    <col min="3331" max="3331" width="7.28515625" style="96" customWidth="1"/>
    <col min="3332" max="3332" width="68.5703125" style="96" customWidth="1"/>
    <col min="3333" max="3335" width="17.85546875" style="96" customWidth="1"/>
    <col min="3336" max="3586" width="9.140625" style="96"/>
    <col min="3587" max="3587" width="7.28515625" style="96" customWidth="1"/>
    <col min="3588" max="3588" width="68.5703125" style="96" customWidth="1"/>
    <col min="3589" max="3591" width="17.85546875" style="96" customWidth="1"/>
    <col min="3592" max="3842" width="9.140625" style="96"/>
    <col min="3843" max="3843" width="7.28515625" style="96" customWidth="1"/>
    <col min="3844" max="3844" width="68.5703125" style="96" customWidth="1"/>
    <col min="3845" max="3847" width="17.85546875" style="96" customWidth="1"/>
    <col min="3848" max="4098" width="9.140625" style="96"/>
    <col min="4099" max="4099" width="7.28515625" style="96" customWidth="1"/>
    <col min="4100" max="4100" width="68.5703125" style="96" customWidth="1"/>
    <col min="4101" max="4103" width="17.85546875" style="96" customWidth="1"/>
    <col min="4104" max="4354" width="9.140625" style="96"/>
    <col min="4355" max="4355" width="7.28515625" style="96" customWidth="1"/>
    <col min="4356" max="4356" width="68.5703125" style="96" customWidth="1"/>
    <col min="4357" max="4359" width="17.85546875" style="96" customWidth="1"/>
    <col min="4360" max="4610" width="9.140625" style="96"/>
    <col min="4611" max="4611" width="7.28515625" style="96" customWidth="1"/>
    <col min="4612" max="4612" width="68.5703125" style="96" customWidth="1"/>
    <col min="4613" max="4615" width="17.85546875" style="96" customWidth="1"/>
    <col min="4616" max="4866" width="9.140625" style="96"/>
    <col min="4867" max="4867" width="7.28515625" style="96" customWidth="1"/>
    <col min="4868" max="4868" width="68.5703125" style="96" customWidth="1"/>
    <col min="4869" max="4871" width="17.85546875" style="96" customWidth="1"/>
    <col min="4872" max="5122" width="9.140625" style="96"/>
    <col min="5123" max="5123" width="7.28515625" style="96" customWidth="1"/>
    <col min="5124" max="5124" width="68.5703125" style="96" customWidth="1"/>
    <col min="5125" max="5127" width="17.85546875" style="96" customWidth="1"/>
    <col min="5128" max="5378" width="9.140625" style="96"/>
    <col min="5379" max="5379" width="7.28515625" style="96" customWidth="1"/>
    <col min="5380" max="5380" width="68.5703125" style="96" customWidth="1"/>
    <col min="5381" max="5383" width="17.85546875" style="96" customWidth="1"/>
    <col min="5384" max="5634" width="9.140625" style="96"/>
    <col min="5635" max="5635" width="7.28515625" style="96" customWidth="1"/>
    <col min="5636" max="5636" width="68.5703125" style="96" customWidth="1"/>
    <col min="5637" max="5639" width="17.85546875" style="96" customWidth="1"/>
    <col min="5640" max="5890" width="9.140625" style="96"/>
    <col min="5891" max="5891" width="7.28515625" style="96" customWidth="1"/>
    <col min="5892" max="5892" width="68.5703125" style="96" customWidth="1"/>
    <col min="5893" max="5895" width="17.85546875" style="96" customWidth="1"/>
    <col min="5896" max="6146" width="9.140625" style="96"/>
    <col min="6147" max="6147" width="7.28515625" style="96" customWidth="1"/>
    <col min="6148" max="6148" width="68.5703125" style="96" customWidth="1"/>
    <col min="6149" max="6151" width="17.85546875" style="96" customWidth="1"/>
    <col min="6152" max="6402" width="9.140625" style="96"/>
    <col min="6403" max="6403" width="7.28515625" style="96" customWidth="1"/>
    <col min="6404" max="6404" width="68.5703125" style="96" customWidth="1"/>
    <col min="6405" max="6407" width="17.85546875" style="96" customWidth="1"/>
    <col min="6408" max="6658" width="9.140625" style="96"/>
    <col min="6659" max="6659" width="7.28515625" style="96" customWidth="1"/>
    <col min="6660" max="6660" width="68.5703125" style="96" customWidth="1"/>
    <col min="6661" max="6663" width="17.85546875" style="96" customWidth="1"/>
    <col min="6664" max="6914" width="9.140625" style="96"/>
    <col min="6915" max="6915" width="7.28515625" style="96" customWidth="1"/>
    <col min="6916" max="6916" width="68.5703125" style="96" customWidth="1"/>
    <col min="6917" max="6919" width="17.85546875" style="96" customWidth="1"/>
    <col min="6920" max="7170" width="9.140625" style="96"/>
    <col min="7171" max="7171" width="7.28515625" style="96" customWidth="1"/>
    <col min="7172" max="7172" width="68.5703125" style="96" customWidth="1"/>
    <col min="7173" max="7175" width="17.85546875" style="96" customWidth="1"/>
    <col min="7176" max="7426" width="9.140625" style="96"/>
    <col min="7427" max="7427" width="7.28515625" style="96" customWidth="1"/>
    <col min="7428" max="7428" width="68.5703125" style="96" customWidth="1"/>
    <col min="7429" max="7431" width="17.85546875" style="96" customWidth="1"/>
    <col min="7432" max="7682" width="9.140625" style="96"/>
    <col min="7683" max="7683" width="7.28515625" style="96" customWidth="1"/>
    <col min="7684" max="7684" width="68.5703125" style="96" customWidth="1"/>
    <col min="7685" max="7687" width="17.85546875" style="96" customWidth="1"/>
    <col min="7688" max="7938" width="9.140625" style="96"/>
    <col min="7939" max="7939" width="7.28515625" style="96" customWidth="1"/>
    <col min="7940" max="7940" width="68.5703125" style="96" customWidth="1"/>
    <col min="7941" max="7943" width="17.85546875" style="96" customWidth="1"/>
    <col min="7944" max="8194" width="9.140625" style="96"/>
    <col min="8195" max="8195" width="7.28515625" style="96" customWidth="1"/>
    <col min="8196" max="8196" width="68.5703125" style="96" customWidth="1"/>
    <col min="8197" max="8199" width="17.85546875" style="96" customWidth="1"/>
    <col min="8200" max="8450" width="9.140625" style="96"/>
    <col min="8451" max="8451" width="7.28515625" style="96" customWidth="1"/>
    <col min="8452" max="8452" width="68.5703125" style="96" customWidth="1"/>
    <col min="8453" max="8455" width="17.85546875" style="96" customWidth="1"/>
    <col min="8456" max="8706" width="9.140625" style="96"/>
    <col min="8707" max="8707" width="7.28515625" style="96" customWidth="1"/>
    <col min="8708" max="8708" width="68.5703125" style="96" customWidth="1"/>
    <col min="8709" max="8711" width="17.85546875" style="96" customWidth="1"/>
    <col min="8712" max="8962" width="9.140625" style="96"/>
    <col min="8963" max="8963" width="7.28515625" style="96" customWidth="1"/>
    <col min="8964" max="8964" width="68.5703125" style="96" customWidth="1"/>
    <col min="8965" max="8967" width="17.85546875" style="96" customWidth="1"/>
    <col min="8968" max="9218" width="9.140625" style="96"/>
    <col min="9219" max="9219" width="7.28515625" style="96" customWidth="1"/>
    <col min="9220" max="9220" width="68.5703125" style="96" customWidth="1"/>
    <col min="9221" max="9223" width="17.85546875" style="96" customWidth="1"/>
    <col min="9224" max="9474" width="9.140625" style="96"/>
    <col min="9475" max="9475" width="7.28515625" style="96" customWidth="1"/>
    <col min="9476" max="9476" width="68.5703125" style="96" customWidth="1"/>
    <col min="9477" max="9479" width="17.85546875" style="96" customWidth="1"/>
    <col min="9480" max="9730" width="9.140625" style="96"/>
    <col min="9731" max="9731" width="7.28515625" style="96" customWidth="1"/>
    <col min="9732" max="9732" width="68.5703125" style="96" customWidth="1"/>
    <col min="9733" max="9735" width="17.85546875" style="96" customWidth="1"/>
    <col min="9736" max="9986" width="9.140625" style="96"/>
    <col min="9987" max="9987" width="7.28515625" style="96" customWidth="1"/>
    <col min="9988" max="9988" width="68.5703125" style="96" customWidth="1"/>
    <col min="9989" max="9991" width="17.85546875" style="96" customWidth="1"/>
    <col min="9992" max="10242" width="9.140625" style="96"/>
    <col min="10243" max="10243" width="7.28515625" style="96" customWidth="1"/>
    <col min="10244" max="10244" width="68.5703125" style="96" customWidth="1"/>
    <col min="10245" max="10247" width="17.85546875" style="96" customWidth="1"/>
    <col min="10248" max="10498" width="9.140625" style="96"/>
    <col min="10499" max="10499" width="7.28515625" style="96" customWidth="1"/>
    <col min="10500" max="10500" width="68.5703125" style="96" customWidth="1"/>
    <col min="10501" max="10503" width="17.85546875" style="96" customWidth="1"/>
    <col min="10504" max="10754" width="9.140625" style="96"/>
    <col min="10755" max="10755" width="7.28515625" style="96" customWidth="1"/>
    <col min="10756" max="10756" width="68.5703125" style="96" customWidth="1"/>
    <col min="10757" max="10759" width="17.85546875" style="96" customWidth="1"/>
    <col min="10760" max="11010" width="9.140625" style="96"/>
    <col min="11011" max="11011" width="7.28515625" style="96" customWidth="1"/>
    <col min="11012" max="11012" width="68.5703125" style="96" customWidth="1"/>
    <col min="11013" max="11015" width="17.85546875" style="96" customWidth="1"/>
    <col min="11016" max="11266" width="9.140625" style="96"/>
    <col min="11267" max="11267" width="7.28515625" style="96" customWidth="1"/>
    <col min="11268" max="11268" width="68.5703125" style="96" customWidth="1"/>
    <col min="11269" max="11271" width="17.85546875" style="96" customWidth="1"/>
    <col min="11272" max="11522" width="9.140625" style="96"/>
    <col min="11523" max="11523" width="7.28515625" style="96" customWidth="1"/>
    <col min="11524" max="11524" width="68.5703125" style="96" customWidth="1"/>
    <col min="11525" max="11527" width="17.85546875" style="96" customWidth="1"/>
    <col min="11528" max="11778" width="9.140625" style="96"/>
    <col min="11779" max="11779" width="7.28515625" style="96" customWidth="1"/>
    <col min="11780" max="11780" width="68.5703125" style="96" customWidth="1"/>
    <col min="11781" max="11783" width="17.85546875" style="96" customWidth="1"/>
    <col min="11784" max="12034" width="9.140625" style="96"/>
    <col min="12035" max="12035" width="7.28515625" style="96" customWidth="1"/>
    <col min="12036" max="12036" width="68.5703125" style="96" customWidth="1"/>
    <col min="12037" max="12039" width="17.85546875" style="96" customWidth="1"/>
    <col min="12040" max="12290" width="9.140625" style="96"/>
    <col min="12291" max="12291" width="7.28515625" style="96" customWidth="1"/>
    <col min="12292" max="12292" width="68.5703125" style="96" customWidth="1"/>
    <col min="12293" max="12295" width="17.85546875" style="96" customWidth="1"/>
    <col min="12296" max="12546" width="9.140625" style="96"/>
    <col min="12547" max="12547" width="7.28515625" style="96" customWidth="1"/>
    <col min="12548" max="12548" width="68.5703125" style="96" customWidth="1"/>
    <col min="12549" max="12551" width="17.85546875" style="96" customWidth="1"/>
    <col min="12552" max="12802" width="9.140625" style="96"/>
    <col min="12803" max="12803" width="7.28515625" style="96" customWidth="1"/>
    <col min="12804" max="12804" width="68.5703125" style="96" customWidth="1"/>
    <col min="12805" max="12807" width="17.85546875" style="96" customWidth="1"/>
    <col min="12808" max="13058" width="9.140625" style="96"/>
    <col min="13059" max="13059" width="7.28515625" style="96" customWidth="1"/>
    <col min="13060" max="13060" width="68.5703125" style="96" customWidth="1"/>
    <col min="13061" max="13063" width="17.85546875" style="96" customWidth="1"/>
    <col min="13064" max="13314" width="9.140625" style="96"/>
    <col min="13315" max="13315" width="7.28515625" style="96" customWidth="1"/>
    <col min="13316" max="13316" width="68.5703125" style="96" customWidth="1"/>
    <col min="13317" max="13319" width="17.85546875" style="96" customWidth="1"/>
    <col min="13320" max="13570" width="9.140625" style="96"/>
    <col min="13571" max="13571" width="7.28515625" style="96" customWidth="1"/>
    <col min="13572" max="13572" width="68.5703125" style="96" customWidth="1"/>
    <col min="13573" max="13575" width="17.85546875" style="96" customWidth="1"/>
    <col min="13576" max="13826" width="9.140625" style="96"/>
    <col min="13827" max="13827" width="7.28515625" style="96" customWidth="1"/>
    <col min="13828" max="13828" width="68.5703125" style="96" customWidth="1"/>
    <col min="13829" max="13831" width="17.85546875" style="96" customWidth="1"/>
    <col min="13832" max="14082" width="9.140625" style="96"/>
    <col min="14083" max="14083" width="7.28515625" style="96" customWidth="1"/>
    <col min="14084" max="14084" width="68.5703125" style="96" customWidth="1"/>
    <col min="14085" max="14087" width="17.85546875" style="96" customWidth="1"/>
    <col min="14088" max="14338" width="9.140625" style="96"/>
    <col min="14339" max="14339" width="7.28515625" style="96" customWidth="1"/>
    <col min="14340" max="14340" width="68.5703125" style="96" customWidth="1"/>
    <col min="14341" max="14343" width="17.85546875" style="96" customWidth="1"/>
    <col min="14344" max="14594" width="9.140625" style="96"/>
    <col min="14595" max="14595" width="7.28515625" style="96" customWidth="1"/>
    <col min="14596" max="14596" width="68.5703125" style="96" customWidth="1"/>
    <col min="14597" max="14599" width="17.85546875" style="96" customWidth="1"/>
    <col min="14600" max="14850" width="9.140625" style="96"/>
    <col min="14851" max="14851" width="7.28515625" style="96" customWidth="1"/>
    <col min="14852" max="14852" width="68.5703125" style="96" customWidth="1"/>
    <col min="14853" max="14855" width="17.85546875" style="96" customWidth="1"/>
    <col min="14856" max="15106" width="9.140625" style="96"/>
    <col min="15107" max="15107" width="7.28515625" style="96" customWidth="1"/>
    <col min="15108" max="15108" width="68.5703125" style="96" customWidth="1"/>
    <col min="15109" max="15111" width="17.85546875" style="96" customWidth="1"/>
    <col min="15112" max="15362" width="9.140625" style="96"/>
    <col min="15363" max="15363" width="7.28515625" style="96" customWidth="1"/>
    <col min="15364" max="15364" width="68.5703125" style="96" customWidth="1"/>
    <col min="15365" max="15367" width="17.85546875" style="96" customWidth="1"/>
    <col min="15368" max="15618" width="9.140625" style="96"/>
    <col min="15619" max="15619" width="7.28515625" style="96" customWidth="1"/>
    <col min="15620" max="15620" width="68.5703125" style="96" customWidth="1"/>
    <col min="15621" max="15623" width="17.85546875" style="96" customWidth="1"/>
    <col min="15624" max="15874" width="9.140625" style="96"/>
    <col min="15875" max="15875" width="7.28515625" style="96" customWidth="1"/>
    <col min="15876" max="15876" width="68.5703125" style="96" customWidth="1"/>
    <col min="15877" max="15879" width="17.85546875" style="96" customWidth="1"/>
    <col min="15880" max="16130" width="9.140625" style="96"/>
    <col min="16131" max="16131" width="7.28515625" style="96" customWidth="1"/>
    <col min="16132" max="16132" width="68.5703125" style="96" customWidth="1"/>
    <col min="16133" max="16135" width="17.85546875" style="96" customWidth="1"/>
    <col min="16136" max="16384" width="9.140625" style="96"/>
  </cols>
  <sheetData>
    <row r="2" spans="1:7" s="98" customFormat="1" ht="42.75" x14ac:dyDescent="0.25">
      <c r="A2" s="268" t="s">
        <v>329</v>
      </c>
      <c r="B2" s="268"/>
      <c r="C2" s="97" t="s">
        <v>330</v>
      </c>
      <c r="D2" s="97"/>
      <c r="E2" s="97"/>
      <c r="F2" s="97" t="s">
        <v>331</v>
      </c>
      <c r="G2" s="97" t="s">
        <v>332</v>
      </c>
    </row>
    <row r="3" spans="1:7" s="98" customFormat="1" x14ac:dyDescent="0.25">
      <c r="A3" s="99"/>
      <c r="C3" s="97"/>
      <c r="D3" s="97"/>
      <c r="E3" s="97"/>
      <c r="F3" s="97"/>
      <c r="G3" s="97"/>
    </row>
    <row r="4" spans="1:7" s="98" customFormat="1" x14ac:dyDescent="0.25">
      <c r="A4" s="99"/>
      <c r="B4" s="97" t="s">
        <v>106</v>
      </c>
      <c r="C4" s="97"/>
      <c r="D4" s="97"/>
      <c r="E4" s="97"/>
      <c r="F4" s="97"/>
      <c r="G4" s="97"/>
    </row>
    <row r="5" spans="1:7" ht="15.95" customHeight="1" thickBot="1" x14ac:dyDescent="0.3">
      <c r="A5" s="267"/>
      <c r="B5" s="267"/>
      <c r="D5" s="100"/>
      <c r="E5" s="100"/>
      <c r="F5" s="100"/>
      <c r="G5" s="100" t="s">
        <v>2</v>
      </c>
    </row>
    <row r="6" spans="1:7" ht="29.25" thickBot="1" x14ac:dyDescent="0.3">
      <c r="A6" s="101" t="s">
        <v>333</v>
      </c>
      <c r="B6" s="102" t="s">
        <v>334</v>
      </c>
      <c r="C6" s="103" t="s">
        <v>66</v>
      </c>
      <c r="D6" s="103" t="s">
        <v>365</v>
      </c>
      <c r="E6" s="103" t="s">
        <v>367</v>
      </c>
      <c r="F6" s="104" t="s">
        <v>66</v>
      </c>
      <c r="G6" s="105" t="s">
        <v>66</v>
      </c>
    </row>
    <row r="7" spans="1:7" s="111" customFormat="1" ht="15.75" thickBot="1" x14ac:dyDescent="0.3">
      <c r="A7" s="106">
        <v>1</v>
      </c>
      <c r="B7" s="107">
        <v>2</v>
      </c>
      <c r="C7" s="108">
        <v>3</v>
      </c>
      <c r="D7" s="108">
        <v>4</v>
      </c>
      <c r="E7" s="108">
        <v>5</v>
      </c>
      <c r="F7" s="109">
        <v>6</v>
      </c>
      <c r="G7" s="110">
        <v>7</v>
      </c>
    </row>
    <row r="8" spans="1:7" ht="15.75" thickBot="1" x14ac:dyDescent="0.3">
      <c r="A8" s="101" t="s">
        <v>10</v>
      </c>
      <c r="B8" s="112" t="s">
        <v>108</v>
      </c>
      <c r="C8" s="113">
        <f>SUM(C9:C14)</f>
        <v>0</v>
      </c>
      <c r="D8" s="150">
        <f>SUM(E8-C8)</f>
        <v>0</v>
      </c>
      <c r="E8" s="113">
        <f>SUM(E9:E14)</f>
        <v>0</v>
      </c>
      <c r="F8" s="114">
        <f>SUM(F9:F14)</f>
        <v>0</v>
      </c>
      <c r="G8" s="115">
        <f>SUM(G9:G14)</f>
        <v>0</v>
      </c>
    </row>
    <row r="9" spans="1:7" x14ac:dyDescent="0.25">
      <c r="A9" s="116" t="s">
        <v>109</v>
      </c>
      <c r="B9" s="117" t="s">
        <v>110</v>
      </c>
      <c r="C9" s="118"/>
      <c r="D9" s="118"/>
      <c r="E9" s="118"/>
      <c r="F9" s="119"/>
      <c r="G9" s="120"/>
    </row>
    <row r="10" spans="1:7" x14ac:dyDescent="0.25">
      <c r="A10" s="121" t="s">
        <v>111</v>
      </c>
      <c r="B10" s="122" t="s">
        <v>112</v>
      </c>
      <c r="C10" s="123"/>
      <c r="D10" s="123"/>
      <c r="E10" s="123"/>
      <c r="F10" s="124"/>
      <c r="G10" s="125"/>
    </row>
    <row r="11" spans="1:7" x14ac:dyDescent="0.25">
      <c r="A11" s="121" t="s">
        <v>113</v>
      </c>
      <c r="B11" s="122" t="s">
        <v>114</v>
      </c>
      <c r="C11" s="123"/>
      <c r="D11" s="123"/>
      <c r="E11" s="123"/>
      <c r="F11" s="124"/>
      <c r="G11" s="125"/>
    </row>
    <row r="12" spans="1:7" x14ac:dyDescent="0.25">
      <c r="A12" s="121" t="s">
        <v>115</v>
      </c>
      <c r="B12" s="122" t="s">
        <v>116</v>
      </c>
      <c r="C12" s="123"/>
      <c r="D12" s="123"/>
      <c r="E12" s="123"/>
      <c r="F12" s="124"/>
      <c r="G12" s="125"/>
    </row>
    <row r="13" spans="1:7" x14ac:dyDescent="0.25">
      <c r="A13" s="121" t="s">
        <v>117</v>
      </c>
      <c r="B13" s="122" t="s">
        <v>118</v>
      </c>
      <c r="C13" s="123"/>
      <c r="D13" s="123"/>
      <c r="E13" s="123"/>
      <c r="F13" s="124"/>
      <c r="G13" s="125"/>
    </row>
    <row r="14" spans="1:7" ht="15.75" thickBot="1" x14ac:dyDescent="0.3">
      <c r="A14" s="126" t="s">
        <v>119</v>
      </c>
      <c r="B14" s="127" t="s">
        <v>120</v>
      </c>
      <c r="C14" s="123"/>
      <c r="D14" s="129"/>
      <c r="E14" s="123"/>
      <c r="F14" s="124"/>
      <c r="G14" s="125"/>
    </row>
    <row r="15" spans="1:7" ht="15.75" thickBot="1" x14ac:dyDescent="0.3">
      <c r="A15" s="101" t="s">
        <v>13</v>
      </c>
      <c r="B15" s="128" t="s">
        <v>121</v>
      </c>
      <c r="C15" s="113">
        <f>SUM(C16:C20)</f>
        <v>0</v>
      </c>
      <c r="D15" s="150">
        <f>SUM(E15-C15)</f>
        <v>1710912</v>
      </c>
      <c r="E15" s="113">
        <f>SUM(E16:E21)</f>
        <v>1710912</v>
      </c>
      <c r="F15" s="114">
        <f>SUM(F16:F20)</f>
        <v>0</v>
      </c>
      <c r="G15" s="115">
        <f>SUM(G16:G20)</f>
        <v>0</v>
      </c>
    </row>
    <row r="16" spans="1:7" x14ac:dyDescent="0.25">
      <c r="A16" s="116" t="s">
        <v>122</v>
      </c>
      <c r="B16" s="117" t="s">
        <v>123</v>
      </c>
      <c r="C16" s="118"/>
      <c r="D16" s="118"/>
      <c r="E16" s="118"/>
      <c r="F16" s="119"/>
      <c r="G16" s="120"/>
    </row>
    <row r="17" spans="1:7" x14ac:dyDescent="0.25">
      <c r="A17" s="121" t="s">
        <v>124</v>
      </c>
      <c r="B17" s="122" t="s">
        <v>125</v>
      </c>
      <c r="C17" s="123"/>
      <c r="D17" s="123"/>
      <c r="E17" s="123"/>
      <c r="F17" s="124"/>
      <c r="G17" s="125"/>
    </row>
    <row r="18" spans="1:7" x14ac:dyDescent="0.25">
      <c r="A18" s="121" t="s">
        <v>126</v>
      </c>
      <c r="B18" s="122" t="s">
        <v>127</v>
      </c>
      <c r="C18" s="123"/>
      <c r="D18" s="123"/>
      <c r="E18" s="123"/>
      <c r="F18" s="124"/>
      <c r="G18" s="125"/>
    </row>
    <row r="19" spans="1:7" x14ac:dyDescent="0.25">
      <c r="A19" s="121" t="s">
        <v>128</v>
      </c>
      <c r="B19" s="122" t="s">
        <v>129</v>
      </c>
      <c r="C19" s="123"/>
      <c r="D19" s="123"/>
      <c r="E19" s="123"/>
      <c r="F19" s="124"/>
      <c r="G19" s="125"/>
    </row>
    <row r="20" spans="1:7" x14ac:dyDescent="0.25">
      <c r="A20" s="121" t="s">
        <v>130</v>
      </c>
      <c r="B20" s="122" t="s">
        <v>131</v>
      </c>
      <c r="C20" s="123"/>
      <c r="D20" s="123">
        <f>SUM(E20-C20)</f>
        <v>1710912</v>
      </c>
      <c r="E20" s="123">
        <v>1710912</v>
      </c>
      <c r="F20" s="124"/>
      <c r="G20" s="125"/>
    </row>
    <row r="21" spans="1:7" ht="15.75" thickBot="1" x14ac:dyDescent="0.3">
      <c r="A21" s="126" t="s">
        <v>132</v>
      </c>
      <c r="B21" s="127" t="s">
        <v>133</v>
      </c>
      <c r="C21" s="129"/>
      <c r="D21" s="129"/>
      <c r="E21" s="129"/>
      <c r="F21" s="130"/>
      <c r="G21" s="131"/>
    </row>
    <row r="22" spans="1:7" ht="29.25" thickBot="1" x14ac:dyDescent="0.3">
      <c r="A22" s="101" t="s">
        <v>7</v>
      </c>
      <c r="B22" s="112" t="s">
        <v>134</v>
      </c>
      <c r="C22" s="113">
        <f>SUM(C23:C27)</f>
        <v>0</v>
      </c>
      <c r="D22" s="235">
        <f>SUM(E22-C22)</f>
        <v>0</v>
      </c>
      <c r="E22" s="113">
        <f>SUM(E23:E28)</f>
        <v>0</v>
      </c>
      <c r="F22" s="114">
        <f>SUM(F23:F27)</f>
        <v>0</v>
      </c>
      <c r="G22" s="115">
        <f>SUM(G23:G27)</f>
        <v>0</v>
      </c>
    </row>
    <row r="23" spans="1:7" x14ac:dyDescent="0.25">
      <c r="A23" s="116" t="s">
        <v>135</v>
      </c>
      <c r="B23" s="117" t="s">
        <v>136</v>
      </c>
      <c r="C23" s="118"/>
      <c r="D23" s="118"/>
      <c r="E23" s="118"/>
      <c r="F23" s="119"/>
      <c r="G23" s="120"/>
    </row>
    <row r="24" spans="1:7" x14ac:dyDescent="0.25">
      <c r="A24" s="121" t="s">
        <v>137</v>
      </c>
      <c r="B24" s="122" t="s">
        <v>138</v>
      </c>
      <c r="C24" s="123"/>
      <c r="D24" s="123"/>
      <c r="E24" s="123"/>
      <c r="F24" s="124"/>
      <c r="G24" s="125"/>
    </row>
    <row r="25" spans="1:7" x14ac:dyDescent="0.25">
      <c r="A25" s="121" t="s">
        <v>139</v>
      </c>
      <c r="B25" s="122" t="s">
        <v>140</v>
      </c>
      <c r="C25" s="123"/>
      <c r="D25" s="123"/>
      <c r="E25" s="123"/>
      <c r="F25" s="124"/>
      <c r="G25" s="125"/>
    </row>
    <row r="26" spans="1:7" x14ac:dyDescent="0.25">
      <c r="A26" s="121" t="s">
        <v>141</v>
      </c>
      <c r="B26" s="122" t="s">
        <v>142</v>
      </c>
      <c r="C26" s="123"/>
      <c r="D26" s="123"/>
      <c r="E26" s="123"/>
      <c r="F26" s="124"/>
      <c r="G26" s="125"/>
    </row>
    <row r="27" spans="1:7" x14ac:dyDescent="0.25">
      <c r="A27" s="121" t="s">
        <v>143</v>
      </c>
      <c r="B27" s="122" t="s">
        <v>144</v>
      </c>
      <c r="C27" s="123"/>
      <c r="D27" s="123"/>
      <c r="E27" s="123"/>
      <c r="F27" s="124"/>
      <c r="G27" s="125"/>
    </row>
    <row r="28" spans="1:7" ht="15.75" thickBot="1" x14ac:dyDescent="0.3">
      <c r="A28" s="126" t="s">
        <v>145</v>
      </c>
      <c r="B28" s="127" t="s">
        <v>146</v>
      </c>
      <c r="C28" s="129"/>
      <c r="D28" s="129"/>
      <c r="E28" s="129"/>
      <c r="F28" s="130"/>
      <c r="G28" s="131"/>
    </row>
    <row r="29" spans="1:7" ht="15.75" thickBot="1" x14ac:dyDescent="0.3">
      <c r="A29" s="101" t="s">
        <v>147</v>
      </c>
      <c r="B29" s="112" t="s">
        <v>148</v>
      </c>
      <c r="C29" s="113">
        <f>SUM(C30,C33,C34,C35)</f>
        <v>0</v>
      </c>
      <c r="D29" s="235">
        <f>SUM(E29-C29)</f>
        <v>0</v>
      </c>
      <c r="E29" s="113">
        <f>SUM(E30:E35)</f>
        <v>0</v>
      </c>
      <c r="F29" s="114">
        <f>SUM(F30,F33,F34,F35)</f>
        <v>0</v>
      </c>
      <c r="G29" s="115">
        <f>SUM(G30,G33,G34,G35)</f>
        <v>0</v>
      </c>
    </row>
    <row r="30" spans="1:7" x14ac:dyDescent="0.25">
      <c r="A30" s="116" t="s">
        <v>149</v>
      </c>
      <c r="B30" s="117" t="s">
        <v>150</v>
      </c>
      <c r="C30" s="132"/>
      <c r="D30" s="132"/>
      <c r="E30" s="132"/>
      <c r="F30" s="133"/>
      <c r="G30" s="134"/>
    </row>
    <row r="31" spans="1:7" x14ac:dyDescent="0.25">
      <c r="A31" s="121" t="s">
        <v>151</v>
      </c>
      <c r="B31" s="122" t="s">
        <v>152</v>
      </c>
      <c r="C31" s="123"/>
      <c r="D31" s="123"/>
      <c r="E31" s="123"/>
      <c r="F31" s="124"/>
      <c r="G31" s="125"/>
    </row>
    <row r="32" spans="1:7" x14ac:dyDescent="0.25">
      <c r="A32" s="121" t="s">
        <v>153</v>
      </c>
      <c r="B32" s="122" t="s">
        <v>154</v>
      </c>
      <c r="C32" s="123"/>
      <c r="D32" s="123"/>
      <c r="E32" s="123"/>
      <c r="F32" s="124"/>
      <c r="G32" s="125"/>
    </row>
    <row r="33" spans="1:7" x14ac:dyDescent="0.25">
      <c r="A33" s="121" t="s">
        <v>155</v>
      </c>
      <c r="B33" s="122" t="s">
        <v>156</v>
      </c>
      <c r="C33" s="123"/>
      <c r="D33" s="123"/>
      <c r="E33" s="123"/>
      <c r="F33" s="124"/>
      <c r="G33" s="125"/>
    </row>
    <row r="34" spans="1:7" x14ac:dyDescent="0.25">
      <c r="A34" s="121" t="s">
        <v>157</v>
      </c>
      <c r="B34" s="122" t="s">
        <v>158</v>
      </c>
      <c r="C34" s="123"/>
      <c r="D34" s="123"/>
      <c r="E34" s="123"/>
      <c r="F34" s="124"/>
      <c r="G34" s="125"/>
    </row>
    <row r="35" spans="1:7" ht="15.75" thickBot="1" x14ac:dyDescent="0.3">
      <c r="A35" s="126" t="s">
        <v>159</v>
      </c>
      <c r="B35" s="127" t="s">
        <v>160</v>
      </c>
      <c r="C35" s="129"/>
      <c r="D35" s="129"/>
      <c r="E35" s="129"/>
      <c r="F35" s="130"/>
      <c r="G35" s="131"/>
    </row>
    <row r="36" spans="1:7" ht="15.75" thickBot="1" x14ac:dyDescent="0.3">
      <c r="A36" s="101" t="s">
        <v>9</v>
      </c>
      <c r="B36" s="112" t="s">
        <v>161</v>
      </c>
      <c r="C36" s="113">
        <f>SUM(C37:C46)</f>
        <v>0</v>
      </c>
      <c r="D36" s="235">
        <f>SUM(E36-C36)</f>
        <v>0</v>
      </c>
      <c r="E36" s="113">
        <f>SUM(E37:E42)</f>
        <v>0</v>
      </c>
      <c r="F36" s="114">
        <f>SUM(F37:F46)</f>
        <v>0</v>
      </c>
      <c r="G36" s="115">
        <f>SUM(G37:G46)</f>
        <v>0</v>
      </c>
    </row>
    <row r="37" spans="1:7" x14ac:dyDescent="0.25">
      <c r="A37" s="116" t="s">
        <v>162</v>
      </c>
      <c r="B37" s="117" t="s">
        <v>163</v>
      </c>
      <c r="C37" s="118"/>
      <c r="D37" s="118"/>
      <c r="E37" s="118"/>
      <c r="F37" s="119"/>
      <c r="G37" s="120"/>
    </row>
    <row r="38" spans="1:7" x14ac:dyDescent="0.25">
      <c r="A38" s="121" t="s">
        <v>164</v>
      </c>
      <c r="B38" s="122" t="s">
        <v>165</v>
      </c>
      <c r="C38" s="123"/>
      <c r="D38" s="123"/>
      <c r="E38" s="123"/>
      <c r="F38" s="124"/>
      <c r="G38" s="125"/>
    </row>
    <row r="39" spans="1:7" x14ac:dyDescent="0.25">
      <c r="A39" s="121" t="s">
        <v>166</v>
      </c>
      <c r="B39" s="122" t="s">
        <v>167</v>
      </c>
      <c r="C39" s="123"/>
      <c r="D39" s="123"/>
      <c r="E39" s="123"/>
      <c r="F39" s="124"/>
      <c r="G39" s="125"/>
    </row>
    <row r="40" spans="1:7" x14ac:dyDescent="0.25">
      <c r="A40" s="121" t="s">
        <v>168</v>
      </c>
      <c r="B40" s="122" t="s">
        <v>169</v>
      </c>
      <c r="C40" s="123"/>
      <c r="D40" s="123"/>
      <c r="E40" s="123"/>
      <c r="F40" s="124"/>
      <c r="G40" s="125"/>
    </row>
    <row r="41" spans="1:7" x14ac:dyDescent="0.25">
      <c r="A41" s="121" t="s">
        <v>170</v>
      </c>
      <c r="B41" s="122" t="s">
        <v>171</v>
      </c>
      <c r="C41" s="123"/>
      <c r="D41" s="123"/>
      <c r="E41" s="123"/>
      <c r="F41" s="124"/>
      <c r="G41" s="125"/>
    </row>
    <row r="42" spans="1:7" x14ac:dyDescent="0.25">
      <c r="A42" s="121" t="s">
        <v>172</v>
      </c>
      <c r="B42" s="122" t="s">
        <v>173</v>
      </c>
      <c r="C42" s="123"/>
      <c r="D42" s="123"/>
      <c r="E42" s="123"/>
      <c r="F42" s="124"/>
      <c r="G42" s="125"/>
    </row>
    <row r="43" spans="1:7" x14ac:dyDescent="0.25">
      <c r="A43" s="121" t="s">
        <v>174</v>
      </c>
      <c r="B43" s="122" t="s">
        <v>175</v>
      </c>
      <c r="C43" s="123"/>
      <c r="D43" s="123"/>
      <c r="E43" s="123"/>
      <c r="F43" s="124"/>
      <c r="G43" s="125"/>
    </row>
    <row r="44" spans="1:7" x14ac:dyDescent="0.25">
      <c r="A44" s="121" t="s">
        <v>176</v>
      </c>
      <c r="B44" s="122" t="s">
        <v>177</v>
      </c>
      <c r="C44" s="123"/>
      <c r="D44" s="123"/>
      <c r="E44" s="123"/>
      <c r="F44" s="124"/>
      <c r="G44" s="125"/>
    </row>
    <row r="45" spans="1:7" x14ac:dyDescent="0.25">
      <c r="A45" s="121" t="s">
        <v>178</v>
      </c>
      <c r="B45" s="122" t="s">
        <v>179</v>
      </c>
      <c r="C45" s="123"/>
      <c r="D45" s="123"/>
      <c r="E45" s="123"/>
      <c r="F45" s="124"/>
      <c r="G45" s="125"/>
    </row>
    <row r="46" spans="1:7" ht="15.75" thickBot="1" x14ac:dyDescent="0.3">
      <c r="A46" s="126" t="s">
        <v>180</v>
      </c>
      <c r="B46" s="127" t="s">
        <v>26</v>
      </c>
      <c r="C46" s="129"/>
      <c r="D46" s="129"/>
      <c r="E46" s="129"/>
      <c r="F46" s="130"/>
      <c r="G46" s="131"/>
    </row>
    <row r="47" spans="1:7" ht="15.75" thickBot="1" x14ac:dyDescent="0.3">
      <c r="A47" s="101" t="s">
        <v>22</v>
      </c>
      <c r="B47" s="112" t="s">
        <v>181</v>
      </c>
      <c r="C47" s="113">
        <f>SUM(C48:C52)</f>
        <v>0</v>
      </c>
      <c r="D47" s="235">
        <f>SUM(E47-C47)</f>
        <v>0</v>
      </c>
      <c r="E47" s="113">
        <f>SUM(E48:E53)</f>
        <v>0</v>
      </c>
      <c r="F47" s="114">
        <f>SUM(F48:F52)</f>
        <v>0</v>
      </c>
      <c r="G47" s="115">
        <f>SUM(G48:G52)</f>
        <v>0</v>
      </c>
    </row>
    <row r="48" spans="1:7" x14ac:dyDescent="0.25">
      <c r="A48" s="116" t="s">
        <v>182</v>
      </c>
      <c r="B48" s="117" t="s">
        <v>183</v>
      </c>
      <c r="C48" s="118"/>
      <c r="D48" s="118"/>
      <c r="E48" s="118"/>
      <c r="F48" s="119"/>
      <c r="G48" s="120"/>
    </row>
    <row r="49" spans="1:7" x14ac:dyDescent="0.25">
      <c r="A49" s="121" t="s">
        <v>184</v>
      </c>
      <c r="B49" s="122" t="s">
        <v>185</v>
      </c>
      <c r="C49" s="123"/>
      <c r="D49" s="123"/>
      <c r="E49" s="123"/>
      <c r="F49" s="124"/>
      <c r="G49" s="125"/>
    </row>
    <row r="50" spans="1:7" x14ac:dyDescent="0.25">
      <c r="A50" s="121" t="s">
        <v>186</v>
      </c>
      <c r="B50" s="122" t="s">
        <v>187</v>
      </c>
      <c r="C50" s="123"/>
      <c r="D50" s="123"/>
      <c r="E50" s="123"/>
      <c r="F50" s="124"/>
      <c r="G50" s="125"/>
    </row>
    <row r="51" spans="1:7" x14ac:dyDescent="0.25">
      <c r="A51" s="121" t="s">
        <v>188</v>
      </c>
      <c r="B51" s="122" t="s">
        <v>189</v>
      </c>
      <c r="C51" s="123"/>
      <c r="D51" s="123"/>
      <c r="E51" s="123"/>
      <c r="F51" s="124"/>
      <c r="G51" s="125"/>
    </row>
    <row r="52" spans="1:7" ht="15.75" thickBot="1" x14ac:dyDescent="0.3">
      <c r="A52" s="135" t="s">
        <v>190</v>
      </c>
      <c r="B52" s="136" t="s">
        <v>191</v>
      </c>
      <c r="C52" s="137"/>
      <c r="D52" s="137"/>
      <c r="E52" s="137"/>
      <c r="F52" s="138"/>
      <c r="G52" s="139"/>
    </row>
    <row r="53" spans="1:7" ht="15.75" thickBot="1" x14ac:dyDescent="0.3">
      <c r="A53" s="140" t="s">
        <v>192</v>
      </c>
      <c r="B53" s="141" t="s">
        <v>193</v>
      </c>
      <c r="C53" s="113">
        <f>SUM(C54:C56)</f>
        <v>0</v>
      </c>
      <c r="D53" s="235">
        <f>SUM(E53-C53)</f>
        <v>0</v>
      </c>
      <c r="E53" s="113"/>
      <c r="F53" s="114">
        <f>SUM(F54:F56)</f>
        <v>0</v>
      </c>
      <c r="G53" s="115">
        <f>SUM(G54:G56)</f>
        <v>0</v>
      </c>
    </row>
    <row r="54" spans="1:7" x14ac:dyDescent="0.25">
      <c r="A54" s="116" t="s">
        <v>194</v>
      </c>
      <c r="B54" s="117" t="s">
        <v>195</v>
      </c>
      <c r="C54" s="118"/>
      <c r="D54" s="118"/>
      <c r="E54" s="118"/>
      <c r="F54" s="119"/>
      <c r="G54" s="120"/>
    </row>
    <row r="55" spans="1:7" ht="30" x14ac:dyDescent="0.25">
      <c r="A55" s="121" t="s">
        <v>196</v>
      </c>
      <c r="B55" s="122" t="s">
        <v>197</v>
      </c>
      <c r="C55" s="123"/>
      <c r="D55" s="123"/>
      <c r="E55" s="123"/>
      <c r="F55" s="124"/>
      <c r="G55" s="125"/>
    </row>
    <row r="56" spans="1:7" x14ac:dyDescent="0.25">
      <c r="A56" s="121" t="s">
        <v>198</v>
      </c>
      <c r="B56" s="122" t="s">
        <v>199</v>
      </c>
      <c r="C56" s="123"/>
      <c r="D56" s="123"/>
      <c r="E56" s="123"/>
      <c r="F56" s="124"/>
      <c r="G56" s="125"/>
    </row>
    <row r="57" spans="1:7" ht="15.75" thickBot="1" x14ac:dyDescent="0.3">
      <c r="A57" s="126" t="s">
        <v>200</v>
      </c>
      <c r="B57" s="127" t="s">
        <v>201</v>
      </c>
      <c r="C57" s="129"/>
      <c r="D57" s="129"/>
      <c r="E57" s="129"/>
      <c r="F57" s="130"/>
      <c r="G57" s="131"/>
    </row>
    <row r="58" spans="1:7" ht="15.75" thickBot="1" x14ac:dyDescent="0.3">
      <c r="A58" s="101" t="s">
        <v>27</v>
      </c>
      <c r="B58" s="128" t="s">
        <v>202</v>
      </c>
      <c r="C58" s="113">
        <f>SUM(C59:C61)</f>
        <v>264000</v>
      </c>
      <c r="D58" s="235">
        <f>SUM(E58-C58)</f>
        <v>0</v>
      </c>
      <c r="E58" s="113">
        <f>SUM(E59:E61)</f>
        <v>264000</v>
      </c>
      <c r="F58" s="114">
        <f>SUM(F59:F61)</f>
        <v>0</v>
      </c>
      <c r="G58" s="115">
        <f>SUM(G59:G61)</f>
        <v>0</v>
      </c>
    </row>
    <row r="59" spans="1:7" x14ac:dyDescent="0.25">
      <c r="A59" s="116" t="s">
        <v>203</v>
      </c>
      <c r="B59" s="117" t="s">
        <v>204</v>
      </c>
      <c r="C59" s="123"/>
      <c r="D59" s="118"/>
      <c r="E59" s="123"/>
      <c r="F59" s="124"/>
      <c r="G59" s="125"/>
    </row>
    <row r="60" spans="1:7" ht="30" x14ac:dyDescent="0.25">
      <c r="A60" s="121" t="s">
        <v>205</v>
      </c>
      <c r="B60" s="122" t="s">
        <v>206</v>
      </c>
      <c r="C60" s="123"/>
      <c r="D60" s="123"/>
      <c r="E60" s="123"/>
      <c r="F60" s="124"/>
      <c r="G60" s="125"/>
    </row>
    <row r="61" spans="1:7" x14ac:dyDescent="0.25">
      <c r="A61" s="121" t="s">
        <v>207</v>
      </c>
      <c r="B61" s="122" t="s">
        <v>208</v>
      </c>
      <c r="C61" s="123">
        <v>264000</v>
      </c>
      <c r="D61" s="123">
        <f>SUM(E61-C61)</f>
        <v>0</v>
      </c>
      <c r="E61" s="123">
        <v>264000</v>
      </c>
      <c r="F61" s="124"/>
      <c r="G61" s="125"/>
    </row>
    <row r="62" spans="1:7" ht="15.75" thickBot="1" x14ac:dyDescent="0.3">
      <c r="A62" s="126" t="s">
        <v>209</v>
      </c>
      <c r="B62" s="127" t="s">
        <v>210</v>
      </c>
      <c r="C62" s="123"/>
      <c r="D62" s="129"/>
      <c r="E62" s="123"/>
      <c r="F62" s="124"/>
      <c r="G62" s="125"/>
    </row>
    <row r="63" spans="1:7" ht="15.75" thickBot="1" x14ac:dyDescent="0.3">
      <c r="A63" s="101" t="s">
        <v>30</v>
      </c>
      <c r="B63" s="112" t="s">
        <v>335</v>
      </c>
      <c r="C63" s="113">
        <f>SUM(C8,C22,C15,C29,C36)</f>
        <v>0</v>
      </c>
      <c r="D63" s="150">
        <f>SUM(E63-C63)</f>
        <v>1710912</v>
      </c>
      <c r="E63" s="113">
        <f>SUM(E8,E22,E15,E29,E36)</f>
        <v>1710912</v>
      </c>
      <c r="F63" s="114">
        <f>SUM(F8,F15,F29,F36)</f>
        <v>0</v>
      </c>
      <c r="G63" s="115">
        <f>SUM(G8,G15,G29,G36)</f>
        <v>0</v>
      </c>
    </row>
    <row r="64" spans="1:7" ht="15.75" thickBot="1" x14ac:dyDescent="0.3">
      <c r="A64" s="142" t="s">
        <v>33</v>
      </c>
      <c r="B64" s="128" t="s">
        <v>212</v>
      </c>
      <c r="C64" s="113">
        <f>SUM(C65:C67)</f>
        <v>0</v>
      </c>
      <c r="D64" s="113"/>
      <c r="E64" s="113"/>
      <c r="F64" s="114">
        <f>SUM(F65:F67)</f>
        <v>0</v>
      </c>
      <c r="G64" s="115">
        <f>SUM(G65:G67)</f>
        <v>0</v>
      </c>
    </row>
    <row r="65" spans="1:7" x14ac:dyDescent="0.25">
      <c r="A65" s="116" t="s">
        <v>213</v>
      </c>
      <c r="B65" s="117" t="s">
        <v>214</v>
      </c>
      <c r="C65" s="123"/>
      <c r="D65" s="123"/>
      <c r="E65" s="123"/>
      <c r="F65" s="124"/>
      <c r="G65" s="125"/>
    </row>
    <row r="66" spans="1:7" x14ac:dyDescent="0.25">
      <c r="A66" s="121" t="s">
        <v>215</v>
      </c>
      <c r="B66" s="122" t="s">
        <v>216</v>
      </c>
      <c r="C66" s="123"/>
      <c r="D66" s="123"/>
      <c r="E66" s="123"/>
      <c r="F66" s="124"/>
      <c r="G66" s="125"/>
    </row>
    <row r="67" spans="1:7" ht="15.75" thickBot="1" x14ac:dyDescent="0.3">
      <c r="A67" s="126" t="s">
        <v>217</v>
      </c>
      <c r="B67" s="127" t="s">
        <v>336</v>
      </c>
      <c r="C67" s="123"/>
      <c r="D67" s="123"/>
      <c r="E67" s="123"/>
      <c r="F67" s="124"/>
      <c r="G67" s="125"/>
    </row>
    <row r="68" spans="1:7" ht="15.75" thickBot="1" x14ac:dyDescent="0.3">
      <c r="A68" s="142" t="s">
        <v>36</v>
      </c>
      <c r="B68" s="128" t="s">
        <v>219</v>
      </c>
      <c r="C68" s="113">
        <f>SUM(C69:C72)</f>
        <v>0</v>
      </c>
      <c r="D68" s="113"/>
      <c r="E68" s="113"/>
      <c r="F68" s="114">
        <f>SUM(F69:F72)</f>
        <v>0</v>
      </c>
      <c r="G68" s="115">
        <f>SUM(G69:G72)</f>
        <v>0</v>
      </c>
    </row>
    <row r="69" spans="1:7" x14ac:dyDescent="0.25">
      <c r="A69" s="116" t="s">
        <v>220</v>
      </c>
      <c r="B69" s="117" t="s">
        <v>221</v>
      </c>
      <c r="C69" s="123"/>
      <c r="D69" s="123"/>
      <c r="E69" s="123"/>
      <c r="F69" s="124"/>
      <c r="G69" s="125"/>
    </row>
    <row r="70" spans="1:7" x14ac:dyDescent="0.25">
      <c r="A70" s="121" t="s">
        <v>222</v>
      </c>
      <c r="B70" s="122" t="s">
        <v>223</v>
      </c>
      <c r="C70" s="123"/>
      <c r="D70" s="123"/>
      <c r="E70" s="123"/>
      <c r="F70" s="124"/>
      <c r="G70" s="125"/>
    </row>
    <row r="71" spans="1:7" x14ac:dyDescent="0.25">
      <c r="A71" s="121" t="s">
        <v>224</v>
      </c>
      <c r="B71" s="122" t="s">
        <v>225</v>
      </c>
      <c r="C71" s="123"/>
      <c r="D71" s="123"/>
      <c r="E71" s="123"/>
      <c r="F71" s="124"/>
      <c r="G71" s="125"/>
    </row>
    <row r="72" spans="1:7" ht="15.75" thickBot="1" x14ac:dyDescent="0.3">
      <c r="A72" s="126" t="s">
        <v>226</v>
      </c>
      <c r="B72" s="127" t="s">
        <v>227</v>
      </c>
      <c r="C72" s="123"/>
      <c r="D72" s="129"/>
      <c r="E72" s="123"/>
      <c r="F72" s="124"/>
      <c r="G72" s="125"/>
    </row>
    <row r="73" spans="1:7" ht="15.75" thickBot="1" x14ac:dyDescent="0.3">
      <c r="A73" s="142" t="s">
        <v>39</v>
      </c>
      <c r="B73" s="128" t="s">
        <v>228</v>
      </c>
      <c r="C73" s="113">
        <f>SUM(C74:C75)</f>
        <v>636906</v>
      </c>
      <c r="D73" s="150">
        <f>SUM(E73-C73)</f>
        <v>3109940</v>
      </c>
      <c r="E73" s="113">
        <f>SUM(E74:E75)</f>
        <v>3746846</v>
      </c>
      <c r="F73" s="114">
        <f>SUM(F74:F75)</f>
        <v>0</v>
      </c>
      <c r="G73" s="115">
        <f>SUM(G74:G75)</f>
        <v>0</v>
      </c>
    </row>
    <row r="74" spans="1:7" x14ac:dyDescent="0.25">
      <c r="A74" s="116" t="s">
        <v>229</v>
      </c>
      <c r="B74" s="117" t="s">
        <v>230</v>
      </c>
      <c r="C74" s="123">
        <v>636906</v>
      </c>
      <c r="D74" s="118">
        <f>SUM(E74-C74)</f>
        <v>3109940</v>
      </c>
      <c r="E74" s="123">
        <v>3746846</v>
      </c>
      <c r="F74" s="124"/>
      <c r="G74" s="125"/>
    </row>
    <row r="75" spans="1:7" ht="15.75" thickBot="1" x14ac:dyDescent="0.3">
      <c r="A75" s="126" t="s">
        <v>231</v>
      </c>
      <c r="B75" s="127" t="s">
        <v>232</v>
      </c>
      <c r="C75" s="123"/>
      <c r="D75" s="129"/>
      <c r="E75" s="123"/>
      <c r="F75" s="124"/>
      <c r="G75" s="125"/>
    </row>
    <row r="76" spans="1:7" ht="15.75" thickBot="1" x14ac:dyDescent="0.3">
      <c r="A76" s="142" t="s">
        <v>42</v>
      </c>
      <c r="B76" s="128" t="s">
        <v>233</v>
      </c>
      <c r="C76" s="113">
        <f>SUM(C77:C80)</f>
        <v>43685600</v>
      </c>
      <c r="D76" s="150">
        <f>SUM(E76-C76)</f>
        <v>6601755</v>
      </c>
      <c r="E76" s="113">
        <f>SUM(E77:E80)</f>
        <v>50287355</v>
      </c>
      <c r="F76" s="114">
        <f>SUM(F77:F79)</f>
        <v>0</v>
      </c>
      <c r="G76" s="115">
        <f>SUM(G77:G79)</f>
        <v>0</v>
      </c>
    </row>
    <row r="77" spans="1:7" x14ac:dyDescent="0.25">
      <c r="A77" s="116" t="s">
        <v>234</v>
      </c>
      <c r="B77" s="117" t="s">
        <v>235</v>
      </c>
      <c r="C77" s="123"/>
      <c r="D77" s="118"/>
      <c r="E77" s="123"/>
      <c r="F77" s="124"/>
      <c r="G77" s="125"/>
    </row>
    <row r="78" spans="1:7" x14ac:dyDescent="0.25">
      <c r="A78" s="121" t="s">
        <v>236</v>
      </c>
      <c r="B78" s="122" t="s">
        <v>237</v>
      </c>
      <c r="C78" s="123"/>
      <c r="D78" s="123"/>
      <c r="E78" s="123"/>
      <c r="F78" s="124"/>
      <c r="G78" s="125"/>
    </row>
    <row r="79" spans="1:7" x14ac:dyDescent="0.25">
      <c r="A79" s="126" t="s">
        <v>337</v>
      </c>
      <c r="B79" s="127" t="s">
        <v>239</v>
      </c>
      <c r="C79" s="123"/>
      <c r="D79" s="123"/>
      <c r="E79" s="123"/>
      <c r="F79" s="124"/>
      <c r="G79" s="125"/>
    </row>
    <row r="80" spans="1:7" ht="15.75" thickBot="1" x14ac:dyDescent="0.3">
      <c r="A80" s="143" t="s">
        <v>338</v>
      </c>
      <c r="B80" s="144" t="s">
        <v>43</v>
      </c>
      <c r="C80" s="145">
        <v>43685600</v>
      </c>
      <c r="D80" s="123">
        <f>SUM(E80-C80)</f>
        <v>6601755</v>
      </c>
      <c r="E80" s="145">
        <v>50287355</v>
      </c>
      <c r="F80" s="146"/>
      <c r="G80" s="147"/>
    </row>
    <row r="81" spans="1:11" ht="15.75" thickBot="1" x14ac:dyDescent="0.3">
      <c r="A81" s="142" t="s">
        <v>45</v>
      </c>
      <c r="B81" s="128" t="s">
        <v>242</v>
      </c>
      <c r="C81" s="113">
        <f>SUM(C82:C85)</f>
        <v>0</v>
      </c>
      <c r="D81" s="113"/>
      <c r="E81" s="113"/>
      <c r="F81" s="114">
        <f>SUM(F82:F85)</f>
        <v>0</v>
      </c>
      <c r="G81" s="115">
        <f>SUM(G82:G85)</f>
        <v>0</v>
      </c>
    </row>
    <row r="82" spans="1:11" x14ac:dyDescent="0.25">
      <c r="A82" s="148" t="s">
        <v>243</v>
      </c>
      <c r="B82" s="117" t="s">
        <v>244</v>
      </c>
      <c r="C82" s="123"/>
      <c r="D82" s="123"/>
      <c r="E82" s="123"/>
      <c r="F82" s="124"/>
      <c r="G82" s="125"/>
    </row>
    <row r="83" spans="1:11" x14ac:dyDescent="0.25">
      <c r="A83" s="148" t="s">
        <v>245</v>
      </c>
      <c r="B83" s="122" t="s">
        <v>246</v>
      </c>
      <c r="C83" s="123"/>
      <c r="D83" s="123"/>
      <c r="E83" s="123"/>
      <c r="F83" s="124"/>
      <c r="G83" s="125"/>
    </row>
    <row r="84" spans="1:11" x14ac:dyDescent="0.25">
      <c r="A84" s="148" t="s">
        <v>247</v>
      </c>
      <c r="B84" s="122" t="s">
        <v>248</v>
      </c>
      <c r="C84" s="123"/>
      <c r="D84" s="123"/>
      <c r="E84" s="123"/>
      <c r="F84" s="124"/>
      <c r="G84" s="125"/>
    </row>
    <row r="85" spans="1:11" ht="15.75" thickBot="1" x14ac:dyDescent="0.3">
      <c r="A85" s="148" t="s">
        <v>249</v>
      </c>
      <c r="B85" s="127" t="s">
        <v>250</v>
      </c>
      <c r="C85" s="123"/>
      <c r="D85" s="123"/>
      <c r="E85" s="123"/>
      <c r="F85" s="124"/>
      <c r="G85" s="125"/>
    </row>
    <row r="86" spans="1:11" ht="15.75" thickBot="1" x14ac:dyDescent="0.3">
      <c r="A86" s="142" t="s">
        <v>48</v>
      </c>
      <c r="B86" s="128" t="s">
        <v>251</v>
      </c>
      <c r="C86" s="149"/>
      <c r="D86" s="149"/>
      <c r="E86" s="149"/>
      <c r="F86" s="150"/>
      <c r="G86" s="151"/>
    </row>
    <row r="87" spans="1:11" ht="15.75" thickBot="1" x14ac:dyDescent="0.3">
      <c r="A87" s="142" t="s">
        <v>51</v>
      </c>
      <c r="B87" s="128" t="s">
        <v>252</v>
      </c>
      <c r="C87" s="113">
        <f>SUM(C64,C68,C73,C76,C81,C86,C58)</f>
        <v>44586506</v>
      </c>
      <c r="D87" s="150">
        <f>SUM(E87-C87)</f>
        <v>9711695</v>
      </c>
      <c r="E87" s="113">
        <f>SUM(E64,E68,E73,E76,E81,E86,E58)</f>
        <v>54298201</v>
      </c>
      <c r="F87" s="114">
        <f>SUM(F64,F68,F73,F76,F81,F86)</f>
        <v>0</v>
      </c>
      <c r="G87" s="115">
        <f>SUM(G64,G68,G73,G76,G81,G86)</f>
        <v>0</v>
      </c>
    </row>
    <row r="88" spans="1:11" ht="27" customHeight="1" thickBot="1" x14ac:dyDescent="0.3">
      <c r="A88" s="152" t="s">
        <v>54</v>
      </c>
      <c r="B88" s="153" t="s">
        <v>253</v>
      </c>
      <c r="C88" s="113">
        <f>SUM(C63,C87)</f>
        <v>44586506</v>
      </c>
      <c r="D88" s="150">
        <f>SUM(E88-C88)</f>
        <v>11422607</v>
      </c>
      <c r="E88" s="113">
        <f>SUM(E63,E87)</f>
        <v>56009113</v>
      </c>
      <c r="F88" s="114">
        <f>SUM(F63,F87)</f>
        <v>0</v>
      </c>
      <c r="G88" s="115">
        <f>SUM(G63,G87)</f>
        <v>0</v>
      </c>
    </row>
    <row r="89" spans="1:11" x14ac:dyDescent="0.25">
      <c r="A89" s="154"/>
      <c r="B89" s="155"/>
      <c r="C89" s="156"/>
      <c r="D89" s="156"/>
      <c r="E89" s="156"/>
      <c r="F89" s="156"/>
      <c r="G89" s="156"/>
    </row>
    <row r="90" spans="1:11" ht="16.5" customHeight="1" x14ac:dyDescent="0.25">
      <c r="A90" s="269" t="s">
        <v>254</v>
      </c>
      <c r="B90" s="269"/>
      <c r="C90" s="269"/>
      <c r="D90" s="226"/>
      <c r="E90" s="226"/>
      <c r="K90" s="96" t="s">
        <v>255</v>
      </c>
    </row>
    <row r="91" spans="1:11" ht="16.5" customHeight="1" thickBot="1" x14ac:dyDescent="0.3">
      <c r="A91" s="270"/>
      <c r="B91" s="270"/>
      <c r="D91" s="100"/>
      <c r="E91" s="100"/>
      <c r="F91" s="100"/>
      <c r="G91" s="100" t="s">
        <v>2</v>
      </c>
    </row>
    <row r="92" spans="1:11" s="98" customFormat="1" ht="29.25" thickBot="1" x14ac:dyDescent="0.3">
      <c r="A92" s="101" t="s">
        <v>333</v>
      </c>
      <c r="B92" s="102" t="s">
        <v>257</v>
      </c>
      <c r="C92" s="103" t="s">
        <v>66</v>
      </c>
      <c r="D92" s="103" t="s">
        <v>365</v>
      </c>
      <c r="E92" s="103" t="s">
        <v>367</v>
      </c>
      <c r="F92" s="104" t="s">
        <v>66</v>
      </c>
      <c r="G92" s="157" t="s">
        <v>66</v>
      </c>
    </row>
    <row r="93" spans="1:11" s="111" customFormat="1" ht="15.75" thickBot="1" x14ac:dyDescent="0.3">
      <c r="A93" s="101">
        <v>1</v>
      </c>
      <c r="B93" s="102">
        <v>2</v>
      </c>
      <c r="C93" s="103">
        <v>3</v>
      </c>
      <c r="D93" s="103">
        <v>4</v>
      </c>
      <c r="E93" s="103">
        <v>5</v>
      </c>
      <c r="F93" s="104">
        <v>6</v>
      </c>
      <c r="G93" s="157">
        <v>7</v>
      </c>
    </row>
    <row r="94" spans="1:11" ht="15.75" thickBot="1" x14ac:dyDescent="0.3">
      <c r="A94" s="106" t="s">
        <v>10</v>
      </c>
      <c r="B94" s="158" t="s">
        <v>340</v>
      </c>
      <c r="C94" s="159">
        <f>SUM(C95:C99)</f>
        <v>44322506</v>
      </c>
      <c r="D94" s="150">
        <f>SUM(E94-C94)</f>
        <v>11422607</v>
      </c>
      <c r="E94" s="159">
        <f>SUM(E95:E99)</f>
        <v>55745113</v>
      </c>
      <c r="F94" s="160">
        <f>SUM(F95:F99)</f>
        <v>0</v>
      </c>
      <c r="G94" s="161">
        <f>SUM(G95:G99)</f>
        <v>0</v>
      </c>
    </row>
    <row r="95" spans="1:11" x14ac:dyDescent="0.25">
      <c r="A95" s="162" t="s">
        <v>109</v>
      </c>
      <c r="B95" s="163" t="s">
        <v>259</v>
      </c>
      <c r="C95" s="164">
        <v>32991851</v>
      </c>
      <c r="D95" s="118">
        <f t="shared" ref="D95:D97" si="0">SUM(E95-C95)</f>
        <v>6649503</v>
      </c>
      <c r="E95" s="164">
        <v>39641354</v>
      </c>
      <c r="F95" s="165"/>
      <c r="G95" s="166"/>
    </row>
    <row r="96" spans="1:11" x14ac:dyDescent="0.25">
      <c r="A96" s="121" t="s">
        <v>111</v>
      </c>
      <c r="B96" s="167" t="s">
        <v>15</v>
      </c>
      <c r="C96" s="123">
        <v>6171654</v>
      </c>
      <c r="D96" s="118">
        <f t="shared" si="0"/>
        <v>1463316</v>
      </c>
      <c r="E96" s="123">
        <v>7634970</v>
      </c>
      <c r="F96" s="124"/>
      <c r="G96" s="168"/>
    </row>
    <row r="97" spans="1:7" x14ac:dyDescent="0.25">
      <c r="A97" s="121" t="s">
        <v>113</v>
      </c>
      <c r="B97" s="167" t="s">
        <v>260</v>
      </c>
      <c r="C97" s="129">
        <v>5159001</v>
      </c>
      <c r="D97" s="118">
        <f t="shared" si="0"/>
        <v>3309788</v>
      </c>
      <c r="E97" s="129">
        <v>8468789</v>
      </c>
      <c r="F97" s="130"/>
      <c r="G97" s="169"/>
    </row>
    <row r="98" spans="1:7" x14ac:dyDescent="0.25">
      <c r="A98" s="121" t="s">
        <v>115</v>
      </c>
      <c r="B98" s="170" t="s">
        <v>19</v>
      </c>
      <c r="C98" s="129"/>
      <c r="D98" s="129"/>
      <c r="E98" s="129"/>
      <c r="F98" s="130"/>
      <c r="G98" s="169"/>
    </row>
    <row r="99" spans="1:7" x14ac:dyDescent="0.25">
      <c r="A99" s="121" t="s">
        <v>261</v>
      </c>
      <c r="B99" s="171" t="s">
        <v>21</v>
      </c>
      <c r="C99" s="129"/>
      <c r="D99" s="129"/>
      <c r="E99" s="129"/>
      <c r="F99" s="130"/>
      <c r="G99" s="169"/>
    </row>
    <row r="100" spans="1:7" x14ac:dyDescent="0.25">
      <c r="A100" s="121" t="s">
        <v>119</v>
      </c>
      <c r="B100" s="167" t="s">
        <v>262</v>
      </c>
      <c r="C100" s="129"/>
      <c r="D100" s="129"/>
      <c r="E100" s="129"/>
      <c r="F100" s="130"/>
      <c r="G100" s="169"/>
    </row>
    <row r="101" spans="1:7" x14ac:dyDescent="0.25">
      <c r="A101" s="121" t="s">
        <v>263</v>
      </c>
      <c r="B101" s="172" t="s">
        <v>264</v>
      </c>
      <c r="C101" s="129"/>
      <c r="D101" s="129"/>
      <c r="E101" s="129"/>
      <c r="F101" s="130"/>
      <c r="G101" s="169"/>
    </row>
    <row r="102" spans="1:7" x14ac:dyDescent="0.25">
      <c r="A102" s="121" t="s">
        <v>265</v>
      </c>
      <c r="B102" s="173" t="s">
        <v>266</v>
      </c>
      <c r="C102" s="129"/>
      <c r="D102" s="129"/>
      <c r="E102" s="129"/>
      <c r="F102" s="130"/>
      <c r="G102" s="169"/>
    </row>
    <row r="103" spans="1:7" x14ac:dyDescent="0.25">
      <c r="A103" s="121" t="s">
        <v>267</v>
      </c>
      <c r="B103" s="173" t="s">
        <v>268</v>
      </c>
      <c r="C103" s="129"/>
      <c r="D103" s="129"/>
      <c r="E103" s="129"/>
      <c r="F103" s="130"/>
      <c r="G103" s="169"/>
    </row>
    <row r="104" spans="1:7" x14ac:dyDescent="0.25">
      <c r="A104" s="121" t="s">
        <v>269</v>
      </c>
      <c r="B104" s="172" t="s">
        <v>270</v>
      </c>
      <c r="C104" s="129"/>
      <c r="D104" s="129"/>
      <c r="E104" s="129"/>
      <c r="F104" s="130"/>
      <c r="G104" s="169"/>
    </row>
    <row r="105" spans="1:7" x14ac:dyDescent="0.25">
      <c r="A105" s="121" t="s">
        <v>271</v>
      </c>
      <c r="B105" s="172" t="s">
        <v>272</v>
      </c>
      <c r="C105" s="129"/>
      <c r="D105" s="129"/>
      <c r="E105" s="129"/>
      <c r="F105" s="130"/>
      <c r="G105" s="169"/>
    </row>
    <row r="106" spans="1:7" x14ac:dyDescent="0.25">
      <c r="A106" s="121" t="s">
        <v>273</v>
      </c>
      <c r="B106" s="173" t="s">
        <v>274</v>
      </c>
      <c r="C106" s="129"/>
      <c r="D106" s="129"/>
      <c r="E106" s="129"/>
      <c r="F106" s="130"/>
      <c r="G106" s="169"/>
    </row>
    <row r="107" spans="1:7" x14ac:dyDescent="0.25">
      <c r="A107" s="143" t="s">
        <v>275</v>
      </c>
      <c r="B107" s="174" t="s">
        <v>276</v>
      </c>
      <c r="C107" s="129"/>
      <c r="D107" s="129"/>
      <c r="E107" s="129"/>
      <c r="F107" s="130"/>
      <c r="G107" s="169"/>
    </row>
    <row r="108" spans="1:7" x14ac:dyDescent="0.25">
      <c r="A108" s="121" t="s">
        <v>277</v>
      </c>
      <c r="B108" s="174" t="s">
        <v>278</v>
      </c>
      <c r="C108" s="129"/>
      <c r="D108" s="129"/>
      <c r="E108" s="129"/>
      <c r="F108" s="130"/>
      <c r="G108" s="169"/>
    </row>
    <row r="109" spans="1:7" ht="15.75" thickBot="1" x14ac:dyDescent="0.3">
      <c r="A109" s="175" t="s">
        <v>279</v>
      </c>
      <c r="B109" s="176" t="s">
        <v>280</v>
      </c>
      <c r="C109" s="177"/>
      <c r="D109" s="177"/>
      <c r="E109" s="177"/>
      <c r="F109" s="178"/>
      <c r="G109" s="179"/>
    </row>
    <row r="110" spans="1:7" ht="15.75" thickBot="1" x14ac:dyDescent="0.3">
      <c r="A110" s="101" t="s">
        <v>13</v>
      </c>
      <c r="B110" s="180" t="s">
        <v>341</v>
      </c>
      <c r="C110" s="113">
        <f>SUM(C111,C113,C115)</f>
        <v>264000</v>
      </c>
      <c r="D110" s="150">
        <f>SUM(E110-C110)</f>
        <v>0</v>
      </c>
      <c r="E110" s="113">
        <f>SUM(E111,E113,E115)</f>
        <v>264000</v>
      </c>
      <c r="F110" s="114">
        <f>SUM(F111,F113,F115)</f>
        <v>0</v>
      </c>
      <c r="G110" s="181">
        <f>SUM(G111,G113,G115)</f>
        <v>0</v>
      </c>
    </row>
    <row r="111" spans="1:7" x14ac:dyDescent="0.25">
      <c r="A111" s="116" t="s">
        <v>122</v>
      </c>
      <c r="B111" s="167" t="s">
        <v>69</v>
      </c>
      <c r="C111" s="118"/>
      <c r="D111" s="118"/>
      <c r="E111" s="118"/>
      <c r="F111" s="119"/>
      <c r="G111" s="182"/>
    </row>
    <row r="112" spans="1:7" x14ac:dyDescent="0.25">
      <c r="A112" s="116" t="s">
        <v>124</v>
      </c>
      <c r="B112" s="183" t="s">
        <v>282</v>
      </c>
      <c r="C112" s="118"/>
      <c r="D112" s="118"/>
      <c r="E112" s="118"/>
      <c r="F112" s="119"/>
      <c r="G112" s="182"/>
    </row>
    <row r="113" spans="1:7" x14ac:dyDescent="0.25">
      <c r="A113" s="116" t="s">
        <v>126</v>
      </c>
      <c r="B113" s="183" t="s">
        <v>73</v>
      </c>
      <c r="C113" s="123"/>
      <c r="D113" s="123"/>
      <c r="E113" s="123"/>
      <c r="F113" s="124"/>
      <c r="G113" s="168"/>
    </row>
    <row r="114" spans="1:7" x14ac:dyDescent="0.25">
      <c r="A114" s="116" t="s">
        <v>128</v>
      </c>
      <c r="B114" s="183" t="s">
        <v>283</v>
      </c>
      <c r="C114" s="123"/>
      <c r="D114" s="123"/>
      <c r="E114" s="123"/>
      <c r="F114" s="124"/>
      <c r="G114" s="125"/>
    </row>
    <row r="115" spans="1:7" x14ac:dyDescent="0.25">
      <c r="A115" s="116" t="s">
        <v>130</v>
      </c>
      <c r="B115" s="127" t="s">
        <v>77</v>
      </c>
      <c r="C115" s="123">
        <v>264000</v>
      </c>
      <c r="D115" s="118">
        <f t="shared" ref="D115:D119" si="1">SUM(E115-C115)</f>
        <v>0</v>
      </c>
      <c r="E115" s="123">
        <v>264000</v>
      </c>
      <c r="F115" s="124"/>
      <c r="G115" s="125"/>
    </row>
    <row r="116" spans="1:7" x14ac:dyDescent="0.25">
      <c r="A116" s="116" t="s">
        <v>132</v>
      </c>
      <c r="B116" s="122" t="s">
        <v>342</v>
      </c>
      <c r="C116" s="123"/>
      <c r="D116" s="118">
        <f t="shared" si="1"/>
        <v>0</v>
      </c>
      <c r="E116" s="123"/>
      <c r="F116" s="124"/>
      <c r="G116" s="125"/>
    </row>
    <row r="117" spans="1:7" x14ac:dyDescent="0.25">
      <c r="A117" s="116" t="s">
        <v>285</v>
      </c>
      <c r="B117" s="184" t="s">
        <v>286</v>
      </c>
      <c r="C117" s="123"/>
      <c r="D117" s="118">
        <f t="shared" si="1"/>
        <v>0</v>
      </c>
      <c r="E117" s="123"/>
      <c r="F117" s="124"/>
      <c r="G117" s="125"/>
    </row>
    <row r="118" spans="1:7" x14ac:dyDescent="0.25">
      <c r="A118" s="116" t="s">
        <v>287</v>
      </c>
      <c r="B118" s="173" t="s">
        <v>268</v>
      </c>
      <c r="C118" s="123"/>
      <c r="D118" s="118">
        <f t="shared" si="1"/>
        <v>0</v>
      </c>
      <c r="E118" s="123"/>
      <c r="F118" s="124"/>
      <c r="G118" s="125"/>
    </row>
    <row r="119" spans="1:7" x14ac:dyDescent="0.25">
      <c r="A119" s="116" t="s">
        <v>288</v>
      </c>
      <c r="B119" s="173" t="s">
        <v>289</v>
      </c>
      <c r="C119" s="123">
        <v>264000</v>
      </c>
      <c r="D119" s="118">
        <f t="shared" si="1"/>
        <v>0</v>
      </c>
      <c r="E119" s="123">
        <v>264000</v>
      </c>
      <c r="F119" s="124"/>
      <c r="G119" s="125"/>
    </row>
    <row r="120" spans="1:7" x14ac:dyDescent="0.25">
      <c r="A120" s="116" t="s">
        <v>290</v>
      </c>
      <c r="B120" s="173" t="s">
        <v>291</v>
      </c>
      <c r="C120" s="123"/>
      <c r="D120" s="123"/>
      <c r="E120" s="123"/>
      <c r="F120" s="124"/>
      <c r="G120" s="125"/>
    </row>
    <row r="121" spans="1:7" x14ac:dyDescent="0.25">
      <c r="A121" s="116" t="s">
        <v>292</v>
      </c>
      <c r="B121" s="173" t="s">
        <v>274</v>
      </c>
      <c r="C121" s="123"/>
      <c r="D121" s="123"/>
      <c r="E121" s="123"/>
      <c r="F121" s="124"/>
      <c r="G121" s="125"/>
    </row>
    <row r="122" spans="1:7" x14ac:dyDescent="0.25">
      <c r="A122" s="116" t="s">
        <v>293</v>
      </c>
      <c r="B122" s="173" t="s">
        <v>294</v>
      </c>
      <c r="C122" s="123"/>
      <c r="D122" s="123"/>
      <c r="E122" s="123"/>
      <c r="F122" s="124"/>
      <c r="G122" s="125"/>
    </row>
    <row r="123" spans="1:7" ht="15.75" thickBot="1" x14ac:dyDescent="0.3">
      <c r="A123" s="143" t="s">
        <v>295</v>
      </c>
      <c r="B123" s="173" t="s">
        <v>296</v>
      </c>
      <c r="C123" s="129"/>
      <c r="D123" s="129"/>
      <c r="E123" s="129"/>
      <c r="F123" s="130"/>
      <c r="G123" s="131"/>
    </row>
    <row r="124" spans="1:7" ht="15.75" thickBot="1" x14ac:dyDescent="0.3">
      <c r="A124" s="101" t="s">
        <v>7</v>
      </c>
      <c r="B124" s="112" t="s">
        <v>297</v>
      </c>
      <c r="C124" s="113">
        <f>SUM(C125:C126)</f>
        <v>0</v>
      </c>
      <c r="D124" s="113"/>
      <c r="E124" s="113"/>
      <c r="F124" s="114">
        <f>SUM(F125:F126)</f>
        <v>0</v>
      </c>
      <c r="G124" s="181">
        <f>SUM(G125:G126)</f>
        <v>0</v>
      </c>
    </row>
    <row r="125" spans="1:7" x14ac:dyDescent="0.25">
      <c r="A125" s="116" t="s">
        <v>135</v>
      </c>
      <c r="B125" s="185" t="s">
        <v>298</v>
      </c>
      <c r="C125" s="118"/>
      <c r="D125" s="118"/>
      <c r="E125" s="118"/>
      <c r="F125" s="119"/>
      <c r="G125" s="182"/>
    </row>
    <row r="126" spans="1:7" ht="15.75" thickBot="1" x14ac:dyDescent="0.3">
      <c r="A126" s="126" t="s">
        <v>137</v>
      </c>
      <c r="B126" s="183" t="s">
        <v>299</v>
      </c>
      <c r="C126" s="129"/>
      <c r="D126" s="129"/>
      <c r="E126" s="129"/>
      <c r="F126" s="130"/>
      <c r="G126" s="169"/>
    </row>
    <row r="127" spans="1:7" ht="15.75" thickBot="1" x14ac:dyDescent="0.3">
      <c r="A127" s="101" t="s">
        <v>8</v>
      </c>
      <c r="B127" s="186" t="s">
        <v>300</v>
      </c>
      <c r="C127" s="114">
        <f>SUM(C94,C110,C124)</f>
        <v>44586506</v>
      </c>
      <c r="D127" s="150">
        <f>SUM(E127-C127)</f>
        <v>11422607</v>
      </c>
      <c r="E127" s="114">
        <f>SUM(E94,E110,E124)</f>
        <v>56009113</v>
      </c>
      <c r="F127" s="114">
        <f>SUM(F94,F110,F124)</f>
        <v>0</v>
      </c>
      <c r="G127" s="114">
        <f>SUM(G94,G110,G124)</f>
        <v>0</v>
      </c>
    </row>
    <row r="128" spans="1:7" ht="15.75" thickBot="1" x14ac:dyDescent="0.3">
      <c r="A128" s="101" t="s">
        <v>9</v>
      </c>
      <c r="B128" s="186" t="s">
        <v>301</v>
      </c>
      <c r="C128" s="114">
        <f>SUM(C129:C131)</f>
        <v>0</v>
      </c>
      <c r="D128" s="114"/>
      <c r="E128" s="114"/>
      <c r="F128" s="114">
        <f>SUM(F129:F131)</f>
        <v>0</v>
      </c>
      <c r="G128" s="114">
        <f>SUM(G129:G131)</f>
        <v>0</v>
      </c>
    </row>
    <row r="129" spans="1:7" x14ac:dyDescent="0.25">
      <c r="A129" s="116" t="s">
        <v>162</v>
      </c>
      <c r="B129" s="185" t="s">
        <v>302</v>
      </c>
      <c r="C129" s="123"/>
      <c r="D129" s="123"/>
      <c r="E129" s="123"/>
      <c r="F129" s="124"/>
      <c r="G129" s="125"/>
    </row>
    <row r="130" spans="1:7" x14ac:dyDescent="0.25">
      <c r="A130" s="116" t="s">
        <v>164</v>
      </c>
      <c r="B130" s="185" t="s">
        <v>303</v>
      </c>
      <c r="C130" s="123"/>
      <c r="D130" s="123"/>
      <c r="E130" s="123"/>
      <c r="F130" s="124"/>
      <c r="G130" s="125"/>
    </row>
    <row r="131" spans="1:7" ht="15.75" thickBot="1" x14ac:dyDescent="0.3">
      <c r="A131" s="143" t="s">
        <v>166</v>
      </c>
      <c r="B131" s="187" t="s">
        <v>304</v>
      </c>
      <c r="C131" s="123"/>
      <c r="D131" s="123"/>
      <c r="E131" s="123"/>
      <c r="F131" s="124"/>
      <c r="G131" s="125"/>
    </row>
    <row r="132" spans="1:7" ht="15.75" thickBot="1" x14ac:dyDescent="0.3">
      <c r="A132" s="101" t="s">
        <v>22</v>
      </c>
      <c r="B132" s="112" t="s">
        <v>305</v>
      </c>
      <c r="C132" s="113">
        <f>SUM(C133:C136)</f>
        <v>0</v>
      </c>
      <c r="D132" s="113"/>
      <c r="E132" s="113"/>
      <c r="F132" s="114">
        <f>SUM(F133:F136)</f>
        <v>0</v>
      </c>
      <c r="G132" s="181">
        <f>SUM(G133:G136)</f>
        <v>0</v>
      </c>
    </row>
    <row r="133" spans="1:7" x14ac:dyDescent="0.25">
      <c r="A133" s="116" t="s">
        <v>182</v>
      </c>
      <c r="B133" s="185" t="s">
        <v>306</v>
      </c>
      <c r="C133" s="123"/>
      <c r="D133" s="123"/>
      <c r="E133" s="123"/>
      <c r="F133" s="124"/>
      <c r="G133" s="125"/>
    </row>
    <row r="134" spans="1:7" x14ac:dyDescent="0.25">
      <c r="A134" s="121" t="s">
        <v>184</v>
      </c>
      <c r="B134" s="167" t="s">
        <v>307</v>
      </c>
      <c r="C134" s="123"/>
      <c r="D134" s="123"/>
      <c r="E134" s="123"/>
      <c r="F134" s="124"/>
      <c r="G134" s="125"/>
    </row>
    <row r="135" spans="1:7" x14ac:dyDescent="0.25">
      <c r="A135" s="121" t="s">
        <v>186</v>
      </c>
      <c r="B135" s="167" t="s">
        <v>308</v>
      </c>
      <c r="C135" s="123"/>
      <c r="D135" s="123"/>
      <c r="E135" s="123"/>
      <c r="F135" s="124"/>
      <c r="G135" s="125"/>
    </row>
    <row r="136" spans="1:7" ht="15.75" thickBot="1" x14ac:dyDescent="0.3">
      <c r="A136" s="143" t="s">
        <v>188</v>
      </c>
      <c r="B136" s="187" t="s">
        <v>309</v>
      </c>
      <c r="C136" s="123"/>
      <c r="D136" s="123"/>
      <c r="E136" s="123"/>
      <c r="F136" s="124"/>
      <c r="G136" s="125"/>
    </row>
    <row r="137" spans="1:7" ht="15.75" thickBot="1" x14ac:dyDescent="0.3">
      <c r="A137" s="101" t="s">
        <v>25</v>
      </c>
      <c r="B137" s="112" t="s">
        <v>310</v>
      </c>
      <c r="C137" s="113">
        <f>SUM(C138:C141)</f>
        <v>0</v>
      </c>
      <c r="D137" s="113"/>
      <c r="E137" s="113"/>
      <c r="F137" s="114">
        <f>SUM(F138:F141)</f>
        <v>0</v>
      </c>
      <c r="G137" s="181">
        <f>SUM(G138:G141)</f>
        <v>0</v>
      </c>
    </row>
    <row r="138" spans="1:7" x14ac:dyDescent="0.25">
      <c r="A138" s="116" t="s">
        <v>194</v>
      </c>
      <c r="B138" s="185" t="s">
        <v>311</v>
      </c>
      <c r="C138" s="123"/>
      <c r="D138" s="123"/>
      <c r="E138" s="123"/>
      <c r="F138" s="124"/>
      <c r="G138" s="125"/>
    </row>
    <row r="139" spans="1:7" x14ac:dyDescent="0.25">
      <c r="A139" s="116" t="s">
        <v>196</v>
      </c>
      <c r="B139" s="185" t="s">
        <v>312</v>
      </c>
      <c r="C139" s="123"/>
      <c r="D139" s="123"/>
      <c r="E139" s="123"/>
      <c r="F139" s="124"/>
      <c r="G139" s="125"/>
    </row>
    <row r="140" spans="1:7" x14ac:dyDescent="0.25">
      <c r="A140" s="116" t="s">
        <v>198</v>
      </c>
      <c r="B140" s="185" t="s">
        <v>313</v>
      </c>
      <c r="C140" s="123"/>
      <c r="D140" s="123"/>
      <c r="E140" s="123"/>
      <c r="F140" s="124"/>
      <c r="G140" s="125"/>
    </row>
    <row r="141" spans="1:7" ht="15.75" thickBot="1" x14ac:dyDescent="0.3">
      <c r="A141" s="143" t="s">
        <v>200</v>
      </c>
      <c r="B141" s="187" t="s">
        <v>314</v>
      </c>
      <c r="C141" s="123"/>
      <c r="D141" s="123"/>
      <c r="E141" s="123"/>
      <c r="F141" s="124"/>
      <c r="G141" s="125"/>
    </row>
    <row r="142" spans="1:7" ht="15.75" thickBot="1" x14ac:dyDescent="0.3">
      <c r="A142" s="101" t="s">
        <v>27</v>
      </c>
      <c r="B142" s="112" t="s">
        <v>315</v>
      </c>
      <c r="C142" s="188">
        <f>SUM(C143:C146)</f>
        <v>0</v>
      </c>
      <c r="D142" s="188"/>
      <c r="E142" s="188"/>
      <c r="F142" s="189">
        <f>SUM(F143:F146)</f>
        <v>0</v>
      </c>
      <c r="G142" s="190">
        <f>SUM(G143:G146)</f>
        <v>0</v>
      </c>
    </row>
    <row r="143" spans="1:7" x14ac:dyDescent="0.25">
      <c r="A143" s="116" t="s">
        <v>203</v>
      </c>
      <c r="B143" s="185" t="s">
        <v>316</v>
      </c>
      <c r="C143" s="123"/>
      <c r="D143" s="123"/>
      <c r="E143" s="123"/>
      <c r="F143" s="124"/>
      <c r="G143" s="125"/>
    </row>
    <row r="144" spans="1:7" x14ac:dyDescent="0.25">
      <c r="A144" s="116" t="s">
        <v>205</v>
      </c>
      <c r="B144" s="185" t="s">
        <v>317</v>
      </c>
      <c r="C144" s="123"/>
      <c r="D144" s="123"/>
      <c r="E144" s="123"/>
      <c r="F144" s="124"/>
      <c r="G144" s="125"/>
    </row>
    <row r="145" spans="1:11" x14ac:dyDescent="0.25">
      <c r="A145" s="116" t="s">
        <v>207</v>
      </c>
      <c r="B145" s="185" t="s">
        <v>318</v>
      </c>
      <c r="C145" s="123"/>
      <c r="D145" s="123"/>
      <c r="E145" s="123"/>
      <c r="F145" s="124"/>
      <c r="G145" s="125"/>
    </row>
    <row r="146" spans="1:11" ht="15.75" thickBot="1" x14ac:dyDescent="0.3">
      <c r="A146" s="116" t="s">
        <v>209</v>
      </c>
      <c r="B146" s="185" t="s">
        <v>319</v>
      </c>
      <c r="C146" s="123"/>
      <c r="D146" s="123"/>
      <c r="E146" s="123"/>
      <c r="F146" s="124"/>
      <c r="G146" s="125"/>
    </row>
    <row r="147" spans="1:11" ht="15.75" thickBot="1" x14ac:dyDescent="0.3">
      <c r="A147" s="101" t="s">
        <v>30</v>
      </c>
      <c r="B147" s="112" t="s">
        <v>320</v>
      </c>
      <c r="C147" s="191">
        <f>SUM(C128,C132,C137,C142)</f>
        <v>0</v>
      </c>
      <c r="D147" s="191"/>
      <c r="E147" s="191"/>
      <c r="F147" s="192">
        <f>SUM(F128,F132,F137,F142)</f>
        <v>0</v>
      </c>
      <c r="G147" s="193">
        <f>SUM(G128,G132,G137,G142)</f>
        <v>0</v>
      </c>
      <c r="H147" s="219"/>
      <c r="I147" s="220"/>
      <c r="J147" s="220"/>
      <c r="K147" s="220"/>
    </row>
    <row r="148" spans="1:11" ht="15.75" thickBot="1" x14ac:dyDescent="0.3">
      <c r="A148" s="152" t="s">
        <v>33</v>
      </c>
      <c r="B148" s="153" t="s">
        <v>321</v>
      </c>
      <c r="C148" s="191">
        <f>SUM(C127,C147)</f>
        <v>44586506</v>
      </c>
      <c r="D148" s="150">
        <f>SUM(E148-C148)</f>
        <v>11422607</v>
      </c>
      <c r="E148" s="191">
        <f>SUM(E127,E147)</f>
        <v>56009113</v>
      </c>
      <c r="F148" s="192">
        <f>SUM(F127,F147)</f>
        <v>0</v>
      </c>
      <c r="G148" s="193">
        <f>SUM(G127,G147)</f>
        <v>0</v>
      </c>
    </row>
    <row r="149" spans="1:11" ht="15.75" thickBot="1" x14ac:dyDescent="0.3">
      <c r="A149" s="154"/>
      <c r="B149" s="155"/>
      <c r="C149" s="194"/>
      <c r="D149" s="194"/>
      <c r="E149" s="194"/>
      <c r="F149" s="194"/>
      <c r="G149" s="194"/>
    </row>
    <row r="150" spans="1:11" ht="15.75" thickBot="1" x14ac:dyDescent="0.3">
      <c r="A150" s="271" t="s">
        <v>322</v>
      </c>
      <c r="B150" s="272"/>
      <c r="C150" s="195">
        <v>11</v>
      </c>
      <c r="D150" s="195">
        <v>11</v>
      </c>
      <c r="E150" s="195">
        <v>11</v>
      </c>
      <c r="F150" s="195"/>
      <c r="G150" s="195"/>
    </row>
    <row r="151" spans="1:11" ht="15.75" thickBot="1" x14ac:dyDescent="0.3">
      <c r="A151" s="271" t="s">
        <v>323</v>
      </c>
      <c r="B151" s="272"/>
      <c r="C151" s="195"/>
      <c r="D151" s="195"/>
      <c r="E151" s="195"/>
      <c r="F151" s="195"/>
      <c r="G151" s="195"/>
    </row>
    <row r="152" spans="1:11" x14ac:dyDescent="0.25">
      <c r="A152" s="196"/>
      <c r="B152" s="197"/>
      <c r="C152" s="198"/>
      <c r="D152" s="198"/>
      <c r="E152" s="198"/>
    </row>
    <row r="153" spans="1:11" x14ac:dyDescent="0.25">
      <c r="A153" s="266" t="s">
        <v>324</v>
      </c>
      <c r="B153" s="266"/>
      <c r="C153" s="266"/>
      <c r="D153" s="266"/>
      <c r="E153" s="266"/>
      <c r="F153" s="266"/>
      <c r="G153" s="266"/>
    </row>
    <row r="154" spans="1:11" ht="15.75" thickBot="1" x14ac:dyDescent="0.3">
      <c r="A154" s="267"/>
      <c r="B154" s="267"/>
      <c r="D154" s="100"/>
      <c r="E154" s="100" t="s">
        <v>2</v>
      </c>
      <c r="F154" s="100" t="s">
        <v>2</v>
      </c>
      <c r="G154" s="100" t="s">
        <v>2</v>
      </c>
    </row>
    <row r="155" spans="1:11" ht="29.25" thickBot="1" x14ac:dyDescent="0.3">
      <c r="A155" s="103">
        <v>1</v>
      </c>
      <c r="B155" s="199" t="s">
        <v>326</v>
      </c>
      <c r="C155" s="200">
        <f>+C63-C127</f>
        <v>-44586506</v>
      </c>
      <c r="D155" s="200">
        <f>+D63-D127</f>
        <v>-9711695</v>
      </c>
      <c r="E155" s="200">
        <f>+E63-E127</f>
        <v>-54298201</v>
      </c>
      <c r="F155" s="200">
        <f>+F63-F127</f>
        <v>0</v>
      </c>
      <c r="G155" s="200">
        <f>+G63-G127</f>
        <v>0</v>
      </c>
    </row>
    <row r="156" spans="1:11" ht="29.25" thickBot="1" x14ac:dyDescent="0.3">
      <c r="A156" s="103" t="s">
        <v>13</v>
      </c>
      <c r="B156" s="199" t="s">
        <v>327</v>
      </c>
      <c r="C156" s="200">
        <f>+C87-C147</f>
        <v>44586506</v>
      </c>
      <c r="D156" s="200">
        <f>+D87-D147</f>
        <v>9711695</v>
      </c>
      <c r="E156" s="200">
        <f>+E87-E147</f>
        <v>54298201</v>
      </c>
      <c r="F156" s="200">
        <f>+F87-F147</f>
        <v>0</v>
      </c>
      <c r="G156" s="200">
        <f>+G87-G147</f>
        <v>0</v>
      </c>
    </row>
  </sheetData>
  <mergeCells count="8">
    <mergeCell ref="A153:G153"/>
    <mergeCell ref="A154:B154"/>
    <mergeCell ref="A2:B2"/>
    <mergeCell ref="A5:B5"/>
    <mergeCell ref="A90:C90"/>
    <mergeCell ref="A91:B91"/>
    <mergeCell ref="A150:B150"/>
    <mergeCell ref="A151:B151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54" orientation="portrait" r:id="rId1"/>
  <headerFooter>
    <oddHeader>&amp;L&amp;"Times New Roman,Félkövér"2019.&amp;C&amp;"Times New Roman,Félkövér"Regölyi Közös Önkormányzati Hivatal&amp;R&amp;"Times New Roman,Félkövér dőlt"6. sz. melléklet</oddHeader>
  </headerFooter>
  <rowBreaks count="1" manualBreakCount="1">
    <brk id="88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K152"/>
  <sheetViews>
    <sheetView view="pageBreakPreview" topLeftCell="A109" zoomScale="60" zoomScaleNormal="100" workbookViewId="0">
      <selection activeCell="H21" sqref="H21"/>
    </sheetView>
  </sheetViews>
  <sheetFormatPr defaultRowHeight="15.75" x14ac:dyDescent="0.25"/>
  <cols>
    <col min="1" max="1" width="8.140625" style="83" customWidth="1"/>
    <col min="2" max="2" width="78.5703125" style="13" customWidth="1"/>
    <col min="3" max="5" width="18.5703125" style="84" customWidth="1"/>
    <col min="6" max="6" width="7.7109375" style="13" customWidth="1"/>
    <col min="7" max="258" width="9.140625" style="13"/>
    <col min="259" max="259" width="8.140625" style="13" customWidth="1"/>
    <col min="260" max="260" width="78.5703125" style="13" customWidth="1"/>
    <col min="261" max="261" width="18.5703125" style="13" customWidth="1"/>
    <col min="262" max="262" width="7.7109375" style="13" customWidth="1"/>
    <col min="263" max="514" width="9.140625" style="13"/>
    <col min="515" max="515" width="8.140625" style="13" customWidth="1"/>
    <col min="516" max="516" width="78.5703125" style="13" customWidth="1"/>
    <col min="517" max="517" width="18.5703125" style="13" customWidth="1"/>
    <col min="518" max="518" width="7.7109375" style="13" customWidth="1"/>
    <col min="519" max="770" width="9.140625" style="13"/>
    <col min="771" max="771" width="8.140625" style="13" customWidth="1"/>
    <col min="772" max="772" width="78.5703125" style="13" customWidth="1"/>
    <col min="773" max="773" width="18.5703125" style="13" customWidth="1"/>
    <col min="774" max="774" width="7.7109375" style="13" customWidth="1"/>
    <col min="775" max="1026" width="9.140625" style="13"/>
    <col min="1027" max="1027" width="8.140625" style="13" customWidth="1"/>
    <col min="1028" max="1028" width="78.5703125" style="13" customWidth="1"/>
    <col min="1029" max="1029" width="18.5703125" style="13" customWidth="1"/>
    <col min="1030" max="1030" width="7.7109375" style="13" customWidth="1"/>
    <col min="1031" max="1282" width="9.140625" style="13"/>
    <col min="1283" max="1283" width="8.140625" style="13" customWidth="1"/>
    <col min="1284" max="1284" width="78.5703125" style="13" customWidth="1"/>
    <col min="1285" max="1285" width="18.5703125" style="13" customWidth="1"/>
    <col min="1286" max="1286" width="7.7109375" style="13" customWidth="1"/>
    <col min="1287" max="1538" width="9.140625" style="13"/>
    <col min="1539" max="1539" width="8.140625" style="13" customWidth="1"/>
    <col min="1540" max="1540" width="78.5703125" style="13" customWidth="1"/>
    <col min="1541" max="1541" width="18.5703125" style="13" customWidth="1"/>
    <col min="1542" max="1542" width="7.7109375" style="13" customWidth="1"/>
    <col min="1543" max="1794" width="9.140625" style="13"/>
    <col min="1795" max="1795" width="8.140625" style="13" customWidth="1"/>
    <col min="1796" max="1796" width="78.5703125" style="13" customWidth="1"/>
    <col min="1797" max="1797" width="18.5703125" style="13" customWidth="1"/>
    <col min="1798" max="1798" width="7.7109375" style="13" customWidth="1"/>
    <col min="1799" max="2050" width="9.140625" style="13"/>
    <col min="2051" max="2051" width="8.140625" style="13" customWidth="1"/>
    <col min="2052" max="2052" width="78.5703125" style="13" customWidth="1"/>
    <col min="2053" max="2053" width="18.5703125" style="13" customWidth="1"/>
    <col min="2054" max="2054" width="7.7109375" style="13" customWidth="1"/>
    <col min="2055" max="2306" width="9.140625" style="13"/>
    <col min="2307" max="2307" width="8.140625" style="13" customWidth="1"/>
    <col min="2308" max="2308" width="78.5703125" style="13" customWidth="1"/>
    <col min="2309" max="2309" width="18.5703125" style="13" customWidth="1"/>
    <col min="2310" max="2310" width="7.7109375" style="13" customWidth="1"/>
    <col min="2311" max="2562" width="9.140625" style="13"/>
    <col min="2563" max="2563" width="8.140625" style="13" customWidth="1"/>
    <col min="2564" max="2564" width="78.5703125" style="13" customWidth="1"/>
    <col min="2565" max="2565" width="18.5703125" style="13" customWidth="1"/>
    <col min="2566" max="2566" width="7.7109375" style="13" customWidth="1"/>
    <col min="2567" max="2818" width="9.140625" style="13"/>
    <col min="2819" max="2819" width="8.140625" style="13" customWidth="1"/>
    <col min="2820" max="2820" width="78.5703125" style="13" customWidth="1"/>
    <col min="2821" max="2821" width="18.5703125" style="13" customWidth="1"/>
    <col min="2822" max="2822" width="7.7109375" style="13" customWidth="1"/>
    <col min="2823" max="3074" width="9.140625" style="13"/>
    <col min="3075" max="3075" width="8.140625" style="13" customWidth="1"/>
    <col min="3076" max="3076" width="78.5703125" style="13" customWidth="1"/>
    <col min="3077" max="3077" width="18.5703125" style="13" customWidth="1"/>
    <col min="3078" max="3078" width="7.7109375" style="13" customWidth="1"/>
    <col min="3079" max="3330" width="9.140625" style="13"/>
    <col min="3331" max="3331" width="8.140625" style="13" customWidth="1"/>
    <col min="3332" max="3332" width="78.5703125" style="13" customWidth="1"/>
    <col min="3333" max="3333" width="18.5703125" style="13" customWidth="1"/>
    <col min="3334" max="3334" width="7.7109375" style="13" customWidth="1"/>
    <col min="3335" max="3586" width="9.140625" style="13"/>
    <col min="3587" max="3587" width="8.140625" style="13" customWidth="1"/>
    <col min="3588" max="3588" width="78.5703125" style="13" customWidth="1"/>
    <col min="3589" max="3589" width="18.5703125" style="13" customWidth="1"/>
    <col min="3590" max="3590" width="7.7109375" style="13" customWidth="1"/>
    <col min="3591" max="3842" width="9.140625" style="13"/>
    <col min="3843" max="3843" width="8.140625" style="13" customWidth="1"/>
    <col min="3844" max="3844" width="78.5703125" style="13" customWidth="1"/>
    <col min="3845" max="3845" width="18.5703125" style="13" customWidth="1"/>
    <col min="3846" max="3846" width="7.7109375" style="13" customWidth="1"/>
    <col min="3847" max="4098" width="9.140625" style="13"/>
    <col min="4099" max="4099" width="8.140625" style="13" customWidth="1"/>
    <col min="4100" max="4100" width="78.5703125" style="13" customWidth="1"/>
    <col min="4101" max="4101" width="18.5703125" style="13" customWidth="1"/>
    <col min="4102" max="4102" width="7.7109375" style="13" customWidth="1"/>
    <col min="4103" max="4354" width="9.140625" style="13"/>
    <col min="4355" max="4355" width="8.140625" style="13" customWidth="1"/>
    <col min="4356" max="4356" width="78.5703125" style="13" customWidth="1"/>
    <col min="4357" max="4357" width="18.5703125" style="13" customWidth="1"/>
    <col min="4358" max="4358" width="7.7109375" style="13" customWidth="1"/>
    <col min="4359" max="4610" width="9.140625" style="13"/>
    <col min="4611" max="4611" width="8.140625" style="13" customWidth="1"/>
    <col min="4612" max="4612" width="78.5703125" style="13" customWidth="1"/>
    <col min="4613" max="4613" width="18.5703125" style="13" customWidth="1"/>
    <col min="4614" max="4614" width="7.7109375" style="13" customWidth="1"/>
    <col min="4615" max="4866" width="9.140625" style="13"/>
    <col min="4867" max="4867" width="8.140625" style="13" customWidth="1"/>
    <col min="4868" max="4868" width="78.5703125" style="13" customWidth="1"/>
    <col min="4869" max="4869" width="18.5703125" style="13" customWidth="1"/>
    <col min="4870" max="4870" width="7.7109375" style="13" customWidth="1"/>
    <col min="4871" max="5122" width="9.140625" style="13"/>
    <col min="5123" max="5123" width="8.140625" style="13" customWidth="1"/>
    <col min="5124" max="5124" width="78.5703125" style="13" customWidth="1"/>
    <col min="5125" max="5125" width="18.5703125" style="13" customWidth="1"/>
    <col min="5126" max="5126" width="7.7109375" style="13" customWidth="1"/>
    <col min="5127" max="5378" width="9.140625" style="13"/>
    <col min="5379" max="5379" width="8.140625" style="13" customWidth="1"/>
    <col min="5380" max="5380" width="78.5703125" style="13" customWidth="1"/>
    <col min="5381" max="5381" width="18.5703125" style="13" customWidth="1"/>
    <col min="5382" max="5382" width="7.7109375" style="13" customWidth="1"/>
    <col min="5383" max="5634" width="9.140625" style="13"/>
    <col min="5635" max="5635" width="8.140625" style="13" customWidth="1"/>
    <col min="5636" max="5636" width="78.5703125" style="13" customWidth="1"/>
    <col min="5637" max="5637" width="18.5703125" style="13" customWidth="1"/>
    <col min="5638" max="5638" width="7.7109375" style="13" customWidth="1"/>
    <col min="5639" max="5890" width="9.140625" style="13"/>
    <col min="5891" max="5891" width="8.140625" style="13" customWidth="1"/>
    <col min="5892" max="5892" width="78.5703125" style="13" customWidth="1"/>
    <col min="5893" max="5893" width="18.5703125" style="13" customWidth="1"/>
    <col min="5894" max="5894" width="7.7109375" style="13" customWidth="1"/>
    <col min="5895" max="6146" width="9.140625" style="13"/>
    <col min="6147" max="6147" width="8.140625" style="13" customWidth="1"/>
    <col min="6148" max="6148" width="78.5703125" style="13" customWidth="1"/>
    <col min="6149" max="6149" width="18.5703125" style="13" customWidth="1"/>
    <col min="6150" max="6150" width="7.7109375" style="13" customWidth="1"/>
    <col min="6151" max="6402" width="9.140625" style="13"/>
    <col min="6403" max="6403" width="8.140625" style="13" customWidth="1"/>
    <col min="6404" max="6404" width="78.5703125" style="13" customWidth="1"/>
    <col min="6405" max="6405" width="18.5703125" style="13" customWidth="1"/>
    <col min="6406" max="6406" width="7.7109375" style="13" customWidth="1"/>
    <col min="6407" max="6658" width="9.140625" style="13"/>
    <col min="6659" max="6659" width="8.140625" style="13" customWidth="1"/>
    <col min="6660" max="6660" width="78.5703125" style="13" customWidth="1"/>
    <col min="6661" max="6661" width="18.5703125" style="13" customWidth="1"/>
    <col min="6662" max="6662" width="7.7109375" style="13" customWidth="1"/>
    <col min="6663" max="6914" width="9.140625" style="13"/>
    <col min="6915" max="6915" width="8.140625" style="13" customWidth="1"/>
    <col min="6916" max="6916" width="78.5703125" style="13" customWidth="1"/>
    <col min="6917" max="6917" width="18.5703125" style="13" customWidth="1"/>
    <col min="6918" max="6918" width="7.7109375" style="13" customWidth="1"/>
    <col min="6919" max="7170" width="9.140625" style="13"/>
    <col min="7171" max="7171" width="8.140625" style="13" customWidth="1"/>
    <col min="7172" max="7172" width="78.5703125" style="13" customWidth="1"/>
    <col min="7173" max="7173" width="18.5703125" style="13" customWidth="1"/>
    <col min="7174" max="7174" width="7.7109375" style="13" customWidth="1"/>
    <col min="7175" max="7426" width="9.140625" style="13"/>
    <col min="7427" max="7427" width="8.140625" style="13" customWidth="1"/>
    <col min="7428" max="7428" width="78.5703125" style="13" customWidth="1"/>
    <col min="7429" max="7429" width="18.5703125" style="13" customWidth="1"/>
    <col min="7430" max="7430" width="7.7109375" style="13" customWidth="1"/>
    <col min="7431" max="7682" width="9.140625" style="13"/>
    <col min="7683" max="7683" width="8.140625" style="13" customWidth="1"/>
    <col min="7684" max="7684" width="78.5703125" style="13" customWidth="1"/>
    <col min="7685" max="7685" width="18.5703125" style="13" customWidth="1"/>
    <col min="7686" max="7686" width="7.7109375" style="13" customWidth="1"/>
    <col min="7687" max="7938" width="9.140625" style="13"/>
    <col min="7939" max="7939" width="8.140625" style="13" customWidth="1"/>
    <col min="7940" max="7940" width="78.5703125" style="13" customWidth="1"/>
    <col min="7941" max="7941" width="18.5703125" style="13" customWidth="1"/>
    <col min="7942" max="7942" width="7.7109375" style="13" customWidth="1"/>
    <col min="7943" max="8194" width="9.140625" style="13"/>
    <col min="8195" max="8195" width="8.140625" style="13" customWidth="1"/>
    <col min="8196" max="8196" width="78.5703125" style="13" customWidth="1"/>
    <col min="8197" max="8197" width="18.5703125" style="13" customWidth="1"/>
    <col min="8198" max="8198" width="7.7109375" style="13" customWidth="1"/>
    <col min="8199" max="8450" width="9.140625" style="13"/>
    <col min="8451" max="8451" width="8.140625" style="13" customWidth="1"/>
    <col min="8452" max="8452" width="78.5703125" style="13" customWidth="1"/>
    <col min="8453" max="8453" width="18.5703125" style="13" customWidth="1"/>
    <col min="8454" max="8454" width="7.7109375" style="13" customWidth="1"/>
    <col min="8455" max="8706" width="9.140625" style="13"/>
    <col min="8707" max="8707" width="8.140625" style="13" customWidth="1"/>
    <col min="8708" max="8708" width="78.5703125" style="13" customWidth="1"/>
    <col min="8709" max="8709" width="18.5703125" style="13" customWidth="1"/>
    <col min="8710" max="8710" width="7.7109375" style="13" customWidth="1"/>
    <col min="8711" max="8962" width="9.140625" style="13"/>
    <col min="8963" max="8963" width="8.140625" style="13" customWidth="1"/>
    <col min="8964" max="8964" width="78.5703125" style="13" customWidth="1"/>
    <col min="8965" max="8965" width="18.5703125" style="13" customWidth="1"/>
    <col min="8966" max="8966" width="7.7109375" style="13" customWidth="1"/>
    <col min="8967" max="9218" width="9.140625" style="13"/>
    <col min="9219" max="9219" width="8.140625" style="13" customWidth="1"/>
    <col min="9220" max="9220" width="78.5703125" style="13" customWidth="1"/>
    <col min="9221" max="9221" width="18.5703125" style="13" customWidth="1"/>
    <col min="9222" max="9222" width="7.7109375" style="13" customWidth="1"/>
    <col min="9223" max="9474" width="9.140625" style="13"/>
    <col min="9475" max="9475" width="8.140625" style="13" customWidth="1"/>
    <col min="9476" max="9476" width="78.5703125" style="13" customWidth="1"/>
    <col min="9477" max="9477" width="18.5703125" style="13" customWidth="1"/>
    <col min="9478" max="9478" width="7.7109375" style="13" customWidth="1"/>
    <col min="9479" max="9730" width="9.140625" style="13"/>
    <col min="9731" max="9731" width="8.140625" style="13" customWidth="1"/>
    <col min="9732" max="9732" width="78.5703125" style="13" customWidth="1"/>
    <col min="9733" max="9733" width="18.5703125" style="13" customWidth="1"/>
    <col min="9734" max="9734" width="7.7109375" style="13" customWidth="1"/>
    <col min="9735" max="9986" width="9.140625" style="13"/>
    <col min="9987" max="9987" width="8.140625" style="13" customWidth="1"/>
    <col min="9988" max="9988" width="78.5703125" style="13" customWidth="1"/>
    <col min="9989" max="9989" width="18.5703125" style="13" customWidth="1"/>
    <col min="9990" max="9990" width="7.7109375" style="13" customWidth="1"/>
    <col min="9991" max="10242" width="9.140625" style="13"/>
    <col min="10243" max="10243" width="8.140625" style="13" customWidth="1"/>
    <col min="10244" max="10244" width="78.5703125" style="13" customWidth="1"/>
    <col min="10245" max="10245" width="18.5703125" style="13" customWidth="1"/>
    <col min="10246" max="10246" width="7.7109375" style="13" customWidth="1"/>
    <col min="10247" max="10498" width="9.140625" style="13"/>
    <col min="10499" max="10499" width="8.140625" style="13" customWidth="1"/>
    <col min="10500" max="10500" width="78.5703125" style="13" customWidth="1"/>
    <col min="10501" max="10501" width="18.5703125" style="13" customWidth="1"/>
    <col min="10502" max="10502" width="7.7109375" style="13" customWidth="1"/>
    <col min="10503" max="10754" width="9.140625" style="13"/>
    <col min="10755" max="10755" width="8.140625" style="13" customWidth="1"/>
    <col min="10756" max="10756" width="78.5703125" style="13" customWidth="1"/>
    <col min="10757" max="10757" width="18.5703125" style="13" customWidth="1"/>
    <col min="10758" max="10758" width="7.7109375" style="13" customWidth="1"/>
    <col min="10759" max="11010" width="9.140625" style="13"/>
    <col min="11011" max="11011" width="8.140625" style="13" customWidth="1"/>
    <col min="11012" max="11012" width="78.5703125" style="13" customWidth="1"/>
    <col min="11013" max="11013" width="18.5703125" style="13" customWidth="1"/>
    <col min="11014" max="11014" width="7.7109375" style="13" customWidth="1"/>
    <col min="11015" max="11266" width="9.140625" style="13"/>
    <col min="11267" max="11267" width="8.140625" style="13" customWidth="1"/>
    <col min="11268" max="11268" width="78.5703125" style="13" customWidth="1"/>
    <col min="11269" max="11269" width="18.5703125" style="13" customWidth="1"/>
    <col min="11270" max="11270" width="7.7109375" style="13" customWidth="1"/>
    <col min="11271" max="11522" width="9.140625" style="13"/>
    <col min="11523" max="11523" width="8.140625" style="13" customWidth="1"/>
    <col min="11524" max="11524" width="78.5703125" style="13" customWidth="1"/>
    <col min="11525" max="11525" width="18.5703125" style="13" customWidth="1"/>
    <col min="11526" max="11526" width="7.7109375" style="13" customWidth="1"/>
    <col min="11527" max="11778" width="9.140625" style="13"/>
    <col min="11779" max="11779" width="8.140625" style="13" customWidth="1"/>
    <col min="11780" max="11780" width="78.5703125" style="13" customWidth="1"/>
    <col min="11781" max="11781" width="18.5703125" style="13" customWidth="1"/>
    <col min="11782" max="11782" width="7.7109375" style="13" customWidth="1"/>
    <col min="11783" max="12034" width="9.140625" style="13"/>
    <col min="12035" max="12035" width="8.140625" style="13" customWidth="1"/>
    <col min="12036" max="12036" width="78.5703125" style="13" customWidth="1"/>
    <col min="12037" max="12037" width="18.5703125" style="13" customWidth="1"/>
    <col min="12038" max="12038" width="7.7109375" style="13" customWidth="1"/>
    <col min="12039" max="12290" width="9.140625" style="13"/>
    <col min="12291" max="12291" width="8.140625" style="13" customWidth="1"/>
    <col min="12292" max="12292" width="78.5703125" style="13" customWidth="1"/>
    <col min="12293" max="12293" width="18.5703125" style="13" customWidth="1"/>
    <col min="12294" max="12294" width="7.7109375" style="13" customWidth="1"/>
    <col min="12295" max="12546" width="9.140625" style="13"/>
    <col min="12547" max="12547" width="8.140625" style="13" customWidth="1"/>
    <col min="12548" max="12548" width="78.5703125" style="13" customWidth="1"/>
    <col min="12549" max="12549" width="18.5703125" style="13" customWidth="1"/>
    <col min="12550" max="12550" width="7.7109375" style="13" customWidth="1"/>
    <col min="12551" max="12802" width="9.140625" style="13"/>
    <col min="12803" max="12803" width="8.140625" style="13" customWidth="1"/>
    <col min="12804" max="12804" width="78.5703125" style="13" customWidth="1"/>
    <col min="12805" max="12805" width="18.5703125" style="13" customWidth="1"/>
    <col min="12806" max="12806" width="7.7109375" style="13" customWidth="1"/>
    <col min="12807" max="13058" width="9.140625" style="13"/>
    <col min="13059" max="13059" width="8.140625" style="13" customWidth="1"/>
    <col min="13060" max="13060" width="78.5703125" style="13" customWidth="1"/>
    <col min="13061" max="13061" width="18.5703125" style="13" customWidth="1"/>
    <col min="13062" max="13062" width="7.7109375" style="13" customWidth="1"/>
    <col min="13063" max="13314" width="9.140625" style="13"/>
    <col min="13315" max="13315" width="8.140625" style="13" customWidth="1"/>
    <col min="13316" max="13316" width="78.5703125" style="13" customWidth="1"/>
    <col min="13317" max="13317" width="18.5703125" style="13" customWidth="1"/>
    <col min="13318" max="13318" width="7.7109375" style="13" customWidth="1"/>
    <col min="13319" max="13570" width="9.140625" style="13"/>
    <col min="13571" max="13571" width="8.140625" style="13" customWidth="1"/>
    <col min="13572" max="13572" width="78.5703125" style="13" customWidth="1"/>
    <col min="13573" max="13573" width="18.5703125" style="13" customWidth="1"/>
    <col min="13574" max="13574" width="7.7109375" style="13" customWidth="1"/>
    <col min="13575" max="13826" width="9.140625" style="13"/>
    <col min="13827" max="13827" width="8.140625" style="13" customWidth="1"/>
    <col min="13828" max="13828" width="78.5703125" style="13" customWidth="1"/>
    <col min="13829" max="13829" width="18.5703125" style="13" customWidth="1"/>
    <col min="13830" max="13830" width="7.7109375" style="13" customWidth="1"/>
    <col min="13831" max="14082" width="9.140625" style="13"/>
    <col min="14083" max="14083" width="8.140625" style="13" customWidth="1"/>
    <col min="14084" max="14084" width="78.5703125" style="13" customWidth="1"/>
    <col min="14085" max="14085" width="18.5703125" style="13" customWidth="1"/>
    <col min="14086" max="14086" width="7.7109375" style="13" customWidth="1"/>
    <col min="14087" max="14338" width="9.140625" style="13"/>
    <col min="14339" max="14339" width="8.140625" style="13" customWidth="1"/>
    <col min="14340" max="14340" width="78.5703125" style="13" customWidth="1"/>
    <col min="14341" max="14341" width="18.5703125" style="13" customWidth="1"/>
    <col min="14342" max="14342" width="7.7109375" style="13" customWidth="1"/>
    <col min="14343" max="14594" width="9.140625" style="13"/>
    <col min="14595" max="14595" width="8.140625" style="13" customWidth="1"/>
    <col min="14596" max="14596" width="78.5703125" style="13" customWidth="1"/>
    <col min="14597" max="14597" width="18.5703125" style="13" customWidth="1"/>
    <col min="14598" max="14598" width="7.7109375" style="13" customWidth="1"/>
    <col min="14599" max="14850" width="9.140625" style="13"/>
    <col min="14851" max="14851" width="8.140625" style="13" customWidth="1"/>
    <col min="14852" max="14852" width="78.5703125" style="13" customWidth="1"/>
    <col min="14853" max="14853" width="18.5703125" style="13" customWidth="1"/>
    <col min="14854" max="14854" width="7.7109375" style="13" customWidth="1"/>
    <col min="14855" max="15106" width="9.140625" style="13"/>
    <col min="15107" max="15107" width="8.140625" style="13" customWidth="1"/>
    <col min="15108" max="15108" width="78.5703125" style="13" customWidth="1"/>
    <col min="15109" max="15109" width="18.5703125" style="13" customWidth="1"/>
    <col min="15110" max="15110" width="7.7109375" style="13" customWidth="1"/>
    <col min="15111" max="15362" width="9.140625" style="13"/>
    <col min="15363" max="15363" width="8.140625" style="13" customWidth="1"/>
    <col min="15364" max="15364" width="78.5703125" style="13" customWidth="1"/>
    <col min="15365" max="15365" width="18.5703125" style="13" customWidth="1"/>
    <col min="15366" max="15366" width="7.7109375" style="13" customWidth="1"/>
    <col min="15367" max="15618" width="9.140625" style="13"/>
    <col min="15619" max="15619" width="8.140625" style="13" customWidth="1"/>
    <col min="15620" max="15620" width="78.5703125" style="13" customWidth="1"/>
    <col min="15621" max="15621" width="18.5703125" style="13" customWidth="1"/>
    <col min="15622" max="15622" width="7.7109375" style="13" customWidth="1"/>
    <col min="15623" max="15874" width="9.140625" style="13"/>
    <col min="15875" max="15875" width="8.140625" style="13" customWidth="1"/>
    <col min="15876" max="15876" width="78.5703125" style="13" customWidth="1"/>
    <col min="15877" max="15877" width="18.5703125" style="13" customWidth="1"/>
    <col min="15878" max="15878" width="7.7109375" style="13" customWidth="1"/>
    <col min="15879" max="16130" width="9.140625" style="13"/>
    <col min="16131" max="16131" width="8.140625" style="13" customWidth="1"/>
    <col min="16132" max="16132" width="78.5703125" style="13" customWidth="1"/>
    <col min="16133" max="16133" width="18.5703125" style="13" customWidth="1"/>
    <col min="16134" max="16134" width="7.7109375" style="13" customWidth="1"/>
    <col min="16135" max="16384" width="9.140625" style="13"/>
  </cols>
  <sheetData>
    <row r="1" spans="1:5" ht="15.95" customHeight="1" x14ac:dyDescent="0.25">
      <c r="A1" s="262" t="s">
        <v>106</v>
      </c>
      <c r="B1" s="262"/>
      <c r="C1" s="262"/>
      <c r="D1" s="225"/>
      <c r="E1" s="225"/>
    </row>
    <row r="2" spans="1:5" ht="15.95" customHeight="1" thickBot="1" x14ac:dyDescent="0.3">
      <c r="A2" s="261"/>
      <c r="B2" s="261"/>
      <c r="D2" s="227"/>
      <c r="E2" s="221" t="s">
        <v>2</v>
      </c>
    </row>
    <row r="3" spans="1:5" ht="32.25" thickBot="1" x14ac:dyDescent="0.3">
      <c r="A3" s="15" t="s">
        <v>3</v>
      </c>
      <c r="B3" s="16" t="s">
        <v>107</v>
      </c>
      <c r="C3" s="17" t="s">
        <v>66</v>
      </c>
      <c r="D3" s="17" t="s">
        <v>365</v>
      </c>
      <c r="E3" s="17" t="s">
        <v>366</v>
      </c>
    </row>
    <row r="4" spans="1:5" s="21" customFormat="1" ht="16.5" thickBot="1" x14ac:dyDescent="0.25">
      <c r="A4" s="18">
        <v>1</v>
      </c>
      <c r="B4" s="19">
        <v>2</v>
      </c>
      <c r="C4" s="20">
        <v>3</v>
      </c>
      <c r="D4" s="20">
        <v>4</v>
      </c>
      <c r="E4" s="20">
        <v>5</v>
      </c>
    </row>
    <row r="5" spans="1:5" s="21" customFormat="1" ht="16.5" thickBot="1" x14ac:dyDescent="0.25">
      <c r="A5" s="15" t="s">
        <v>10</v>
      </c>
      <c r="B5" s="22" t="s">
        <v>108</v>
      </c>
      <c r="C5" s="23">
        <f>SUM(C6:C11)</f>
        <v>70535612</v>
      </c>
      <c r="D5" s="230">
        <f>SUM(E5-C5)</f>
        <v>9721742</v>
      </c>
      <c r="E5" s="23">
        <f>SUM(E6:E11)</f>
        <v>80257354</v>
      </c>
    </row>
    <row r="6" spans="1:5" s="21" customFormat="1" x14ac:dyDescent="0.2">
      <c r="A6" s="24" t="s">
        <v>109</v>
      </c>
      <c r="B6" s="25" t="s">
        <v>110</v>
      </c>
      <c r="C6" s="26">
        <v>59118332</v>
      </c>
      <c r="D6" s="26">
        <f>SUM(E6-C6)</f>
        <v>220713</v>
      </c>
      <c r="E6" s="26">
        <v>59339045</v>
      </c>
    </row>
    <row r="7" spans="1:5" s="21" customFormat="1" x14ac:dyDescent="0.2">
      <c r="A7" s="27" t="s">
        <v>111</v>
      </c>
      <c r="B7" s="28" t="s">
        <v>112</v>
      </c>
      <c r="C7" s="29"/>
      <c r="D7" s="29"/>
      <c r="E7" s="29"/>
    </row>
    <row r="8" spans="1:5" s="21" customFormat="1" x14ac:dyDescent="0.2">
      <c r="A8" s="27" t="s">
        <v>113</v>
      </c>
      <c r="B8" s="28" t="s">
        <v>114</v>
      </c>
      <c r="C8" s="29">
        <v>9617280</v>
      </c>
      <c r="D8" s="29">
        <f>SUM(E8-C8)</f>
        <v>1362456</v>
      </c>
      <c r="E8" s="29">
        <v>10979736</v>
      </c>
    </row>
    <row r="9" spans="1:5" s="21" customFormat="1" x14ac:dyDescent="0.2">
      <c r="A9" s="27" t="s">
        <v>115</v>
      </c>
      <c r="B9" s="28" t="s">
        <v>116</v>
      </c>
      <c r="C9" s="29">
        <v>1800000</v>
      </c>
      <c r="D9" s="29">
        <f t="shared" ref="D9:D11" si="0">SUM(E9-C9)</f>
        <v>66503</v>
      </c>
      <c r="E9" s="29">
        <v>1866503</v>
      </c>
    </row>
    <row r="10" spans="1:5" s="21" customFormat="1" x14ac:dyDescent="0.2">
      <c r="A10" s="27" t="s">
        <v>117</v>
      </c>
      <c r="B10" s="28" t="s">
        <v>118</v>
      </c>
      <c r="C10" s="29"/>
      <c r="D10" s="29">
        <f t="shared" si="0"/>
        <v>0</v>
      </c>
      <c r="E10" s="29"/>
    </row>
    <row r="11" spans="1:5" s="21" customFormat="1" ht="16.5" thickBot="1" x14ac:dyDescent="0.25">
      <c r="A11" s="30" t="s">
        <v>119</v>
      </c>
      <c r="B11" s="31" t="s">
        <v>120</v>
      </c>
      <c r="C11" s="29"/>
      <c r="D11" s="33">
        <f t="shared" si="0"/>
        <v>8072070</v>
      </c>
      <c r="E11" s="29">
        <v>8072070</v>
      </c>
    </row>
    <row r="12" spans="1:5" s="21" customFormat="1" ht="16.5" thickBot="1" x14ac:dyDescent="0.25">
      <c r="A12" s="15" t="s">
        <v>13</v>
      </c>
      <c r="B12" s="32" t="s">
        <v>121</v>
      </c>
      <c r="C12" s="23">
        <f>SUM(C13:C17)</f>
        <v>38080381</v>
      </c>
      <c r="D12" s="230">
        <f>SUM(E12-C12)</f>
        <v>12587764</v>
      </c>
      <c r="E12" s="23">
        <f>SUM(E13:E17)</f>
        <v>50668145</v>
      </c>
    </row>
    <row r="13" spans="1:5" s="21" customFormat="1" x14ac:dyDescent="0.2">
      <c r="A13" s="24" t="s">
        <v>122</v>
      </c>
      <c r="B13" s="25" t="s">
        <v>123</v>
      </c>
      <c r="C13" s="26"/>
      <c r="D13" s="26">
        <f t="shared" ref="D13:D18" si="1">SUM(E13-C13)</f>
        <v>0</v>
      </c>
      <c r="E13" s="26"/>
    </row>
    <row r="14" spans="1:5" s="21" customFormat="1" x14ac:dyDescent="0.2">
      <c r="A14" s="27" t="s">
        <v>124</v>
      </c>
      <c r="B14" s="28" t="s">
        <v>125</v>
      </c>
      <c r="C14" s="29"/>
      <c r="D14" s="29">
        <f t="shared" si="1"/>
        <v>0</v>
      </c>
      <c r="E14" s="29"/>
    </row>
    <row r="15" spans="1:5" s="21" customFormat="1" x14ac:dyDescent="0.2">
      <c r="A15" s="27" t="s">
        <v>126</v>
      </c>
      <c r="B15" s="28" t="s">
        <v>127</v>
      </c>
      <c r="C15" s="29"/>
      <c r="D15" s="29">
        <f t="shared" si="1"/>
        <v>0</v>
      </c>
      <c r="E15" s="29"/>
    </row>
    <row r="16" spans="1:5" s="21" customFormat="1" x14ac:dyDescent="0.2">
      <c r="A16" s="27" t="s">
        <v>128</v>
      </c>
      <c r="B16" s="28" t="s">
        <v>129</v>
      </c>
      <c r="C16" s="29"/>
      <c r="D16" s="29">
        <f t="shared" si="1"/>
        <v>0</v>
      </c>
      <c r="E16" s="29"/>
    </row>
    <row r="17" spans="1:5" s="21" customFormat="1" x14ac:dyDescent="0.2">
      <c r="A17" s="27" t="s">
        <v>130</v>
      </c>
      <c r="B17" s="28" t="s">
        <v>131</v>
      </c>
      <c r="C17" s="29">
        <v>38080381</v>
      </c>
      <c r="D17" s="29">
        <f t="shared" si="1"/>
        <v>12587764</v>
      </c>
      <c r="E17" s="29">
        <v>50668145</v>
      </c>
    </row>
    <row r="18" spans="1:5" s="21" customFormat="1" ht="16.5" thickBot="1" x14ac:dyDescent="0.25">
      <c r="A18" s="30" t="s">
        <v>132</v>
      </c>
      <c r="B18" s="31" t="s">
        <v>133</v>
      </c>
      <c r="C18" s="33"/>
      <c r="D18" s="33">
        <f t="shared" si="1"/>
        <v>0</v>
      </c>
      <c r="E18" s="33"/>
    </row>
    <row r="19" spans="1:5" s="21" customFormat="1" ht="16.5" thickBot="1" x14ac:dyDescent="0.25">
      <c r="A19" s="15" t="s">
        <v>7</v>
      </c>
      <c r="B19" s="22" t="s">
        <v>134</v>
      </c>
      <c r="C19" s="23">
        <f>SUM(C20:C24)</f>
        <v>137278774</v>
      </c>
      <c r="D19" s="230">
        <f>SUM(E19-C19)</f>
        <v>110083340</v>
      </c>
      <c r="E19" s="23">
        <f>SUM(E20:E24)</f>
        <v>247362114</v>
      </c>
    </row>
    <row r="20" spans="1:5" s="21" customFormat="1" x14ac:dyDescent="0.2">
      <c r="A20" s="24" t="s">
        <v>135</v>
      </c>
      <c r="B20" s="25" t="s">
        <v>136</v>
      </c>
      <c r="C20" s="26"/>
      <c r="D20" s="26">
        <f t="shared" ref="D20:D25" si="2">SUM(E20-C20)</f>
        <v>0</v>
      </c>
      <c r="E20" s="26"/>
    </row>
    <row r="21" spans="1:5" s="21" customFormat="1" x14ac:dyDescent="0.2">
      <c r="A21" s="27" t="s">
        <v>137</v>
      </c>
      <c r="B21" s="28" t="s">
        <v>138</v>
      </c>
      <c r="C21" s="29"/>
      <c r="D21" s="29">
        <f t="shared" si="2"/>
        <v>0</v>
      </c>
      <c r="E21" s="29"/>
    </row>
    <row r="22" spans="1:5" s="21" customFormat="1" x14ac:dyDescent="0.2">
      <c r="A22" s="27" t="s">
        <v>139</v>
      </c>
      <c r="B22" s="28" t="s">
        <v>140</v>
      </c>
      <c r="C22" s="29">
        <v>264000</v>
      </c>
      <c r="D22" s="29">
        <f t="shared" si="2"/>
        <v>0</v>
      </c>
      <c r="E22" s="29">
        <v>264000</v>
      </c>
    </row>
    <row r="23" spans="1:5" s="21" customFormat="1" x14ac:dyDescent="0.2">
      <c r="A23" s="27" t="s">
        <v>141</v>
      </c>
      <c r="B23" s="28" t="s">
        <v>142</v>
      </c>
      <c r="C23" s="29"/>
      <c r="D23" s="29">
        <f t="shared" si="2"/>
        <v>0</v>
      </c>
      <c r="E23" s="29"/>
    </row>
    <row r="24" spans="1:5" s="21" customFormat="1" x14ac:dyDescent="0.2">
      <c r="A24" s="27" t="s">
        <v>143</v>
      </c>
      <c r="B24" s="28" t="s">
        <v>144</v>
      </c>
      <c r="C24" s="29">
        <v>137014774</v>
      </c>
      <c r="D24" s="29">
        <f t="shared" si="2"/>
        <v>110083340</v>
      </c>
      <c r="E24" s="29">
        <v>247098114</v>
      </c>
    </row>
    <row r="25" spans="1:5" s="21" customFormat="1" ht="16.5" thickBot="1" x14ac:dyDescent="0.25">
      <c r="A25" s="30" t="s">
        <v>145</v>
      </c>
      <c r="B25" s="31" t="s">
        <v>146</v>
      </c>
      <c r="C25" s="33">
        <v>135871774</v>
      </c>
      <c r="D25" s="33">
        <f t="shared" si="2"/>
        <v>109921320</v>
      </c>
      <c r="E25" s="33">
        <v>245793094</v>
      </c>
    </row>
    <row r="26" spans="1:5" s="21" customFormat="1" ht="16.5" thickBot="1" x14ac:dyDescent="0.25">
      <c r="A26" s="15" t="s">
        <v>147</v>
      </c>
      <c r="B26" s="22" t="s">
        <v>148</v>
      </c>
      <c r="C26" s="34">
        <f>SUM(C27,C30,C31,C32)</f>
        <v>22600000</v>
      </c>
      <c r="D26" s="229">
        <f>SUM(E26-C26)</f>
        <v>0</v>
      </c>
      <c r="E26" s="34">
        <f>SUM(E27,E30,E31,E32)</f>
        <v>22600000</v>
      </c>
    </row>
    <row r="27" spans="1:5" s="21" customFormat="1" x14ac:dyDescent="0.2">
      <c r="A27" s="24" t="s">
        <v>149</v>
      </c>
      <c r="B27" s="25" t="s">
        <v>150</v>
      </c>
      <c r="C27" s="35">
        <f>SUM(C28:C29)</f>
        <v>20000000</v>
      </c>
      <c r="D27" s="26">
        <f t="shared" ref="D27:D32" si="3">SUM(E27-C27)</f>
        <v>0</v>
      </c>
      <c r="E27" s="35">
        <f>SUM(E28:E29)</f>
        <v>20000000</v>
      </c>
    </row>
    <row r="28" spans="1:5" s="21" customFormat="1" x14ac:dyDescent="0.2">
      <c r="A28" s="27" t="s">
        <v>151</v>
      </c>
      <c r="B28" s="28" t="s">
        <v>152</v>
      </c>
      <c r="C28" s="29"/>
      <c r="D28" s="29">
        <f t="shared" si="3"/>
        <v>0</v>
      </c>
      <c r="E28" s="29"/>
    </row>
    <row r="29" spans="1:5" s="21" customFormat="1" x14ac:dyDescent="0.2">
      <c r="A29" s="27" t="s">
        <v>153</v>
      </c>
      <c r="B29" s="28" t="s">
        <v>154</v>
      </c>
      <c r="C29" s="29">
        <v>20000000</v>
      </c>
      <c r="D29" s="29">
        <f t="shared" si="3"/>
        <v>0</v>
      </c>
      <c r="E29" s="29">
        <v>20000000</v>
      </c>
    </row>
    <row r="30" spans="1:5" s="21" customFormat="1" x14ac:dyDescent="0.2">
      <c r="A30" s="27" t="s">
        <v>155</v>
      </c>
      <c r="B30" s="28" t="s">
        <v>156</v>
      </c>
      <c r="C30" s="29">
        <v>2500000</v>
      </c>
      <c r="D30" s="29">
        <f t="shared" si="3"/>
        <v>0</v>
      </c>
      <c r="E30" s="29">
        <v>2500000</v>
      </c>
    </row>
    <row r="31" spans="1:5" s="21" customFormat="1" x14ac:dyDescent="0.2">
      <c r="A31" s="27" t="s">
        <v>157</v>
      </c>
      <c r="B31" s="28" t="s">
        <v>158</v>
      </c>
      <c r="C31" s="29"/>
      <c r="D31" s="29">
        <f t="shared" si="3"/>
        <v>0</v>
      </c>
      <c r="E31" s="29"/>
    </row>
    <row r="32" spans="1:5" s="21" customFormat="1" ht="16.5" thickBot="1" x14ac:dyDescent="0.25">
      <c r="A32" s="30" t="s">
        <v>159</v>
      </c>
      <c r="B32" s="31" t="s">
        <v>160</v>
      </c>
      <c r="C32" s="33">
        <v>100000</v>
      </c>
      <c r="D32" s="33">
        <f t="shared" si="3"/>
        <v>0</v>
      </c>
      <c r="E32" s="33">
        <v>100000</v>
      </c>
    </row>
    <row r="33" spans="1:5" s="21" customFormat="1" ht="16.5" thickBot="1" x14ac:dyDescent="0.25">
      <c r="A33" s="15" t="s">
        <v>9</v>
      </c>
      <c r="B33" s="22" t="s">
        <v>161</v>
      </c>
      <c r="C33" s="23">
        <f>SUM(C34:C43)</f>
        <v>9457300</v>
      </c>
      <c r="D33" s="229">
        <f>SUM(E33-C33)</f>
        <v>0</v>
      </c>
      <c r="E33" s="23">
        <f>SUM(E34:E43)</f>
        <v>9457300</v>
      </c>
    </row>
    <row r="34" spans="1:5" s="21" customFormat="1" x14ac:dyDescent="0.2">
      <c r="A34" s="24" t="s">
        <v>162</v>
      </c>
      <c r="B34" s="25" t="s">
        <v>163</v>
      </c>
      <c r="C34" s="26"/>
      <c r="D34" s="26">
        <f t="shared" ref="D34:D43" si="4">SUM(E34-C34)</f>
        <v>0</v>
      </c>
      <c r="E34" s="26"/>
    </row>
    <row r="35" spans="1:5" s="21" customFormat="1" x14ac:dyDescent="0.2">
      <c r="A35" s="27" t="s">
        <v>164</v>
      </c>
      <c r="B35" s="28" t="s">
        <v>165</v>
      </c>
      <c r="C35" s="29">
        <v>4750300</v>
      </c>
      <c r="D35" s="29">
        <f t="shared" si="4"/>
        <v>0</v>
      </c>
      <c r="E35" s="29">
        <v>4750300</v>
      </c>
    </row>
    <row r="36" spans="1:5" s="21" customFormat="1" x14ac:dyDescent="0.2">
      <c r="A36" s="27" t="s">
        <v>166</v>
      </c>
      <c r="B36" s="28" t="s">
        <v>167</v>
      </c>
      <c r="C36" s="29">
        <v>3600000</v>
      </c>
      <c r="D36" s="29">
        <f t="shared" si="4"/>
        <v>0</v>
      </c>
      <c r="E36" s="29">
        <v>3600000</v>
      </c>
    </row>
    <row r="37" spans="1:5" s="21" customFormat="1" x14ac:dyDescent="0.2">
      <c r="A37" s="27" t="s">
        <v>168</v>
      </c>
      <c r="B37" s="28" t="s">
        <v>169</v>
      </c>
      <c r="C37" s="29"/>
      <c r="D37" s="29">
        <f t="shared" si="4"/>
        <v>0</v>
      </c>
      <c r="E37" s="29"/>
    </row>
    <row r="38" spans="1:5" s="21" customFormat="1" x14ac:dyDescent="0.2">
      <c r="A38" s="27" t="s">
        <v>170</v>
      </c>
      <c r="B38" s="28" t="s">
        <v>171</v>
      </c>
      <c r="C38" s="29"/>
      <c r="D38" s="29">
        <f t="shared" si="4"/>
        <v>0</v>
      </c>
      <c r="E38" s="29"/>
    </row>
    <row r="39" spans="1:5" s="21" customFormat="1" x14ac:dyDescent="0.2">
      <c r="A39" s="27" t="s">
        <v>172</v>
      </c>
      <c r="B39" s="28" t="s">
        <v>173</v>
      </c>
      <c r="C39" s="29">
        <v>1107000</v>
      </c>
      <c r="D39" s="29">
        <f t="shared" si="4"/>
        <v>0</v>
      </c>
      <c r="E39" s="29">
        <v>1107000</v>
      </c>
    </row>
    <row r="40" spans="1:5" s="21" customFormat="1" x14ac:dyDescent="0.2">
      <c r="A40" s="27" t="s">
        <v>174</v>
      </c>
      <c r="B40" s="28" t="s">
        <v>175</v>
      </c>
      <c r="C40" s="29"/>
      <c r="D40" s="29">
        <f t="shared" si="4"/>
        <v>0</v>
      </c>
      <c r="E40" s="29"/>
    </row>
    <row r="41" spans="1:5" s="21" customFormat="1" x14ac:dyDescent="0.2">
      <c r="A41" s="27" t="s">
        <v>176</v>
      </c>
      <c r="B41" s="28" t="s">
        <v>177</v>
      </c>
      <c r="C41" s="29"/>
      <c r="D41" s="29">
        <f t="shared" si="4"/>
        <v>0</v>
      </c>
      <c r="E41" s="29"/>
    </row>
    <row r="42" spans="1:5" s="21" customFormat="1" x14ac:dyDescent="0.2">
      <c r="A42" s="27" t="s">
        <v>178</v>
      </c>
      <c r="B42" s="28" t="s">
        <v>179</v>
      </c>
      <c r="C42" s="36"/>
      <c r="D42" s="29">
        <f t="shared" si="4"/>
        <v>0</v>
      </c>
      <c r="E42" s="36"/>
    </row>
    <row r="43" spans="1:5" s="21" customFormat="1" ht="16.5" thickBot="1" x14ac:dyDescent="0.25">
      <c r="A43" s="30" t="s">
        <v>180</v>
      </c>
      <c r="B43" s="31" t="s">
        <v>26</v>
      </c>
      <c r="C43" s="37">
        <v>0</v>
      </c>
      <c r="D43" s="33">
        <f t="shared" si="4"/>
        <v>0</v>
      </c>
      <c r="E43" s="37">
        <v>0</v>
      </c>
    </row>
    <row r="44" spans="1:5" s="21" customFormat="1" ht="16.5" thickBot="1" x14ac:dyDescent="0.25">
      <c r="A44" s="15" t="s">
        <v>22</v>
      </c>
      <c r="B44" s="22" t="s">
        <v>181</v>
      </c>
      <c r="C44" s="23">
        <f>SUM(C45:C54)</f>
        <v>3300000</v>
      </c>
      <c r="D44" s="229">
        <f>SUM(E44-C44)</f>
        <v>0</v>
      </c>
      <c r="E44" s="23">
        <f>SUM(E45:E54)</f>
        <v>3300000</v>
      </c>
    </row>
    <row r="45" spans="1:5" s="21" customFormat="1" x14ac:dyDescent="0.2">
      <c r="A45" s="24" t="s">
        <v>182</v>
      </c>
      <c r="B45" s="25" t="s">
        <v>183</v>
      </c>
      <c r="C45" s="38"/>
      <c r="D45" s="26">
        <f t="shared" ref="D45:D49" si="5">SUM(E45-C45)</f>
        <v>0</v>
      </c>
      <c r="E45" s="38"/>
    </row>
    <row r="46" spans="1:5" s="21" customFormat="1" x14ac:dyDescent="0.2">
      <c r="A46" s="27" t="s">
        <v>184</v>
      </c>
      <c r="B46" s="28" t="s">
        <v>185</v>
      </c>
      <c r="C46" s="36">
        <v>3300000</v>
      </c>
      <c r="D46" s="29">
        <f>SUM(E46-C46)</f>
        <v>0</v>
      </c>
      <c r="E46" s="36">
        <v>3300000</v>
      </c>
    </row>
    <row r="47" spans="1:5" s="21" customFormat="1" x14ac:dyDescent="0.2">
      <c r="A47" s="27" t="s">
        <v>186</v>
      </c>
      <c r="B47" s="28" t="s">
        <v>187</v>
      </c>
      <c r="C47" s="36"/>
      <c r="D47" s="29">
        <f t="shared" si="5"/>
        <v>0</v>
      </c>
      <c r="E47" s="36"/>
    </row>
    <row r="48" spans="1:5" s="21" customFormat="1" x14ac:dyDescent="0.2">
      <c r="A48" s="27" t="s">
        <v>188</v>
      </c>
      <c r="B48" s="28" t="s">
        <v>189</v>
      </c>
      <c r="C48" s="36"/>
      <c r="D48" s="29">
        <f t="shared" si="5"/>
        <v>0</v>
      </c>
      <c r="E48" s="36"/>
    </row>
    <row r="49" spans="1:5" s="21" customFormat="1" ht="16.5" thickBot="1" x14ac:dyDescent="0.25">
      <c r="A49" s="30" t="s">
        <v>190</v>
      </c>
      <c r="B49" s="31" t="s">
        <v>191</v>
      </c>
      <c r="C49" s="37"/>
      <c r="D49" s="29">
        <f t="shared" si="5"/>
        <v>0</v>
      </c>
      <c r="E49" s="37"/>
    </row>
    <row r="50" spans="1:5" s="21" customFormat="1" ht="16.5" thickBot="1" x14ac:dyDescent="0.25">
      <c r="A50" s="15" t="s">
        <v>192</v>
      </c>
      <c r="B50" s="22" t="s">
        <v>193</v>
      </c>
      <c r="C50" s="23"/>
      <c r="D50" s="23"/>
      <c r="E50" s="23"/>
    </row>
    <row r="51" spans="1:5" s="21" customFormat="1" x14ac:dyDescent="0.2">
      <c r="A51" s="24" t="s">
        <v>194</v>
      </c>
      <c r="B51" s="25" t="s">
        <v>195</v>
      </c>
      <c r="C51" s="26"/>
      <c r="D51" s="26"/>
      <c r="E51" s="26"/>
    </row>
    <row r="52" spans="1:5" s="21" customFormat="1" x14ac:dyDescent="0.2">
      <c r="A52" s="27" t="s">
        <v>196</v>
      </c>
      <c r="B52" s="28" t="s">
        <v>197</v>
      </c>
      <c r="C52" s="29"/>
      <c r="D52" s="29"/>
      <c r="E52" s="29"/>
    </row>
    <row r="53" spans="1:5" s="21" customFormat="1" x14ac:dyDescent="0.2">
      <c r="A53" s="27" t="s">
        <v>198</v>
      </c>
      <c r="B53" s="28" t="s">
        <v>199</v>
      </c>
      <c r="C53" s="29"/>
      <c r="D53" s="29"/>
      <c r="E53" s="29"/>
    </row>
    <row r="54" spans="1:5" s="21" customFormat="1" ht="16.5" thickBot="1" x14ac:dyDescent="0.25">
      <c r="A54" s="30" t="s">
        <v>200</v>
      </c>
      <c r="B54" s="31" t="s">
        <v>201</v>
      </c>
      <c r="C54" s="33"/>
      <c r="D54" s="33"/>
      <c r="E54" s="33"/>
    </row>
    <row r="55" spans="1:5" s="21" customFormat="1" ht="16.5" thickBot="1" x14ac:dyDescent="0.25">
      <c r="A55" s="15" t="s">
        <v>27</v>
      </c>
      <c r="B55" s="32" t="s">
        <v>202</v>
      </c>
      <c r="C55" s="23"/>
      <c r="D55" s="23"/>
      <c r="E55" s="23"/>
    </row>
    <row r="56" spans="1:5" s="21" customFormat="1" x14ac:dyDescent="0.2">
      <c r="A56" s="24" t="s">
        <v>203</v>
      </c>
      <c r="B56" s="25" t="s">
        <v>204</v>
      </c>
      <c r="C56" s="36"/>
      <c r="D56" s="36"/>
      <c r="E56" s="36"/>
    </row>
    <row r="57" spans="1:5" s="21" customFormat="1" x14ac:dyDescent="0.2">
      <c r="A57" s="27" t="s">
        <v>205</v>
      </c>
      <c r="B57" s="28" t="s">
        <v>206</v>
      </c>
      <c r="C57" s="36"/>
      <c r="D57" s="36"/>
      <c r="E57" s="36"/>
    </row>
    <row r="58" spans="1:5" s="21" customFormat="1" x14ac:dyDescent="0.2">
      <c r="A58" s="27" t="s">
        <v>207</v>
      </c>
      <c r="B58" s="28" t="s">
        <v>208</v>
      </c>
      <c r="C58" s="36"/>
      <c r="D58" s="36"/>
      <c r="E58" s="36"/>
    </row>
    <row r="59" spans="1:5" s="21" customFormat="1" ht="16.5" thickBot="1" x14ac:dyDescent="0.25">
      <c r="A59" s="30" t="s">
        <v>209</v>
      </c>
      <c r="B59" s="31" t="s">
        <v>210</v>
      </c>
      <c r="C59" s="36"/>
      <c r="D59" s="37"/>
      <c r="E59" s="36"/>
    </row>
    <row r="60" spans="1:5" s="21" customFormat="1" ht="16.5" thickBot="1" x14ac:dyDescent="0.25">
      <c r="A60" s="15" t="s">
        <v>30</v>
      </c>
      <c r="B60" s="22" t="s">
        <v>335</v>
      </c>
      <c r="C60" s="34">
        <f>SUM(C5,C12,C19,C26,C33,C44)</f>
        <v>281252067</v>
      </c>
      <c r="D60" s="230">
        <f>SUM(E60-C60)</f>
        <v>132392846</v>
      </c>
      <c r="E60" s="34">
        <f>SUM(E5,E12,E19,E26,E33,E44)</f>
        <v>413644913</v>
      </c>
    </row>
    <row r="61" spans="1:5" s="21" customFormat="1" ht="16.5" thickBot="1" x14ac:dyDescent="0.25">
      <c r="A61" s="39" t="s">
        <v>33</v>
      </c>
      <c r="B61" s="32" t="s">
        <v>212</v>
      </c>
      <c r="C61" s="23"/>
      <c r="D61" s="23"/>
      <c r="E61" s="23"/>
    </row>
    <row r="62" spans="1:5" s="21" customFormat="1" x14ac:dyDescent="0.2">
      <c r="A62" s="24" t="s">
        <v>213</v>
      </c>
      <c r="B62" s="25" t="s">
        <v>214</v>
      </c>
      <c r="C62" s="36"/>
      <c r="D62" s="36"/>
      <c r="E62" s="36"/>
    </row>
    <row r="63" spans="1:5" s="21" customFormat="1" x14ac:dyDescent="0.2">
      <c r="A63" s="27" t="s">
        <v>215</v>
      </c>
      <c r="B63" s="28" t="s">
        <v>216</v>
      </c>
      <c r="C63" s="36"/>
      <c r="D63" s="36"/>
      <c r="E63" s="36"/>
    </row>
    <row r="64" spans="1:5" s="21" customFormat="1" ht="16.5" thickBot="1" x14ac:dyDescent="0.25">
      <c r="A64" s="30" t="s">
        <v>217</v>
      </c>
      <c r="B64" s="31" t="s">
        <v>218</v>
      </c>
      <c r="C64" s="36"/>
      <c r="D64" s="36"/>
      <c r="E64" s="36"/>
    </row>
    <row r="65" spans="1:5" s="21" customFormat="1" ht="16.5" thickBot="1" x14ac:dyDescent="0.25">
      <c r="A65" s="39" t="s">
        <v>36</v>
      </c>
      <c r="B65" s="32" t="s">
        <v>219</v>
      </c>
      <c r="C65" s="23"/>
      <c r="D65" s="23"/>
      <c r="E65" s="23"/>
    </row>
    <row r="66" spans="1:5" s="21" customFormat="1" x14ac:dyDescent="0.2">
      <c r="A66" s="24" t="s">
        <v>220</v>
      </c>
      <c r="B66" s="25" t="s">
        <v>221</v>
      </c>
      <c r="C66" s="36"/>
      <c r="D66" s="36"/>
      <c r="E66" s="36"/>
    </row>
    <row r="67" spans="1:5" s="21" customFormat="1" x14ac:dyDescent="0.2">
      <c r="A67" s="27" t="s">
        <v>222</v>
      </c>
      <c r="B67" s="28" t="s">
        <v>223</v>
      </c>
      <c r="C67" s="36"/>
      <c r="D67" s="36"/>
      <c r="E67" s="36"/>
    </row>
    <row r="68" spans="1:5" s="21" customFormat="1" x14ac:dyDescent="0.2">
      <c r="A68" s="27" t="s">
        <v>224</v>
      </c>
      <c r="B68" s="28" t="s">
        <v>225</v>
      </c>
      <c r="C68" s="36"/>
      <c r="D68" s="36"/>
      <c r="E68" s="36"/>
    </row>
    <row r="69" spans="1:5" s="21" customFormat="1" ht="16.5" thickBot="1" x14ac:dyDescent="0.25">
      <c r="A69" s="30" t="s">
        <v>226</v>
      </c>
      <c r="B69" s="31" t="s">
        <v>227</v>
      </c>
      <c r="C69" s="36"/>
      <c r="D69" s="37"/>
      <c r="E69" s="36"/>
    </row>
    <row r="70" spans="1:5" s="21" customFormat="1" ht="16.5" thickBot="1" x14ac:dyDescent="0.25">
      <c r="A70" s="39" t="s">
        <v>39</v>
      </c>
      <c r="B70" s="32" t="s">
        <v>228</v>
      </c>
      <c r="C70" s="23">
        <f>SUM(C71:C72)</f>
        <v>65637930</v>
      </c>
      <c r="D70" s="230">
        <f>SUM(E70-C70)</f>
        <v>1644968</v>
      </c>
      <c r="E70" s="23">
        <f>SUM(E71:E72)</f>
        <v>67282898</v>
      </c>
    </row>
    <row r="71" spans="1:5" s="21" customFormat="1" x14ac:dyDescent="0.2">
      <c r="A71" s="24" t="s">
        <v>229</v>
      </c>
      <c r="B71" s="25" t="s">
        <v>230</v>
      </c>
      <c r="C71" s="36">
        <v>65637930</v>
      </c>
      <c r="D71" s="26">
        <f t="shared" ref="D71:D72" si="6">SUM(E71-C71)</f>
        <v>1644968</v>
      </c>
      <c r="E71" s="36">
        <v>67282898</v>
      </c>
    </row>
    <row r="72" spans="1:5" s="21" customFormat="1" ht="16.5" thickBot="1" x14ac:dyDescent="0.25">
      <c r="A72" s="30" t="s">
        <v>231</v>
      </c>
      <c r="B72" s="31" t="s">
        <v>232</v>
      </c>
      <c r="C72" s="36"/>
      <c r="D72" s="29">
        <f t="shared" si="6"/>
        <v>0</v>
      </c>
      <c r="E72" s="36"/>
    </row>
    <row r="73" spans="1:5" s="21" customFormat="1" ht="16.5" thickBot="1" x14ac:dyDescent="0.25">
      <c r="A73" s="39" t="s">
        <v>42</v>
      </c>
      <c r="B73" s="32" t="s">
        <v>233</v>
      </c>
      <c r="C73" s="23"/>
      <c r="D73" s="23"/>
      <c r="E73" s="23"/>
    </row>
    <row r="74" spans="1:5" s="21" customFormat="1" x14ac:dyDescent="0.2">
      <c r="A74" s="24" t="s">
        <v>234</v>
      </c>
      <c r="B74" s="25" t="s">
        <v>235</v>
      </c>
      <c r="C74" s="36"/>
      <c r="D74" s="29">
        <f t="shared" ref="D74:D76" si="7">SUM(E74-C74)</f>
        <v>0</v>
      </c>
      <c r="E74" s="36"/>
    </row>
    <row r="75" spans="1:5" s="21" customFormat="1" x14ac:dyDescent="0.2">
      <c r="A75" s="27" t="s">
        <v>236</v>
      </c>
      <c r="B75" s="28" t="s">
        <v>237</v>
      </c>
      <c r="C75" s="36"/>
      <c r="D75" s="29">
        <f t="shared" si="7"/>
        <v>0</v>
      </c>
      <c r="E75" s="36"/>
    </row>
    <row r="76" spans="1:5" s="21" customFormat="1" ht="16.5" thickBot="1" x14ac:dyDescent="0.25">
      <c r="A76" s="30" t="s">
        <v>337</v>
      </c>
      <c r="B76" s="31" t="s">
        <v>239</v>
      </c>
      <c r="C76" s="36"/>
      <c r="D76" s="29">
        <f t="shared" si="7"/>
        <v>0</v>
      </c>
      <c r="E76" s="36"/>
    </row>
    <row r="77" spans="1:5" s="21" customFormat="1" ht="16.5" thickBot="1" x14ac:dyDescent="0.25">
      <c r="A77" s="39" t="s">
        <v>45</v>
      </c>
      <c r="B77" s="32" t="s">
        <v>242</v>
      </c>
      <c r="C77" s="23"/>
      <c r="D77" s="23"/>
      <c r="E77" s="23"/>
    </row>
    <row r="78" spans="1:5" s="21" customFormat="1" x14ac:dyDescent="0.2">
      <c r="A78" s="40" t="s">
        <v>360</v>
      </c>
      <c r="B78" s="25" t="s">
        <v>244</v>
      </c>
      <c r="C78" s="36"/>
      <c r="D78" s="29">
        <f t="shared" ref="D78:D81" si="8">SUM(E78-C78)</f>
        <v>0</v>
      </c>
      <c r="E78" s="36"/>
    </row>
    <row r="79" spans="1:5" s="21" customFormat="1" x14ac:dyDescent="0.2">
      <c r="A79" s="41" t="s">
        <v>245</v>
      </c>
      <c r="B79" s="28" t="s">
        <v>246</v>
      </c>
      <c r="C79" s="36"/>
      <c r="D79" s="29">
        <f t="shared" si="8"/>
        <v>0</v>
      </c>
      <c r="E79" s="36"/>
    </row>
    <row r="80" spans="1:5" s="21" customFormat="1" x14ac:dyDescent="0.2">
      <c r="A80" s="41" t="s">
        <v>247</v>
      </c>
      <c r="B80" s="28" t="s">
        <v>248</v>
      </c>
      <c r="C80" s="36"/>
      <c r="D80" s="29">
        <f t="shared" si="8"/>
        <v>0</v>
      </c>
      <c r="E80" s="36"/>
    </row>
    <row r="81" spans="1:11" s="21" customFormat="1" ht="16.5" thickBot="1" x14ac:dyDescent="0.25">
      <c r="A81" s="42" t="s">
        <v>249</v>
      </c>
      <c r="B81" s="31" t="s">
        <v>250</v>
      </c>
      <c r="C81" s="36"/>
      <c r="D81" s="29">
        <f t="shared" si="8"/>
        <v>0</v>
      </c>
      <c r="E81" s="36"/>
    </row>
    <row r="82" spans="1:11" s="21" customFormat="1" ht="16.5" thickBot="1" x14ac:dyDescent="0.25">
      <c r="A82" s="39" t="s">
        <v>48</v>
      </c>
      <c r="B82" s="32" t="s">
        <v>251</v>
      </c>
      <c r="C82" s="43"/>
      <c r="D82" s="43"/>
      <c r="E82" s="43"/>
    </row>
    <row r="83" spans="1:11" s="21" customFormat="1" ht="16.5" thickBot="1" x14ac:dyDescent="0.25">
      <c r="A83" s="39" t="s">
        <v>51</v>
      </c>
      <c r="B83" s="32" t="s">
        <v>252</v>
      </c>
      <c r="C83" s="34">
        <f>SUM(C61,C65,C70,C73,C77,C82)</f>
        <v>65637930</v>
      </c>
      <c r="D83" s="230">
        <f>SUM(E83-C83)</f>
        <v>1644968</v>
      </c>
      <c r="E83" s="34">
        <f>SUM(E61,E65,E70,E73,E77,E82)</f>
        <v>67282898</v>
      </c>
    </row>
    <row r="84" spans="1:11" s="21" customFormat="1" ht="27" customHeight="1" thickBot="1" x14ac:dyDescent="0.25">
      <c r="A84" s="44" t="s">
        <v>54</v>
      </c>
      <c r="B84" s="45" t="s">
        <v>253</v>
      </c>
      <c r="C84" s="34">
        <f>SUM(C60,C83)</f>
        <v>346889997</v>
      </c>
      <c r="D84" s="230">
        <f>SUM(E84-C84)</f>
        <v>134037814</v>
      </c>
      <c r="E84" s="34">
        <f>SUM(E60,E83)</f>
        <v>480927811</v>
      </c>
    </row>
    <row r="85" spans="1:11" s="21" customFormat="1" x14ac:dyDescent="0.2">
      <c r="A85" s="80"/>
      <c r="B85" s="81"/>
      <c r="C85" s="92"/>
      <c r="D85" s="92"/>
      <c r="E85" s="92"/>
    </row>
    <row r="86" spans="1:11" ht="16.5" customHeight="1" x14ac:dyDescent="0.25">
      <c r="A86" s="262" t="s">
        <v>254</v>
      </c>
      <c r="B86" s="262"/>
      <c r="C86" s="262"/>
      <c r="D86" s="225"/>
      <c r="E86" s="225"/>
      <c r="K86" s="13" t="s">
        <v>255</v>
      </c>
    </row>
    <row r="87" spans="1:11" ht="16.5" customHeight="1" thickBot="1" x14ac:dyDescent="0.3">
      <c r="A87" s="263"/>
      <c r="B87" s="263"/>
      <c r="D87" s="228"/>
      <c r="E87" s="222" t="s">
        <v>2</v>
      </c>
    </row>
    <row r="88" spans="1:11" ht="32.25" thickBot="1" x14ac:dyDescent="0.3">
      <c r="A88" s="15" t="s">
        <v>3</v>
      </c>
      <c r="B88" s="16" t="s">
        <v>257</v>
      </c>
      <c r="C88" s="17" t="s">
        <v>66</v>
      </c>
      <c r="D88" s="17" t="s">
        <v>365</v>
      </c>
      <c r="E88" s="17" t="s">
        <v>366</v>
      </c>
    </row>
    <row r="89" spans="1:11" s="47" customFormat="1" ht="16.5" thickBot="1" x14ac:dyDescent="0.25">
      <c r="A89" s="15">
        <v>1</v>
      </c>
      <c r="B89" s="16">
        <v>2</v>
      </c>
      <c r="C89" s="17">
        <v>3</v>
      </c>
      <c r="D89" s="17">
        <v>4</v>
      </c>
      <c r="E89" s="17">
        <v>5</v>
      </c>
    </row>
    <row r="90" spans="1:11" ht="16.5" thickBot="1" x14ac:dyDescent="0.3">
      <c r="A90" s="18" t="s">
        <v>10</v>
      </c>
      <c r="B90" s="48" t="s">
        <v>258</v>
      </c>
      <c r="C90" s="49">
        <f>SUM(C91:C95)</f>
        <v>95337207</v>
      </c>
      <c r="D90" s="230">
        <f>SUM(E90-C90)</f>
        <v>32854267</v>
      </c>
      <c r="E90" s="49">
        <f>SUM(E91:E95)</f>
        <v>128191474</v>
      </c>
    </row>
    <row r="91" spans="1:11" x14ac:dyDescent="0.25">
      <c r="A91" s="50" t="s">
        <v>109</v>
      </c>
      <c r="B91" s="51" t="s">
        <v>259</v>
      </c>
      <c r="C91" s="52">
        <v>35082841</v>
      </c>
      <c r="D91" s="26">
        <f>SUM(E91-C91)</f>
        <v>10182933</v>
      </c>
      <c r="E91" s="52">
        <v>45265774</v>
      </c>
    </row>
    <row r="92" spans="1:11" x14ac:dyDescent="0.25">
      <c r="A92" s="27" t="s">
        <v>111</v>
      </c>
      <c r="B92" s="53" t="s">
        <v>15</v>
      </c>
      <c r="C92" s="54">
        <v>6227244</v>
      </c>
      <c r="D92" s="29">
        <f t="shared" ref="D92:D105" si="9">SUM(E92-C92)</f>
        <v>1310270</v>
      </c>
      <c r="E92" s="54">
        <v>7537514</v>
      </c>
    </row>
    <row r="93" spans="1:11" x14ac:dyDescent="0.25">
      <c r="A93" s="27" t="s">
        <v>113</v>
      </c>
      <c r="B93" s="53" t="s">
        <v>260</v>
      </c>
      <c r="C93" s="55">
        <v>39912917</v>
      </c>
      <c r="D93" s="29">
        <f t="shared" si="9"/>
        <v>20911894</v>
      </c>
      <c r="E93" s="55">
        <v>60824811</v>
      </c>
    </row>
    <row r="94" spans="1:11" x14ac:dyDescent="0.25">
      <c r="A94" s="27" t="s">
        <v>115</v>
      </c>
      <c r="B94" s="56" t="s">
        <v>19</v>
      </c>
      <c r="C94" s="55">
        <v>4870000</v>
      </c>
      <c r="D94" s="29">
        <f t="shared" si="9"/>
        <v>194590</v>
      </c>
      <c r="E94" s="55">
        <v>5064590</v>
      </c>
    </row>
    <row r="95" spans="1:11" x14ac:dyDescent="0.25">
      <c r="A95" s="27" t="s">
        <v>261</v>
      </c>
      <c r="B95" s="57" t="s">
        <v>21</v>
      </c>
      <c r="C95" s="223">
        <v>9244205</v>
      </c>
      <c r="D95" s="29">
        <f t="shared" si="9"/>
        <v>254580</v>
      </c>
      <c r="E95" s="223">
        <v>9498785</v>
      </c>
    </row>
    <row r="96" spans="1:11" x14ac:dyDescent="0.25">
      <c r="A96" s="27" t="s">
        <v>119</v>
      </c>
      <c r="B96" s="53" t="s">
        <v>262</v>
      </c>
      <c r="C96" s="55"/>
      <c r="D96" s="29">
        <f t="shared" si="9"/>
        <v>46038</v>
      </c>
      <c r="E96" s="55">
        <v>46038</v>
      </c>
    </row>
    <row r="97" spans="1:5" x14ac:dyDescent="0.25">
      <c r="A97" s="27" t="s">
        <v>263</v>
      </c>
      <c r="B97" s="58" t="s">
        <v>264</v>
      </c>
      <c r="C97" s="55"/>
      <c r="D97" s="29">
        <f t="shared" si="9"/>
        <v>0</v>
      </c>
      <c r="E97" s="55"/>
    </row>
    <row r="98" spans="1:5" x14ac:dyDescent="0.25">
      <c r="A98" s="27" t="s">
        <v>265</v>
      </c>
      <c r="B98" s="59" t="s">
        <v>266</v>
      </c>
      <c r="C98" s="55"/>
      <c r="D98" s="29">
        <f t="shared" si="9"/>
        <v>0</v>
      </c>
      <c r="E98" s="55"/>
    </row>
    <row r="99" spans="1:5" x14ac:dyDescent="0.25">
      <c r="A99" s="27" t="s">
        <v>267</v>
      </c>
      <c r="B99" s="59" t="s">
        <v>268</v>
      </c>
      <c r="C99" s="55"/>
      <c r="D99" s="29">
        <f t="shared" si="9"/>
        <v>0</v>
      </c>
      <c r="E99" s="55"/>
    </row>
    <row r="100" spans="1:5" x14ac:dyDescent="0.25">
      <c r="A100" s="27" t="s">
        <v>269</v>
      </c>
      <c r="B100" s="58" t="s">
        <v>270</v>
      </c>
      <c r="C100" s="55">
        <v>6794205</v>
      </c>
      <c r="D100" s="29">
        <f t="shared" si="9"/>
        <v>59407</v>
      </c>
      <c r="E100" s="55">
        <v>6853612</v>
      </c>
    </row>
    <row r="101" spans="1:5" x14ac:dyDescent="0.25">
      <c r="A101" s="27" t="s">
        <v>271</v>
      </c>
      <c r="B101" s="58" t="s">
        <v>272</v>
      </c>
      <c r="C101" s="55"/>
      <c r="D101" s="29">
        <f t="shared" si="9"/>
        <v>0</v>
      </c>
      <c r="E101" s="55"/>
    </row>
    <row r="102" spans="1:5" x14ac:dyDescent="0.25">
      <c r="A102" s="27" t="s">
        <v>273</v>
      </c>
      <c r="B102" s="59" t="s">
        <v>274</v>
      </c>
      <c r="C102" s="55"/>
      <c r="D102" s="29">
        <f t="shared" si="9"/>
        <v>0</v>
      </c>
      <c r="E102" s="55"/>
    </row>
    <row r="103" spans="1:5" x14ac:dyDescent="0.25">
      <c r="A103" s="60" t="s">
        <v>275</v>
      </c>
      <c r="B103" s="61" t="s">
        <v>276</v>
      </c>
      <c r="C103" s="55"/>
      <c r="D103" s="29">
        <f t="shared" si="9"/>
        <v>0</v>
      </c>
      <c r="E103" s="55"/>
    </row>
    <row r="104" spans="1:5" x14ac:dyDescent="0.25">
      <c r="A104" s="27" t="s">
        <v>277</v>
      </c>
      <c r="B104" s="61" t="s">
        <v>278</v>
      </c>
      <c r="C104" s="55"/>
      <c r="D104" s="29">
        <f t="shared" si="9"/>
        <v>0</v>
      </c>
      <c r="E104" s="55"/>
    </row>
    <row r="105" spans="1:5" ht="16.5" thickBot="1" x14ac:dyDescent="0.3">
      <c r="A105" s="62" t="s">
        <v>279</v>
      </c>
      <c r="B105" s="63" t="s">
        <v>280</v>
      </c>
      <c r="C105" s="64">
        <v>2450000</v>
      </c>
      <c r="D105" s="29">
        <f t="shared" si="9"/>
        <v>149135</v>
      </c>
      <c r="E105" s="64">
        <v>2599135</v>
      </c>
    </row>
    <row r="106" spans="1:5" ht="16.5" thickBot="1" x14ac:dyDescent="0.3">
      <c r="A106" s="15" t="s">
        <v>13</v>
      </c>
      <c r="B106" s="65" t="s">
        <v>281</v>
      </c>
      <c r="C106" s="66">
        <f>SUM(C107,C109)</f>
        <v>174422570</v>
      </c>
      <c r="D106" s="230">
        <f>SUM(E106-C106)</f>
        <v>105601461</v>
      </c>
      <c r="E106" s="66">
        <f>SUM(E107,E109)</f>
        <v>280024031</v>
      </c>
    </row>
    <row r="107" spans="1:5" x14ac:dyDescent="0.25">
      <c r="A107" s="24" t="s">
        <v>122</v>
      </c>
      <c r="B107" s="53" t="s">
        <v>69</v>
      </c>
      <c r="C107" s="67">
        <v>22297356</v>
      </c>
      <c r="D107" s="67">
        <v>22297356</v>
      </c>
      <c r="E107" s="67">
        <v>78848310</v>
      </c>
    </row>
    <row r="108" spans="1:5" x14ac:dyDescent="0.25">
      <c r="A108" s="24" t="s">
        <v>124</v>
      </c>
      <c r="B108" s="68" t="s">
        <v>282</v>
      </c>
      <c r="C108" s="67"/>
      <c r="D108" s="67"/>
      <c r="E108" s="67"/>
    </row>
    <row r="109" spans="1:5" x14ac:dyDescent="0.25">
      <c r="A109" s="24" t="s">
        <v>126</v>
      </c>
      <c r="B109" s="68" t="s">
        <v>73</v>
      </c>
      <c r="C109" s="54">
        <v>152125214</v>
      </c>
      <c r="D109" s="29">
        <f t="shared" ref="D109:D119" si="10">SUM(E109-C109)</f>
        <v>49050507</v>
      </c>
      <c r="E109" s="54">
        <v>201175721</v>
      </c>
    </row>
    <row r="110" spans="1:5" x14ac:dyDescent="0.25">
      <c r="A110" s="24" t="s">
        <v>128</v>
      </c>
      <c r="B110" s="68" t="s">
        <v>283</v>
      </c>
      <c r="C110" s="69">
        <v>148188214</v>
      </c>
      <c r="D110" s="29">
        <f t="shared" si="10"/>
        <v>0</v>
      </c>
      <c r="E110" s="69">
        <v>148188214</v>
      </c>
    </row>
    <row r="111" spans="1:5" x14ac:dyDescent="0.25">
      <c r="A111" s="24" t="s">
        <v>130</v>
      </c>
      <c r="B111" s="31" t="s">
        <v>77</v>
      </c>
      <c r="C111" s="69"/>
      <c r="D111" s="29">
        <f t="shared" si="10"/>
        <v>0</v>
      </c>
      <c r="E111" s="69"/>
    </row>
    <row r="112" spans="1:5" x14ac:dyDescent="0.25">
      <c r="A112" s="24" t="s">
        <v>132</v>
      </c>
      <c r="B112" s="28" t="s">
        <v>284</v>
      </c>
      <c r="C112" s="69"/>
      <c r="D112" s="29">
        <f t="shared" si="10"/>
        <v>0</v>
      </c>
      <c r="E112" s="69"/>
    </row>
    <row r="113" spans="1:5" x14ac:dyDescent="0.25">
      <c r="A113" s="24" t="s">
        <v>285</v>
      </c>
      <c r="B113" s="70" t="s">
        <v>286</v>
      </c>
      <c r="C113" s="69"/>
      <c r="D113" s="29">
        <f t="shared" si="10"/>
        <v>0</v>
      </c>
      <c r="E113" s="69"/>
    </row>
    <row r="114" spans="1:5" x14ac:dyDescent="0.25">
      <c r="A114" s="24" t="s">
        <v>287</v>
      </c>
      <c r="B114" s="59" t="s">
        <v>268</v>
      </c>
      <c r="C114" s="69"/>
      <c r="D114" s="29">
        <f t="shared" si="10"/>
        <v>0</v>
      </c>
      <c r="E114" s="69"/>
    </row>
    <row r="115" spans="1:5" x14ac:dyDescent="0.25">
      <c r="A115" s="24" t="s">
        <v>288</v>
      </c>
      <c r="B115" s="59" t="s">
        <v>289</v>
      </c>
      <c r="C115" s="69"/>
      <c r="D115" s="29">
        <f t="shared" si="10"/>
        <v>0</v>
      </c>
      <c r="E115" s="69"/>
    </row>
    <row r="116" spans="1:5" x14ac:dyDescent="0.25">
      <c r="A116" s="24" t="s">
        <v>290</v>
      </c>
      <c r="B116" s="59" t="s">
        <v>291</v>
      </c>
      <c r="C116" s="69"/>
      <c r="D116" s="29">
        <f t="shared" si="10"/>
        <v>0</v>
      </c>
      <c r="E116" s="69"/>
    </row>
    <row r="117" spans="1:5" x14ac:dyDescent="0.25">
      <c r="A117" s="24" t="s">
        <v>292</v>
      </c>
      <c r="B117" s="59" t="s">
        <v>274</v>
      </c>
      <c r="C117" s="69"/>
      <c r="D117" s="29">
        <f t="shared" si="10"/>
        <v>0</v>
      </c>
      <c r="E117" s="69"/>
    </row>
    <row r="118" spans="1:5" x14ac:dyDescent="0.25">
      <c r="A118" s="24" t="s">
        <v>293</v>
      </c>
      <c r="B118" s="59" t="s">
        <v>294</v>
      </c>
      <c r="C118" s="69"/>
      <c r="D118" s="29">
        <f t="shared" si="10"/>
        <v>0</v>
      </c>
      <c r="E118" s="69"/>
    </row>
    <row r="119" spans="1:5" ht="16.5" thickBot="1" x14ac:dyDescent="0.3">
      <c r="A119" s="60" t="s">
        <v>295</v>
      </c>
      <c r="B119" s="59" t="s">
        <v>296</v>
      </c>
      <c r="C119" s="71"/>
      <c r="D119" s="29">
        <f t="shared" si="10"/>
        <v>0</v>
      </c>
      <c r="E119" s="71"/>
    </row>
    <row r="120" spans="1:5" ht="16.5" thickBot="1" x14ac:dyDescent="0.3">
      <c r="A120" s="15" t="s">
        <v>7</v>
      </c>
      <c r="B120" s="72" t="s">
        <v>297</v>
      </c>
      <c r="C120" s="66">
        <f>SUM(C121:C122)</f>
        <v>30629196</v>
      </c>
      <c r="D120" s="230">
        <f>SUM(E120-C120)</f>
        <v>-11019669</v>
      </c>
      <c r="E120" s="66">
        <f>SUM(E121:E122)</f>
        <v>19609527</v>
      </c>
    </row>
    <row r="121" spans="1:5" x14ac:dyDescent="0.25">
      <c r="A121" s="24" t="s">
        <v>135</v>
      </c>
      <c r="B121" s="73" t="s">
        <v>298</v>
      </c>
      <c r="C121" s="67">
        <v>30629196</v>
      </c>
      <c r="D121" s="29">
        <f t="shared" ref="D121" si="11">SUM(E121-C121)</f>
        <v>-11019669</v>
      </c>
      <c r="E121" s="67">
        <v>19609527</v>
      </c>
    </row>
    <row r="122" spans="1:5" ht="16.5" thickBot="1" x14ac:dyDescent="0.3">
      <c r="A122" s="30" t="s">
        <v>137</v>
      </c>
      <c r="B122" s="68" t="s">
        <v>299</v>
      </c>
      <c r="C122" s="55"/>
      <c r="D122" s="55"/>
      <c r="E122" s="55"/>
    </row>
    <row r="123" spans="1:5" ht="16.5" thickBot="1" x14ac:dyDescent="0.3">
      <c r="A123" s="15" t="s">
        <v>8</v>
      </c>
      <c r="B123" s="72" t="s">
        <v>300</v>
      </c>
      <c r="C123" s="66">
        <f>SUM(C90,C106,C120)</f>
        <v>300388973</v>
      </c>
      <c r="D123" s="230">
        <f>SUM(E123-C123)</f>
        <v>127436059</v>
      </c>
      <c r="E123" s="66">
        <f>SUM(E90,E106,E120)</f>
        <v>427825032</v>
      </c>
    </row>
    <row r="124" spans="1:5" ht="16.5" thickBot="1" x14ac:dyDescent="0.3">
      <c r="A124" s="15" t="s">
        <v>9</v>
      </c>
      <c r="B124" s="72" t="s">
        <v>301</v>
      </c>
      <c r="C124" s="66"/>
      <c r="D124" s="66"/>
      <c r="E124" s="66"/>
    </row>
    <row r="125" spans="1:5" x14ac:dyDescent="0.25">
      <c r="A125" s="24" t="s">
        <v>162</v>
      </c>
      <c r="B125" s="73" t="s">
        <v>302</v>
      </c>
      <c r="C125" s="69"/>
      <c r="D125" s="69"/>
      <c r="E125" s="69"/>
    </row>
    <row r="126" spans="1:5" x14ac:dyDescent="0.25">
      <c r="A126" s="24" t="s">
        <v>164</v>
      </c>
      <c r="B126" s="73" t="s">
        <v>303</v>
      </c>
      <c r="C126" s="69"/>
      <c r="D126" s="69"/>
      <c r="E126" s="69"/>
    </row>
    <row r="127" spans="1:5" ht="16.5" thickBot="1" x14ac:dyDescent="0.3">
      <c r="A127" s="60" t="s">
        <v>166</v>
      </c>
      <c r="B127" s="74" t="s">
        <v>304</v>
      </c>
      <c r="C127" s="69"/>
      <c r="D127" s="69"/>
      <c r="E127" s="69"/>
    </row>
    <row r="128" spans="1:5" ht="16.5" thickBot="1" x14ac:dyDescent="0.3">
      <c r="A128" s="15" t="s">
        <v>22</v>
      </c>
      <c r="B128" s="72" t="s">
        <v>305</v>
      </c>
      <c r="C128" s="66"/>
      <c r="D128" s="66"/>
      <c r="E128" s="66"/>
    </row>
    <row r="129" spans="1:11" x14ac:dyDescent="0.25">
      <c r="A129" s="24" t="s">
        <v>182</v>
      </c>
      <c r="B129" s="73" t="s">
        <v>306</v>
      </c>
      <c r="C129" s="69"/>
      <c r="D129" s="69"/>
      <c r="E129" s="69"/>
    </row>
    <row r="130" spans="1:11" x14ac:dyDescent="0.25">
      <c r="A130" s="24" t="s">
        <v>184</v>
      </c>
      <c r="B130" s="73" t="s">
        <v>307</v>
      </c>
      <c r="C130" s="69"/>
      <c r="D130" s="69"/>
      <c r="E130" s="69"/>
    </row>
    <row r="131" spans="1:11" x14ac:dyDescent="0.25">
      <c r="A131" s="24" t="s">
        <v>186</v>
      </c>
      <c r="B131" s="73" t="s">
        <v>308</v>
      </c>
      <c r="C131" s="69"/>
      <c r="D131" s="69"/>
      <c r="E131" s="69"/>
    </row>
    <row r="132" spans="1:11" ht="16.5" thickBot="1" x14ac:dyDescent="0.3">
      <c r="A132" s="60" t="s">
        <v>188</v>
      </c>
      <c r="B132" s="74" t="s">
        <v>309</v>
      </c>
      <c r="C132" s="69"/>
      <c r="D132" s="69"/>
      <c r="E132" s="69"/>
    </row>
    <row r="133" spans="1:11" ht="16.5" thickBot="1" x14ac:dyDescent="0.3">
      <c r="A133" s="15" t="s">
        <v>25</v>
      </c>
      <c r="B133" s="72" t="s">
        <v>310</v>
      </c>
      <c r="C133" s="75">
        <f>SUM(C134:C137)</f>
        <v>46501024</v>
      </c>
      <c r="D133" s="230">
        <f>SUM(E133-C133)</f>
        <v>6601755</v>
      </c>
      <c r="E133" s="75">
        <f>SUM(E134:E137)</f>
        <v>53102779</v>
      </c>
    </row>
    <row r="134" spans="1:11" x14ac:dyDescent="0.25">
      <c r="A134" s="24" t="s">
        <v>194</v>
      </c>
      <c r="B134" s="73" t="s">
        <v>311</v>
      </c>
      <c r="C134" s="69"/>
      <c r="D134" s="69"/>
      <c r="E134" s="69"/>
    </row>
    <row r="135" spans="1:11" x14ac:dyDescent="0.25">
      <c r="A135" s="24" t="s">
        <v>196</v>
      </c>
      <c r="B135" s="73" t="s">
        <v>312</v>
      </c>
      <c r="C135" s="69">
        <v>2815424</v>
      </c>
      <c r="D135" s="29">
        <f t="shared" ref="D135:D137" si="12">SUM(E135-C135)</f>
        <v>0</v>
      </c>
      <c r="E135" s="69">
        <v>2815424</v>
      </c>
    </row>
    <row r="136" spans="1:11" x14ac:dyDescent="0.25">
      <c r="A136" s="24" t="s">
        <v>198</v>
      </c>
      <c r="B136" s="73" t="s">
        <v>313</v>
      </c>
      <c r="C136" s="69"/>
      <c r="D136" s="29">
        <f t="shared" si="12"/>
        <v>0</v>
      </c>
      <c r="E136" s="69"/>
    </row>
    <row r="137" spans="1:11" ht="16.5" thickBot="1" x14ac:dyDescent="0.3">
      <c r="A137" s="60" t="s">
        <v>200</v>
      </c>
      <c r="B137" s="74" t="s">
        <v>314</v>
      </c>
      <c r="C137" s="69">
        <v>43685600</v>
      </c>
      <c r="D137" s="29">
        <f t="shared" si="12"/>
        <v>6601755</v>
      </c>
      <c r="E137" s="69">
        <v>50287355</v>
      </c>
    </row>
    <row r="138" spans="1:11" ht="16.5" thickBot="1" x14ac:dyDescent="0.3">
      <c r="A138" s="15" t="s">
        <v>27</v>
      </c>
      <c r="B138" s="72" t="s">
        <v>315</v>
      </c>
      <c r="C138" s="76"/>
      <c r="D138" s="230">
        <f>SUM(E138-C138)</f>
        <v>0</v>
      </c>
      <c r="E138" s="76"/>
    </row>
    <row r="139" spans="1:11" x14ac:dyDescent="0.25">
      <c r="A139" s="24" t="s">
        <v>203</v>
      </c>
      <c r="B139" s="73" t="s">
        <v>316</v>
      </c>
      <c r="C139" s="69"/>
      <c r="D139" s="69"/>
      <c r="E139" s="69"/>
    </row>
    <row r="140" spans="1:11" x14ac:dyDescent="0.25">
      <c r="A140" s="24" t="s">
        <v>205</v>
      </c>
      <c r="B140" s="73" t="s">
        <v>317</v>
      </c>
      <c r="C140" s="69"/>
      <c r="D140" s="69"/>
      <c r="E140" s="69"/>
    </row>
    <row r="141" spans="1:11" x14ac:dyDescent="0.25">
      <c r="A141" s="24" t="s">
        <v>207</v>
      </c>
      <c r="B141" s="73" t="s">
        <v>318</v>
      </c>
      <c r="C141" s="69"/>
      <c r="D141" s="69"/>
      <c r="E141" s="69"/>
    </row>
    <row r="142" spans="1:11" ht="16.5" thickBot="1" x14ac:dyDescent="0.3">
      <c r="A142" s="24" t="s">
        <v>209</v>
      </c>
      <c r="B142" s="73" t="s">
        <v>319</v>
      </c>
      <c r="C142" s="69"/>
      <c r="D142" s="69"/>
      <c r="E142" s="69"/>
    </row>
    <row r="143" spans="1:11" ht="16.5" thickBot="1" x14ac:dyDescent="0.3">
      <c r="A143" s="15" t="s">
        <v>30</v>
      </c>
      <c r="B143" s="72" t="s">
        <v>320</v>
      </c>
      <c r="C143" s="77">
        <f>SUM(C124,C128,C133,C138)</f>
        <v>46501024</v>
      </c>
      <c r="D143" s="230">
        <f t="shared" ref="D143:D144" si="13">SUM(E143-C143)</f>
        <v>6601755</v>
      </c>
      <c r="E143" s="77">
        <f>SUM(E124,E128,E133,E138)</f>
        <v>53102779</v>
      </c>
      <c r="H143" s="78"/>
      <c r="I143" s="79"/>
      <c r="J143" s="79"/>
      <c r="K143" s="79"/>
    </row>
    <row r="144" spans="1:11" s="21" customFormat="1" ht="16.5" thickBot="1" x14ac:dyDescent="0.25">
      <c r="A144" s="44" t="s">
        <v>33</v>
      </c>
      <c r="B144" s="45" t="s">
        <v>321</v>
      </c>
      <c r="C144" s="77">
        <f>SUM(C123,C143)</f>
        <v>346889997</v>
      </c>
      <c r="D144" s="230">
        <f t="shared" si="13"/>
        <v>134037814</v>
      </c>
      <c r="E144" s="77">
        <f>SUM(E123,E143)</f>
        <v>480927811</v>
      </c>
    </row>
    <row r="145" spans="1:5" s="21" customFormat="1" ht="16.5" thickBot="1" x14ac:dyDescent="0.25">
      <c r="A145" s="80"/>
      <c r="B145" s="81"/>
      <c r="C145" s="82"/>
      <c r="D145" s="82"/>
      <c r="E145" s="82"/>
    </row>
    <row r="146" spans="1:5" ht="16.5" thickBot="1" x14ac:dyDescent="0.3">
      <c r="A146" s="264" t="s">
        <v>322</v>
      </c>
      <c r="B146" s="265"/>
      <c r="C146" s="85">
        <v>10</v>
      </c>
      <c r="D146" s="85">
        <v>10</v>
      </c>
      <c r="E146" s="85">
        <v>10</v>
      </c>
    </row>
    <row r="147" spans="1:5" ht="16.5" thickBot="1" x14ac:dyDescent="0.3">
      <c r="A147" s="264" t="s">
        <v>323</v>
      </c>
      <c r="B147" s="265"/>
      <c r="C147" s="85">
        <v>9</v>
      </c>
      <c r="D147" s="85">
        <v>9</v>
      </c>
      <c r="E147" s="85">
        <v>9</v>
      </c>
    </row>
    <row r="148" spans="1:5" x14ac:dyDescent="0.25">
      <c r="A148" s="86"/>
      <c r="B148" s="87"/>
      <c r="C148" s="87"/>
      <c r="D148" s="224"/>
      <c r="E148" s="224"/>
    </row>
    <row r="149" spans="1:5" x14ac:dyDescent="0.25">
      <c r="A149" s="260" t="s">
        <v>324</v>
      </c>
      <c r="B149" s="260"/>
      <c r="C149" s="260"/>
      <c r="D149" s="224"/>
      <c r="E149" s="224"/>
    </row>
    <row r="150" spans="1:5" ht="15" customHeight="1" thickBot="1" x14ac:dyDescent="0.3">
      <c r="A150" s="261"/>
      <c r="B150" s="261"/>
      <c r="D150" s="227"/>
      <c r="E150" s="221" t="s">
        <v>2</v>
      </c>
    </row>
    <row r="151" spans="1:5" ht="19.5" customHeight="1" thickBot="1" x14ac:dyDescent="0.3">
      <c r="A151" s="89">
        <v>1</v>
      </c>
      <c r="B151" s="90" t="s">
        <v>326</v>
      </c>
      <c r="C151" s="91">
        <f>+C60-C123</f>
        <v>-19136906</v>
      </c>
      <c r="D151" s="91">
        <f>+D60-D123</f>
        <v>4956787</v>
      </c>
      <c r="E151" s="91">
        <f>+E60-E123</f>
        <v>-14180119</v>
      </c>
    </row>
    <row r="152" spans="1:5" ht="25.5" customHeight="1" thickBot="1" x14ac:dyDescent="0.3">
      <c r="A152" s="89" t="s">
        <v>13</v>
      </c>
      <c r="B152" s="90" t="s">
        <v>327</v>
      </c>
      <c r="C152" s="91">
        <f>+C83-C143</f>
        <v>19136906</v>
      </c>
      <c r="D152" s="91">
        <f>+D83-D143</f>
        <v>-4956787</v>
      </c>
      <c r="E152" s="91">
        <f>+E83-E143</f>
        <v>14180119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43307086614173229" footer="0.31496062992125984"/>
  <pageSetup paperSize="9" scale="57" orientation="portrait" r:id="rId1"/>
  <headerFooter>
    <oddHeader>&amp;C&amp;"Times New Roman,Félkövér"Regöly Község Önkormányzata
2019. ÉVI KÖLTSÉGVETÉSÉNEK ÖSSZEVONT MÉRLEGE&amp;R&amp;"Times New Roman,Félkövér dőlt"7. sz. melléklet</oddHeader>
  </headerFooter>
  <rowBreaks count="1" manualBreakCount="1">
    <brk id="84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M153"/>
  <sheetViews>
    <sheetView tabSelected="1" view="pageBreakPreview" topLeftCell="A4" zoomScale="60" zoomScaleNormal="100" zoomScalePageLayoutView="66" workbookViewId="0">
      <selection activeCell="C19" sqref="C19"/>
    </sheetView>
  </sheetViews>
  <sheetFormatPr defaultRowHeight="15" x14ac:dyDescent="0.25"/>
  <cols>
    <col min="1" max="1" width="7" style="93" bestFit="1" customWidth="1"/>
    <col min="2" max="2" width="70.42578125" style="96" customWidth="1"/>
    <col min="3" max="5" width="17.85546875" style="95" customWidth="1"/>
    <col min="6" max="9" width="17.85546875" style="96" customWidth="1"/>
    <col min="10" max="260" width="9.140625" style="96"/>
    <col min="261" max="261" width="7" style="96" bestFit="1" customWidth="1"/>
    <col min="262" max="262" width="70.42578125" style="96" customWidth="1"/>
    <col min="263" max="265" width="17.85546875" style="96" customWidth="1"/>
    <col min="266" max="516" width="9.140625" style="96"/>
    <col min="517" max="517" width="7" style="96" bestFit="1" customWidth="1"/>
    <col min="518" max="518" width="70.42578125" style="96" customWidth="1"/>
    <col min="519" max="521" width="17.85546875" style="96" customWidth="1"/>
    <col min="522" max="772" width="9.140625" style="96"/>
    <col min="773" max="773" width="7" style="96" bestFit="1" customWidth="1"/>
    <col min="774" max="774" width="70.42578125" style="96" customWidth="1"/>
    <col min="775" max="777" width="17.85546875" style="96" customWidth="1"/>
    <col min="778" max="1028" width="9.140625" style="96"/>
    <col min="1029" max="1029" width="7" style="96" bestFit="1" customWidth="1"/>
    <col min="1030" max="1030" width="70.42578125" style="96" customWidth="1"/>
    <col min="1031" max="1033" width="17.85546875" style="96" customWidth="1"/>
    <col min="1034" max="1284" width="9.140625" style="96"/>
    <col min="1285" max="1285" width="7" style="96" bestFit="1" customWidth="1"/>
    <col min="1286" max="1286" width="70.42578125" style="96" customWidth="1"/>
    <col min="1287" max="1289" width="17.85546875" style="96" customWidth="1"/>
    <col min="1290" max="1540" width="9.140625" style="96"/>
    <col min="1541" max="1541" width="7" style="96" bestFit="1" customWidth="1"/>
    <col min="1542" max="1542" width="70.42578125" style="96" customWidth="1"/>
    <col min="1543" max="1545" width="17.85546875" style="96" customWidth="1"/>
    <col min="1546" max="1796" width="9.140625" style="96"/>
    <col min="1797" max="1797" width="7" style="96" bestFit="1" customWidth="1"/>
    <col min="1798" max="1798" width="70.42578125" style="96" customWidth="1"/>
    <col min="1799" max="1801" width="17.85546875" style="96" customWidth="1"/>
    <col min="1802" max="2052" width="9.140625" style="96"/>
    <col min="2053" max="2053" width="7" style="96" bestFit="1" customWidth="1"/>
    <col min="2054" max="2054" width="70.42578125" style="96" customWidth="1"/>
    <col min="2055" max="2057" width="17.85546875" style="96" customWidth="1"/>
    <col min="2058" max="2308" width="9.140625" style="96"/>
    <col min="2309" max="2309" width="7" style="96" bestFit="1" customWidth="1"/>
    <col min="2310" max="2310" width="70.42578125" style="96" customWidth="1"/>
    <col min="2311" max="2313" width="17.85546875" style="96" customWidth="1"/>
    <col min="2314" max="2564" width="9.140625" style="96"/>
    <col min="2565" max="2565" width="7" style="96" bestFit="1" customWidth="1"/>
    <col min="2566" max="2566" width="70.42578125" style="96" customWidth="1"/>
    <col min="2567" max="2569" width="17.85546875" style="96" customWidth="1"/>
    <col min="2570" max="2820" width="9.140625" style="96"/>
    <col min="2821" max="2821" width="7" style="96" bestFit="1" customWidth="1"/>
    <col min="2822" max="2822" width="70.42578125" style="96" customWidth="1"/>
    <col min="2823" max="2825" width="17.85546875" style="96" customWidth="1"/>
    <col min="2826" max="3076" width="9.140625" style="96"/>
    <col min="3077" max="3077" width="7" style="96" bestFit="1" customWidth="1"/>
    <col min="3078" max="3078" width="70.42578125" style="96" customWidth="1"/>
    <col min="3079" max="3081" width="17.85546875" style="96" customWidth="1"/>
    <col min="3082" max="3332" width="9.140625" style="96"/>
    <col min="3333" max="3333" width="7" style="96" bestFit="1" customWidth="1"/>
    <col min="3334" max="3334" width="70.42578125" style="96" customWidth="1"/>
    <col min="3335" max="3337" width="17.85546875" style="96" customWidth="1"/>
    <col min="3338" max="3588" width="9.140625" style="96"/>
    <col min="3589" max="3589" width="7" style="96" bestFit="1" customWidth="1"/>
    <col min="3590" max="3590" width="70.42578125" style="96" customWidth="1"/>
    <col min="3591" max="3593" width="17.85546875" style="96" customWidth="1"/>
    <col min="3594" max="3844" width="9.140625" style="96"/>
    <col min="3845" max="3845" width="7" style="96" bestFit="1" customWidth="1"/>
    <col min="3846" max="3846" width="70.42578125" style="96" customWidth="1"/>
    <col min="3847" max="3849" width="17.85546875" style="96" customWidth="1"/>
    <col min="3850" max="4100" width="9.140625" style="96"/>
    <col min="4101" max="4101" width="7" style="96" bestFit="1" customWidth="1"/>
    <col min="4102" max="4102" width="70.42578125" style="96" customWidth="1"/>
    <col min="4103" max="4105" width="17.85546875" style="96" customWidth="1"/>
    <col min="4106" max="4356" width="9.140625" style="96"/>
    <col min="4357" max="4357" width="7" style="96" bestFit="1" customWidth="1"/>
    <col min="4358" max="4358" width="70.42578125" style="96" customWidth="1"/>
    <col min="4359" max="4361" width="17.85546875" style="96" customWidth="1"/>
    <col min="4362" max="4612" width="9.140625" style="96"/>
    <col min="4613" max="4613" width="7" style="96" bestFit="1" customWidth="1"/>
    <col min="4614" max="4614" width="70.42578125" style="96" customWidth="1"/>
    <col min="4615" max="4617" width="17.85546875" style="96" customWidth="1"/>
    <col min="4618" max="4868" width="9.140625" style="96"/>
    <col min="4869" max="4869" width="7" style="96" bestFit="1" customWidth="1"/>
    <col min="4870" max="4870" width="70.42578125" style="96" customWidth="1"/>
    <col min="4871" max="4873" width="17.85546875" style="96" customWidth="1"/>
    <col min="4874" max="5124" width="9.140625" style="96"/>
    <col min="5125" max="5125" width="7" style="96" bestFit="1" customWidth="1"/>
    <col min="5126" max="5126" width="70.42578125" style="96" customWidth="1"/>
    <col min="5127" max="5129" width="17.85546875" style="96" customWidth="1"/>
    <col min="5130" max="5380" width="9.140625" style="96"/>
    <col min="5381" max="5381" width="7" style="96" bestFit="1" customWidth="1"/>
    <col min="5382" max="5382" width="70.42578125" style="96" customWidth="1"/>
    <col min="5383" max="5385" width="17.85546875" style="96" customWidth="1"/>
    <col min="5386" max="5636" width="9.140625" style="96"/>
    <col min="5637" max="5637" width="7" style="96" bestFit="1" customWidth="1"/>
    <col min="5638" max="5638" width="70.42578125" style="96" customWidth="1"/>
    <col min="5639" max="5641" width="17.85546875" style="96" customWidth="1"/>
    <col min="5642" max="5892" width="9.140625" style="96"/>
    <col min="5893" max="5893" width="7" style="96" bestFit="1" customWidth="1"/>
    <col min="5894" max="5894" width="70.42578125" style="96" customWidth="1"/>
    <col min="5895" max="5897" width="17.85546875" style="96" customWidth="1"/>
    <col min="5898" max="6148" width="9.140625" style="96"/>
    <col min="6149" max="6149" width="7" style="96" bestFit="1" customWidth="1"/>
    <col min="6150" max="6150" width="70.42578125" style="96" customWidth="1"/>
    <col min="6151" max="6153" width="17.85546875" style="96" customWidth="1"/>
    <col min="6154" max="6404" width="9.140625" style="96"/>
    <col min="6405" max="6405" width="7" style="96" bestFit="1" customWidth="1"/>
    <col min="6406" max="6406" width="70.42578125" style="96" customWidth="1"/>
    <col min="6407" max="6409" width="17.85546875" style="96" customWidth="1"/>
    <col min="6410" max="6660" width="9.140625" style="96"/>
    <col min="6661" max="6661" width="7" style="96" bestFit="1" customWidth="1"/>
    <col min="6662" max="6662" width="70.42578125" style="96" customWidth="1"/>
    <col min="6663" max="6665" width="17.85546875" style="96" customWidth="1"/>
    <col min="6666" max="6916" width="9.140625" style="96"/>
    <col min="6917" max="6917" width="7" style="96" bestFit="1" customWidth="1"/>
    <col min="6918" max="6918" width="70.42578125" style="96" customWidth="1"/>
    <col min="6919" max="6921" width="17.85546875" style="96" customWidth="1"/>
    <col min="6922" max="7172" width="9.140625" style="96"/>
    <col min="7173" max="7173" width="7" style="96" bestFit="1" customWidth="1"/>
    <col min="7174" max="7174" width="70.42578125" style="96" customWidth="1"/>
    <col min="7175" max="7177" width="17.85546875" style="96" customWidth="1"/>
    <col min="7178" max="7428" width="9.140625" style="96"/>
    <col min="7429" max="7429" width="7" style="96" bestFit="1" customWidth="1"/>
    <col min="7430" max="7430" width="70.42578125" style="96" customWidth="1"/>
    <col min="7431" max="7433" width="17.85546875" style="96" customWidth="1"/>
    <col min="7434" max="7684" width="9.140625" style="96"/>
    <col min="7685" max="7685" width="7" style="96" bestFit="1" customWidth="1"/>
    <col min="7686" max="7686" width="70.42578125" style="96" customWidth="1"/>
    <col min="7687" max="7689" width="17.85546875" style="96" customWidth="1"/>
    <col min="7690" max="7940" width="9.140625" style="96"/>
    <col min="7941" max="7941" width="7" style="96" bestFit="1" customWidth="1"/>
    <col min="7942" max="7942" width="70.42578125" style="96" customWidth="1"/>
    <col min="7943" max="7945" width="17.85546875" style="96" customWidth="1"/>
    <col min="7946" max="8196" width="9.140625" style="96"/>
    <col min="8197" max="8197" width="7" style="96" bestFit="1" customWidth="1"/>
    <col min="8198" max="8198" width="70.42578125" style="96" customWidth="1"/>
    <col min="8199" max="8201" width="17.85546875" style="96" customWidth="1"/>
    <col min="8202" max="8452" width="9.140625" style="96"/>
    <col min="8453" max="8453" width="7" style="96" bestFit="1" customWidth="1"/>
    <col min="8454" max="8454" width="70.42578125" style="96" customWidth="1"/>
    <col min="8455" max="8457" width="17.85546875" style="96" customWidth="1"/>
    <col min="8458" max="8708" width="9.140625" style="96"/>
    <col min="8709" max="8709" width="7" style="96" bestFit="1" customWidth="1"/>
    <col min="8710" max="8710" width="70.42578125" style="96" customWidth="1"/>
    <col min="8711" max="8713" width="17.85546875" style="96" customWidth="1"/>
    <col min="8714" max="8964" width="9.140625" style="96"/>
    <col min="8965" max="8965" width="7" style="96" bestFit="1" customWidth="1"/>
    <col min="8966" max="8966" width="70.42578125" style="96" customWidth="1"/>
    <col min="8967" max="8969" width="17.85546875" style="96" customWidth="1"/>
    <col min="8970" max="9220" width="9.140625" style="96"/>
    <col min="9221" max="9221" width="7" style="96" bestFit="1" customWidth="1"/>
    <col min="9222" max="9222" width="70.42578125" style="96" customWidth="1"/>
    <col min="9223" max="9225" width="17.85546875" style="96" customWidth="1"/>
    <col min="9226" max="9476" width="9.140625" style="96"/>
    <col min="9477" max="9477" width="7" style="96" bestFit="1" customWidth="1"/>
    <col min="9478" max="9478" width="70.42578125" style="96" customWidth="1"/>
    <col min="9479" max="9481" width="17.85546875" style="96" customWidth="1"/>
    <col min="9482" max="9732" width="9.140625" style="96"/>
    <col min="9733" max="9733" width="7" style="96" bestFit="1" customWidth="1"/>
    <col min="9734" max="9734" width="70.42578125" style="96" customWidth="1"/>
    <col min="9735" max="9737" width="17.85546875" style="96" customWidth="1"/>
    <col min="9738" max="9988" width="9.140625" style="96"/>
    <col min="9989" max="9989" width="7" style="96" bestFit="1" customWidth="1"/>
    <col min="9990" max="9990" width="70.42578125" style="96" customWidth="1"/>
    <col min="9991" max="9993" width="17.85546875" style="96" customWidth="1"/>
    <col min="9994" max="10244" width="9.140625" style="96"/>
    <col min="10245" max="10245" width="7" style="96" bestFit="1" customWidth="1"/>
    <col min="10246" max="10246" width="70.42578125" style="96" customWidth="1"/>
    <col min="10247" max="10249" width="17.85546875" style="96" customWidth="1"/>
    <col min="10250" max="10500" width="9.140625" style="96"/>
    <col min="10501" max="10501" width="7" style="96" bestFit="1" customWidth="1"/>
    <col min="10502" max="10502" width="70.42578125" style="96" customWidth="1"/>
    <col min="10503" max="10505" width="17.85546875" style="96" customWidth="1"/>
    <col min="10506" max="10756" width="9.140625" style="96"/>
    <col min="10757" max="10757" width="7" style="96" bestFit="1" customWidth="1"/>
    <col min="10758" max="10758" width="70.42578125" style="96" customWidth="1"/>
    <col min="10759" max="10761" width="17.85546875" style="96" customWidth="1"/>
    <col min="10762" max="11012" width="9.140625" style="96"/>
    <col min="11013" max="11013" width="7" style="96" bestFit="1" customWidth="1"/>
    <col min="11014" max="11014" width="70.42578125" style="96" customWidth="1"/>
    <col min="11015" max="11017" width="17.85546875" style="96" customWidth="1"/>
    <col min="11018" max="11268" width="9.140625" style="96"/>
    <col min="11269" max="11269" width="7" style="96" bestFit="1" customWidth="1"/>
    <col min="11270" max="11270" width="70.42578125" style="96" customWidth="1"/>
    <col min="11271" max="11273" width="17.85546875" style="96" customWidth="1"/>
    <col min="11274" max="11524" width="9.140625" style="96"/>
    <col min="11525" max="11525" width="7" style="96" bestFit="1" customWidth="1"/>
    <col min="11526" max="11526" width="70.42578125" style="96" customWidth="1"/>
    <col min="11527" max="11529" width="17.85546875" style="96" customWidth="1"/>
    <col min="11530" max="11780" width="9.140625" style="96"/>
    <col min="11781" max="11781" width="7" style="96" bestFit="1" customWidth="1"/>
    <col min="11782" max="11782" width="70.42578125" style="96" customWidth="1"/>
    <col min="11783" max="11785" width="17.85546875" style="96" customWidth="1"/>
    <col min="11786" max="12036" width="9.140625" style="96"/>
    <col min="12037" max="12037" width="7" style="96" bestFit="1" customWidth="1"/>
    <col min="12038" max="12038" width="70.42578125" style="96" customWidth="1"/>
    <col min="12039" max="12041" width="17.85546875" style="96" customWidth="1"/>
    <col min="12042" max="12292" width="9.140625" style="96"/>
    <col min="12293" max="12293" width="7" style="96" bestFit="1" customWidth="1"/>
    <col min="12294" max="12294" width="70.42578125" style="96" customWidth="1"/>
    <col min="12295" max="12297" width="17.85546875" style="96" customWidth="1"/>
    <col min="12298" max="12548" width="9.140625" style="96"/>
    <col min="12549" max="12549" width="7" style="96" bestFit="1" customWidth="1"/>
    <col min="12550" max="12550" width="70.42578125" style="96" customWidth="1"/>
    <col min="12551" max="12553" width="17.85546875" style="96" customWidth="1"/>
    <col min="12554" max="12804" width="9.140625" style="96"/>
    <col min="12805" max="12805" width="7" style="96" bestFit="1" customWidth="1"/>
    <col min="12806" max="12806" width="70.42578125" style="96" customWidth="1"/>
    <col min="12807" max="12809" width="17.85546875" style="96" customWidth="1"/>
    <col min="12810" max="13060" width="9.140625" style="96"/>
    <col min="13061" max="13061" width="7" style="96" bestFit="1" customWidth="1"/>
    <col min="13062" max="13062" width="70.42578125" style="96" customWidth="1"/>
    <col min="13063" max="13065" width="17.85546875" style="96" customWidth="1"/>
    <col min="13066" max="13316" width="9.140625" style="96"/>
    <col min="13317" max="13317" width="7" style="96" bestFit="1" customWidth="1"/>
    <col min="13318" max="13318" width="70.42578125" style="96" customWidth="1"/>
    <col min="13319" max="13321" width="17.85546875" style="96" customWidth="1"/>
    <col min="13322" max="13572" width="9.140625" style="96"/>
    <col min="13573" max="13573" width="7" style="96" bestFit="1" customWidth="1"/>
    <col min="13574" max="13574" width="70.42578125" style="96" customWidth="1"/>
    <col min="13575" max="13577" width="17.85546875" style="96" customWidth="1"/>
    <col min="13578" max="13828" width="9.140625" style="96"/>
    <col min="13829" max="13829" width="7" style="96" bestFit="1" customWidth="1"/>
    <col min="13830" max="13830" width="70.42578125" style="96" customWidth="1"/>
    <col min="13831" max="13833" width="17.85546875" style="96" customWidth="1"/>
    <col min="13834" max="14084" width="9.140625" style="96"/>
    <col min="14085" max="14085" width="7" style="96" bestFit="1" customWidth="1"/>
    <col min="14086" max="14086" width="70.42578125" style="96" customWidth="1"/>
    <col min="14087" max="14089" width="17.85546875" style="96" customWidth="1"/>
    <col min="14090" max="14340" width="9.140625" style="96"/>
    <col min="14341" max="14341" width="7" style="96" bestFit="1" customWidth="1"/>
    <col min="14342" max="14342" width="70.42578125" style="96" customWidth="1"/>
    <col min="14343" max="14345" width="17.85546875" style="96" customWidth="1"/>
    <col min="14346" max="14596" width="9.140625" style="96"/>
    <col min="14597" max="14597" width="7" style="96" bestFit="1" customWidth="1"/>
    <col min="14598" max="14598" width="70.42578125" style="96" customWidth="1"/>
    <col min="14599" max="14601" width="17.85546875" style="96" customWidth="1"/>
    <col min="14602" max="14852" width="9.140625" style="96"/>
    <col min="14853" max="14853" width="7" style="96" bestFit="1" customWidth="1"/>
    <col min="14854" max="14854" width="70.42578125" style="96" customWidth="1"/>
    <col min="14855" max="14857" width="17.85546875" style="96" customWidth="1"/>
    <col min="14858" max="15108" width="9.140625" style="96"/>
    <col min="15109" max="15109" width="7" style="96" bestFit="1" customWidth="1"/>
    <col min="15110" max="15110" width="70.42578125" style="96" customWidth="1"/>
    <col min="15111" max="15113" width="17.85546875" style="96" customWidth="1"/>
    <col min="15114" max="15364" width="9.140625" style="96"/>
    <col min="15365" max="15365" width="7" style="96" bestFit="1" customWidth="1"/>
    <col min="15366" max="15366" width="70.42578125" style="96" customWidth="1"/>
    <col min="15367" max="15369" width="17.85546875" style="96" customWidth="1"/>
    <col min="15370" max="15620" width="9.140625" style="96"/>
    <col min="15621" max="15621" width="7" style="96" bestFit="1" customWidth="1"/>
    <col min="15622" max="15622" width="70.42578125" style="96" customWidth="1"/>
    <col min="15623" max="15625" width="17.85546875" style="96" customWidth="1"/>
    <col min="15626" max="15876" width="9.140625" style="96"/>
    <col min="15877" max="15877" width="7" style="96" bestFit="1" customWidth="1"/>
    <col min="15878" max="15878" width="70.42578125" style="96" customWidth="1"/>
    <col min="15879" max="15881" width="17.85546875" style="96" customWidth="1"/>
    <col min="15882" max="16132" width="9.140625" style="96"/>
    <col min="16133" max="16133" width="7" style="96" bestFit="1" customWidth="1"/>
    <col min="16134" max="16134" width="70.42578125" style="96" customWidth="1"/>
    <col min="16135" max="16137" width="17.85546875" style="96" customWidth="1"/>
    <col min="16138" max="16384" width="9.140625" style="96"/>
  </cols>
  <sheetData>
    <row r="1" spans="1:9" s="98" customFormat="1" ht="57" customHeight="1" x14ac:dyDescent="0.25">
      <c r="A1" s="268" t="s">
        <v>329</v>
      </c>
      <c r="B1" s="268"/>
      <c r="C1" s="97" t="s">
        <v>330</v>
      </c>
      <c r="D1" s="97"/>
      <c r="E1" s="97"/>
      <c r="F1" s="97" t="s">
        <v>331</v>
      </c>
      <c r="G1" s="97"/>
      <c r="H1" s="97"/>
      <c r="I1" s="97" t="s">
        <v>332</v>
      </c>
    </row>
    <row r="2" spans="1:9" s="98" customFormat="1" x14ac:dyDescent="0.25">
      <c r="A2" s="99"/>
      <c r="B2" s="97" t="s">
        <v>106</v>
      </c>
      <c r="C2" s="97"/>
      <c r="D2" s="97"/>
      <c r="E2" s="97"/>
      <c r="F2" s="97"/>
      <c r="G2" s="97"/>
      <c r="H2" s="97"/>
      <c r="I2" s="97"/>
    </row>
    <row r="3" spans="1:9" ht="15.95" customHeight="1" thickBot="1" x14ac:dyDescent="0.3">
      <c r="A3" s="267"/>
      <c r="B3" s="267"/>
      <c r="D3" s="100"/>
      <c r="E3" s="100"/>
      <c r="G3" s="100"/>
      <c r="H3" s="100"/>
      <c r="I3" s="100" t="s">
        <v>2</v>
      </c>
    </row>
    <row r="4" spans="1:9" ht="29.25" thickBot="1" x14ac:dyDescent="0.3">
      <c r="A4" s="363" t="s">
        <v>333</v>
      </c>
      <c r="B4" s="104" t="s">
        <v>334</v>
      </c>
      <c r="C4" s="104" t="s">
        <v>66</v>
      </c>
      <c r="D4" s="104" t="s">
        <v>365</v>
      </c>
      <c r="E4" s="104" t="s">
        <v>367</v>
      </c>
      <c r="F4" s="104" t="s">
        <v>66</v>
      </c>
      <c r="G4" s="104" t="s">
        <v>365</v>
      </c>
      <c r="H4" s="104" t="s">
        <v>367</v>
      </c>
      <c r="I4" s="104" t="s">
        <v>66</v>
      </c>
    </row>
    <row r="5" spans="1:9" s="111" customFormat="1" ht="15.75" thickBot="1" x14ac:dyDescent="0.3">
      <c r="A5" s="364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109">
        <v>8</v>
      </c>
      <c r="I5" s="109">
        <v>9</v>
      </c>
    </row>
    <row r="6" spans="1:9" ht="15.75" thickBot="1" x14ac:dyDescent="0.3">
      <c r="A6" s="363" t="s">
        <v>10</v>
      </c>
      <c r="B6" s="365" t="s">
        <v>108</v>
      </c>
      <c r="C6" s="114">
        <f>SUM(C7:C12)</f>
        <v>67435612</v>
      </c>
      <c r="D6" s="150">
        <f t="shared" ref="D6:D8" si="0">SUM(E6-C6)</f>
        <v>8571742</v>
      </c>
      <c r="E6" s="114">
        <f>SUM(E7:E12)</f>
        <v>76007354</v>
      </c>
      <c r="F6" s="114">
        <f>SUM(F7:F12)</f>
        <v>3100000</v>
      </c>
      <c r="G6" s="150">
        <f>SUM(H6-F6)</f>
        <v>1150000</v>
      </c>
      <c r="H6" s="114">
        <f>SUM(H7:H12)</f>
        <v>4250000</v>
      </c>
      <c r="I6" s="114">
        <f>SUM(I7:I12)</f>
        <v>0</v>
      </c>
    </row>
    <row r="7" spans="1:9" x14ac:dyDescent="0.25">
      <c r="A7" s="366" t="s">
        <v>109</v>
      </c>
      <c r="B7" s="367" t="s">
        <v>110</v>
      </c>
      <c r="C7" s="119">
        <v>59118332</v>
      </c>
      <c r="D7" s="119">
        <f t="shared" si="0"/>
        <v>220713</v>
      </c>
      <c r="E7" s="119">
        <v>59339045</v>
      </c>
      <c r="F7" s="119"/>
      <c r="G7" s="119"/>
      <c r="H7" s="119"/>
      <c r="I7" s="119"/>
    </row>
    <row r="8" spans="1:9" x14ac:dyDescent="0.25">
      <c r="A8" s="368" t="s">
        <v>111</v>
      </c>
      <c r="B8" s="369" t="s">
        <v>112</v>
      </c>
      <c r="C8" s="124"/>
      <c r="D8" s="124">
        <f t="shared" si="0"/>
        <v>0</v>
      </c>
      <c r="E8" s="124"/>
      <c r="F8" s="124"/>
      <c r="G8" s="124"/>
      <c r="H8" s="124"/>
      <c r="I8" s="124"/>
    </row>
    <row r="9" spans="1:9" x14ac:dyDescent="0.25">
      <c r="A9" s="368" t="s">
        <v>113</v>
      </c>
      <c r="B9" s="369" t="s">
        <v>114</v>
      </c>
      <c r="C9" s="124">
        <v>6517280</v>
      </c>
      <c r="D9" s="124">
        <f>SUM(E9-C9)</f>
        <v>212456</v>
      </c>
      <c r="E9" s="124">
        <v>6729736</v>
      </c>
      <c r="F9" s="124">
        <v>3100000</v>
      </c>
      <c r="G9" s="124">
        <f t="shared" ref="G9:G12" si="1">SUM(H9-F9)</f>
        <v>1150000</v>
      </c>
      <c r="H9" s="124">
        <v>4250000</v>
      </c>
      <c r="I9" s="124"/>
    </row>
    <row r="10" spans="1:9" x14ac:dyDescent="0.25">
      <c r="A10" s="368" t="s">
        <v>115</v>
      </c>
      <c r="B10" s="369" t="s">
        <v>116</v>
      </c>
      <c r="C10" s="124">
        <v>1800000</v>
      </c>
      <c r="D10" s="124">
        <f t="shared" ref="D10:D13" si="2">SUM(E10-C10)</f>
        <v>66503</v>
      </c>
      <c r="E10" s="124">
        <v>1866503</v>
      </c>
      <c r="F10" s="124"/>
      <c r="G10" s="124">
        <f t="shared" si="1"/>
        <v>0</v>
      </c>
      <c r="H10" s="124"/>
      <c r="I10" s="124"/>
    </row>
    <row r="11" spans="1:9" x14ac:dyDescent="0.25">
      <c r="A11" s="368" t="s">
        <v>117</v>
      </c>
      <c r="B11" s="369" t="s">
        <v>118</v>
      </c>
      <c r="C11" s="124"/>
      <c r="D11" s="124"/>
      <c r="E11" s="124"/>
      <c r="F11" s="124"/>
      <c r="G11" s="124">
        <f t="shared" si="1"/>
        <v>0</v>
      </c>
      <c r="H11" s="124"/>
      <c r="I11" s="124"/>
    </row>
    <row r="12" spans="1:9" ht="15.75" thickBot="1" x14ac:dyDescent="0.3">
      <c r="A12" s="370" t="s">
        <v>119</v>
      </c>
      <c r="B12" s="371" t="s">
        <v>120</v>
      </c>
      <c r="C12" s="124"/>
      <c r="D12" s="124">
        <f t="shared" si="2"/>
        <v>8072070</v>
      </c>
      <c r="E12" s="124">
        <v>8072070</v>
      </c>
      <c r="F12" s="124"/>
      <c r="G12" s="178">
        <f t="shared" si="1"/>
        <v>0</v>
      </c>
      <c r="H12" s="124"/>
      <c r="I12" s="124"/>
    </row>
    <row r="13" spans="1:9" ht="15.75" thickBot="1" x14ac:dyDescent="0.3">
      <c r="A13" s="363" t="s">
        <v>13</v>
      </c>
      <c r="B13" s="372" t="s">
        <v>121</v>
      </c>
      <c r="C13" s="114">
        <f>SUM(C14:C18)</f>
        <v>38080381</v>
      </c>
      <c r="D13" s="150">
        <f t="shared" si="2"/>
        <v>12587764</v>
      </c>
      <c r="E13" s="114">
        <f>SUM(E14:E18)</f>
        <v>50668145</v>
      </c>
      <c r="F13" s="114">
        <f>SUM(F14:F18)</f>
        <v>0</v>
      </c>
      <c r="G13" s="235">
        <f>SUM(H13-F13)</f>
        <v>0</v>
      </c>
      <c r="H13" s="114">
        <f>SUM(H14:H18)</f>
        <v>0</v>
      </c>
      <c r="I13" s="114">
        <f>SUM(I14:I18)</f>
        <v>0</v>
      </c>
    </row>
    <row r="14" spans="1:9" x14ac:dyDescent="0.25">
      <c r="A14" s="366" t="s">
        <v>122</v>
      </c>
      <c r="B14" s="367" t="s">
        <v>123</v>
      </c>
      <c r="C14" s="119"/>
      <c r="D14" s="119"/>
      <c r="E14" s="119"/>
      <c r="F14" s="119"/>
      <c r="G14" s="119"/>
      <c r="H14" s="119"/>
      <c r="I14" s="119"/>
    </row>
    <row r="15" spans="1:9" x14ac:dyDescent="0.25">
      <c r="A15" s="368" t="s">
        <v>124</v>
      </c>
      <c r="B15" s="369" t="s">
        <v>125</v>
      </c>
      <c r="C15" s="124"/>
      <c r="D15" s="124"/>
      <c r="E15" s="124"/>
      <c r="F15" s="124"/>
      <c r="G15" s="124"/>
      <c r="H15" s="124"/>
      <c r="I15" s="124"/>
    </row>
    <row r="16" spans="1:9" x14ac:dyDescent="0.25">
      <c r="A16" s="368" t="s">
        <v>126</v>
      </c>
      <c r="B16" s="369" t="s">
        <v>127</v>
      </c>
      <c r="C16" s="124"/>
      <c r="D16" s="124"/>
      <c r="E16" s="124"/>
      <c r="F16" s="124"/>
      <c r="G16" s="124"/>
      <c r="H16" s="124"/>
      <c r="I16" s="124"/>
    </row>
    <row r="17" spans="1:9" x14ac:dyDescent="0.25">
      <c r="A17" s="368" t="s">
        <v>128</v>
      </c>
      <c r="B17" s="369" t="s">
        <v>129</v>
      </c>
      <c r="C17" s="124"/>
      <c r="D17" s="124"/>
      <c r="E17" s="124"/>
      <c r="F17" s="124"/>
      <c r="G17" s="124"/>
      <c r="H17" s="124"/>
      <c r="I17" s="124"/>
    </row>
    <row r="18" spans="1:9" x14ac:dyDescent="0.25">
      <c r="A18" s="368" t="s">
        <v>130</v>
      </c>
      <c r="B18" s="369" t="s">
        <v>131</v>
      </c>
      <c r="C18" s="124">
        <v>38080381</v>
      </c>
      <c r="D18" s="124">
        <f>SUM(E18-C18)</f>
        <v>12587764</v>
      </c>
      <c r="E18" s="124">
        <v>50668145</v>
      </c>
      <c r="F18" s="124"/>
      <c r="G18" s="124"/>
      <c r="H18" s="124"/>
      <c r="I18" s="124"/>
    </row>
    <row r="19" spans="1:9" ht="15.75" thickBot="1" x14ac:dyDescent="0.3">
      <c r="A19" s="370" t="s">
        <v>132</v>
      </c>
      <c r="B19" s="371" t="s">
        <v>133</v>
      </c>
      <c r="C19" s="130"/>
      <c r="D19" s="130"/>
      <c r="E19" s="130"/>
      <c r="F19" s="130"/>
      <c r="G19" s="130"/>
      <c r="H19" s="130"/>
      <c r="I19" s="130"/>
    </row>
    <row r="20" spans="1:9" ht="29.25" customHeight="1" thickBot="1" x14ac:dyDescent="0.3">
      <c r="A20" s="363" t="s">
        <v>7</v>
      </c>
      <c r="B20" s="365" t="s">
        <v>134</v>
      </c>
      <c r="C20" s="114">
        <f>SUM(C21:C25)</f>
        <v>137278774</v>
      </c>
      <c r="D20" s="150">
        <f t="shared" ref="D20" si="3">SUM(E20-C20)</f>
        <v>110083340</v>
      </c>
      <c r="E20" s="114">
        <f>SUM(E21:E25)</f>
        <v>247362114</v>
      </c>
      <c r="F20" s="114">
        <f>SUM(F21:F25)</f>
        <v>0</v>
      </c>
      <c r="G20" s="235">
        <f>SUM(H20-F20)</f>
        <v>0</v>
      </c>
      <c r="H20" s="114">
        <f>SUM(H21:H25)</f>
        <v>0</v>
      </c>
      <c r="I20" s="114">
        <f>SUM(I21:I25)</f>
        <v>0</v>
      </c>
    </row>
    <row r="21" spans="1:9" x14ac:dyDescent="0.25">
      <c r="A21" s="366" t="s">
        <v>135</v>
      </c>
      <c r="B21" s="367" t="s">
        <v>136</v>
      </c>
      <c r="C21" s="119"/>
      <c r="D21" s="119"/>
      <c r="E21" s="119"/>
      <c r="F21" s="119"/>
      <c r="G21" s="119"/>
      <c r="H21" s="119"/>
      <c r="I21" s="119"/>
    </row>
    <row r="22" spans="1:9" x14ac:dyDescent="0.25">
      <c r="A22" s="368" t="s">
        <v>137</v>
      </c>
      <c r="B22" s="369" t="s">
        <v>138</v>
      </c>
      <c r="C22" s="124"/>
      <c r="D22" s="124"/>
      <c r="E22" s="124"/>
      <c r="F22" s="124"/>
      <c r="G22" s="124"/>
      <c r="H22" s="124"/>
      <c r="I22" s="124"/>
    </row>
    <row r="23" spans="1:9" x14ac:dyDescent="0.25">
      <c r="A23" s="368" t="s">
        <v>139</v>
      </c>
      <c r="B23" s="369" t="s">
        <v>140</v>
      </c>
      <c r="C23" s="124">
        <v>264000</v>
      </c>
      <c r="D23" s="124">
        <f t="shared" ref="D23:D27" si="4">SUM(E23-C23)</f>
        <v>0</v>
      </c>
      <c r="E23" s="124">
        <v>264000</v>
      </c>
      <c r="F23" s="124"/>
      <c r="G23" s="124"/>
      <c r="H23" s="124"/>
      <c r="I23" s="124"/>
    </row>
    <row r="24" spans="1:9" x14ac:dyDescent="0.25">
      <c r="A24" s="368" t="s">
        <v>141</v>
      </c>
      <c r="B24" s="369" t="s">
        <v>142</v>
      </c>
      <c r="C24" s="124"/>
      <c r="D24" s="124">
        <f t="shared" si="4"/>
        <v>0</v>
      </c>
      <c r="E24" s="124"/>
      <c r="F24" s="124"/>
      <c r="G24" s="124"/>
      <c r="H24" s="124"/>
      <c r="I24" s="124"/>
    </row>
    <row r="25" spans="1:9" x14ac:dyDescent="0.25">
      <c r="A25" s="368" t="s">
        <v>143</v>
      </c>
      <c r="B25" s="369" t="s">
        <v>144</v>
      </c>
      <c r="C25" s="124">
        <v>137014774</v>
      </c>
      <c r="D25" s="124">
        <f t="shared" si="4"/>
        <v>110083340</v>
      </c>
      <c r="E25" s="124">
        <v>247098114</v>
      </c>
      <c r="F25" s="124"/>
      <c r="G25" s="124"/>
      <c r="H25" s="124"/>
      <c r="I25" s="124"/>
    </row>
    <row r="26" spans="1:9" ht="15.75" thickBot="1" x14ac:dyDescent="0.3">
      <c r="A26" s="370" t="s">
        <v>145</v>
      </c>
      <c r="B26" s="371" t="s">
        <v>146</v>
      </c>
      <c r="C26" s="130">
        <v>135871774</v>
      </c>
      <c r="D26" s="124">
        <f t="shared" si="4"/>
        <v>109921320</v>
      </c>
      <c r="E26" s="130">
        <v>245793094</v>
      </c>
      <c r="F26" s="130"/>
      <c r="G26" s="130"/>
      <c r="H26" s="130"/>
      <c r="I26" s="130"/>
    </row>
    <row r="27" spans="1:9" ht="15.75" thickBot="1" x14ac:dyDescent="0.3">
      <c r="A27" s="363" t="s">
        <v>147</v>
      </c>
      <c r="B27" s="365" t="s">
        <v>148</v>
      </c>
      <c r="C27" s="114">
        <f>SUM(C28,C31,C32,C33)</f>
        <v>22600000</v>
      </c>
      <c r="D27" s="150">
        <f t="shared" si="4"/>
        <v>0</v>
      </c>
      <c r="E27" s="114">
        <f>SUM(E28,E31,E32,E33)</f>
        <v>22600000</v>
      </c>
      <c r="F27" s="114">
        <f>SUM(F28,F31,F32,F33)</f>
        <v>0</v>
      </c>
      <c r="G27" s="235">
        <f>SUM(H27-F27)</f>
        <v>0</v>
      </c>
      <c r="H27" s="114">
        <f>SUM(H28,H31,H32,H33)</f>
        <v>0</v>
      </c>
      <c r="I27" s="114">
        <f>SUM(I28,I31,I32,I33)</f>
        <v>0</v>
      </c>
    </row>
    <row r="28" spans="1:9" x14ac:dyDescent="0.25">
      <c r="A28" s="366" t="s">
        <v>149</v>
      </c>
      <c r="B28" s="367" t="s">
        <v>150</v>
      </c>
      <c r="C28" s="133">
        <v>20000000</v>
      </c>
      <c r="D28" s="124">
        <f t="shared" ref="D28:D33" si="5">SUM(E28-C28)</f>
        <v>0</v>
      </c>
      <c r="E28" s="133">
        <v>20000000</v>
      </c>
      <c r="F28" s="133"/>
      <c r="G28" s="133"/>
      <c r="H28" s="133"/>
      <c r="I28" s="133"/>
    </row>
    <row r="29" spans="1:9" x14ac:dyDescent="0.25">
      <c r="A29" s="368" t="s">
        <v>151</v>
      </c>
      <c r="B29" s="369" t="s">
        <v>152</v>
      </c>
      <c r="C29" s="124"/>
      <c r="D29" s="124">
        <f t="shared" si="5"/>
        <v>0</v>
      </c>
      <c r="E29" s="124"/>
      <c r="F29" s="124"/>
      <c r="G29" s="124"/>
      <c r="H29" s="124"/>
      <c r="I29" s="124"/>
    </row>
    <row r="30" spans="1:9" x14ac:dyDescent="0.25">
      <c r="A30" s="368" t="s">
        <v>153</v>
      </c>
      <c r="B30" s="369" t="s">
        <v>154</v>
      </c>
      <c r="C30" s="124">
        <v>20000000</v>
      </c>
      <c r="D30" s="124">
        <f t="shared" si="5"/>
        <v>0</v>
      </c>
      <c r="E30" s="124">
        <v>20000000</v>
      </c>
      <c r="F30" s="124"/>
      <c r="G30" s="124"/>
      <c r="H30" s="124"/>
      <c r="I30" s="124"/>
    </row>
    <row r="31" spans="1:9" x14ac:dyDescent="0.25">
      <c r="A31" s="368" t="s">
        <v>155</v>
      </c>
      <c r="B31" s="369" t="s">
        <v>156</v>
      </c>
      <c r="C31" s="124">
        <v>2500000</v>
      </c>
      <c r="D31" s="124">
        <f t="shared" si="5"/>
        <v>0</v>
      </c>
      <c r="E31" s="124">
        <v>2500000</v>
      </c>
      <c r="F31" s="124"/>
      <c r="G31" s="124"/>
      <c r="H31" s="124"/>
      <c r="I31" s="124"/>
    </row>
    <row r="32" spans="1:9" x14ac:dyDescent="0.25">
      <c r="A32" s="368" t="s">
        <v>157</v>
      </c>
      <c r="B32" s="369" t="s">
        <v>158</v>
      </c>
      <c r="C32" s="124"/>
      <c r="D32" s="124">
        <f t="shared" si="5"/>
        <v>0</v>
      </c>
      <c r="E32" s="124"/>
      <c r="F32" s="124"/>
      <c r="G32" s="124"/>
      <c r="H32" s="124"/>
      <c r="I32" s="124"/>
    </row>
    <row r="33" spans="1:9" ht="15.75" thickBot="1" x14ac:dyDescent="0.3">
      <c r="A33" s="370" t="s">
        <v>159</v>
      </c>
      <c r="B33" s="371" t="s">
        <v>160</v>
      </c>
      <c r="C33" s="130">
        <v>100000</v>
      </c>
      <c r="D33" s="124">
        <f t="shared" si="5"/>
        <v>0</v>
      </c>
      <c r="E33" s="130">
        <v>100000</v>
      </c>
      <c r="F33" s="130"/>
      <c r="G33" s="130"/>
      <c r="H33" s="130"/>
      <c r="I33" s="130"/>
    </row>
    <row r="34" spans="1:9" ht="15.75" thickBot="1" x14ac:dyDescent="0.3">
      <c r="A34" s="363" t="s">
        <v>9</v>
      </c>
      <c r="B34" s="365" t="s">
        <v>161</v>
      </c>
      <c r="C34" s="114">
        <f>SUM(C35:C44)</f>
        <v>8757300</v>
      </c>
      <c r="D34" s="150">
        <f t="shared" ref="D34" si="6">SUM(E34-C34)</f>
        <v>0</v>
      </c>
      <c r="E34" s="114">
        <f>SUM(E35:E44)</f>
        <v>8757300</v>
      </c>
      <c r="F34" s="114">
        <f>SUM(F35:F44)</f>
        <v>700000</v>
      </c>
      <c r="G34" s="235">
        <f>SUM(H34-F34)</f>
        <v>0</v>
      </c>
      <c r="H34" s="114">
        <f>SUM(H35:H44)</f>
        <v>700000</v>
      </c>
      <c r="I34" s="114">
        <f>SUM(I35:I44)</f>
        <v>0</v>
      </c>
    </row>
    <row r="35" spans="1:9" x14ac:dyDescent="0.25">
      <c r="A35" s="366" t="s">
        <v>162</v>
      </c>
      <c r="B35" s="367" t="s">
        <v>163</v>
      </c>
      <c r="C35" s="119"/>
      <c r="D35" s="119"/>
      <c r="E35" s="119"/>
      <c r="F35" s="119"/>
      <c r="G35" s="119"/>
      <c r="H35" s="119"/>
      <c r="I35" s="119"/>
    </row>
    <row r="36" spans="1:9" x14ac:dyDescent="0.25">
      <c r="A36" s="368" t="s">
        <v>164</v>
      </c>
      <c r="B36" s="369" t="s">
        <v>165</v>
      </c>
      <c r="C36" s="124">
        <v>4050300</v>
      </c>
      <c r="D36" s="124"/>
      <c r="E36" s="124">
        <v>4050300</v>
      </c>
      <c r="F36" s="124">
        <v>700000</v>
      </c>
      <c r="G36" s="124">
        <f t="shared" ref="G36" si="7">SUM(H36-F36)</f>
        <v>0</v>
      </c>
      <c r="H36" s="124">
        <v>700000</v>
      </c>
      <c r="I36" s="124"/>
    </row>
    <row r="37" spans="1:9" x14ac:dyDescent="0.25">
      <c r="A37" s="368" t="s">
        <v>166</v>
      </c>
      <c r="B37" s="369" t="s">
        <v>167</v>
      </c>
      <c r="C37" s="124">
        <v>3600000</v>
      </c>
      <c r="D37" s="124">
        <f t="shared" ref="D37:D44" si="8">SUM(E37-C37)</f>
        <v>0</v>
      </c>
      <c r="E37" s="124">
        <v>3600000</v>
      </c>
      <c r="F37" s="124"/>
      <c r="G37" s="124"/>
      <c r="H37" s="124"/>
      <c r="I37" s="124"/>
    </row>
    <row r="38" spans="1:9" x14ac:dyDescent="0.25">
      <c r="A38" s="368" t="s">
        <v>168</v>
      </c>
      <c r="B38" s="369" t="s">
        <v>169</v>
      </c>
      <c r="C38" s="124"/>
      <c r="D38" s="124">
        <f t="shared" si="8"/>
        <v>0</v>
      </c>
      <c r="E38" s="124"/>
      <c r="F38" s="124"/>
      <c r="G38" s="124"/>
      <c r="H38" s="124"/>
      <c r="I38" s="124"/>
    </row>
    <row r="39" spans="1:9" x14ac:dyDescent="0.25">
      <c r="A39" s="368" t="s">
        <v>170</v>
      </c>
      <c r="B39" s="369" t="s">
        <v>171</v>
      </c>
      <c r="C39" s="124"/>
      <c r="D39" s="124">
        <f t="shared" si="8"/>
        <v>0</v>
      </c>
      <c r="E39" s="124"/>
      <c r="F39" s="124"/>
      <c r="G39" s="124"/>
      <c r="H39" s="124"/>
      <c r="I39" s="124"/>
    </row>
    <row r="40" spans="1:9" x14ac:dyDescent="0.25">
      <c r="A40" s="368" t="s">
        <v>172</v>
      </c>
      <c r="B40" s="369" t="s">
        <v>173</v>
      </c>
      <c r="C40" s="124">
        <v>1107000</v>
      </c>
      <c r="D40" s="124">
        <f t="shared" si="8"/>
        <v>0</v>
      </c>
      <c r="E40" s="124">
        <v>1107000</v>
      </c>
      <c r="F40" s="124"/>
      <c r="G40" s="124"/>
      <c r="H40" s="124"/>
      <c r="I40" s="124"/>
    </row>
    <row r="41" spans="1:9" x14ac:dyDescent="0.25">
      <c r="A41" s="368" t="s">
        <v>174</v>
      </c>
      <c r="B41" s="369" t="s">
        <v>175</v>
      </c>
      <c r="C41" s="124"/>
      <c r="D41" s="124">
        <f t="shared" si="8"/>
        <v>0</v>
      </c>
      <c r="E41" s="124"/>
      <c r="F41" s="124"/>
      <c r="G41" s="124"/>
      <c r="H41" s="124"/>
      <c r="I41" s="124"/>
    </row>
    <row r="42" spans="1:9" x14ac:dyDescent="0.25">
      <c r="A42" s="368" t="s">
        <v>176</v>
      </c>
      <c r="B42" s="369" t="s">
        <v>177</v>
      </c>
      <c r="C42" s="124"/>
      <c r="D42" s="124">
        <f t="shared" si="8"/>
        <v>0</v>
      </c>
      <c r="E42" s="124"/>
      <c r="F42" s="124"/>
      <c r="G42" s="124"/>
      <c r="H42" s="124"/>
      <c r="I42" s="124"/>
    </row>
    <row r="43" spans="1:9" x14ac:dyDescent="0.25">
      <c r="A43" s="368" t="s">
        <v>178</v>
      </c>
      <c r="B43" s="369" t="s">
        <v>179</v>
      </c>
      <c r="C43" s="124"/>
      <c r="D43" s="124">
        <f t="shared" si="8"/>
        <v>0</v>
      </c>
      <c r="E43" s="124"/>
      <c r="F43" s="124"/>
      <c r="G43" s="124"/>
      <c r="H43" s="124"/>
      <c r="I43" s="124"/>
    </row>
    <row r="44" spans="1:9" ht="15.75" thickBot="1" x14ac:dyDescent="0.3">
      <c r="A44" s="370" t="s">
        <v>180</v>
      </c>
      <c r="B44" s="371" t="s">
        <v>26</v>
      </c>
      <c r="C44" s="130"/>
      <c r="D44" s="124">
        <f t="shared" si="8"/>
        <v>0</v>
      </c>
      <c r="E44" s="130"/>
      <c r="F44" s="130"/>
      <c r="G44" s="130"/>
      <c r="H44" s="130"/>
      <c r="I44" s="130"/>
    </row>
    <row r="45" spans="1:9" ht="15.75" thickBot="1" x14ac:dyDescent="0.3">
      <c r="A45" s="363" t="s">
        <v>22</v>
      </c>
      <c r="B45" s="365" t="s">
        <v>181</v>
      </c>
      <c r="C45" s="114">
        <f>SUM(C46:C50)</f>
        <v>3300000</v>
      </c>
      <c r="D45" s="150">
        <f t="shared" ref="D45" si="9">SUM(E45-C45)</f>
        <v>0</v>
      </c>
      <c r="E45" s="114">
        <f>SUM(E46:E50)</f>
        <v>3300000</v>
      </c>
      <c r="F45" s="114">
        <f>SUM(F46:F50)</f>
        <v>0</v>
      </c>
      <c r="G45" s="235">
        <f>SUM(H45-F45)</f>
        <v>0</v>
      </c>
      <c r="H45" s="114">
        <f>SUM(H46:H50)</f>
        <v>0</v>
      </c>
      <c r="I45" s="114">
        <f>SUM(I46:I50)</f>
        <v>0</v>
      </c>
    </row>
    <row r="46" spans="1:9" x14ac:dyDescent="0.25">
      <c r="A46" s="366" t="s">
        <v>182</v>
      </c>
      <c r="B46" s="367" t="s">
        <v>183</v>
      </c>
      <c r="C46" s="119"/>
      <c r="D46" s="124">
        <f t="shared" ref="D46:D50" si="10">SUM(E46-C46)</f>
        <v>0</v>
      </c>
      <c r="E46" s="119"/>
      <c r="F46" s="119"/>
      <c r="G46" s="119"/>
      <c r="H46" s="119"/>
      <c r="I46" s="119"/>
    </row>
    <row r="47" spans="1:9" x14ac:dyDescent="0.25">
      <c r="A47" s="368" t="s">
        <v>184</v>
      </c>
      <c r="B47" s="369" t="s">
        <v>185</v>
      </c>
      <c r="C47" s="124">
        <v>3300000</v>
      </c>
      <c r="D47" s="124">
        <f t="shared" si="10"/>
        <v>0</v>
      </c>
      <c r="E47" s="124">
        <v>3300000</v>
      </c>
      <c r="F47" s="124"/>
      <c r="G47" s="124"/>
      <c r="H47" s="124"/>
      <c r="I47" s="124"/>
    </row>
    <row r="48" spans="1:9" x14ac:dyDescent="0.25">
      <c r="A48" s="368" t="s">
        <v>186</v>
      </c>
      <c r="B48" s="369" t="s">
        <v>187</v>
      </c>
      <c r="C48" s="124"/>
      <c r="D48" s="124">
        <f t="shared" si="10"/>
        <v>0</v>
      </c>
      <c r="E48" s="124"/>
      <c r="F48" s="124"/>
      <c r="G48" s="124"/>
      <c r="H48" s="124"/>
      <c r="I48" s="124"/>
    </row>
    <row r="49" spans="1:9" x14ac:dyDescent="0.25">
      <c r="A49" s="368" t="s">
        <v>188</v>
      </c>
      <c r="B49" s="369" t="s">
        <v>189</v>
      </c>
      <c r="C49" s="124"/>
      <c r="D49" s="124">
        <f t="shared" si="10"/>
        <v>0</v>
      </c>
      <c r="E49" s="124"/>
      <c r="F49" s="124"/>
      <c r="G49" s="124"/>
      <c r="H49" s="124"/>
      <c r="I49" s="124"/>
    </row>
    <row r="50" spans="1:9" ht="15.75" thickBot="1" x14ac:dyDescent="0.3">
      <c r="A50" s="373" t="s">
        <v>190</v>
      </c>
      <c r="B50" s="374" t="s">
        <v>191</v>
      </c>
      <c r="C50" s="138"/>
      <c r="D50" s="124">
        <f t="shared" si="10"/>
        <v>0</v>
      </c>
      <c r="E50" s="138"/>
      <c r="F50" s="138"/>
      <c r="G50" s="138"/>
      <c r="H50" s="138"/>
      <c r="I50" s="138"/>
    </row>
    <row r="51" spans="1:9" ht="15.75" thickBot="1" x14ac:dyDescent="0.3">
      <c r="A51" s="363" t="s">
        <v>192</v>
      </c>
      <c r="B51" s="365" t="s">
        <v>193</v>
      </c>
      <c r="C51" s="114">
        <f>SUM(C52:C54)</f>
        <v>0</v>
      </c>
      <c r="D51" s="114"/>
      <c r="E51" s="114"/>
      <c r="F51" s="114">
        <f>SUM(F52:F54)</f>
        <v>0</v>
      </c>
      <c r="G51" s="235">
        <f>SUM(H51-F51)</f>
        <v>0</v>
      </c>
      <c r="H51" s="114"/>
      <c r="I51" s="114">
        <f>SUM(I52:I54)</f>
        <v>0</v>
      </c>
    </row>
    <row r="52" spans="1:9" x14ac:dyDescent="0.25">
      <c r="A52" s="366" t="s">
        <v>194</v>
      </c>
      <c r="B52" s="367" t="s">
        <v>195</v>
      </c>
      <c r="C52" s="119"/>
      <c r="D52" s="119"/>
      <c r="E52" s="119"/>
      <c r="F52" s="119"/>
      <c r="G52" s="119"/>
      <c r="H52" s="119"/>
      <c r="I52" s="119"/>
    </row>
    <row r="53" spans="1:9" x14ac:dyDescent="0.25">
      <c r="A53" s="368" t="s">
        <v>196</v>
      </c>
      <c r="B53" s="369" t="s">
        <v>197</v>
      </c>
      <c r="C53" s="124"/>
      <c r="D53" s="124"/>
      <c r="E53" s="124"/>
      <c r="F53" s="124"/>
      <c r="G53" s="124"/>
      <c r="H53" s="124"/>
      <c r="I53" s="124"/>
    </row>
    <row r="54" spans="1:9" x14ac:dyDescent="0.25">
      <c r="A54" s="368" t="s">
        <v>198</v>
      </c>
      <c r="B54" s="369" t="s">
        <v>199</v>
      </c>
      <c r="C54" s="124"/>
      <c r="D54" s="124"/>
      <c r="E54" s="124"/>
      <c r="F54" s="124"/>
      <c r="G54" s="124"/>
      <c r="H54" s="124"/>
      <c r="I54" s="124"/>
    </row>
    <row r="55" spans="1:9" ht="15.75" thickBot="1" x14ac:dyDescent="0.3">
      <c r="A55" s="370" t="s">
        <v>200</v>
      </c>
      <c r="B55" s="371" t="s">
        <v>201</v>
      </c>
      <c r="C55" s="130"/>
      <c r="D55" s="130"/>
      <c r="E55" s="130"/>
      <c r="F55" s="130"/>
      <c r="G55" s="130"/>
      <c r="H55" s="130"/>
      <c r="I55" s="130"/>
    </row>
    <row r="56" spans="1:9" ht="15.75" thickBot="1" x14ac:dyDescent="0.3">
      <c r="A56" s="363" t="s">
        <v>27</v>
      </c>
      <c r="B56" s="372" t="s">
        <v>202</v>
      </c>
      <c r="C56" s="114">
        <f>SUM(C57:C59)</f>
        <v>0</v>
      </c>
      <c r="D56" s="114"/>
      <c r="E56" s="114"/>
      <c r="F56" s="114">
        <f>SUM(F57:F59)</f>
        <v>0</v>
      </c>
      <c r="G56" s="235">
        <f>SUM(H56-F56)</f>
        <v>0</v>
      </c>
      <c r="H56" s="114"/>
      <c r="I56" s="114">
        <f>SUM(I57:I59)</f>
        <v>0</v>
      </c>
    </row>
    <row r="57" spans="1:9" x14ac:dyDescent="0.25">
      <c r="A57" s="366" t="s">
        <v>203</v>
      </c>
      <c r="B57" s="367" t="s">
        <v>204</v>
      </c>
      <c r="C57" s="124"/>
      <c r="D57" s="124"/>
      <c r="E57" s="124"/>
      <c r="F57" s="124"/>
      <c r="G57" s="119"/>
      <c r="H57" s="124"/>
      <c r="I57" s="124"/>
    </row>
    <row r="58" spans="1:9" x14ac:dyDescent="0.25">
      <c r="A58" s="368" t="s">
        <v>205</v>
      </c>
      <c r="B58" s="369" t="s">
        <v>206</v>
      </c>
      <c r="C58" s="124"/>
      <c r="D58" s="124"/>
      <c r="E58" s="124"/>
      <c r="F58" s="124"/>
      <c r="G58" s="124"/>
      <c r="H58" s="124"/>
      <c r="I58" s="124"/>
    </row>
    <row r="59" spans="1:9" x14ac:dyDescent="0.25">
      <c r="A59" s="368" t="s">
        <v>207</v>
      </c>
      <c r="B59" s="369" t="s">
        <v>208</v>
      </c>
      <c r="C59" s="124"/>
      <c r="D59" s="124"/>
      <c r="E59" s="124"/>
      <c r="F59" s="124"/>
      <c r="G59" s="124"/>
      <c r="H59" s="124"/>
      <c r="I59" s="124"/>
    </row>
    <row r="60" spans="1:9" ht="15.75" thickBot="1" x14ac:dyDescent="0.3">
      <c r="A60" s="370" t="s">
        <v>209</v>
      </c>
      <c r="B60" s="371" t="s">
        <v>210</v>
      </c>
      <c r="C60" s="124"/>
      <c r="D60" s="130"/>
      <c r="E60" s="124"/>
      <c r="F60" s="124"/>
      <c r="G60" s="130"/>
      <c r="H60" s="124"/>
      <c r="I60" s="124"/>
    </row>
    <row r="61" spans="1:9" ht="15.75" thickBot="1" x14ac:dyDescent="0.3">
      <c r="A61" s="363" t="s">
        <v>30</v>
      </c>
      <c r="B61" s="365" t="s">
        <v>211</v>
      </c>
      <c r="C61" s="114">
        <f>SUM(C6,C13,C20,C27,C34,C45)</f>
        <v>277452067</v>
      </c>
      <c r="D61" s="150">
        <f>SUM(E61-C61)</f>
        <v>131242846</v>
      </c>
      <c r="E61" s="114">
        <f>SUM(E6,E13,E20,E27,E34,E45)</f>
        <v>408694913</v>
      </c>
      <c r="F61" s="114">
        <f>SUM(F6,F13,F27,F34)</f>
        <v>3800000</v>
      </c>
      <c r="G61" s="150">
        <f>SUM(H61-F61)</f>
        <v>1150000</v>
      </c>
      <c r="H61" s="114">
        <f>SUM(H6,H13,H27,H34)</f>
        <v>4950000</v>
      </c>
      <c r="I61" s="114">
        <f>SUM(I6,I13,I27,I34)</f>
        <v>0</v>
      </c>
    </row>
    <row r="62" spans="1:9" ht="15.75" thickBot="1" x14ac:dyDescent="0.3">
      <c r="A62" s="375" t="s">
        <v>33</v>
      </c>
      <c r="B62" s="372" t="s">
        <v>212</v>
      </c>
      <c r="C62" s="114">
        <f>SUM(C63:C65)</f>
        <v>0</v>
      </c>
      <c r="D62" s="114"/>
      <c r="E62" s="114"/>
      <c r="F62" s="114">
        <f>SUM(F63:F65)</f>
        <v>0</v>
      </c>
      <c r="G62" s="114"/>
      <c r="H62" s="114"/>
      <c r="I62" s="114">
        <f>SUM(I63:I65)</f>
        <v>0</v>
      </c>
    </row>
    <row r="63" spans="1:9" x14ac:dyDescent="0.25">
      <c r="A63" s="366" t="s">
        <v>213</v>
      </c>
      <c r="B63" s="367" t="s">
        <v>214</v>
      </c>
      <c r="C63" s="124"/>
      <c r="D63" s="124"/>
      <c r="E63" s="124"/>
      <c r="F63" s="124"/>
      <c r="G63" s="124"/>
      <c r="H63" s="124"/>
      <c r="I63" s="124"/>
    </row>
    <row r="64" spans="1:9" x14ac:dyDescent="0.25">
      <c r="A64" s="368" t="s">
        <v>215</v>
      </c>
      <c r="B64" s="369" t="s">
        <v>216</v>
      </c>
      <c r="C64" s="124"/>
      <c r="D64" s="124"/>
      <c r="E64" s="124"/>
      <c r="F64" s="124"/>
      <c r="G64" s="124"/>
      <c r="H64" s="124"/>
      <c r="I64" s="124"/>
    </row>
    <row r="65" spans="1:9" ht="15.75" thickBot="1" x14ac:dyDescent="0.3">
      <c r="A65" s="370" t="s">
        <v>217</v>
      </c>
      <c r="B65" s="371" t="s">
        <v>336</v>
      </c>
      <c r="C65" s="124"/>
      <c r="D65" s="124"/>
      <c r="E65" s="124"/>
      <c r="F65" s="124"/>
      <c r="G65" s="124"/>
      <c r="H65" s="124"/>
      <c r="I65" s="124"/>
    </row>
    <row r="66" spans="1:9" ht="15.75" thickBot="1" x14ac:dyDescent="0.3">
      <c r="A66" s="375" t="s">
        <v>36</v>
      </c>
      <c r="B66" s="372" t="s">
        <v>219</v>
      </c>
      <c r="C66" s="114">
        <f>SUM(C67:C70)</f>
        <v>0</v>
      </c>
      <c r="D66" s="114"/>
      <c r="E66" s="114"/>
      <c r="F66" s="114">
        <f>SUM(F67:F70)</f>
        <v>0</v>
      </c>
      <c r="G66" s="114"/>
      <c r="H66" s="114"/>
      <c r="I66" s="114">
        <f>SUM(I67:I70)</f>
        <v>0</v>
      </c>
    </row>
    <row r="67" spans="1:9" x14ac:dyDescent="0.25">
      <c r="A67" s="366" t="s">
        <v>220</v>
      </c>
      <c r="B67" s="367" t="s">
        <v>221</v>
      </c>
      <c r="C67" s="124"/>
      <c r="D67" s="124"/>
      <c r="E67" s="124"/>
      <c r="F67" s="124"/>
      <c r="G67" s="124"/>
      <c r="H67" s="124"/>
      <c r="I67" s="124"/>
    </row>
    <row r="68" spans="1:9" x14ac:dyDescent="0.25">
      <c r="A68" s="368" t="s">
        <v>222</v>
      </c>
      <c r="B68" s="369" t="s">
        <v>223</v>
      </c>
      <c r="C68" s="124"/>
      <c r="D68" s="124"/>
      <c r="E68" s="124"/>
      <c r="F68" s="124"/>
      <c r="G68" s="124"/>
      <c r="H68" s="124"/>
      <c r="I68" s="124"/>
    </row>
    <row r="69" spans="1:9" x14ac:dyDescent="0.25">
      <c r="A69" s="368" t="s">
        <v>224</v>
      </c>
      <c r="B69" s="369" t="s">
        <v>225</v>
      </c>
      <c r="C69" s="124"/>
      <c r="D69" s="124"/>
      <c r="E69" s="124"/>
      <c r="F69" s="124"/>
      <c r="G69" s="124"/>
      <c r="H69" s="124"/>
      <c r="I69" s="124"/>
    </row>
    <row r="70" spans="1:9" ht="15.75" thickBot="1" x14ac:dyDescent="0.3">
      <c r="A70" s="370" t="s">
        <v>226</v>
      </c>
      <c r="B70" s="371" t="s">
        <v>227</v>
      </c>
      <c r="C70" s="124"/>
      <c r="D70" s="130"/>
      <c r="E70" s="124"/>
      <c r="F70" s="124"/>
      <c r="G70" s="130"/>
      <c r="H70" s="124"/>
      <c r="I70" s="124"/>
    </row>
    <row r="71" spans="1:9" ht="15.75" thickBot="1" x14ac:dyDescent="0.3">
      <c r="A71" s="375" t="s">
        <v>39</v>
      </c>
      <c r="B71" s="372" t="s">
        <v>228</v>
      </c>
      <c r="C71" s="114">
        <f>SUM(C72:C73)</f>
        <v>65637930</v>
      </c>
      <c r="D71" s="150">
        <f>SUM(E71-C71)</f>
        <v>1644968</v>
      </c>
      <c r="E71" s="114">
        <f>SUM(E72:E73)</f>
        <v>67282898</v>
      </c>
      <c r="F71" s="114">
        <f>SUM(F72:F73)</f>
        <v>0</v>
      </c>
      <c r="G71" s="235">
        <f>SUM(H71-F71)</f>
        <v>0</v>
      </c>
      <c r="H71" s="114">
        <f>SUM(H72:H73)</f>
        <v>0</v>
      </c>
      <c r="I71" s="114">
        <f>SUM(I72:I73)</f>
        <v>0</v>
      </c>
    </row>
    <row r="72" spans="1:9" x14ac:dyDescent="0.25">
      <c r="A72" s="366" t="s">
        <v>229</v>
      </c>
      <c r="B72" s="367" t="s">
        <v>230</v>
      </c>
      <c r="C72" s="124">
        <v>65637930</v>
      </c>
      <c r="D72" s="119">
        <f>SUM(E72-C72)</f>
        <v>1644968</v>
      </c>
      <c r="E72" s="124">
        <v>67282898</v>
      </c>
      <c r="F72" s="124"/>
      <c r="G72" s="119"/>
      <c r="H72" s="124"/>
      <c r="I72" s="124"/>
    </row>
    <row r="73" spans="1:9" ht="15.75" thickBot="1" x14ac:dyDescent="0.3">
      <c r="A73" s="370" t="s">
        <v>231</v>
      </c>
      <c r="B73" s="371" t="s">
        <v>232</v>
      </c>
      <c r="C73" s="124"/>
      <c r="D73" s="124"/>
      <c r="E73" s="124"/>
      <c r="F73" s="124"/>
      <c r="G73" s="130"/>
      <c r="H73" s="124"/>
      <c r="I73" s="124"/>
    </row>
    <row r="74" spans="1:9" ht="15.75" thickBot="1" x14ac:dyDescent="0.3">
      <c r="A74" s="375" t="s">
        <v>42</v>
      </c>
      <c r="B74" s="372" t="s">
        <v>233</v>
      </c>
      <c r="C74" s="114">
        <f>SUM(C75:C77)</f>
        <v>0</v>
      </c>
      <c r="D74" s="114"/>
      <c r="E74" s="114"/>
      <c r="F74" s="114">
        <f>SUM(F75:F77)</f>
        <v>0</v>
      </c>
      <c r="G74" s="235">
        <f>SUM(H74-F74)</f>
        <v>0</v>
      </c>
      <c r="H74" s="114"/>
      <c r="I74" s="114">
        <f>SUM(I75:I77)</f>
        <v>0</v>
      </c>
    </row>
    <row r="75" spans="1:9" x14ac:dyDescent="0.25">
      <c r="A75" s="366" t="s">
        <v>234</v>
      </c>
      <c r="B75" s="367" t="s">
        <v>235</v>
      </c>
      <c r="C75" s="124"/>
      <c r="D75" s="124"/>
      <c r="E75" s="124"/>
      <c r="F75" s="124"/>
      <c r="G75" s="119"/>
      <c r="H75" s="124"/>
      <c r="I75" s="124"/>
    </row>
    <row r="76" spans="1:9" x14ac:dyDescent="0.25">
      <c r="A76" s="368" t="s">
        <v>236</v>
      </c>
      <c r="B76" s="369" t="s">
        <v>237</v>
      </c>
      <c r="C76" s="124"/>
      <c r="D76" s="124"/>
      <c r="E76" s="124"/>
      <c r="F76" s="124"/>
      <c r="G76" s="124"/>
      <c r="H76" s="124"/>
      <c r="I76" s="124"/>
    </row>
    <row r="77" spans="1:9" ht="15.75" thickBot="1" x14ac:dyDescent="0.3">
      <c r="A77" s="370" t="s">
        <v>337</v>
      </c>
      <c r="B77" s="371" t="s">
        <v>239</v>
      </c>
      <c r="C77" s="124"/>
      <c r="D77" s="124"/>
      <c r="E77" s="124"/>
      <c r="F77" s="124"/>
      <c r="G77" s="130"/>
      <c r="H77" s="124"/>
      <c r="I77" s="124"/>
    </row>
    <row r="78" spans="1:9" ht="15.75" thickBot="1" x14ac:dyDescent="0.3">
      <c r="A78" s="375" t="s">
        <v>45</v>
      </c>
      <c r="B78" s="372" t="s">
        <v>242</v>
      </c>
      <c r="C78" s="114">
        <f>SUM(C79:C82)</f>
        <v>0</v>
      </c>
      <c r="D78" s="114"/>
      <c r="E78" s="114"/>
      <c r="F78" s="114">
        <f>SUM(F79:F82)</f>
        <v>0</v>
      </c>
      <c r="G78" s="235">
        <f>SUM(H78-F78)</f>
        <v>0</v>
      </c>
      <c r="H78" s="114"/>
      <c r="I78" s="114">
        <f>SUM(I79:I82)</f>
        <v>0</v>
      </c>
    </row>
    <row r="79" spans="1:9" x14ac:dyDescent="0.25">
      <c r="A79" s="378" t="s">
        <v>243</v>
      </c>
      <c r="B79" s="367" t="s">
        <v>244</v>
      </c>
      <c r="C79" s="124"/>
      <c r="D79" s="124"/>
      <c r="E79" s="124"/>
      <c r="F79" s="124"/>
      <c r="G79" s="119"/>
      <c r="H79" s="124"/>
      <c r="I79" s="124"/>
    </row>
    <row r="80" spans="1:9" x14ac:dyDescent="0.25">
      <c r="A80" s="378" t="s">
        <v>245</v>
      </c>
      <c r="B80" s="369" t="s">
        <v>246</v>
      </c>
      <c r="C80" s="124"/>
      <c r="D80" s="124"/>
      <c r="E80" s="124"/>
      <c r="F80" s="124"/>
      <c r="G80" s="124"/>
      <c r="H80" s="124"/>
      <c r="I80" s="124"/>
    </row>
    <row r="81" spans="1:13" x14ac:dyDescent="0.25">
      <c r="A81" s="378" t="s">
        <v>247</v>
      </c>
      <c r="B81" s="369" t="s">
        <v>248</v>
      </c>
      <c r="C81" s="124"/>
      <c r="D81" s="124"/>
      <c r="E81" s="124"/>
      <c r="F81" s="124"/>
      <c r="G81" s="124"/>
      <c r="H81" s="124"/>
      <c r="I81" s="124"/>
    </row>
    <row r="82" spans="1:13" ht="15.75" thickBot="1" x14ac:dyDescent="0.3">
      <c r="A82" s="378" t="s">
        <v>249</v>
      </c>
      <c r="B82" s="371" t="s">
        <v>250</v>
      </c>
      <c r="C82" s="124"/>
      <c r="D82" s="124"/>
      <c r="E82" s="124"/>
      <c r="F82" s="124"/>
      <c r="G82" s="130"/>
      <c r="H82" s="124"/>
      <c r="I82" s="124"/>
    </row>
    <row r="83" spans="1:13" ht="15.75" thickBot="1" x14ac:dyDescent="0.3">
      <c r="A83" s="375" t="s">
        <v>48</v>
      </c>
      <c r="B83" s="372" t="s">
        <v>251</v>
      </c>
      <c r="C83" s="150"/>
      <c r="D83" s="150"/>
      <c r="E83" s="150"/>
      <c r="F83" s="150"/>
      <c r="G83" s="235">
        <f>SUM(H83-F83)</f>
        <v>0</v>
      </c>
      <c r="H83" s="150"/>
      <c r="I83" s="150"/>
    </row>
    <row r="84" spans="1:13" ht="15.75" thickBot="1" x14ac:dyDescent="0.3">
      <c r="A84" s="375" t="s">
        <v>51</v>
      </c>
      <c r="B84" s="372" t="s">
        <v>252</v>
      </c>
      <c r="C84" s="114">
        <f>SUM(C62,C66,C71,C74,C78,C83)</f>
        <v>65637930</v>
      </c>
      <c r="D84" s="455">
        <f>SUM(E84-C84)</f>
        <v>1644968</v>
      </c>
      <c r="E84" s="114">
        <f>SUM(E62,E66,E71,E74,E78,E83)</f>
        <v>67282898</v>
      </c>
      <c r="F84" s="114">
        <f>SUM(F62,F66,F71,F74,F78,F83)</f>
        <v>0</v>
      </c>
      <c r="G84" s="235">
        <f>SUM(H84-F84)</f>
        <v>0</v>
      </c>
      <c r="H84" s="114">
        <f>SUM(H62,H66,H71,H74,H78,H83)</f>
        <v>0</v>
      </c>
      <c r="I84" s="114">
        <f>SUM(I62,I66,I71,I74,I78,I83)</f>
        <v>0</v>
      </c>
    </row>
    <row r="85" spans="1:13" ht="27" customHeight="1" thickBot="1" x14ac:dyDescent="0.3">
      <c r="A85" s="379" t="s">
        <v>54</v>
      </c>
      <c r="B85" s="380" t="s">
        <v>361</v>
      </c>
      <c r="C85" s="114">
        <f>SUM(C61,C84)</f>
        <v>343089997</v>
      </c>
      <c r="D85" s="150">
        <f>SUM(E85-C85)</f>
        <v>132887814</v>
      </c>
      <c r="E85" s="114">
        <f>SUM(E61,E84)</f>
        <v>475977811</v>
      </c>
      <c r="F85" s="114">
        <f>SUM(F61,F84)</f>
        <v>3800000</v>
      </c>
      <c r="G85" s="150">
        <f>SUM(H85-F85)</f>
        <v>1150000</v>
      </c>
      <c r="H85" s="114">
        <f>SUM(H61,H84)</f>
        <v>4950000</v>
      </c>
      <c r="I85" s="114">
        <f>SUM(I61,I84)</f>
        <v>0</v>
      </c>
    </row>
    <row r="86" spans="1:13" x14ac:dyDescent="0.25">
      <c r="A86" s="154"/>
      <c r="B86" s="155"/>
      <c r="C86" s="156"/>
      <c r="D86" s="156"/>
      <c r="E86" s="156"/>
      <c r="F86" s="156"/>
      <c r="G86" s="156"/>
      <c r="H86" s="156"/>
      <c r="I86" s="156"/>
    </row>
    <row r="87" spans="1:13" ht="16.5" customHeight="1" x14ac:dyDescent="0.25">
      <c r="A87" s="269" t="s">
        <v>254</v>
      </c>
      <c r="B87" s="269"/>
      <c r="C87" s="269"/>
      <c r="D87" s="226"/>
      <c r="E87" s="226"/>
      <c r="M87" s="96" t="s">
        <v>255</v>
      </c>
    </row>
    <row r="88" spans="1:13" ht="16.5" customHeight="1" thickBot="1" x14ac:dyDescent="0.3">
      <c r="A88" s="270"/>
      <c r="B88" s="270"/>
      <c r="C88" s="100"/>
      <c r="D88" s="100"/>
      <c r="E88" s="100"/>
      <c r="F88" s="100"/>
      <c r="G88" s="100"/>
      <c r="H88" s="100"/>
      <c r="I88" s="100" t="s">
        <v>2</v>
      </c>
    </row>
    <row r="89" spans="1:13" ht="29.25" thickBot="1" x14ac:dyDescent="0.3">
      <c r="A89" s="363" t="s">
        <v>333</v>
      </c>
      <c r="B89" s="104" t="s">
        <v>257</v>
      </c>
      <c r="C89" s="104" t="s">
        <v>66</v>
      </c>
      <c r="D89" s="104" t="s">
        <v>365</v>
      </c>
      <c r="E89" s="104" t="s">
        <v>367</v>
      </c>
      <c r="F89" s="104" t="s">
        <v>66</v>
      </c>
      <c r="G89" s="104" t="s">
        <v>365</v>
      </c>
      <c r="H89" s="104" t="s">
        <v>367</v>
      </c>
      <c r="I89" s="104" t="s">
        <v>66</v>
      </c>
    </row>
    <row r="90" spans="1:13" s="111" customFormat="1" ht="15.75" thickBot="1" x14ac:dyDescent="0.3">
      <c r="A90" s="363">
        <v>1</v>
      </c>
      <c r="B90" s="104">
        <v>2</v>
      </c>
      <c r="C90" s="104">
        <v>3</v>
      </c>
      <c r="D90" s="104">
        <v>4</v>
      </c>
      <c r="E90" s="104">
        <v>5</v>
      </c>
      <c r="F90" s="104">
        <v>6</v>
      </c>
      <c r="G90" s="104">
        <v>7</v>
      </c>
      <c r="H90" s="104">
        <v>8</v>
      </c>
      <c r="I90" s="104">
        <v>9</v>
      </c>
    </row>
    <row r="91" spans="1:13" ht="15.75" thickBot="1" x14ac:dyDescent="0.3">
      <c r="A91" s="364" t="s">
        <v>10</v>
      </c>
      <c r="B91" s="381" t="s">
        <v>362</v>
      </c>
      <c r="C91" s="160">
        <f>SUM(C92:C96)</f>
        <v>88042257</v>
      </c>
      <c r="D91" s="150">
        <f>SUM(E91-C91)</f>
        <v>32854267</v>
      </c>
      <c r="E91" s="160">
        <f>SUM(E92:E96)</f>
        <v>120896524</v>
      </c>
      <c r="F91" s="160">
        <f>SUM(F92:F96)</f>
        <v>7294950</v>
      </c>
      <c r="G91" s="150">
        <f>SUM(H91-F91)</f>
        <v>0</v>
      </c>
      <c r="H91" s="160">
        <f>SUM(H92:H96)</f>
        <v>7294950</v>
      </c>
      <c r="I91" s="160">
        <f>SUM(I92:I96)</f>
        <v>0</v>
      </c>
    </row>
    <row r="92" spans="1:13" x14ac:dyDescent="0.25">
      <c r="A92" s="382" t="s">
        <v>109</v>
      </c>
      <c r="B92" s="383" t="s">
        <v>259</v>
      </c>
      <c r="C92" s="165">
        <v>30906841</v>
      </c>
      <c r="D92" s="119">
        <f>SUM(E92-C92)</f>
        <v>10182933</v>
      </c>
      <c r="E92" s="165">
        <v>41089774</v>
      </c>
      <c r="F92" s="165">
        <v>4176000</v>
      </c>
      <c r="G92" s="165"/>
      <c r="H92" s="165">
        <v>4176000</v>
      </c>
      <c r="I92" s="165"/>
    </row>
    <row r="93" spans="1:13" x14ac:dyDescent="0.25">
      <c r="A93" s="368" t="s">
        <v>111</v>
      </c>
      <c r="B93" s="384" t="s">
        <v>15</v>
      </c>
      <c r="C93" s="124">
        <v>5454684</v>
      </c>
      <c r="D93" s="124">
        <f t="shared" ref="D93:D106" si="11">SUM(E93-C93)</f>
        <v>1310270</v>
      </c>
      <c r="E93" s="124">
        <v>6764954</v>
      </c>
      <c r="F93" s="124">
        <v>772560</v>
      </c>
      <c r="G93" s="124"/>
      <c r="H93" s="124">
        <v>772560</v>
      </c>
      <c r="I93" s="124"/>
    </row>
    <row r="94" spans="1:13" x14ac:dyDescent="0.25">
      <c r="A94" s="368" t="s">
        <v>113</v>
      </c>
      <c r="B94" s="384" t="s">
        <v>260</v>
      </c>
      <c r="C94" s="130">
        <v>37566527</v>
      </c>
      <c r="D94" s="124">
        <f t="shared" si="11"/>
        <v>20911894</v>
      </c>
      <c r="E94" s="130">
        <v>58478421</v>
      </c>
      <c r="F94" s="130">
        <v>2346390</v>
      </c>
      <c r="G94" s="130"/>
      <c r="H94" s="130">
        <v>2346390</v>
      </c>
      <c r="I94" s="130"/>
    </row>
    <row r="95" spans="1:13" x14ac:dyDescent="0.25">
      <c r="A95" s="368" t="s">
        <v>115</v>
      </c>
      <c r="B95" s="384" t="s">
        <v>19</v>
      </c>
      <c r="C95" s="130">
        <v>4870000</v>
      </c>
      <c r="D95" s="124">
        <f t="shared" si="11"/>
        <v>194590</v>
      </c>
      <c r="E95" s="130">
        <v>5064590</v>
      </c>
      <c r="F95" s="130"/>
      <c r="G95" s="130"/>
      <c r="H95" s="130"/>
      <c r="I95" s="130"/>
    </row>
    <row r="96" spans="1:13" x14ac:dyDescent="0.25">
      <c r="A96" s="368" t="s">
        <v>261</v>
      </c>
      <c r="B96" s="385" t="s">
        <v>21</v>
      </c>
      <c r="C96" s="130">
        <v>9244205</v>
      </c>
      <c r="D96" s="124">
        <f t="shared" si="11"/>
        <v>254580</v>
      </c>
      <c r="E96" s="130">
        <v>9498785</v>
      </c>
      <c r="F96" s="130"/>
      <c r="G96" s="130"/>
      <c r="H96" s="130"/>
      <c r="I96" s="130"/>
    </row>
    <row r="97" spans="1:9" x14ac:dyDescent="0.25">
      <c r="A97" s="368" t="s">
        <v>119</v>
      </c>
      <c r="B97" s="384" t="s">
        <v>262</v>
      </c>
      <c r="C97" s="130"/>
      <c r="D97" s="124">
        <f t="shared" si="11"/>
        <v>46038</v>
      </c>
      <c r="E97" s="130">
        <v>46038</v>
      </c>
      <c r="F97" s="130"/>
      <c r="G97" s="130"/>
      <c r="H97" s="130"/>
      <c r="I97" s="130"/>
    </row>
    <row r="98" spans="1:9" x14ac:dyDescent="0.25">
      <c r="A98" s="368" t="s">
        <v>263</v>
      </c>
      <c r="B98" s="386" t="s">
        <v>264</v>
      </c>
      <c r="C98" s="130"/>
      <c r="D98" s="124">
        <f t="shared" si="11"/>
        <v>0</v>
      </c>
      <c r="E98" s="130"/>
      <c r="F98" s="130"/>
      <c r="G98" s="130"/>
      <c r="H98" s="130"/>
      <c r="I98" s="130"/>
    </row>
    <row r="99" spans="1:9" x14ac:dyDescent="0.25">
      <c r="A99" s="368" t="s">
        <v>265</v>
      </c>
      <c r="B99" s="387" t="s">
        <v>266</v>
      </c>
      <c r="C99" s="130"/>
      <c r="D99" s="124">
        <f t="shared" si="11"/>
        <v>0</v>
      </c>
      <c r="E99" s="130"/>
      <c r="F99" s="130"/>
      <c r="G99" s="130"/>
      <c r="H99" s="130"/>
      <c r="I99" s="130"/>
    </row>
    <row r="100" spans="1:9" x14ac:dyDescent="0.25">
      <c r="A100" s="368" t="s">
        <v>267</v>
      </c>
      <c r="B100" s="387" t="s">
        <v>268</v>
      </c>
      <c r="C100" s="130"/>
      <c r="D100" s="124">
        <f t="shared" si="11"/>
        <v>0</v>
      </c>
      <c r="E100" s="130"/>
      <c r="F100" s="130"/>
      <c r="G100" s="130"/>
      <c r="H100" s="130"/>
      <c r="I100" s="130"/>
    </row>
    <row r="101" spans="1:9" x14ac:dyDescent="0.25">
      <c r="A101" s="368" t="s">
        <v>269</v>
      </c>
      <c r="B101" s="386" t="s">
        <v>270</v>
      </c>
      <c r="C101" s="130">
        <v>6794205</v>
      </c>
      <c r="D101" s="124">
        <f t="shared" si="11"/>
        <v>59407</v>
      </c>
      <c r="E101" s="130">
        <v>6853612</v>
      </c>
      <c r="F101" s="130"/>
      <c r="G101" s="130"/>
      <c r="H101" s="130"/>
      <c r="I101" s="130"/>
    </row>
    <row r="102" spans="1:9" x14ac:dyDescent="0.25">
      <c r="A102" s="368" t="s">
        <v>271</v>
      </c>
      <c r="B102" s="386" t="s">
        <v>272</v>
      </c>
      <c r="C102" s="130"/>
      <c r="D102" s="124">
        <f t="shared" si="11"/>
        <v>0</v>
      </c>
      <c r="E102" s="130"/>
      <c r="F102" s="130"/>
      <c r="G102" s="130"/>
      <c r="H102" s="130"/>
      <c r="I102" s="130"/>
    </row>
    <row r="103" spans="1:9" x14ac:dyDescent="0.25">
      <c r="A103" s="368" t="s">
        <v>273</v>
      </c>
      <c r="B103" s="387" t="s">
        <v>274</v>
      </c>
      <c r="C103" s="130"/>
      <c r="D103" s="124">
        <f t="shared" si="11"/>
        <v>0</v>
      </c>
      <c r="E103" s="130"/>
      <c r="F103" s="130"/>
      <c r="G103" s="130"/>
      <c r="H103" s="130"/>
      <c r="I103" s="130"/>
    </row>
    <row r="104" spans="1:9" x14ac:dyDescent="0.25">
      <c r="A104" s="376" t="s">
        <v>275</v>
      </c>
      <c r="B104" s="388" t="s">
        <v>276</v>
      </c>
      <c r="C104" s="130"/>
      <c r="D104" s="124">
        <f t="shared" si="11"/>
        <v>0</v>
      </c>
      <c r="E104" s="130"/>
      <c r="F104" s="130"/>
      <c r="G104" s="130"/>
      <c r="H104" s="130"/>
      <c r="I104" s="130"/>
    </row>
    <row r="105" spans="1:9" x14ac:dyDescent="0.25">
      <c r="A105" s="368" t="s">
        <v>277</v>
      </c>
      <c r="B105" s="388" t="s">
        <v>278</v>
      </c>
      <c r="C105" s="130"/>
      <c r="D105" s="124">
        <f t="shared" si="11"/>
        <v>0</v>
      </c>
      <c r="E105" s="130"/>
      <c r="F105" s="130"/>
      <c r="G105" s="130"/>
      <c r="H105" s="130"/>
      <c r="I105" s="130"/>
    </row>
    <row r="106" spans="1:9" ht="15.75" thickBot="1" x14ac:dyDescent="0.3">
      <c r="A106" s="389" t="s">
        <v>279</v>
      </c>
      <c r="B106" s="390" t="s">
        <v>280</v>
      </c>
      <c r="C106" s="178">
        <v>2450000</v>
      </c>
      <c r="D106" s="130">
        <f t="shared" si="11"/>
        <v>149135</v>
      </c>
      <c r="E106" s="178">
        <v>2599135</v>
      </c>
      <c r="F106" s="178"/>
      <c r="G106" s="178"/>
      <c r="H106" s="178"/>
      <c r="I106" s="178"/>
    </row>
    <row r="107" spans="1:9" ht="15.75" thickBot="1" x14ac:dyDescent="0.3">
      <c r="A107" s="363" t="s">
        <v>13</v>
      </c>
      <c r="B107" s="391" t="s">
        <v>341</v>
      </c>
      <c r="C107" s="114">
        <f>SUM(C108,C110,C112)</f>
        <v>174422570</v>
      </c>
      <c r="D107" s="150">
        <f>SUM(E107-C107)</f>
        <v>105601461</v>
      </c>
      <c r="E107" s="114">
        <f>SUM(E108,E110,E112)</f>
        <v>280024031</v>
      </c>
      <c r="F107" s="114">
        <f>SUM(F108,F110,F112)</f>
        <v>0</v>
      </c>
      <c r="G107" s="150">
        <f>SUM(H107-F107)</f>
        <v>0</v>
      </c>
      <c r="H107" s="114">
        <f>SUM(H108,H110,H112)</f>
        <v>0</v>
      </c>
      <c r="I107" s="114">
        <f>SUM(I108,I110,I112)</f>
        <v>0</v>
      </c>
    </row>
    <row r="108" spans="1:9" x14ac:dyDescent="0.25">
      <c r="A108" s="366" t="s">
        <v>122</v>
      </c>
      <c r="B108" s="384" t="s">
        <v>69</v>
      </c>
      <c r="C108" s="119">
        <v>22297356</v>
      </c>
      <c r="D108" s="119">
        <f t="shared" ref="D108:D111" si="12">SUM(E108-C108)</f>
        <v>56550954</v>
      </c>
      <c r="E108" s="119">
        <v>78848310</v>
      </c>
      <c r="F108" s="119"/>
      <c r="G108" s="119"/>
      <c r="H108" s="119"/>
      <c r="I108" s="119"/>
    </row>
    <row r="109" spans="1:9" x14ac:dyDescent="0.25">
      <c r="A109" s="366" t="s">
        <v>124</v>
      </c>
      <c r="B109" s="392" t="s">
        <v>282</v>
      </c>
      <c r="C109" s="119"/>
      <c r="D109" s="124">
        <f t="shared" si="12"/>
        <v>0</v>
      </c>
      <c r="E109" s="119"/>
      <c r="F109" s="119"/>
      <c r="G109" s="119"/>
      <c r="H109" s="119"/>
      <c r="I109" s="119"/>
    </row>
    <row r="110" spans="1:9" x14ac:dyDescent="0.25">
      <c r="A110" s="366" t="s">
        <v>126</v>
      </c>
      <c r="B110" s="392" t="s">
        <v>73</v>
      </c>
      <c r="C110" s="124">
        <v>152125214</v>
      </c>
      <c r="D110" s="124">
        <f t="shared" si="12"/>
        <v>49050507</v>
      </c>
      <c r="E110" s="124">
        <v>201175721</v>
      </c>
      <c r="F110" s="124"/>
      <c r="G110" s="124"/>
      <c r="H110" s="124"/>
      <c r="I110" s="124"/>
    </row>
    <row r="111" spans="1:9" x14ac:dyDescent="0.25">
      <c r="A111" s="366" t="s">
        <v>128</v>
      </c>
      <c r="B111" s="392" t="s">
        <v>283</v>
      </c>
      <c r="C111" s="124">
        <v>148188214</v>
      </c>
      <c r="D111" s="124">
        <f t="shared" si="12"/>
        <v>0</v>
      </c>
      <c r="E111" s="124">
        <v>148188214</v>
      </c>
      <c r="F111" s="124"/>
      <c r="G111" s="124"/>
      <c r="H111" s="124"/>
      <c r="I111" s="124"/>
    </row>
    <row r="112" spans="1:9" x14ac:dyDescent="0.25">
      <c r="A112" s="366" t="s">
        <v>130</v>
      </c>
      <c r="B112" s="371" t="s">
        <v>77</v>
      </c>
      <c r="C112" s="124"/>
      <c r="D112" s="124"/>
      <c r="E112" s="124"/>
      <c r="F112" s="124"/>
      <c r="G112" s="124"/>
      <c r="H112" s="124"/>
      <c r="I112" s="124"/>
    </row>
    <row r="113" spans="1:9" x14ac:dyDescent="0.25">
      <c r="A113" s="366" t="s">
        <v>132</v>
      </c>
      <c r="B113" s="369" t="s">
        <v>342</v>
      </c>
      <c r="C113" s="124"/>
      <c r="D113" s="124"/>
      <c r="E113" s="124"/>
      <c r="F113" s="124"/>
      <c r="G113" s="124"/>
      <c r="H113" s="124"/>
      <c r="I113" s="124"/>
    </row>
    <row r="114" spans="1:9" x14ac:dyDescent="0.25">
      <c r="A114" s="366" t="s">
        <v>285</v>
      </c>
      <c r="B114" s="393" t="s">
        <v>286</v>
      </c>
      <c r="C114" s="124"/>
      <c r="D114" s="124"/>
      <c r="E114" s="124"/>
      <c r="F114" s="124"/>
      <c r="G114" s="124"/>
      <c r="H114" s="124"/>
      <c r="I114" s="124"/>
    </row>
    <row r="115" spans="1:9" x14ac:dyDescent="0.25">
      <c r="A115" s="366" t="s">
        <v>287</v>
      </c>
      <c r="B115" s="387" t="s">
        <v>268</v>
      </c>
      <c r="C115" s="124"/>
      <c r="D115" s="124"/>
      <c r="E115" s="124"/>
      <c r="F115" s="124"/>
      <c r="G115" s="124"/>
      <c r="H115" s="124"/>
      <c r="I115" s="124"/>
    </row>
    <row r="116" spans="1:9" x14ac:dyDescent="0.25">
      <c r="A116" s="366" t="s">
        <v>288</v>
      </c>
      <c r="B116" s="387" t="s">
        <v>289</v>
      </c>
      <c r="C116" s="124"/>
      <c r="D116" s="124"/>
      <c r="E116" s="124"/>
      <c r="F116" s="124"/>
      <c r="G116" s="124"/>
      <c r="H116" s="124"/>
      <c r="I116" s="124"/>
    </row>
    <row r="117" spans="1:9" x14ac:dyDescent="0.25">
      <c r="A117" s="366" t="s">
        <v>290</v>
      </c>
      <c r="B117" s="387" t="s">
        <v>291</v>
      </c>
      <c r="C117" s="124"/>
      <c r="D117" s="124"/>
      <c r="E117" s="124"/>
      <c r="F117" s="124"/>
      <c r="G117" s="124"/>
      <c r="H117" s="124"/>
      <c r="I117" s="124"/>
    </row>
    <row r="118" spans="1:9" x14ac:dyDescent="0.25">
      <c r="A118" s="366" t="s">
        <v>292</v>
      </c>
      <c r="B118" s="387" t="s">
        <v>274</v>
      </c>
      <c r="C118" s="124"/>
      <c r="D118" s="124"/>
      <c r="E118" s="124"/>
      <c r="F118" s="124"/>
      <c r="G118" s="124"/>
      <c r="H118" s="124"/>
      <c r="I118" s="124"/>
    </row>
    <row r="119" spans="1:9" x14ac:dyDescent="0.25">
      <c r="A119" s="366" t="s">
        <v>293</v>
      </c>
      <c r="B119" s="387" t="s">
        <v>294</v>
      </c>
      <c r="C119" s="124"/>
      <c r="D119" s="124"/>
      <c r="E119" s="124"/>
      <c r="F119" s="124"/>
      <c r="G119" s="124"/>
      <c r="H119" s="124"/>
      <c r="I119" s="124"/>
    </row>
    <row r="120" spans="1:9" ht="15.75" thickBot="1" x14ac:dyDescent="0.3">
      <c r="A120" s="376" t="s">
        <v>295</v>
      </c>
      <c r="B120" s="387" t="s">
        <v>296</v>
      </c>
      <c r="C120" s="130"/>
      <c r="D120" s="130"/>
      <c r="E120" s="130"/>
      <c r="F120" s="130"/>
      <c r="G120" s="130"/>
      <c r="H120" s="130"/>
      <c r="I120" s="130"/>
    </row>
    <row r="121" spans="1:9" ht="15.75" thickBot="1" x14ac:dyDescent="0.3">
      <c r="A121" s="363" t="s">
        <v>7</v>
      </c>
      <c r="B121" s="365" t="s">
        <v>297</v>
      </c>
      <c r="C121" s="114">
        <f>SUM(C122:C123)</f>
        <v>30629196</v>
      </c>
      <c r="D121" s="150">
        <f>SUM(E121-C121)</f>
        <v>-12169669</v>
      </c>
      <c r="E121" s="114">
        <f>SUM(E122:E123)</f>
        <v>18459527</v>
      </c>
      <c r="F121" s="114">
        <f>SUM(F122:F123)</f>
        <v>0</v>
      </c>
      <c r="G121" s="150">
        <f>SUM(H121-F121)</f>
        <v>1150000</v>
      </c>
      <c r="H121" s="114">
        <f>SUM(H122:H123)</f>
        <v>1150000</v>
      </c>
      <c r="I121" s="114">
        <f>SUM(I122:I123)</f>
        <v>0</v>
      </c>
    </row>
    <row r="122" spans="1:9" x14ac:dyDescent="0.25">
      <c r="A122" s="366" t="s">
        <v>135</v>
      </c>
      <c r="B122" s="394" t="s">
        <v>298</v>
      </c>
      <c r="C122" s="119">
        <v>30629196</v>
      </c>
      <c r="D122" s="119">
        <f t="shared" ref="D122" si="13">SUM(E122-C122)</f>
        <v>-12169669</v>
      </c>
      <c r="E122" s="119">
        <v>18459527</v>
      </c>
      <c r="F122" s="119"/>
      <c r="G122" s="119"/>
      <c r="H122" s="119">
        <v>1150000</v>
      </c>
      <c r="I122" s="119"/>
    </row>
    <row r="123" spans="1:9" ht="15.75" thickBot="1" x14ac:dyDescent="0.3">
      <c r="A123" s="370" t="s">
        <v>137</v>
      </c>
      <c r="B123" s="392" t="s">
        <v>299</v>
      </c>
      <c r="C123" s="130"/>
      <c r="D123" s="130"/>
      <c r="E123" s="130"/>
      <c r="F123" s="130"/>
      <c r="G123" s="130"/>
      <c r="H123" s="130"/>
      <c r="I123" s="130"/>
    </row>
    <row r="124" spans="1:9" ht="15.75" thickBot="1" x14ac:dyDescent="0.3">
      <c r="A124" s="363" t="s">
        <v>8</v>
      </c>
      <c r="B124" s="365" t="s">
        <v>363</v>
      </c>
      <c r="C124" s="114">
        <f>SUM(C91,C107,C121)</f>
        <v>293094023</v>
      </c>
      <c r="D124" s="455">
        <f>SUM(E124-C124)</f>
        <v>126286059</v>
      </c>
      <c r="E124" s="114">
        <f>SUM(E91,E107,E121)</f>
        <v>419380082</v>
      </c>
      <c r="F124" s="114">
        <f>SUM(F91,F107,F121)</f>
        <v>7294950</v>
      </c>
      <c r="G124" s="150">
        <f>SUM(H124-F124)</f>
        <v>1150000</v>
      </c>
      <c r="H124" s="114">
        <f>SUM(H91,H107,H121)</f>
        <v>8444950</v>
      </c>
      <c r="I124" s="114">
        <f>SUM(I91,I107,I121)</f>
        <v>0</v>
      </c>
    </row>
    <row r="125" spans="1:9" ht="15.75" thickBot="1" x14ac:dyDescent="0.3">
      <c r="A125" s="363" t="s">
        <v>9</v>
      </c>
      <c r="B125" s="365" t="s">
        <v>301</v>
      </c>
      <c r="C125" s="114">
        <f>SUM(C126:C128)</f>
        <v>0</v>
      </c>
      <c r="D125" s="114"/>
      <c r="E125" s="114"/>
      <c r="F125" s="114">
        <f>SUM(F126:F128)</f>
        <v>0</v>
      </c>
      <c r="G125" s="114"/>
      <c r="H125" s="114">
        <f>SUM(H126:H128)</f>
        <v>0</v>
      </c>
      <c r="I125" s="114">
        <f>SUM(I126:I128)</f>
        <v>0</v>
      </c>
    </row>
    <row r="126" spans="1:9" x14ac:dyDescent="0.25">
      <c r="A126" s="366" t="s">
        <v>162</v>
      </c>
      <c r="B126" s="394" t="s">
        <v>302</v>
      </c>
      <c r="C126" s="124"/>
      <c r="D126" s="124"/>
      <c r="E126" s="124"/>
      <c r="F126" s="124"/>
      <c r="G126" s="124"/>
      <c r="H126" s="124"/>
      <c r="I126" s="124"/>
    </row>
    <row r="127" spans="1:9" x14ac:dyDescent="0.25">
      <c r="A127" s="366" t="s">
        <v>164</v>
      </c>
      <c r="B127" s="394" t="s">
        <v>303</v>
      </c>
      <c r="C127" s="124"/>
      <c r="D127" s="124"/>
      <c r="E127" s="124"/>
      <c r="F127" s="124"/>
      <c r="G127" s="124"/>
      <c r="H127" s="124"/>
      <c r="I127" s="124"/>
    </row>
    <row r="128" spans="1:9" ht="15.75" thickBot="1" x14ac:dyDescent="0.3">
      <c r="A128" s="376" t="s">
        <v>166</v>
      </c>
      <c r="B128" s="385" t="s">
        <v>304</v>
      </c>
      <c r="C128" s="124"/>
      <c r="D128" s="124"/>
      <c r="E128" s="124"/>
      <c r="F128" s="124"/>
      <c r="G128" s="124"/>
      <c r="H128" s="124"/>
      <c r="I128" s="124"/>
    </row>
    <row r="129" spans="1:13" ht="15.75" thickBot="1" x14ac:dyDescent="0.3">
      <c r="A129" s="363" t="s">
        <v>22</v>
      </c>
      <c r="B129" s="365" t="s">
        <v>305</v>
      </c>
      <c r="C129" s="114">
        <f>SUM(C130:C133)</f>
        <v>0</v>
      </c>
      <c r="D129" s="114"/>
      <c r="E129" s="114"/>
      <c r="F129" s="114">
        <f>SUM(F130:F133)</f>
        <v>0</v>
      </c>
      <c r="G129" s="114"/>
      <c r="H129" s="114">
        <f>SUM(H130:H133)</f>
        <v>0</v>
      </c>
      <c r="I129" s="114">
        <f>SUM(I130:I133)</f>
        <v>0</v>
      </c>
    </row>
    <row r="130" spans="1:13" x14ac:dyDescent="0.25">
      <c r="A130" s="366" t="s">
        <v>182</v>
      </c>
      <c r="B130" s="394" t="s">
        <v>306</v>
      </c>
      <c r="C130" s="124"/>
      <c r="D130" s="124"/>
      <c r="E130" s="124"/>
      <c r="F130" s="124"/>
      <c r="G130" s="124"/>
      <c r="H130" s="124"/>
      <c r="I130" s="124"/>
    </row>
    <row r="131" spans="1:13" x14ac:dyDescent="0.25">
      <c r="A131" s="368" t="s">
        <v>184</v>
      </c>
      <c r="B131" s="384" t="s">
        <v>307</v>
      </c>
      <c r="C131" s="124"/>
      <c r="D131" s="124"/>
      <c r="E131" s="124"/>
      <c r="F131" s="124"/>
      <c r="G131" s="124"/>
      <c r="H131" s="124"/>
      <c r="I131" s="124"/>
    </row>
    <row r="132" spans="1:13" x14ac:dyDescent="0.25">
      <c r="A132" s="368" t="s">
        <v>186</v>
      </c>
      <c r="B132" s="384" t="s">
        <v>308</v>
      </c>
      <c r="C132" s="124"/>
      <c r="D132" s="124"/>
      <c r="E132" s="124"/>
      <c r="F132" s="124"/>
      <c r="G132" s="124"/>
      <c r="H132" s="124"/>
      <c r="I132" s="124"/>
    </row>
    <row r="133" spans="1:13" ht="15.75" thickBot="1" x14ac:dyDescent="0.3">
      <c r="A133" s="376" t="s">
        <v>188</v>
      </c>
      <c r="B133" s="385" t="s">
        <v>309</v>
      </c>
      <c r="C133" s="124"/>
      <c r="D133" s="130"/>
      <c r="E133" s="124"/>
      <c r="F133" s="124"/>
      <c r="G133" s="124"/>
      <c r="H133" s="124"/>
      <c r="I133" s="124"/>
    </row>
    <row r="134" spans="1:13" ht="15.75" thickBot="1" x14ac:dyDescent="0.3">
      <c r="A134" s="363" t="s">
        <v>25</v>
      </c>
      <c r="B134" s="365" t="s">
        <v>310</v>
      </c>
      <c r="C134" s="114">
        <f>SUM(C135:C138)</f>
        <v>46501024</v>
      </c>
      <c r="D134" s="150">
        <f>SUM(E134-C134)</f>
        <v>6601755</v>
      </c>
      <c r="E134" s="114">
        <f>SUM(E135:E138)</f>
        <v>53102779</v>
      </c>
      <c r="F134" s="114">
        <f>SUM(F135:F138)</f>
        <v>0</v>
      </c>
      <c r="G134" s="150">
        <f>SUM(H134-F134)</f>
        <v>0</v>
      </c>
      <c r="H134" s="114">
        <f>SUM(H135:H138)</f>
        <v>0</v>
      </c>
      <c r="I134" s="114">
        <f>SUM(I135:I138)</f>
        <v>0</v>
      </c>
    </row>
    <row r="135" spans="1:13" x14ac:dyDescent="0.25">
      <c r="A135" s="366" t="s">
        <v>194</v>
      </c>
      <c r="B135" s="394" t="s">
        <v>311</v>
      </c>
      <c r="C135" s="124"/>
      <c r="D135" s="119">
        <f t="shared" ref="D135:D138" si="14">SUM(E135-C135)</f>
        <v>0</v>
      </c>
      <c r="E135" s="124"/>
      <c r="F135" s="124"/>
      <c r="G135" s="124"/>
      <c r="H135" s="124"/>
      <c r="I135" s="124"/>
    </row>
    <row r="136" spans="1:13" x14ac:dyDescent="0.25">
      <c r="A136" s="366" t="s">
        <v>196</v>
      </c>
      <c r="B136" s="394" t="s">
        <v>312</v>
      </c>
      <c r="C136" s="124">
        <v>2815424</v>
      </c>
      <c r="D136" s="124">
        <f t="shared" si="14"/>
        <v>0</v>
      </c>
      <c r="E136" s="124">
        <v>2815424</v>
      </c>
      <c r="F136" s="124"/>
      <c r="G136" s="124"/>
      <c r="H136" s="124"/>
      <c r="I136" s="124"/>
    </row>
    <row r="137" spans="1:13" x14ac:dyDescent="0.25">
      <c r="A137" s="366" t="s">
        <v>198</v>
      </c>
      <c r="B137" s="394" t="s">
        <v>313</v>
      </c>
      <c r="C137" s="124"/>
      <c r="D137" s="124">
        <f t="shared" si="14"/>
        <v>0</v>
      </c>
      <c r="E137" s="124"/>
      <c r="F137" s="124"/>
      <c r="G137" s="124"/>
      <c r="H137" s="124"/>
      <c r="I137" s="124"/>
    </row>
    <row r="138" spans="1:13" ht="15.75" thickBot="1" x14ac:dyDescent="0.3">
      <c r="A138" s="376" t="s">
        <v>200</v>
      </c>
      <c r="B138" s="385" t="s">
        <v>314</v>
      </c>
      <c r="C138" s="124">
        <v>43685600</v>
      </c>
      <c r="D138" s="124">
        <f t="shared" si="14"/>
        <v>6601755</v>
      </c>
      <c r="E138" s="124">
        <v>50287355</v>
      </c>
      <c r="F138" s="124"/>
      <c r="G138" s="124"/>
      <c r="H138" s="124"/>
      <c r="I138" s="124"/>
    </row>
    <row r="139" spans="1:13" ht="15.75" thickBot="1" x14ac:dyDescent="0.3">
      <c r="A139" s="363" t="s">
        <v>27</v>
      </c>
      <c r="B139" s="365" t="s">
        <v>315</v>
      </c>
      <c r="C139" s="189">
        <f>SUM(C140:C143)</f>
        <v>0</v>
      </c>
      <c r="D139" s="189"/>
      <c r="E139" s="189"/>
      <c r="F139" s="189">
        <f>SUM(F140:F143)</f>
        <v>0</v>
      </c>
      <c r="G139" s="150">
        <f>SUM(H139-F139)</f>
        <v>0</v>
      </c>
      <c r="H139" s="189">
        <f>SUM(H140:H143)</f>
        <v>0</v>
      </c>
      <c r="I139" s="189">
        <f>SUM(I140:I143)</f>
        <v>0</v>
      </c>
    </row>
    <row r="140" spans="1:13" x14ac:dyDescent="0.25">
      <c r="A140" s="366" t="s">
        <v>203</v>
      </c>
      <c r="B140" s="394" t="s">
        <v>316</v>
      </c>
      <c r="C140" s="124"/>
      <c r="D140" s="124"/>
      <c r="E140" s="124"/>
      <c r="F140" s="124"/>
      <c r="G140" s="124"/>
      <c r="H140" s="124"/>
      <c r="I140" s="124"/>
    </row>
    <row r="141" spans="1:13" x14ac:dyDescent="0.25">
      <c r="A141" s="366" t="s">
        <v>205</v>
      </c>
      <c r="B141" s="394" t="s">
        <v>317</v>
      </c>
      <c r="C141" s="124"/>
      <c r="D141" s="124"/>
      <c r="E141" s="124"/>
      <c r="F141" s="124"/>
      <c r="G141" s="124"/>
      <c r="H141" s="124"/>
      <c r="I141" s="124"/>
    </row>
    <row r="142" spans="1:13" x14ac:dyDescent="0.25">
      <c r="A142" s="366" t="s">
        <v>207</v>
      </c>
      <c r="B142" s="394" t="s">
        <v>318</v>
      </c>
      <c r="C142" s="124"/>
      <c r="D142" s="124"/>
      <c r="E142" s="124"/>
      <c r="F142" s="124"/>
      <c r="G142" s="124"/>
      <c r="H142" s="124"/>
      <c r="I142" s="124"/>
    </row>
    <row r="143" spans="1:13" ht="15.75" thickBot="1" x14ac:dyDescent="0.3">
      <c r="A143" s="366" t="s">
        <v>209</v>
      </c>
      <c r="B143" s="394" t="s">
        <v>319</v>
      </c>
      <c r="C143" s="124"/>
      <c r="D143" s="130"/>
      <c r="E143" s="124"/>
      <c r="F143" s="124"/>
      <c r="G143" s="124"/>
      <c r="H143" s="124"/>
      <c r="I143" s="124"/>
    </row>
    <row r="144" spans="1:13" ht="15.75" thickBot="1" x14ac:dyDescent="0.3">
      <c r="A144" s="363" t="s">
        <v>30</v>
      </c>
      <c r="B144" s="365" t="s">
        <v>320</v>
      </c>
      <c r="C144" s="192">
        <f>SUM(C125,C129,C134,C139)</f>
        <v>46501024</v>
      </c>
      <c r="D144" s="150">
        <f>SUM(E144-C144)</f>
        <v>6601755</v>
      </c>
      <c r="E144" s="192">
        <f>SUM(E125,E129,E134,E139)</f>
        <v>53102779</v>
      </c>
      <c r="F144" s="192">
        <f>SUM(F125,F129,F134,F139)</f>
        <v>0</v>
      </c>
      <c r="G144" s="150">
        <f>SUM(H144-F144)</f>
        <v>0</v>
      </c>
      <c r="H144" s="192">
        <f>SUM(H125,H129,H134,H139)</f>
        <v>0</v>
      </c>
      <c r="I144" s="192">
        <f>SUM(I125,I129,I134,I139)</f>
        <v>0</v>
      </c>
      <c r="J144" s="219"/>
      <c r="K144" s="220"/>
      <c r="L144" s="220"/>
      <c r="M144" s="220"/>
    </row>
    <row r="145" spans="1:9" ht="15.75" thickBot="1" x14ac:dyDescent="0.3">
      <c r="A145" s="379" t="s">
        <v>33</v>
      </c>
      <c r="B145" s="380" t="s">
        <v>364</v>
      </c>
      <c r="C145" s="192">
        <f>SUM(C124,C144)</f>
        <v>339595047</v>
      </c>
      <c r="D145" s="150">
        <f>SUM(E145-C145)</f>
        <v>132887814</v>
      </c>
      <c r="E145" s="192">
        <f>SUM(E124,E144)</f>
        <v>472482861</v>
      </c>
      <c r="F145" s="192">
        <f>SUM(F124,F144)</f>
        <v>7294950</v>
      </c>
      <c r="G145" s="150">
        <f>SUM(H145-F145)</f>
        <v>1150000</v>
      </c>
      <c r="H145" s="192">
        <f>SUM(H124,H144)</f>
        <v>8444950</v>
      </c>
      <c r="I145" s="192">
        <f>SUM(I124,I144)</f>
        <v>0</v>
      </c>
    </row>
    <row r="146" spans="1:9" ht="15.75" thickBot="1" x14ac:dyDescent="0.3">
      <c r="A146" s="154"/>
      <c r="B146" s="155"/>
      <c r="C146" s="194"/>
      <c r="D146" s="194"/>
      <c r="E146" s="194"/>
      <c r="F146" s="194"/>
      <c r="G146" s="194"/>
      <c r="H146" s="194"/>
      <c r="I146" s="194"/>
    </row>
    <row r="147" spans="1:9" ht="15.75" thickBot="1" x14ac:dyDescent="0.3">
      <c r="A147" s="271" t="s">
        <v>322</v>
      </c>
      <c r="B147" s="272"/>
      <c r="C147" s="195">
        <v>8</v>
      </c>
      <c r="D147" s="195"/>
      <c r="E147" s="195"/>
      <c r="F147" s="195">
        <v>2</v>
      </c>
      <c r="G147" s="195"/>
      <c r="H147" s="195"/>
      <c r="I147" s="195"/>
    </row>
    <row r="148" spans="1:9" ht="15.75" thickBot="1" x14ac:dyDescent="0.3">
      <c r="A148" s="271" t="s">
        <v>323</v>
      </c>
      <c r="B148" s="272"/>
      <c r="C148" s="195"/>
      <c r="D148" s="195"/>
      <c r="E148" s="195"/>
      <c r="F148" s="195"/>
      <c r="G148" s="195"/>
      <c r="H148" s="195"/>
      <c r="I148" s="195"/>
    </row>
    <row r="149" spans="1:9" x14ac:dyDescent="0.25">
      <c r="A149" s="196"/>
      <c r="B149" s="197"/>
      <c r="C149" s="198"/>
      <c r="D149" s="198"/>
      <c r="E149" s="198"/>
    </row>
    <row r="150" spans="1:9" x14ac:dyDescent="0.25">
      <c r="A150" s="266" t="s">
        <v>324</v>
      </c>
      <c r="B150" s="266"/>
      <c r="C150" s="266"/>
      <c r="D150" s="266"/>
      <c r="E150" s="266"/>
      <c r="F150" s="266"/>
      <c r="G150" s="266"/>
      <c r="H150" s="266"/>
      <c r="I150" s="266"/>
    </row>
    <row r="151" spans="1:9" ht="15.75" thickBot="1" x14ac:dyDescent="0.3">
      <c r="A151" s="267"/>
      <c r="B151" s="267"/>
      <c r="D151" s="100"/>
      <c r="E151" s="100"/>
      <c r="G151" s="100"/>
      <c r="H151" s="100"/>
      <c r="I151" s="100" t="s">
        <v>2</v>
      </c>
    </row>
    <row r="152" spans="1:9" ht="29.25" thickBot="1" x14ac:dyDescent="0.3">
      <c r="A152" s="363">
        <v>1</v>
      </c>
      <c r="B152" s="391" t="s">
        <v>326</v>
      </c>
      <c r="C152" s="456">
        <f t="shared" ref="C152:I152" si="15">+C61-C124</f>
        <v>-15641956</v>
      </c>
      <c r="D152" s="456">
        <f t="shared" si="15"/>
        <v>4956787</v>
      </c>
      <c r="E152" s="456">
        <f t="shared" si="15"/>
        <v>-10685169</v>
      </c>
      <c r="F152" s="456">
        <f t="shared" si="15"/>
        <v>-3494950</v>
      </c>
      <c r="G152" s="456">
        <f t="shared" si="15"/>
        <v>0</v>
      </c>
      <c r="H152" s="456">
        <f t="shared" si="15"/>
        <v>-3494950</v>
      </c>
      <c r="I152" s="456">
        <f t="shared" si="15"/>
        <v>0</v>
      </c>
    </row>
    <row r="153" spans="1:9" ht="29.25" thickBot="1" x14ac:dyDescent="0.3">
      <c r="A153" s="363" t="s">
        <v>13</v>
      </c>
      <c r="B153" s="391" t="s">
        <v>327</v>
      </c>
      <c r="C153" s="456">
        <f t="shared" ref="C153:I153" si="16">+C84-C144</f>
        <v>19136906</v>
      </c>
      <c r="D153" s="456">
        <f t="shared" si="16"/>
        <v>-4956787</v>
      </c>
      <c r="E153" s="456">
        <f t="shared" si="16"/>
        <v>14180119</v>
      </c>
      <c r="F153" s="456">
        <f t="shared" si="16"/>
        <v>0</v>
      </c>
      <c r="G153" s="456">
        <f t="shared" si="16"/>
        <v>0</v>
      </c>
      <c r="H153" s="456">
        <f t="shared" si="16"/>
        <v>0</v>
      </c>
      <c r="I153" s="456">
        <f t="shared" si="16"/>
        <v>0</v>
      </c>
    </row>
  </sheetData>
  <mergeCells count="8">
    <mergeCell ref="A150:I150"/>
    <mergeCell ref="A151:B151"/>
    <mergeCell ref="A1:B1"/>
    <mergeCell ref="A3:B3"/>
    <mergeCell ref="A87:C87"/>
    <mergeCell ref="A88:B88"/>
    <mergeCell ref="A147:B147"/>
    <mergeCell ref="A148:B148"/>
  </mergeCells>
  <printOptions horizontalCentered="1"/>
  <pageMargins left="0.39370078740157483" right="0.39370078740157483" top="0.74803149606299213" bottom="0.39370078740157483" header="0.59055118110236227" footer="0.31496062992125984"/>
  <pageSetup paperSize="9" scale="52" orientation="landscape" r:id="rId1"/>
  <headerFooter>
    <oddHeader>&amp;L&amp;"Times New Roman,Félkövér"2019. év&amp;C&amp;"Times New Roman,Félkövér"Regöly Község Önkormányzata&amp;R&amp;"Times New Roman,Félkövér dőlt"8. sz. melléklet</oddHeader>
  </headerFooter>
  <rowBreaks count="2" manualBreakCount="2">
    <brk id="61" max="4" man="1"/>
    <brk id="1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1.sz.mell. Működési összevont</vt:lpstr>
      <vt:lpstr>2.sz.mell. Felhalm. összevont </vt:lpstr>
      <vt:lpstr>3.sz.mell. Kiem.előír.összevont</vt:lpstr>
      <vt:lpstr>4.sz.mell.Köt.Önk.Áll.összevont</vt:lpstr>
      <vt:lpstr>5.sz.mell. Kiemelt előir.Közös</vt:lpstr>
      <vt:lpstr>6.sz.mell.Köt.Önk.Áll.Közös</vt:lpstr>
      <vt:lpstr>7.sz.mell. Kiemelt előir.Önkorm</vt:lpstr>
      <vt:lpstr>8.sz.mell. Köt.Önk.Áll.Önkorm.</vt:lpstr>
      <vt:lpstr>'1.sz.mell. Működési összevont'!Nyomtatási_terület</vt:lpstr>
      <vt:lpstr>'2.sz.mell. Felhalm. összevont '!Nyomtatási_terület</vt:lpstr>
      <vt:lpstr>'3.sz.mell. Kiem.előír.összevont'!Nyomtatási_terület</vt:lpstr>
      <vt:lpstr>'5.sz.mell. Kiemelt előir.Közös'!Nyomtatási_terület</vt:lpstr>
      <vt:lpstr>'6.sz.mell.Köt.Önk.Áll.Közös'!Nyomtatási_terület</vt:lpstr>
      <vt:lpstr>'7.sz.mell. Kiemelt előir.Önkorm'!Nyomtatási_terület</vt:lpstr>
      <vt:lpstr>'8.sz.mell. Köt.Önk.Áll.Önkorm.'!Nyomtatási_terület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2019-10-09T11:16:48Z</cp:lastPrinted>
  <dcterms:created xsi:type="dcterms:W3CDTF">2019-02-12T13:25:48Z</dcterms:created>
  <dcterms:modified xsi:type="dcterms:W3CDTF">2019-10-09T14:32:06Z</dcterms:modified>
</cp:coreProperties>
</file>