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december 19\2017 évi költségvetés egységesszerkhez mellékletek\"/>
    </mc:Choice>
  </mc:AlternateContent>
  <bookViews>
    <workbookView xWindow="0" yWindow="0" windowWidth="19200" windowHeight="11145" activeTab="1"/>
  </bookViews>
  <sheets>
    <sheet name="Önkormányzat-költségvetési kiad" sheetId="1" r:id="rId1"/>
    <sheet name="Önkormányzat-költségvetési bevé" sheetId="2" r:id="rId2"/>
    <sheet name="Munka3" sheetId="3" r:id="rId3"/>
  </sheets>
  <definedNames>
    <definedName name="_xlnm.Print_Titles" localSheetId="0">'Önkormányzat-költségvetési kiad'!$1:$8</definedName>
  </definedNames>
  <calcPr calcId="152511"/>
</workbook>
</file>

<file path=xl/calcChain.xml><?xml version="1.0" encoding="utf-8"?>
<calcChain xmlns="http://schemas.openxmlformats.org/spreadsheetml/2006/main">
  <c r="K15" i="2" l="1"/>
  <c r="K14" i="2"/>
  <c r="J57" i="2"/>
  <c r="K58" i="2"/>
  <c r="K42" i="2"/>
  <c r="K31" i="2"/>
  <c r="K29" i="2"/>
  <c r="K75" i="1"/>
  <c r="K47" i="1"/>
  <c r="I47" i="1"/>
  <c r="K26" i="1" l="1"/>
  <c r="K15" i="1"/>
  <c r="J108" i="1" l="1"/>
  <c r="J109" i="1" s="1"/>
  <c r="J106" i="1"/>
  <c r="J105" i="1"/>
  <c r="J103" i="1"/>
  <c r="J102" i="1"/>
  <c r="J101" i="1"/>
  <c r="J100" i="1"/>
  <c r="J98" i="1"/>
  <c r="J97" i="1"/>
  <c r="J96" i="1"/>
  <c r="J95" i="1"/>
  <c r="J93" i="1"/>
  <c r="J92" i="1"/>
  <c r="J91" i="1"/>
  <c r="J90" i="1"/>
  <c r="J89" i="1"/>
  <c r="J88" i="1"/>
  <c r="J87" i="1"/>
  <c r="J85" i="1"/>
  <c r="J84" i="1"/>
  <c r="J83" i="1"/>
  <c r="J79" i="1"/>
  <c r="J78" i="1"/>
  <c r="J77" i="1"/>
  <c r="J76" i="1"/>
  <c r="J74" i="1"/>
  <c r="J72" i="1"/>
  <c r="J71" i="1"/>
  <c r="J69" i="1"/>
  <c r="J68" i="1"/>
  <c r="J67" i="1"/>
  <c r="J66" i="1"/>
  <c r="J64" i="1"/>
  <c r="J63" i="1"/>
  <c r="J62" i="1"/>
  <c r="J61" i="1"/>
  <c r="J60" i="1"/>
  <c r="I50" i="1"/>
  <c r="K50" i="1"/>
  <c r="J58" i="1"/>
  <c r="J57" i="1"/>
  <c r="J56" i="1"/>
  <c r="J55" i="1"/>
  <c r="J54" i="1"/>
  <c r="J53" i="1"/>
  <c r="J52" i="1"/>
  <c r="J51" i="1"/>
  <c r="J48" i="1"/>
  <c r="J47" i="1" s="1"/>
  <c r="J46" i="1"/>
  <c r="J45" i="1"/>
  <c r="J44" i="1"/>
  <c r="J43" i="1"/>
  <c r="J40" i="1"/>
  <c r="J39" i="1"/>
  <c r="J38" i="1"/>
  <c r="J37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18" i="1"/>
  <c r="J17" i="1"/>
  <c r="J16" i="1"/>
  <c r="J10" i="1"/>
  <c r="J11" i="1"/>
  <c r="J12" i="1"/>
  <c r="J13" i="1"/>
  <c r="J14" i="1"/>
  <c r="J9" i="1"/>
  <c r="K109" i="1"/>
  <c r="K107" i="1"/>
  <c r="K104" i="1"/>
  <c r="K99" i="1"/>
  <c r="K82" i="1"/>
  <c r="K86" i="1"/>
  <c r="K94" i="1" s="1"/>
  <c r="K80" i="1"/>
  <c r="J73" i="1"/>
  <c r="K73" i="1"/>
  <c r="K65" i="1"/>
  <c r="K59" i="1"/>
  <c r="K42" i="1"/>
  <c r="K49" i="1" s="1"/>
  <c r="K33" i="1"/>
  <c r="K41" i="1" s="1"/>
  <c r="K19" i="1"/>
  <c r="K20" i="1" s="1"/>
  <c r="K21" i="1"/>
  <c r="K48" i="2"/>
  <c r="K55" i="2" s="1"/>
  <c r="J61" i="2"/>
  <c r="J62" i="2" s="1"/>
  <c r="J59" i="2"/>
  <c r="J60" i="2" s="1"/>
  <c r="J56" i="2"/>
  <c r="J54" i="2"/>
  <c r="J53" i="2"/>
  <c r="J52" i="2"/>
  <c r="J51" i="2"/>
  <c r="J50" i="2"/>
  <c r="J49" i="2"/>
  <c r="J47" i="2"/>
  <c r="J46" i="2"/>
  <c r="J45" i="2"/>
  <c r="J44" i="2"/>
  <c r="J43" i="2"/>
  <c r="J41" i="2"/>
  <c r="J39" i="2"/>
  <c r="J38" i="2"/>
  <c r="J37" i="2"/>
  <c r="J36" i="2"/>
  <c r="J34" i="2"/>
  <c r="J33" i="2"/>
  <c r="J32" i="2"/>
  <c r="J31" i="2" s="1"/>
  <c r="J30" i="2"/>
  <c r="J29" i="2" s="1"/>
  <c r="J28" i="2"/>
  <c r="J27" i="2"/>
  <c r="J24" i="2"/>
  <c r="J23" i="2"/>
  <c r="J20" i="2"/>
  <c r="J19" i="2"/>
  <c r="J18" i="2"/>
  <c r="J17" i="2"/>
  <c r="J16" i="2"/>
  <c r="J10" i="2"/>
  <c r="J11" i="2"/>
  <c r="J12" i="2"/>
  <c r="J13" i="2"/>
  <c r="J9" i="2"/>
  <c r="K22" i="2"/>
  <c r="K25" i="2" s="1"/>
  <c r="K26" i="2"/>
  <c r="K35" i="2"/>
  <c r="K60" i="2"/>
  <c r="K62" i="2"/>
  <c r="I65" i="1"/>
  <c r="G47" i="1"/>
  <c r="I15" i="2"/>
  <c r="J75" i="1" l="1"/>
  <c r="J80" i="1" s="1"/>
  <c r="J82" i="1"/>
  <c r="I58" i="2"/>
  <c r="J58" i="2"/>
  <c r="J104" i="1"/>
  <c r="J107" i="1"/>
  <c r="J99" i="1"/>
  <c r="J86" i="1"/>
  <c r="J94" i="1" s="1"/>
  <c r="J65" i="1"/>
  <c r="J59" i="1"/>
  <c r="K70" i="1"/>
  <c r="K81" i="1" s="1"/>
  <c r="K110" i="1" s="1"/>
  <c r="J42" i="1"/>
  <c r="J49" i="1" s="1"/>
  <c r="J33" i="1"/>
  <c r="J50" i="1"/>
  <c r="J26" i="1"/>
  <c r="J21" i="1"/>
  <c r="J19" i="1"/>
  <c r="J15" i="1"/>
  <c r="J20" i="1" s="1"/>
  <c r="J42" i="2"/>
  <c r="J26" i="2"/>
  <c r="K40" i="2"/>
  <c r="J22" i="2"/>
  <c r="J25" i="2" s="1"/>
  <c r="J15" i="2"/>
  <c r="K21" i="2"/>
  <c r="K63" i="2" s="1"/>
  <c r="J35" i="2"/>
  <c r="J14" i="2"/>
  <c r="H61" i="2"/>
  <c r="H59" i="2"/>
  <c r="H56" i="2"/>
  <c r="H54" i="2"/>
  <c r="H52" i="2"/>
  <c r="H51" i="2"/>
  <c r="H50" i="2"/>
  <c r="H49" i="2"/>
  <c r="H47" i="2"/>
  <c r="H46" i="2"/>
  <c r="H45" i="2"/>
  <c r="H44" i="2"/>
  <c r="H43" i="2"/>
  <c r="H41" i="2"/>
  <c r="H39" i="2"/>
  <c r="H38" i="2"/>
  <c r="H37" i="2"/>
  <c r="H36" i="2"/>
  <c r="H34" i="2"/>
  <c r="H33" i="2"/>
  <c r="H32" i="2"/>
  <c r="H30" i="2"/>
  <c r="H28" i="2"/>
  <c r="H27" i="2"/>
  <c r="H24" i="2"/>
  <c r="H23" i="2"/>
  <c r="H20" i="2"/>
  <c r="H18" i="2"/>
  <c r="H17" i="2"/>
  <c r="H16" i="2"/>
  <c r="H13" i="2"/>
  <c r="H12" i="2"/>
  <c r="H11" i="2"/>
  <c r="H10" i="2"/>
  <c r="H55" i="1"/>
  <c r="F55" i="1"/>
  <c r="I82" i="1"/>
  <c r="I109" i="1"/>
  <c r="I107" i="1"/>
  <c r="I104" i="1"/>
  <c r="I99" i="1"/>
  <c r="I86" i="1"/>
  <c r="I75" i="1"/>
  <c r="I80" i="1" s="1"/>
  <c r="I73" i="1"/>
  <c r="I59" i="1"/>
  <c r="H56" i="1"/>
  <c r="I42" i="1"/>
  <c r="I33" i="1"/>
  <c r="I26" i="1"/>
  <c r="I19" i="1"/>
  <c r="I21" i="1"/>
  <c r="I15" i="1"/>
  <c r="H10" i="1"/>
  <c r="H11" i="1"/>
  <c r="H12" i="1"/>
  <c r="H13" i="1"/>
  <c r="H14" i="1"/>
  <c r="H16" i="1"/>
  <c r="H17" i="1"/>
  <c r="H18" i="1"/>
  <c r="H22" i="1"/>
  <c r="H23" i="1"/>
  <c r="H24" i="1"/>
  <c r="H25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3" i="1"/>
  <c r="H44" i="1"/>
  <c r="H45" i="1"/>
  <c r="H46" i="1"/>
  <c r="H51" i="1"/>
  <c r="H52" i="1"/>
  <c r="H53" i="1"/>
  <c r="H54" i="1"/>
  <c r="H57" i="1"/>
  <c r="H58" i="1"/>
  <c r="H60" i="1"/>
  <c r="H61" i="1"/>
  <c r="H62" i="1"/>
  <c r="H63" i="1"/>
  <c r="H64" i="1"/>
  <c r="H67" i="1"/>
  <c r="H68" i="1"/>
  <c r="H69" i="1"/>
  <c r="H71" i="1"/>
  <c r="H76" i="1"/>
  <c r="H77" i="1"/>
  <c r="H78" i="1"/>
  <c r="H79" i="1"/>
  <c r="H83" i="1"/>
  <c r="H84" i="1"/>
  <c r="H85" i="1"/>
  <c r="H87" i="1"/>
  <c r="H88" i="1"/>
  <c r="H89" i="1"/>
  <c r="H90" i="1"/>
  <c r="H91" i="1"/>
  <c r="H92" i="1"/>
  <c r="H93" i="1"/>
  <c r="H95" i="1"/>
  <c r="H96" i="1"/>
  <c r="H97" i="1"/>
  <c r="H98" i="1"/>
  <c r="H101" i="1"/>
  <c r="H102" i="1"/>
  <c r="H105" i="1"/>
  <c r="H106" i="1"/>
  <c r="H108" i="1"/>
  <c r="H109" i="1" s="1"/>
  <c r="H9" i="1"/>
  <c r="I42" i="2"/>
  <c r="H9" i="2"/>
  <c r="I31" i="2"/>
  <c r="I29" i="2"/>
  <c r="I62" i="2"/>
  <c r="I60" i="2"/>
  <c r="I48" i="2"/>
  <c r="J48" i="2" s="1"/>
  <c r="I26" i="2"/>
  <c r="I22" i="2"/>
  <c r="I25" i="2" s="1"/>
  <c r="I14" i="2"/>
  <c r="G15" i="2"/>
  <c r="E15" i="2"/>
  <c r="H58" i="2" l="1"/>
  <c r="G58" i="2"/>
  <c r="J55" i="2"/>
  <c r="H50" i="1"/>
  <c r="J70" i="1"/>
  <c r="J41" i="1"/>
  <c r="J40" i="2"/>
  <c r="J21" i="2"/>
  <c r="H107" i="1"/>
  <c r="H82" i="1"/>
  <c r="H15" i="2"/>
  <c r="I70" i="1"/>
  <c r="H42" i="1"/>
  <c r="H49" i="1" s="1"/>
  <c r="H104" i="1"/>
  <c r="H99" i="1"/>
  <c r="H86" i="1"/>
  <c r="H94" i="1" s="1"/>
  <c r="I94" i="1"/>
  <c r="H75" i="1"/>
  <c r="H80" i="1" s="1"/>
  <c r="H73" i="1"/>
  <c r="H65" i="1"/>
  <c r="H59" i="1"/>
  <c r="I49" i="1"/>
  <c r="H33" i="1"/>
  <c r="I41" i="1"/>
  <c r="H26" i="1"/>
  <c r="H21" i="1"/>
  <c r="H19" i="1"/>
  <c r="H15" i="1"/>
  <c r="I20" i="1"/>
  <c r="I55" i="2"/>
  <c r="I35" i="2"/>
  <c r="I21" i="2"/>
  <c r="E62" i="2"/>
  <c r="E33" i="2"/>
  <c r="F34" i="2"/>
  <c r="F33" i="2" s="1"/>
  <c r="F16" i="2"/>
  <c r="G62" i="2"/>
  <c r="H62" i="2" s="1"/>
  <c r="G60" i="2"/>
  <c r="H60" i="2" s="1"/>
  <c r="E60" i="2"/>
  <c r="G53" i="2"/>
  <c r="H53" i="2" s="1"/>
  <c r="E53" i="2"/>
  <c r="G48" i="2"/>
  <c r="H48" i="2" s="1"/>
  <c r="E48" i="2"/>
  <c r="G42" i="2"/>
  <c r="H42" i="2" s="1"/>
  <c r="E42" i="2"/>
  <c r="G31" i="2"/>
  <c r="H31" i="2" s="1"/>
  <c r="E31" i="2"/>
  <c r="G29" i="2"/>
  <c r="H29" i="2" s="1"/>
  <c r="E29" i="2"/>
  <c r="G26" i="2"/>
  <c r="H26" i="2" s="1"/>
  <c r="E26" i="2"/>
  <c r="G22" i="2"/>
  <c r="G25" i="2" s="1"/>
  <c r="H25" i="2" s="1"/>
  <c r="E22" i="2"/>
  <c r="E25" i="2" s="1"/>
  <c r="G14" i="2"/>
  <c r="H14" i="2" s="1"/>
  <c r="E14" i="2"/>
  <c r="E21" i="2" s="1"/>
  <c r="F61" i="2"/>
  <c r="F62" i="2" s="1"/>
  <c r="F59" i="2"/>
  <c r="F60" i="2" s="1"/>
  <c r="F56" i="2"/>
  <c r="F54" i="2"/>
  <c r="F52" i="2"/>
  <c r="F53" i="2" s="1"/>
  <c r="F51" i="2"/>
  <c r="F50" i="2"/>
  <c r="F49" i="2"/>
  <c r="F48" i="2" s="1"/>
  <c r="F47" i="2"/>
  <c r="F46" i="2"/>
  <c r="F45" i="2"/>
  <c r="F44" i="2"/>
  <c r="F43" i="2"/>
  <c r="F41" i="2"/>
  <c r="F39" i="2"/>
  <c r="F38" i="2"/>
  <c r="F37" i="2"/>
  <c r="F36" i="2"/>
  <c r="F32" i="2"/>
  <c r="F31" i="2" s="1"/>
  <c r="F30" i="2"/>
  <c r="F29" i="2" s="1"/>
  <c r="F28" i="2"/>
  <c r="F27" i="2"/>
  <c r="F24" i="2"/>
  <c r="F23" i="2"/>
  <c r="F20" i="2"/>
  <c r="F19" i="2"/>
  <c r="F18" i="2"/>
  <c r="F17" i="2"/>
  <c r="F13" i="2"/>
  <c r="F12" i="2"/>
  <c r="F11" i="2"/>
  <c r="F10" i="2"/>
  <c r="F9" i="2"/>
  <c r="G109" i="1"/>
  <c r="E109" i="1"/>
  <c r="F108" i="1"/>
  <c r="F109" i="1" s="1"/>
  <c r="G107" i="1"/>
  <c r="E107" i="1"/>
  <c r="F106" i="1"/>
  <c r="F105" i="1"/>
  <c r="G104" i="1"/>
  <c r="E104" i="1"/>
  <c r="F103" i="1"/>
  <c r="F102" i="1"/>
  <c r="F101" i="1"/>
  <c r="F100" i="1"/>
  <c r="G99" i="1"/>
  <c r="E99" i="1"/>
  <c r="F98" i="1"/>
  <c r="F97" i="1"/>
  <c r="F96" i="1"/>
  <c r="F95" i="1"/>
  <c r="F93" i="1"/>
  <c r="F92" i="1"/>
  <c r="F91" i="1"/>
  <c r="F90" i="1"/>
  <c r="F89" i="1"/>
  <c r="F88" i="1"/>
  <c r="F87" i="1"/>
  <c r="G86" i="1"/>
  <c r="E86" i="1"/>
  <c r="F85" i="1"/>
  <c r="F84" i="1"/>
  <c r="F83" i="1"/>
  <c r="G82" i="1"/>
  <c r="E82" i="1"/>
  <c r="F79" i="1"/>
  <c r="F78" i="1"/>
  <c r="F77" i="1"/>
  <c r="F76" i="1"/>
  <c r="G75" i="1"/>
  <c r="G80" i="1" s="1"/>
  <c r="E75" i="1"/>
  <c r="E80" i="1" s="1"/>
  <c r="F74" i="1"/>
  <c r="G73" i="1"/>
  <c r="E73" i="1"/>
  <c r="F72" i="1"/>
  <c r="F71" i="1"/>
  <c r="F69" i="1"/>
  <c r="F68" i="1"/>
  <c r="F67" i="1"/>
  <c r="F66" i="1"/>
  <c r="G65" i="1"/>
  <c r="E65" i="1"/>
  <c r="F64" i="1"/>
  <c r="F63" i="1"/>
  <c r="F62" i="1"/>
  <c r="F61" i="1"/>
  <c r="F60" i="1"/>
  <c r="G59" i="1"/>
  <c r="E59" i="1"/>
  <c r="F58" i="1"/>
  <c r="F57" i="1"/>
  <c r="F56" i="1"/>
  <c r="F54" i="1"/>
  <c r="F53" i="1"/>
  <c r="F52" i="1"/>
  <c r="F51" i="1"/>
  <c r="G50" i="1"/>
  <c r="E50" i="1"/>
  <c r="F48" i="1"/>
  <c r="F47" i="1" s="1"/>
  <c r="E47" i="1"/>
  <c r="F46" i="1"/>
  <c r="F45" i="1"/>
  <c r="F44" i="1"/>
  <c r="F43" i="1"/>
  <c r="G42" i="1"/>
  <c r="E42" i="1"/>
  <c r="F40" i="1"/>
  <c r="F39" i="1"/>
  <c r="F38" i="1"/>
  <c r="F37" i="1"/>
  <c r="F36" i="1"/>
  <c r="F35" i="1"/>
  <c r="F34" i="1"/>
  <c r="G33" i="1"/>
  <c r="E33" i="1"/>
  <c r="F32" i="1"/>
  <c r="F31" i="1"/>
  <c r="F30" i="1"/>
  <c r="F29" i="1"/>
  <c r="F28" i="1"/>
  <c r="F27" i="1"/>
  <c r="G26" i="1"/>
  <c r="G41" i="1" s="1"/>
  <c r="E26" i="1"/>
  <c r="E41" i="1" s="1"/>
  <c r="F25" i="1"/>
  <c r="F24" i="1"/>
  <c r="F23" i="1"/>
  <c r="F22" i="1"/>
  <c r="G21" i="1"/>
  <c r="E21" i="1"/>
  <c r="G19" i="1"/>
  <c r="E19" i="1"/>
  <c r="F18" i="1"/>
  <c r="F17" i="1"/>
  <c r="F16" i="1"/>
  <c r="G15" i="1"/>
  <c r="E15" i="1"/>
  <c r="F14" i="1"/>
  <c r="F13" i="1"/>
  <c r="F12" i="1"/>
  <c r="F11" i="1"/>
  <c r="F10" i="1"/>
  <c r="F9" i="1"/>
  <c r="E70" i="1" l="1"/>
  <c r="F58" i="2"/>
  <c r="E58" i="2"/>
  <c r="G70" i="1"/>
  <c r="F22" i="2"/>
  <c r="F25" i="2" s="1"/>
  <c r="J81" i="1"/>
  <c r="J110" i="1" s="1"/>
  <c r="G20" i="1"/>
  <c r="F59" i="1"/>
  <c r="F75" i="1"/>
  <c r="F80" i="1" s="1"/>
  <c r="F107" i="1"/>
  <c r="J63" i="2"/>
  <c r="F26" i="1"/>
  <c r="F42" i="1"/>
  <c r="F49" i="1" s="1"/>
  <c r="H22" i="2"/>
  <c r="F33" i="1"/>
  <c r="F65" i="1"/>
  <c r="F82" i="1"/>
  <c r="F86" i="1"/>
  <c r="F50" i="1"/>
  <c r="F104" i="1"/>
  <c r="G94" i="1"/>
  <c r="I40" i="2"/>
  <c r="H70" i="1"/>
  <c r="I81" i="1"/>
  <c r="I110" i="1" s="1"/>
  <c r="H41" i="1"/>
  <c r="H20" i="1"/>
  <c r="E94" i="1"/>
  <c r="F99" i="1"/>
  <c r="E55" i="2"/>
  <c r="F15" i="1"/>
  <c r="F19" i="1"/>
  <c r="F21" i="1"/>
  <c r="E49" i="1"/>
  <c r="E81" i="1" s="1"/>
  <c r="F42" i="2"/>
  <c r="F55" i="2" s="1"/>
  <c r="F15" i="2"/>
  <c r="E20" i="1"/>
  <c r="G49" i="1"/>
  <c r="F73" i="1"/>
  <c r="G35" i="2"/>
  <c r="H35" i="2" s="1"/>
  <c r="E35" i="2"/>
  <c r="E40" i="2" s="1"/>
  <c r="G55" i="2"/>
  <c r="H55" i="2" s="1"/>
  <c r="F35" i="2"/>
  <c r="G40" i="2"/>
  <c r="F26" i="2"/>
  <c r="F14" i="2"/>
  <c r="F21" i="2" s="1"/>
  <c r="G21" i="2"/>
  <c r="H21" i="2" s="1"/>
  <c r="F70" i="1" l="1"/>
  <c r="G81" i="1"/>
  <c r="G110" i="1" s="1"/>
  <c r="H40" i="2"/>
  <c r="F40" i="2"/>
  <c r="F63" i="2" s="1"/>
  <c r="F41" i="1"/>
  <c r="E63" i="2"/>
  <c r="F94" i="1"/>
  <c r="F20" i="1"/>
  <c r="F81" i="1"/>
  <c r="I63" i="2"/>
  <c r="H81" i="1"/>
  <c r="H110" i="1" s="1"/>
  <c r="E110" i="1"/>
  <c r="G63" i="2"/>
  <c r="F110" i="1" l="1"/>
  <c r="H63" i="2"/>
</calcChain>
</file>

<file path=xl/sharedStrings.xml><?xml version="1.0" encoding="utf-8"?>
<sst xmlns="http://schemas.openxmlformats.org/spreadsheetml/2006/main" count="367" uniqueCount="280">
  <si>
    <t>KIMUTATÁS</t>
  </si>
  <si>
    <t>a Tuzsér Nagyközségi Önkormányzat  2017. évi költségvetési kiadásairól</t>
  </si>
  <si>
    <t>Adatok forintban</t>
  </si>
  <si>
    <t>Sor-
szám</t>
  </si>
  <si>
    <t>Sorszám az adatszolgál-tatásban</t>
  </si>
  <si>
    <t>Rovat megnevezése</t>
  </si>
  <si>
    <t>Rovat
száma</t>
  </si>
  <si>
    <t>Eredeti előirányzat</t>
  </si>
  <si>
    <t>I. Módosítás</t>
  </si>
  <si>
    <t>I. Módosított előirányzat</t>
  </si>
  <si>
    <t>a</t>
  </si>
  <si>
    <t>b</t>
  </si>
  <si>
    <t>c</t>
  </si>
  <si>
    <t>d</t>
  </si>
  <si>
    <t>e</t>
  </si>
  <si>
    <t>f</t>
  </si>
  <si>
    <t>g</t>
  </si>
  <si>
    <t>01</t>
  </si>
  <si>
    <t>Törvény szerinti illetmények, munkabérek</t>
  </si>
  <si>
    <t>K1101</t>
  </si>
  <si>
    <t>03</t>
  </si>
  <si>
    <t>Céljuttatás, projektprémium</t>
  </si>
  <si>
    <t>K1103</t>
  </si>
  <si>
    <t>07</t>
  </si>
  <si>
    <t>Béren kívüli juttatások</t>
  </si>
  <si>
    <t>K1107</t>
  </si>
  <si>
    <t>09</t>
  </si>
  <si>
    <t>Közlekedési költségtérítés</t>
  </si>
  <si>
    <t>K1109</t>
  </si>
  <si>
    <t>10</t>
  </si>
  <si>
    <t>Egyéb költségtérítések</t>
  </si>
  <si>
    <t>K1110</t>
  </si>
  <si>
    <t>13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</si>
  <si>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</si>
  <si>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</si>
  <si>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</si>
  <si>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</si>
  <si>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</si>
  <si>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</si>
  <si>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</si>
  <si>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</si>
  <si>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</si>
  <si>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</si>
  <si>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</si>
  <si>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</si>
  <si>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</si>
  <si>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</si>
  <si>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(=22+23+24+25+26+27+28)                                                         </t>
  </si>
  <si>
    <t>K2</t>
  </si>
  <si>
    <t>Szociális hozzájárulás adó</t>
  </si>
  <si>
    <t>EHO</t>
  </si>
  <si>
    <t>Táppénz hozzájárulás</t>
  </si>
  <si>
    <t>munkáltató által fizetetett Szja</t>
  </si>
  <si>
    <t>Szakmai anyagok beszerzése</t>
  </si>
  <si>
    <t>K311</t>
  </si>
  <si>
    <t>|</t>
  </si>
  <si>
    <t>gyógyszer</t>
  </si>
  <si>
    <t>vegyszer</t>
  </si>
  <si>
    <t>könyv</t>
  </si>
  <si>
    <t>folyóirat</t>
  </si>
  <si>
    <t xml:space="preserve">egyéb információhordozó </t>
  </si>
  <si>
    <t>szakmai feladatokhoz tartozó kisértékű tárgyi eszközök</t>
  </si>
  <si>
    <t>Üzemeltetési anyagok beszerzése</t>
  </si>
  <si>
    <t>K312</t>
  </si>
  <si>
    <t>irodaszer, nyomtatvány</t>
  </si>
  <si>
    <t>hajtó- és kenőanyag</t>
  </si>
  <si>
    <t xml:space="preserve">munka- és védőruha </t>
  </si>
  <si>
    <t xml:space="preserve">nem szakmai feladatokhoz tartozó kisértékű tárgyi eszköz </t>
  </si>
  <si>
    <t>karbantartási anyag</t>
  </si>
  <si>
    <t>tisztítószer</t>
  </si>
  <si>
    <t>egyéb árubeszerzés</t>
  </si>
  <si>
    <t>Készletbeszerzés (=29+30+31)</t>
  </si>
  <si>
    <t>K31</t>
  </si>
  <si>
    <t>Informatikai szolgáltatások igénybevétele</t>
  </si>
  <si>
    <t>K321</t>
  </si>
  <si>
    <t>számítógépes rendszer üzemeltetése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</si>
  <si>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</si>
  <si>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</si>
  <si>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</si>
  <si>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</si>
  <si>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</si>
  <si>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telefondíj</t>
  </si>
  <si>
    <t>Kommunikációs szolgáltatások (=33+34)</t>
  </si>
  <si>
    <t>K32</t>
  </si>
  <si>
    <t>Közüzemi díjak</t>
  </si>
  <si>
    <t>K331</t>
  </si>
  <si>
    <t>gázdíj</t>
  </si>
  <si>
    <t>villamosenergia díja</t>
  </si>
  <si>
    <t>víz és csatornadíj</t>
  </si>
  <si>
    <t>szilárd hulladék kezelés díja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</si>
  <si>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</si>
  <si>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</si>
  <si>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</si>
  <si>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</si>
  <si>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</si>
  <si>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</si>
  <si>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</si>
  <si>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</si>
  <si>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eü.vizsgálat</t>
  </si>
  <si>
    <t xml:space="preserve">tűzvédelem, munkavédelem  </t>
  </si>
  <si>
    <t>továbbképzes</t>
  </si>
  <si>
    <t xml:space="preserve">ügyvédi munkadíj, közjegyző díja </t>
  </si>
  <si>
    <t>közbeszerzés</t>
  </si>
  <si>
    <t>Egyéb szolgáltatások</t>
  </si>
  <si>
    <t>K337</t>
  </si>
  <si>
    <t>postai díjak</t>
  </si>
  <si>
    <t>szállítási költség</t>
  </si>
  <si>
    <t xml:space="preserve">pénzügyi szolgáltatások kiadásai </t>
  </si>
  <si>
    <t>egyéb szolgáltatások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</si>
  <si>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</si>
  <si>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</si>
  <si>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</si>
  <si>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</si>
  <si>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</si>
  <si>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</si>
  <si>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</si>
  <si>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</si>
  <si>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</si>
  <si>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</si>
  <si>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>Egyéb dologi kiadások</t>
  </si>
  <si>
    <t>K355</t>
  </si>
  <si>
    <t>biztosítási díj</t>
  </si>
  <si>
    <t>tagdíj</t>
  </si>
  <si>
    <t>műszaki vizsgáztatás költsége</t>
  </si>
  <si>
    <t xml:space="preserve">egyéb bírság </t>
  </si>
  <si>
    <t>Különféle befizetések és egyéb dologi kiadások (=50+51+52+55+59)</t>
  </si>
  <si>
    <t>K35</t>
  </si>
  <si>
    <t>DOLOGI KIADÁSOK (=32+35+46+49+60)</t>
  </si>
  <si>
    <t>K3</t>
  </si>
  <si>
    <t>Intézményi ellátottak pénzbeli juttatásai</t>
  </si>
  <si>
    <t>K47</t>
  </si>
  <si>
    <t>alapfokú oktatásban részesülők ellátásai</t>
  </si>
  <si>
    <t xml:space="preserve">középfokú oktatásban részesülők ellátásai </t>
  </si>
  <si>
    <t xml:space="preserve">felsőfokú oktatásban részesülők ellátásai </t>
  </si>
  <si>
    <t>Egyéb nem intézményi ellátások</t>
  </si>
  <si>
    <t>K48</t>
  </si>
  <si>
    <t>szemétszállítási díj átvállalás</t>
  </si>
  <si>
    <t xml:space="preserve">köztemetés </t>
  </si>
  <si>
    <t>települési támogatás</t>
  </si>
  <si>
    <t>térítési díj átvállalás</t>
  </si>
  <si>
    <t>krízis alap</t>
  </si>
  <si>
    <t>szociális tűzifa</t>
  </si>
  <si>
    <t xml:space="preserve">bérlet </t>
  </si>
  <si>
    <t>ELLÁTOTTAK PÉNZBELI JUTTATÁSAI (=62+63+74+75+83+93+98+101)</t>
  </si>
  <si>
    <t>K4</t>
  </si>
  <si>
    <t>Egyéb működési célú támogatások államháztartáson belülre</t>
  </si>
  <si>
    <t>K506</t>
  </si>
  <si>
    <t>Működési célú visszatérítendő támogatások, kölcsönök nyújtása államháztartáson kívülre</t>
  </si>
  <si>
    <t>K508</t>
  </si>
  <si>
    <t>Egyéb működési célú támogatások államháztartáson kívülre</t>
  </si>
  <si>
    <t>K512</t>
  </si>
  <si>
    <t>Tartalékok</t>
  </si>
  <si>
    <t>K513</t>
  </si>
  <si>
    <t>EGYÉB MŰKÖDÉSI CÉLÚ KIADÁSOK (=122+127+128+129+140+151+162+164+176+177+178+179+190)</t>
  </si>
  <si>
    <t>K5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</si>
  <si>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</si>
  <si>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</si>
  <si>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</si>
  <si>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</si>
  <si>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</si>
  <si>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</si>
  <si>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</si>
  <si>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</si>
  <si>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BERUHÁZÁSOK (=192+193+195+…+199)</t>
  </si>
  <si>
    <t>K6</t>
  </si>
  <si>
    <t>Ingatlanok felújítása</t>
  </si>
  <si>
    <t>K71</t>
  </si>
  <si>
    <t>Felújítási célú előzetesen felszámított általános forgalmi adó</t>
  </si>
  <si>
    <t>K74</t>
  </si>
  <si>
    <t>FELÚJÍTÁSOK (=201+…+204)</t>
  </si>
  <si>
    <t>K7</t>
  </si>
  <si>
    <t>Lakástámogatás</t>
  </si>
  <si>
    <t>K87</t>
  </si>
  <si>
    <t>EGYÉB FELHALMOZÁSI CÉLÚ KIADÁSOK (=206+207+218+229+240+242+254+255+256)</t>
  </si>
  <si>
    <t>K8</t>
  </si>
  <si>
    <t>KÖLTSÉGVETÉSI KIADÁSOK (=20+21+61+121+191+200+205+267)</t>
  </si>
  <si>
    <t>K1-K8</t>
  </si>
  <si>
    <t>a Tuzsér Nagyközségi Önkormányzat  2017. évi költségvetési bevételeiről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</si>
  <si>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</si>
  <si>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</si>
  <si>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</si>
  <si>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</si>
  <si>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</si>
  <si>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</si>
  <si>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</si>
  <si>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</si>
  <si>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</si>
  <si>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</si>
  <si>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</si>
  <si>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</si>
  <si>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</si>
  <si>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Önkormányzatok működési támogatásai (=01+…+06)</t>
  </si>
  <si>
    <t>B11</t>
  </si>
  <si>
    <t>Egyéb működési célú támogatások bevételei államháztartáson belülről (=33+…+42)</t>
  </si>
  <si>
    <t>B16</t>
  </si>
  <si>
    <t xml:space="preserve">OEP finanszírozás </t>
  </si>
  <si>
    <t>Mezőőri támogatás</t>
  </si>
  <si>
    <t>Közfoglalkoztatottak támogatása</t>
  </si>
  <si>
    <t>Működési célú tám.ért.bevétel önkormányzattól</t>
  </si>
  <si>
    <t>MŰKÖDÉSI CÉLÚ TÁMOGATÁSOK ÁLLAMHÁZTARTÁSON BELÜLRŐL (=07+…+10+21+32)</t>
  </si>
  <si>
    <t>B1</t>
  </si>
  <si>
    <t>Egyéb felhalmozási célú támogatások bevételei államháztartáson belülről (=69+…+78)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</si>
  <si>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</si>
  <si>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</si>
  <si>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</si>
  <si>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(=44+45+46+57+68)</t>
  </si>
  <si>
    <t>B2</t>
  </si>
  <si>
    <t>Vagyoni tipusú adók (=110+…+116)</t>
  </si>
  <si>
    <t>B34</t>
  </si>
  <si>
    <t xml:space="preserve">építményadó </t>
  </si>
  <si>
    <t xml:space="preserve">magánszemélyek kommunális adója </t>
  </si>
  <si>
    <t>Értékesítési és forgalmi adók (=118+…+139)</t>
  </si>
  <si>
    <t>B351</t>
  </si>
  <si>
    <t xml:space="preserve">állandó jelleggel végzett iparűzési tevékenység után fizetett helyi iparűzési adó </t>
  </si>
  <si>
    <t>Gépjárműadók (=146+…+149)</t>
  </si>
  <si>
    <t>B354</t>
  </si>
  <si>
    <t>belföldi gépjárművek adójának a helyi önkormányzatot megillető része</t>
  </si>
  <si>
    <t>Egyéb áruhasználati és szolgáltatási adók (=151+…+167)</t>
  </si>
  <si>
    <t>B355</t>
  </si>
  <si>
    <t xml:space="preserve">Termékek és szolgáltatások adói (=117+140+144+145+150) </t>
  </si>
  <si>
    <t>B35</t>
  </si>
  <si>
    <t xml:space="preserve">Egyéb közhatalmi bevételek </t>
  </si>
  <si>
    <t>B36</t>
  </si>
  <si>
    <t>igazgatási szolgáltatási díj</t>
  </si>
  <si>
    <t xml:space="preserve">szabálysértési pénz- és helyszíni bírság és a közlekedési szabályszegések után kiszabott közigazgatási bírság helyi önkormányzatot megillető része </t>
  </si>
  <si>
    <t>egyéb települési adók</t>
  </si>
  <si>
    <t>KÖZHATALMI BEVÉTELEK (=93+94+104+109+168+169)</t>
  </si>
  <si>
    <t>B3</t>
  </si>
  <si>
    <t>Készletértékesítés ellenértéke</t>
  </si>
  <si>
    <t>B401</t>
  </si>
  <si>
    <t>Szolgáltatások ellenértéke</t>
  </si>
  <si>
    <t>B402</t>
  </si>
  <si>
    <t>Vendégebéd</t>
  </si>
  <si>
    <t>Szociális ebéd</t>
  </si>
  <si>
    <t>Szállásdíj</t>
  </si>
  <si>
    <t>Bérleti díjak (lakóingatlan)</t>
  </si>
  <si>
    <t>Bérleti díjak (nem lakóingatlan)</t>
  </si>
  <si>
    <t>Közvetített szolgáltatások ellenértéke</t>
  </si>
  <si>
    <t>B403</t>
  </si>
  <si>
    <t xml:space="preserve">Bérlakások továbbszámlázott rezsiköltsége </t>
  </si>
  <si>
    <t>Ellátási díjak</t>
  </si>
  <si>
    <t>B405</t>
  </si>
  <si>
    <t>Kiszámlázott általános forgalmi adó</t>
  </si>
  <si>
    <t>B406</t>
  </si>
  <si>
    <t>Egyéb kapott (járó) kamatok és kamatjellegű bevételek</t>
  </si>
  <si>
    <t>B4082</t>
  </si>
  <si>
    <t>Kamatbevételek és más nyereségjellegű bevételek (=202+205)</t>
  </si>
  <si>
    <t>B408</t>
  </si>
  <si>
    <t>Egyéb működési bevételek</t>
  </si>
  <si>
    <t>B411</t>
  </si>
  <si>
    <t>MŰKÖDÉSI BEVÉTELEK (=186+187+190+192+199+…+201+208+216+217+218)</t>
  </si>
  <si>
    <t>B4</t>
  </si>
  <si>
    <t>Ingatlanok értékesítése</t>
  </si>
  <si>
    <t>B52</t>
  </si>
  <si>
    <t>FELHALMOZÁSI BEVÉTELEK (=222+224+226+227+229)</t>
  </si>
  <si>
    <t>B5</t>
  </si>
  <si>
    <t>Működési célú visszatérítendő támogatások, kölcsönök visszatérülése államháztartáson kívülről (=236+…+243)</t>
  </si>
  <si>
    <t>B64</t>
  </si>
  <si>
    <t>MŰKÖDÉSI CÉLÚ ÁTVETT PÉNZESZKÖZÖK (=231+…+234+244)</t>
  </si>
  <si>
    <t>B6</t>
  </si>
  <si>
    <t>Felhalmozási célú visszatérítendő támogatások, kölcsönök visszatérülése államháztartáson kívülről (=261+…+269)</t>
  </si>
  <si>
    <t>B74</t>
  </si>
  <si>
    <t>FELHALMOZÁSI CÉLÚ ÁTVETT PÉNZESZKÖZÖK  (=257+…+260+270)</t>
  </si>
  <si>
    <t>B7</t>
  </si>
  <si>
    <t>KÖLTSÉGVETÉSI BEVÉTELEK (=43+79+185+221+230+256+282)</t>
  </si>
  <si>
    <t>B1-B7</t>
  </si>
  <si>
    <t>Bérkompenzáció, kiegészítés</t>
  </si>
  <si>
    <t>talajterhelési díj</t>
  </si>
  <si>
    <t>II. Módosítás</t>
  </si>
  <si>
    <t>II. Módosított előirányzat</t>
  </si>
  <si>
    <t>h</t>
  </si>
  <si>
    <t>Vásárolt élelmezés</t>
  </si>
  <si>
    <t>K332</t>
  </si>
  <si>
    <t>III. Módosított előirányzat</t>
  </si>
  <si>
    <t>III. Módosítás</t>
  </si>
  <si>
    <t>i</t>
  </si>
  <si>
    <t>Egyéb tárgyi eszközök értékesítése</t>
  </si>
  <si>
    <t>B53</t>
  </si>
  <si>
    <t>18.melléklet a 3/2017. (II.27.) önkormányzati rendelethez</t>
  </si>
  <si>
    <t>19.melléklet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</si>
</sst>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2">
    <xf numFmtId="0" fontId="0" fillId="0" borderId="0" xfId="0"/>
    <xf numFmtId="0" fontId="4" fillId="2" borderId="0" xfId="2" applyFont="1" applyFill="1"/>
    <xf numFmtId="164" fontId="4" fillId="2" borderId="0" xfId="2" applyNumberFormat="1" applyFont="1" applyFill="1" applyAlignment="1">
      <alignment horizontal="center"/>
    </xf>
    <xf numFmtId="0" fontId="5" fillId="2" borderId="0" xfId="2" applyFont="1" applyFill="1"/>
    <xf numFmtId="0" fontId="4" fillId="2" borderId="0" xfId="2" applyFont="1" applyFill="1" applyAlignment="1">
      <alignment horizontal="center"/>
    </xf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4" fillId="2" borderId="0" xfId="2" applyFont="1" applyFill="1" applyBorder="1" applyAlignment="1">
      <alignment horizontal="right"/>
    </xf>
    <xf numFmtId="3" fontId="4" fillId="2" borderId="11" xfId="2" applyNumberFormat="1" applyFont="1" applyFill="1" applyBorder="1" applyAlignment="1">
      <alignment vertical="center"/>
    </xf>
    <xf numFmtId="0" fontId="4" fillId="2" borderId="12" xfId="2" applyFont="1" applyFill="1" applyBorder="1" applyAlignment="1">
      <alignment horizontal="center"/>
    </xf>
    <xf numFmtId="164" fontId="4" fillId="2" borderId="13" xfId="2" quotePrefix="1" applyNumberFormat="1" applyFont="1" applyFill="1" applyBorder="1" applyAlignment="1">
      <alignment horizontal="center"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 wrapText="1"/>
    </xf>
    <xf numFmtId="164" fontId="5" fillId="2" borderId="13" xfId="2" quotePrefix="1" applyNumberFormat="1" applyFont="1" applyFill="1" applyBorder="1" applyAlignment="1">
      <alignment horizontal="center" vertical="center"/>
    </xf>
    <xf numFmtId="3" fontId="5" fillId="2" borderId="14" xfId="2" applyNumberFormat="1" applyFont="1" applyFill="1" applyBorder="1" applyAlignment="1">
      <alignment vertical="center" wrapText="1"/>
    </xf>
    <xf numFmtId="164" fontId="8" fillId="2" borderId="13" xfId="2" quotePrefix="1" applyNumberFormat="1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vertical="center" wrapText="1"/>
    </xf>
    <xf numFmtId="164" fontId="8" fillId="2" borderId="13" xfId="2" applyNumberFormat="1" applyFont="1" applyFill="1" applyBorder="1" applyAlignment="1">
      <alignment horizontal="center" vertical="center"/>
    </xf>
    <xf numFmtId="164" fontId="5" fillId="2" borderId="15" xfId="2" quotePrefix="1" applyNumberFormat="1" applyFont="1" applyFill="1" applyBorder="1" applyAlignment="1">
      <alignment horizontal="center" vertical="center"/>
    </xf>
    <xf numFmtId="3" fontId="2" fillId="2" borderId="14" xfId="2" applyNumberFormat="1" applyFont="1" applyFill="1" applyBorder="1" applyAlignment="1">
      <alignment vertical="center" wrapText="1"/>
    </xf>
    <xf numFmtId="3" fontId="7" fillId="2" borderId="14" xfId="2" applyNumberFormat="1" applyFont="1" applyFill="1" applyBorder="1" applyAlignment="1">
      <alignment vertical="center" wrapText="1"/>
    </xf>
    <xf numFmtId="3" fontId="2" fillId="2" borderId="14" xfId="2" applyNumberFormat="1" applyFont="1" applyFill="1" applyBorder="1" applyAlignment="1">
      <alignment vertical="center"/>
    </xf>
    <xf numFmtId="3" fontId="5" fillId="2" borderId="14" xfId="2" applyNumberFormat="1" applyFont="1" applyFill="1" applyBorder="1" applyAlignment="1">
      <alignment vertical="center"/>
    </xf>
    <xf numFmtId="164" fontId="5" fillId="2" borderId="18" xfId="2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0" fontId="4" fillId="2" borderId="19" xfId="2" quotePrefix="1" applyFont="1" applyFill="1" applyBorder="1" applyAlignment="1">
      <alignment horizontal="center"/>
    </xf>
    <xf numFmtId="0" fontId="4" fillId="2" borderId="19" xfId="2" applyFont="1" applyFill="1" applyBorder="1" applyAlignment="1">
      <alignment wrapText="1"/>
    </xf>
    <xf numFmtId="0" fontId="4" fillId="2" borderId="13" xfId="2" quotePrefix="1" applyFont="1" applyFill="1" applyBorder="1" applyAlignment="1">
      <alignment horizontal="center"/>
    </xf>
    <xf numFmtId="0" fontId="4" fillId="2" borderId="13" xfId="2" applyFont="1" applyFill="1" applyBorder="1" applyAlignment="1">
      <alignment wrapText="1"/>
    </xf>
    <xf numFmtId="3" fontId="5" fillId="2" borderId="14" xfId="2" applyNumberFormat="1" applyFont="1" applyFill="1" applyBorder="1" applyAlignment="1"/>
    <xf numFmtId="3" fontId="4" fillId="2" borderId="14" xfId="2" applyNumberFormat="1" applyFont="1" applyFill="1" applyBorder="1" applyAlignment="1"/>
    <xf numFmtId="0" fontId="5" fillId="2" borderId="13" xfId="2" quotePrefix="1" applyFont="1" applyFill="1" applyBorder="1" applyAlignment="1">
      <alignment horizontal="center"/>
    </xf>
    <xf numFmtId="0" fontId="5" fillId="2" borderId="13" xfId="2" applyFont="1" applyFill="1" applyBorder="1" applyAlignment="1">
      <alignment wrapText="1"/>
    </xf>
    <xf numFmtId="164" fontId="8" fillId="2" borderId="13" xfId="2" applyNumberFormat="1" applyFont="1" applyFill="1" applyBorder="1" applyAlignment="1">
      <alignment horizontal="center"/>
    </xf>
    <xf numFmtId="0" fontId="8" fillId="2" borderId="13" xfId="2" applyFont="1" applyFill="1" applyBorder="1" applyAlignment="1">
      <alignment wrapText="1"/>
    </xf>
    <xf numFmtId="3" fontId="8" fillId="2" borderId="14" xfId="2" applyNumberFormat="1" applyFont="1" applyFill="1" applyBorder="1" applyAlignment="1"/>
    <xf numFmtId="0" fontId="8" fillId="2" borderId="13" xfId="2" quotePrefix="1" applyFont="1" applyFill="1" applyBorder="1" applyAlignment="1">
      <alignment horizontal="center"/>
    </xf>
    <xf numFmtId="0" fontId="2" fillId="2" borderId="13" xfId="2" applyFont="1" applyFill="1" applyBorder="1" applyAlignment="1">
      <alignment wrapText="1"/>
    </xf>
    <xf numFmtId="0" fontId="7" fillId="2" borderId="13" xfId="2" applyFont="1" applyFill="1" applyBorder="1" applyAlignment="1">
      <alignment wrapText="1"/>
    </xf>
    <xf numFmtId="164" fontId="5" fillId="2" borderId="2" xfId="2" applyNumberFormat="1" applyFont="1" applyFill="1" applyBorder="1" applyAlignment="1">
      <alignment horizontal="center" vertical="center" wrapText="1"/>
    </xf>
    <xf numFmtId="164" fontId="4" fillId="2" borderId="19" xfId="2" quotePrefix="1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/>
    </xf>
    <xf numFmtId="0" fontId="5" fillId="2" borderId="15" xfId="2" quotePrefix="1" applyFont="1" applyFill="1" applyBorder="1" applyAlignment="1">
      <alignment horizontal="center"/>
    </xf>
    <xf numFmtId="0" fontId="5" fillId="2" borderId="15" xfId="2" applyFont="1" applyFill="1" applyBorder="1" applyAlignment="1">
      <alignment wrapText="1"/>
    </xf>
    <xf numFmtId="3" fontId="5" fillId="2" borderId="16" xfId="2" applyNumberFormat="1" applyFont="1" applyFill="1" applyBorder="1" applyAlignment="1"/>
    <xf numFmtId="0" fontId="4" fillId="2" borderId="8" xfId="2" applyFont="1" applyFill="1" applyBorder="1" applyAlignment="1">
      <alignment horizontal="center"/>
    </xf>
    <xf numFmtId="0" fontId="10" fillId="2" borderId="9" xfId="2" quotePrefix="1" applyFont="1" applyFill="1" applyBorder="1" applyAlignment="1">
      <alignment horizontal="center"/>
    </xf>
    <xf numFmtId="0" fontId="11" fillId="2" borderId="9" xfId="2" applyFont="1" applyFill="1" applyBorder="1" applyAlignment="1">
      <alignment wrapText="1"/>
    </xf>
    <xf numFmtId="3" fontId="10" fillId="2" borderId="17" xfId="2" applyNumberFormat="1" applyFont="1" applyFill="1" applyBorder="1" applyAlignment="1"/>
    <xf numFmtId="164" fontId="4" fillId="2" borderId="13" xfId="2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vertical="center" wrapText="1"/>
    </xf>
    <xf numFmtId="0" fontId="4" fillId="2" borderId="13" xfId="2" applyFont="1" applyFill="1" applyBorder="1" applyAlignment="1"/>
    <xf numFmtId="3" fontId="4" fillId="2" borderId="13" xfId="2" applyNumberFormat="1" applyFont="1" applyFill="1" applyBorder="1" applyAlignment="1"/>
    <xf numFmtId="0" fontId="5" fillId="2" borderId="13" xfId="2" applyFont="1" applyFill="1" applyBorder="1" applyAlignment="1"/>
    <xf numFmtId="3" fontId="5" fillId="2" borderId="13" xfId="2" applyNumberFormat="1" applyFont="1" applyFill="1" applyBorder="1" applyAlignment="1"/>
    <xf numFmtId="3" fontId="8" fillId="2" borderId="13" xfId="2" applyNumberFormat="1" applyFont="1" applyFill="1" applyBorder="1" applyAlignment="1"/>
    <xf numFmtId="165" fontId="8" fillId="2" borderId="13" xfId="2" applyNumberFormat="1" applyFont="1" applyFill="1" applyBorder="1" applyAlignment="1"/>
    <xf numFmtId="0" fontId="8" fillId="2" borderId="13" xfId="2" applyFont="1" applyFill="1" applyBorder="1" applyAlignment="1"/>
    <xf numFmtId="0" fontId="4" fillId="2" borderId="19" xfId="2" applyFont="1" applyFill="1" applyBorder="1" applyAlignment="1"/>
    <xf numFmtId="0" fontId="5" fillId="2" borderId="15" xfId="2" applyFont="1" applyFill="1" applyBorder="1" applyAlignment="1"/>
    <xf numFmtId="3" fontId="5" fillId="2" borderId="15" xfId="2" applyNumberFormat="1" applyFont="1" applyFill="1" applyBorder="1" applyAlignment="1"/>
    <xf numFmtId="0" fontId="10" fillId="2" borderId="9" xfId="2" applyFont="1" applyFill="1" applyBorder="1" applyAlignment="1"/>
    <xf numFmtId="3" fontId="10" fillId="2" borderId="9" xfId="2" applyNumberFormat="1" applyFont="1" applyFill="1" applyBorder="1" applyAlignment="1"/>
    <xf numFmtId="164" fontId="10" fillId="2" borderId="9" xfId="2" quotePrefix="1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vertical="center"/>
    </xf>
    <xf numFmtId="0" fontId="4" fillId="2" borderId="22" xfId="2" applyFont="1" applyFill="1" applyBorder="1" applyAlignment="1">
      <alignment vertical="center"/>
    </xf>
    <xf numFmtId="0" fontId="4" fillId="2" borderId="22" xfId="2" applyFont="1" applyFill="1" applyBorder="1" applyAlignment="1">
      <alignment vertical="center" wrapText="1"/>
    </xf>
    <xf numFmtId="0" fontId="5" fillId="2" borderId="22" xfId="2" applyFont="1" applyFill="1" applyBorder="1" applyAlignment="1">
      <alignment vertical="center" wrapText="1"/>
    </xf>
    <xf numFmtId="0" fontId="8" fillId="2" borderId="22" xfId="2" applyFont="1" applyFill="1" applyBorder="1" applyAlignment="1">
      <alignment vertical="center" wrapText="1"/>
    </xf>
    <xf numFmtId="0" fontId="5" fillId="2" borderId="23" xfId="2" applyFont="1" applyFill="1" applyBorder="1" applyAlignment="1">
      <alignment vertical="center" wrapText="1"/>
    </xf>
    <xf numFmtId="0" fontId="2" fillId="2" borderId="22" xfId="2" applyFont="1" applyFill="1" applyBorder="1" applyAlignment="1">
      <alignment vertical="center" wrapText="1"/>
    </xf>
    <xf numFmtId="0" fontId="7" fillId="2" borderId="22" xfId="2" applyFont="1" applyFill="1" applyBorder="1" applyAlignment="1">
      <alignment vertical="center" wrapText="1"/>
    </xf>
    <xf numFmtId="0" fontId="2" fillId="2" borderId="22" xfId="2" applyFont="1" applyFill="1" applyBorder="1" applyAlignment="1">
      <alignment vertical="center"/>
    </xf>
    <xf numFmtId="166" fontId="4" fillId="2" borderId="22" xfId="2" applyNumberFormat="1" applyFont="1" applyFill="1" applyBorder="1" applyAlignment="1">
      <alignment vertical="center"/>
    </xf>
    <xf numFmtId="0" fontId="5" fillId="2" borderId="22" xfId="2" applyFont="1" applyFill="1" applyBorder="1" applyAlignment="1">
      <alignment vertical="center"/>
    </xf>
    <xf numFmtId="0" fontId="7" fillId="2" borderId="23" xfId="2" applyFont="1" applyFill="1" applyBorder="1" applyAlignment="1">
      <alignment vertical="center" wrapText="1"/>
    </xf>
    <xf numFmtId="0" fontId="10" fillId="2" borderId="24" xfId="2" applyFont="1" applyFill="1" applyBorder="1" applyAlignment="1">
      <alignment vertical="center"/>
    </xf>
    <xf numFmtId="165" fontId="10" fillId="2" borderId="10" xfId="2" applyNumberFormat="1" applyFont="1" applyFill="1" applyBorder="1" applyAlignment="1">
      <alignment vertical="center"/>
    </xf>
    <xf numFmtId="0" fontId="4" fillId="2" borderId="25" xfId="2" applyNumberFormat="1" applyFont="1" applyFill="1" applyBorder="1" applyAlignment="1">
      <alignment vertical="center"/>
    </xf>
    <xf numFmtId="165" fontId="4" fillId="2" borderId="26" xfId="2" applyNumberFormat="1" applyFont="1" applyFill="1" applyBorder="1" applyAlignment="1">
      <alignment vertical="center"/>
    </xf>
    <xf numFmtId="165" fontId="5" fillId="2" borderId="26" xfId="2" applyNumberFormat="1" applyFont="1" applyFill="1" applyBorder="1" applyAlignment="1">
      <alignment vertical="center"/>
    </xf>
    <xf numFmtId="165" fontId="8" fillId="2" borderId="26" xfId="2" applyNumberFormat="1" applyFont="1" applyFill="1" applyBorder="1" applyAlignment="1">
      <alignment vertical="center"/>
    </xf>
    <xf numFmtId="165" fontId="5" fillId="2" borderId="27" xfId="2" applyNumberFormat="1" applyFont="1" applyFill="1" applyBorder="1" applyAlignment="1">
      <alignment vertical="center"/>
    </xf>
    <xf numFmtId="3" fontId="10" fillId="2" borderId="28" xfId="2" applyNumberFormat="1" applyFont="1" applyFill="1" applyBorder="1" applyAlignment="1">
      <alignment vertical="center"/>
    </xf>
    <xf numFmtId="3" fontId="10" fillId="2" borderId="29" xfId="2" applyNumberFormat="1" applyFont="1" applyFill="1" applyBorder="1" applyAlignment="1">
      <alignment vertical="center"/>
    </xf>
    <xf numFmtId="3" fontId="10" fillId="2" borderId="30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 wrapText="1"/>
    </xf>
    <xf numFmtId="3" fontId="5" fillId="2" borderId="13" xfId="2" applyNumberFormat="1" applyFont="1" applyFill="1" applyBorder="1" applyAlignment="1">
      <alignment vertical="center"/>
    </xf>
    <xf numFmtId="3" fontId="5" fillId="2" borderId="13" xfId="2" applyNumberFormat="1" applyFont="1" applyFill="1" applyBorder="1" applyAlignment="1">
      <alignment vertical="center" wrapText="1"/>
    </xf>
    <xf numFmtId="3" fontId="9" fillId="2" borderId="13" xfId="0" applyNumberFormat="1" applyFont="1" applyFill="1" applyBorder="1" applyAlignment="1">
      <alignment vertical="center" wrapText="1"/>
    </xf>
    <xf numFmtId="3" fontId="8" fillId="2" borderId="13" xfId="2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 wrapText="1"/>
    </xf>
    <xf numFmtId="3" fontId="2" fillId="2" borderId="13" xfId="2" applyNumberFormat="1" applyFont="1" applyFill="1" applyBorder="1" applyAlignment="1">
      <alignment vertical="center" wrapText="1"/>
    </xf>
    <xf numFmtId="3" fontId="7" fillId="2" borderId="13" xfId="2" applyNumberFormat="1" applyFont="1" applyFill="1" applyBorder="1" applyAlignment="1">
      <alignment vertical="center" wrapText="1"/>
    </xf>
    <xf numFmtId="3" fontId="2" fillId="2" borderId="13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3" fontId="5" fillId="2" borderId="12" xfId="2" applyNumberFormat="1" applyFont="1" applyFill="1" applyBorder="1" applyAlignment="1">
      <alignment vertical="center"/>
    </xf>
    <xf numFmtId="3" fontId="9" fillId="2" borderId="12" xfId="0" applyNumberFormat="1" applyFont="1" applyFill="1" applyBorder="1" applyAlignment="1">
      <alignment vertical="center" wrapText="1"/>
    </xf>
    <xf numFmtId="3" fontId="8" fillId="2" borderId="12" xfId="2" applyNumberFormat="1" applyFont="1" applyFill="1" applyBorder="1" applyAlignment="1">
      <alignment vertical="center"/>
    </xf>
    <xf numFmtId="3" fontId="5" fillId="2" borderId="31" xfId="2" applyNumberFormat="1" applyFont="1" applyFill="1" applyBorder="1" applyAlignment="1">
      <alignment vertical="center"/>
    </xf>
    <xf numFmtId="3" fontId="5" fillId="2" borderId="32" xfId="2" applyNumberFormat="1" applyFont="1" applyFill="1" applyBorder="1" applyAlignment="1">
      <alignment vertical="center"/>
    </xf>
    <xf numFmtId="3" fontId="7" fillId="2" borderId="32" xfId="2" applyNumberFormat="1" applyFont="1" applyFill="1" applyBorder="1" applyAlignment="1">
      <alignment vertical="center" wrapText="1"/>
    </xf>
    <xf numFmtId="3" fontId="7" fillId="2" borderId="33" xfId="2" applyNumberFormat="1" applyFont="1" applyFill="1" applyBorder="1" applyAlignment="1">
      <alignment vertical="center" wrapText="1"/>
    </xf>
    <xf numFmtId="0" fontId="5" fillId="2" borderId="34" xfId="2" applyFont="1" applyFill="1" applyBorder="1" applyAlignment="1">
      <alignment horizontal="center" vertical="center" wrapText="1"/>
    </xf>
    <xf numFmtId="3" fontId="4" fillId="2" borderId="36" xfId="2" applyNumberFormat="1" applyFont="1" applyFill="1" applyBorder="1" applyAlignment="1">
      <alignment vertical="center"/>
    </xf>
    <xf numFmtId="3" fontId="4" fillId="2" borderId="37" xfId="2" applyNumberFormat="1" applyFont="1" applyFill="1" applyBorder="1" applyAlignment="1">
      <alignment vertical="center"/>
    </xf>
    <xf numFmtId="3" fontId="7" fillId="2" borderId="38" xfId="2" applyNumberFormat="1" applyFont="1" applyFill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 wrapText="1"/>
    </xf>
    <xf numFmtId="3" fontId="4" fillId="2" borderId="37" xfId="2" applyNumberFormat="1" applyFont="1" applyFill="1" applyBorder="1" applyAlignment="1"/>
    <xf numFmtId="3" fontId="4" fillId="2" borderId="11" xfId="2" applyNumberFormat="1" applyFont="1" applyFill="1" applyBorder="1" applyAlignment="1"/>
    <xf numFmtId="3" fontId="7" fillId="2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7" fillId="2" borderId="33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164" fontId="5" fillId="2" borderId="0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34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3" fontId="7" fillId="2" borderId="31" xfId="2" applyNumberFormat="1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zoomScale="90" zoomScaleNormal="90" zoomScaleSheetLayoutView="100" workbookViewId="0">
      <selection sqref="A1:K1"/>
    </sheetView>
  </sheetViews>
  <sheetFormatPr defaultRowHeight="15" x14ac:dyDescent="0.25"/>
  <cols>
    <col min="1" max="1" width="9.42578125" bestFit="1" customWidth="1"/>
    <col min="2" max="2" width="12" customWidth="1"/>
    <col min="3" max="3" width="69.7109375" customWidth="1"/>
    <col min="4" max="4" width="7.42578125" customWidth="1"/>
    <col min="5" max="5" width="14.140625" bestFit="1" customWidth="1"/>
    <col min="6" max="6" width="13.7109375" hidden="1" customWidth="1"/>
    <col min="7" max="7" width="15.42578125" customWidth="1"/>
    <col min="8" max="8" width="13.85546875" hidden="1" customWidth="1"/>
    <col min="9" max="11" width="17.28515625" customWidth="1"/>
  </cols>
  <sheetData>
    <row r="1" spans="1:11" ht="15.75" x14ac:dyDescent="0.25">
      <c r="A1" s="123" t="s">
        <v>278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.75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75" x14ac:dyDescent="0.25">
      <c r="A4" s="1"/>
      <c r="B4" s="2"/>
      <c r="C4" s="1"/>
      <c r="D4" s="1"/>
      <c r="E4" s="1"/>
      <c r="F4" s="3"/>
      <c r="G4" s="1"/>
      <c r="H4" s="3"/>
      <c r="I4" s="1"/>
      <c r="J4" s="1"/>
      <c r="K4" s="1"/>
    </row>
    <row r="5" spans="1:11" ht="16.5" thickBot="1" x14ac:dyDescent="0.3">
      <c r="A5" s="1"/>
      <c r="B5" s="4"/>
      <c r="C5" s="5"/>
      <c r="D5" s="5"/>
      <c r="E5" s="6"/>
      <c r="F5" s="6"/>
      <c r="H5" s="6"/>
      <c r="I5" s="7"/>
      <c r="K5" s="7" t="s">
        <v>2</v>
      </c>
    </row>
    <row r="6" spans="1:11" ht="15" customHeight="1" x14ac:dyDescent="0.25">
      <c r="A6" s="125" t="s">
        <v>3</v>
      </c>
      <c r="B6" s="127" t="s">
        <v>4</v>
      </c>
      <c r="C6" s="129" t="s">
        <v>5</v>
      </c>
      <c r="D6" s="131" t="s">
        <v>6</v>
      </c>
      <c r="E6" s="133" t="s">
        <v>7</v>
      </c>
      <c r="F6" s="119" t="s">
        <v>8</v>
      </c>
      <c r="G6" s="119" t="s">
        <v>9</v>
      </c>
      <c r="H6" s="119" t="s">
        <v>268</v>
      </c>
      <c r="I6" s="119" t="s">
        <v>269</v>
      </c>
      <c r="J6" s="119" t="s">
        <v>274</v>
      </c>
      <c r="K6" s="121" t="s">
        <v>273</v>
      </c>
    </row>
    <row r="7" spans="1:11" ht="15.75" customHeight="1" thickBot="1" x14ac:dyDescent="0.3">
      <c r="A7" s="126"/>
      <c r="B7" s="128"/>
      <c r="C7" s="130"/>
      <c r="D7" s="132"/>
      <c r="E7" s="134"/>
      <c r="F7" s="120"/>
      <c r="G7" s="120"/>
      <c r="H7" s="120"/>
      <c r="I7" s="120"/>
      <c r="J7" s="120"/>
      <c r="K7" s="122"/>
    </row>
    <row r="8" spans="1:11" ht="16.5" thickBot="1" x14ac:dyDescent="0.3">
      <c r="A8" s="23" t="s">
        <v>10</v>
      </c>
      <c r="B8" s="42" t="s">
        <v>11</v>
      </c>
      <c r="C8" s="67" t="s">
        <v>12</v>
      </c>
      <c r="D8" s="108" t="s">
        <v>13</v>
      </c>
      <c r="E8" s="111" t="s">
        <v>14</v>
      </c>
      <c r="F8" s="112" t="s">
        <v>15</v>
      </c>
      <c r="G8" s="112" t="s">
        <v>15</v>
      </c>
      <c r="H8" s="112" t="s">
        <v>16</v>
      </c>
      <c r="I8" s="112" t="s">
        <v>16</v>
      </c>
      <c r="J8" s="112" t="s">
        <v>270</v>
      </c>
      <c r="K8" s="113" t="s">
        <v>275</v>
      </c>
    </row>
    <row r="9" spans="1:11" ht="15.75" x14ac:dyDescent="0.25">
      <c r="A9" s="27">
        <v>1</v>
      </c>
      <c r="B9" s="43" t="s">
        <v>17</v>
      </c>
      <c r="C9" s="68" t="s">
        <v>18</v>
      </c>
      <c r="D9" s="82" t="s">
        <v>19</v>
      </c>
      <c r="E9" s="109">
        <v>77684154</v>
      </c>
      <c r="F9" s="110">
        <f>G9-E9</f>
        <v>123366503</v>
      </c>
      <c r="G9" s="110">
        <v>201050657</v>
      </c>
      <c r="H9" s="110">
        <f>I9-G9</f>
        <v>62605073</v>
      </c>
      <c r="I9" s="110">
        <v>263655730</v>
      </c>
      <c r="J9" s="110">
        <f>K9-I9</f>
        <v>43992622</v>
      </c>
      <c r="K9" s="8">
        <v>307648352</v>
      </c>
    </row>
    <row r="10" spans="1:11" ht="15.75" x14ac:dyDescent="0.25">
      <c r="A10" s="9">
        <v>2</v>
      </c>
      <c r="B10" s="10" t="s">
        <v>20</v>
      </c>
      <c r="C10" s="69" t="s">
        <v>21</v>
      </c>
      <c r="D10" s="83" t="s">
        <v>22</v>
      </c>
      <c r="E10" s="100">
        <v>756969</v>
      </c>
      <c r="F10" s="90">
        <f t="shared" ref="F10:F76" si="0">G10-E10</f>
        <v>4976</v>
      </c>
      <c r="G10" s="90">
        <v>761945</v>
      </c>
      <c r="H10" s="90">
        <f t="shared" ref="H10:H71" si="1">I10-G10</f>
        <v>69829</v>
      </c>
      <c r="I10" s="90">
        <v>831774</v>
      </c>
      <c r="J10" s="90">
        <f t="shared" ref="J10:J18" si="2">K10-I10</f>
        <v>1138629</v>
      </c>
      <c r="K10" s="11">
        <v>1970403</v>
      </c>
    </row>
    <row r="11" spans="1:11" ht="15.75" x14ac:dyDescent="0.25">
      <c r="A11" s="9">
        <v>3</v>
      </c>
      <c r="B11" s="10" t="s">
        <v>23</v>
      </c>
      <c r="C11" s="70" t="s">
        <v>24</v>
      </c>
      <c r="D11" s="83" t="s">
        <v>25</v>
      </c>
      <c r="E11" s="100">
        <v>200000</v>
      </c>
      <c r="F11" s="90">
        <f t="shared" si="0"/>
        <v>0</v>
      </c>
      <c r="G11" s="91">
        <v>200000</v>
      </c>
      <c r="H11" s="90">
        <f t="shared" si="1"/>
        <v>0</v>
      </c>
      <c r="I11" s="91">
        <v>200000</v>
      </c>
      <c r="J11" s="90">
        <f t="shared" si="2"/>
        <v>0</v>
      </c>
      <c r="K11" s="12">
        <v>200000</v>
      </c>
    </row>
    <row r="12" spans="1:11" ht="15.75" x14ac:dyDescent="0.25">
      <c r="A12" s="9">
        <v>4</v>
      </c>
      <c r="B12" s="10" t="s">
        <v>26</v>
      </c>
      <c r="C12" s="70" t="s">
        <v>27</v>
      </c>
      <c r="D12" s="83" t="s">
        <v>28</v>
      </c>
      <c r="E12" s="100">
        <v>74000</v>
      </c>
      <c r="F12" s="90">
        <f t="shared" si="0"/>
        <v>-7652</v>
      </c>
      <c r="G12" s="91">
        <v>66348</v>
      </c>
      <c r="H12" s="90">
        <f t="shared" si="1"/>
        <v>6080</v>
      </c>
      <c r="I12" s="91">
        <v>72428</v>
      </c>
      <c r="J12" s="90">
        <f t="shared" si="2"/>
        <v>12572</v>
      </c>
      <c r="K12" s="12">
        <v>85000</v>
      </c>
    </row>
    <row r="13" spans="1:11" ht="15.75" x14ac:dyDescent="0.25">
      <c r="A13" s="9">
        <v>5</v>
      </c>
      <c r="B13" s="10" t="s">
        <v>29</v>
      </c>
      <c r="C13" s="70" t="s">
        <v>30</v>
      </c>
      <c r="D13" s="83" t="s">
        <v>31</v>
      </c>
      <c r="E13" s="100">
        <v>1269804</v>
      </c>
      <c r="F13" s="90">
        <f t="shared" si="0"/>
        <v>0</v>
      </c>
      <c r="G13" s="91">
        <v>1269804</v>
      </c>
      <c r="H13" s="90">
        <f t="shared" si="1"/>
        <v>0</v>
      </c>
      <c r="I13" s="91">
        <v>1269804</v>
      </c>
      <c r="J13" s="90">
        <f t="shared" si="2"/>
        <v>-1119804</v>
      </c>
      <c r="K13" s="12">
        <v>150000</v>
      </c>
    </row>
    <row r="14" spans="1:11" ht="15.75" x14ac:dyDescent="0.25">
      <c r="A14" s="9">
        <v>6</v>
      </c>
      <c r="B14" s="10" t="s">
        <v>32</v>
      </c>
      <c r="C14" s="70" t="s">
        <v>33</v>
      </c>
      <c r="D14" s="83" t="s">
        <v>34</v>
      </c>
      <c r="E14" s="100">
        <v>579000</v>
      </c>
      <c r="F14" s="90">
        <f t="shared" si="0"/>
        <v>4313976</v>
      </c>
      <c r="G14" s="91">
        <v>4892976</v>
      </c>
      <c r="H14" s="90">
        <f t="shared" si="1"/>
        <v>-373996</v>
      </c>
      <c r="I14" s="91">
        <v>4518980</v>
      </c>
      <c r="J14" s="90">
        <f t="shared" si="2"/>
        <v>753163</v>
      </c>
      <c r="K14" s="12">
        <v>5272143</v>
      </c>
    </row>
    <row r="15" spans="1:11" ht="15.75" x14ac:dyDescent="0.25">
      <c r="A15" s="9">
        <v>7</v>
      </c>
      <c r="B15" s="13">
        <v>15</v>
      </c>
      <c r="C15" s="71" t="s">
        <v>35</v>
      </c>
      <c r="D15" s="84" t="s">
        <v>36</v>
      </c>
      <c r="E15" s="101">
        <f>SUM(E9:E14)</f>
        <v>80563927</v>
      </c>
      <c r="F15" s="92">
        <f t="shared" ref="F15:J15" si="3">SUM(F9:F14)</f>
        <v>127677803</v>
      </c>
      <c r="G15" s="93">
        <f t="shared" si="3"/>
        <v>208241730</v>
      </c>
      <c r="H15" s="92">
        <f t="shared" si="3"/>
        <v>62306986</v>
      </c>
      <c r="I15" s="93">
        <f t="shared" si="3"/>
        <v>270548716</v>
      </c>
      <c r="J15" s="93">
        <f t="shared" si="3"/>
        <v>44777182</v>
      </c>
      <c r="K15" s="14">
        <f>SUM(K9:K14)</f>
        <v>315325898</v>
      </c>
    </row>
    <row r="16" spans="1:11" ht="15.75" x14ac:dyDescent="0.25">
      <c r="A16" s="9">
        <v>8</v>
      </c>
      <c r="B16" s="10">
        <v>16</v>
      </c>
      <c r="C16" s="70" t="s">
        <v>37</v>
      </c>
      <c r="D16" s="83" t="s">
        <v>38</v>
      </c>
      <c r="E16" s="100">
        <v>13177640</v>
      </c>
      <c r="F16" s="90">
        <f t="shared" si="0"/>
        <v>1838382</v>
      </c>
      <c r="G16" s="91">
        <v>15016022</v>
      </c>
      <c r="H16" s="90">
        <f t="shared" si="1"/>
        <v>-74825</v>
      </c>
      <c r="I16" s="91">
        <v>14941197</v>
      </c>
      <c r="J16" s="91">
        <f t="shared" si="2"/>
        <v>3058803</v>
      </c>
      <c r="K16" s="12">
        <v>18000000</v>
      </c>
    </row>
    <row r="17" spans="1:11" ht="31.5" x14ac:dyDescent="0.25">
      <c r="A17" s="9">
        <v>9</v>
      </c>
      <c r="B17" s="10">
        <v>17</v>
      </c>
      <c r="C17" s="70" t="s">
        <v>39</v>
      </c>
      <c r="D17" s="83" t="s">
        <v>40</v>
      </c>
      <c r="E17" s="100">
        <v>0</v>
      </c>
      <c r="F17" s="90">
        <f t="shared" si="0"/>
        <v>4268869</v>
      </c>
      <c r="G17" s="91">
        <v>4268869</v>
      </c>
      <c r="H17" s="90">
        <f t="shared" si="1"/>
        <v>-277317</v>
      </c>
      <c r="I17" s="91">
        <v>3991552</v>
      </c>
      <c r="J17" s="91">
        <f t="shared" si="2"/>
        <v>1008448</v>
      </c>
      <c r="K17" s="12">
        <v>5000000</v>
      </c>
    </row>
    <row r="18" spans="1:11" ht="15.75" x14ac:dyDescent="0.25">
      <c r="A18" s="9">
        <v>10</v>
      </c>
      <c r="B18" s="10">
        <v>18</v>
      </c>
      <c r="C18" s="69" t="s">
        <v>41</v>
      </c>
      <c r="D18" s="83" t="s">
        <v>42</v>
      </c>
      <c r="E18" s="100">
        <v>1608000</v>
      </c>
      <c r="F18" s="90">
        <f t="shared" si="0"/>
        <v>-1608000</v>
      </c>
      <c r="G18" s="90">
        <v>0</v>
      </c>
      <c r="H18" s="90">
        <f t="shared" si="1"/>
        <v>0</v>
      </c>
      <c r="I18" s="90">
        <v>0</v>
      </c>
      <c r="J18" s="90">
        <f t="shared" si="2"/>
        <v>0</v>
      </c>
      <c r="K18" s="11">
        <v>0</v>
      </c>
    </row>
    <row r="19" spans="1:11" ht="15.75" x14ac:dyDescent="0.25">
      <c r="A19" s="9">
        <v>11</v>
      </c>
      <c r="B19" s="13">
        <v>19</v>
      </c>
      <c r="C19" s="71" t="s">
        <v>43</v>
      </c>
      <c r="D19" s="84" t="s">
        <v>44</v>
      </c>
      <c r="E19" s="101">
        <f>SUM(E16:E18)</f>
        <v>14785640</v>
      </c>
      <c r="F19" s="92">
        <f t="shared" ref="F19:G19" si="4">SUM(F16:F18)</f>
        <v>4499251</v>
      </c>
      <c r="G19" s="93">
        <f t="shared" si="4"/>
        <v>19284891</v>
      </c>
      <c r="H19" s="92">
        <f t="shared" ref="H19:I19" si="5">SUM(H16:H18)</f>
        <v>-352142</v>
      </c>
      <c r="I19" s="93">
        <f t="shared" si="5"/>
        <v>18932749</v>
      </c>
      <c r="J19" s="93">
        <f t="shared" ref="J19:K19" si="6">SUM(J16:J18)</f>
        <v>4067251</v>
      </c>
      <c r="K19" s="14">
        <f t="shared" si="6"/>
        <v>23000000</v>
      </c>
    </row>
    <row r="20" spans="1:11" ht="15.75" x14ac:dyDescent="0.25">
      <c r="A20" s="9">
        <v>12</v>
      </c>
      <c r="B20" s="13">
        <v>20</v>
      </c>
      <c r="C20" s="71" t="s">
        <v>45</v>
      </c>
      <c r="D20" s="84" t="s">
        <v>46</v>
      </c>
      <c r="E20" s="101">
        <f>E15+E19</f>
        <v>95349567</v>
      </c>
      <c r="F20" s="92">
        <f t="shared" ref="F20:G20" si="7">F15+F19</f>
        <v>132177054</v>
      </c>
      <c r="G20" s="93">
        <f t="shared" si="7"/>
        <v>227526621</v>
      </c>
      <c r="H20" s="92">
        <f t="shared" ref="H20:I20" si="8">H15+H19</f>
        <v>61954844</v>
      </c>
      <c r="I20" s="93">
        <f t="shared" si="8"/>
        <v>289481465</v>
      </c>
      <c r="J20" s="93">
        <f t="shared" ref="J20:K20" si="9">J15+J19</f>
        <v>48844433</v>
      </c>
      <c r="K20" s="14">
        <f t="shared" si="9"/>
        <v>338325898</v>
      </c>
    </row>
    <row r="21" spans="1:11" ht="31.5" x14ac:dyDescent="0.25">
      <c r="A21" s="9">
        <v>13</v>
      </c>
      <c r="B21" s="13">
        <v>21</v>
      </c>
      <c r="C21" s="71" t="s">
        <v>47</v>
      </c>
      <c r="D21" s="84" t="s">
        <v>48</v>
      </c>
      <c r="E21" s="101">
        <f>SUM(E22:E25)</f>
        <v>18844297</v>
      </c>
      <c r="F21" s="92">
        <f t="shared" ref="F21:G21" si="10">SUM(F22:F25)</f>
        <v>21172996</v>
      </c>
      <c r="G21" s="93">
        <f t="shared" si="10"/>
        <v>40017293</v>
      </c>
      <c r="H21" s="92">
        <f t="shared" ref="H21:I21" si="11">SUM(H22:H25)</f>
        <v>0</v>
      </c>
      <c r="I21" s="93">
        <f t="shared" si="11"/>
        <v>40017293</v>
      </c>
      <c r="J21" s="93">
        <f t="shared" ref="J21:K21" si="12">SUM(J22:J25)</f>
        <v>7982707</v>
      </c>
      <c r="K21" s="14">
        <f t="shared" si="12"/>
        <v>48000000</v>
      </c>
    </row>
    <row r="22" spans="1:11" ht="15.75" x14ac:dyDescent="0.25">
      <c r="A22" s="9">
        <v>14</v>
      </c>
      <c r="B22" s="15">
        <v>22</v>
      </c>
      <c r="C22" s="72" t="s">
        <v>49</v>
      </c>
      <c r="D22" s="85"/>
      <c r="E22" s="102">
        <v>18775857</v>
      </c>
      <c r="F22" s="95">
        <f t="shared" si="0"/>
        <v>20714264</v>
      </c>
      <c r="G22" s="94">
        <v>39490121</v>
      </c>
      <c r="H22" s="95">
        <f t="shared" si="1"/>
        <v>0</v>
      </c>
      <c r="I22" s="94">
        <v>39490121</v>
      </c>
      <c r="J22" s="94">
        <f t="shared" ref="J22:J25" si="13">K22-I22</f>
        <v>7982707</v>
      </c>
      <c r="K22" s="16">
        <v>47472828</v>
      </c>
    </row>
    <row r="23" spans="1:11" ht="15.75" x14ac:dyDescent="0.25">
      <c r="A23" s="9">
        <v>15</v>
      </c>
      <c r="B23" s="15">
        <v>25</v>
      </c>
      <c r="C23" s="72" t="s">
        <v>50</v>
      </c>
      <c r="D23" s="85"/>
      <c r="E23" s="102">
        <v>33040</v>
      </c>
      <c r="F23" s="95">
        <f t="shared" si="0"/>
        <v>-8424</v>
      </c>
      <c r="G23" s="94">
        <v>24616</v>
      </c>
      <c r="H23" s="95">
        <f t="shared" si="1"/>
        <v>0</v>
      </c>
      <c r="I23" s="94">
        <v>24616</v>
      </c>
      <c r="J23" s="94">
        <f t="shared" si="13"/>
        <v>0</v>
      </c>
      <c r="K23" s="16">
        <v>24616</v>
      </c>
    </row>
    <row r="24" spans="1:11" ht="15.75" x14ac:dyDescent="0.25">
      <c r="A24" s="9">
        <v>16</v>
      </c>
      <c r="B24" s="15">
        <v>26</v>
      </c>
      <c r="C24" s="72" t="s">
        <v>51</v>
      </c>
      <c r="D24" s="85"/>
      <c r="E24" s="102">
        <v>0</v>
      </c>
      <c r="F24" s="95">
        <f t="shared" si="0"/>
        <v>476181</v>
      </c>
      <c r="G24" s="94">
        <v>476181</v>
      </c>
      <c r="H24" s="95">
        <f t="shared" si="1"/>
        <v>0</v>
      </c>
      <c r="I24" s="94">
        <v>476181</v>
      </c>
      <c r="J24" s="94">
        <f t="shared" si="13"/>
        <v>0</v>
      </c>
      <c r="K24" s="16">
        <v>476181</v>
      </c>
    </row>
    <row r="25" spans="1:11" ht="15.75" x14ac:dyDescent="0.25">
      <c r="A25" s="9">
        <v>17</v>
      </c>
      <c r="B25" s="15">
        <v>28</v>
      </c>
      <c r="C25" s="72" t="s">
        <v>52</v>
      </c>
      <c r="D25" s="85"/>
      <c r="E25" s="102">
        <v>35400</v>
      </c>
      <c r="F25" s="95">
        <f t="shared" si="0"/>
        <v>-9025</v>
      </c>
      <c r="G25" s="94">
        <v>26375</v>
      </c>
      <c r="H25" s="95">
        <f t="shared" si="1"/>
        <v>0</v>
      </c>
      <c r="I25" s="94">
        <v>26375</v>
      </c>
      <c r="J25" s="94">
        <f t="shared" si="13"/>
        <v>0</v>
      </c>
      <c r="K25" s="16">
        <v>26375</v>
      </c>
    </row>
    <row r="26" spans="1:11" ht="15.75" x14ac:dyDescent="0.25">
      <c r="A26" s="9">
        <v>18</v>
      </c>
      <c r="B26" s="10">
        <v>29</v>
      </c>
      <c r="C26" s="70" t="s">
        <v>53</v>
      </c>
      <c r="D26" s="83" t="s">
        <v>54</v>
      </c>
      <c r="E26" s="100">
        <f>SUM(E27:E32)</f>
        <v>1451000</v>
      </c>
      <c r="F26" s="90">
        <f t="shared" ref="F26:K26" si="14">SUM(F27:F32)</f>
        <v>-1217091</v>
      </c>
      <c r="G26" s="91">
        <f t="shared" si="14"/>
        <v>233909</v>
      </c>
      <c r="H26" s="90">
        <f t="shared" si="14"/>
        <v>12004</v>
      </c>
      <c r="I26" s="91">
        <f t="shared" si="14"/>
        <v>245913</v>
      </c>
      <c r="J26" s="91">
        <f t="shared" si="14"/>
        <v>54087</v>
      </c>
      <c r="K26" s="12">
        <f t="shared" si="14"/>
        <v>300000</v>
      </c>
    </row>
    <row r="27" spans="1:11" ht="15.75" x14ac:dyDescent="0.25">
      <c r="A27" s="9">
        <v>19</v>
      </c>
      <c r="B27" s="17" t="s">
        <v>55</v>
      </c>
      <c r="C27" s="72" t="s">
        <v>56</v>
      </c>
      <c r="D27" s="85"/>
      <c r="E27" s="103">
        <v>20000</v>
      </c>
      <c r="F27" s="95">
        <f t="shared" si="0"/>
        <v>-20000</v>
      </c>
      <c r="G27" s="94"/>
      <c r="H27" s="95">
        <f t="shared" si="1"/>
        <v>0</v>
      </c>
      <c r="I27" s="94">
        <v>0</v>
      </c>
      <c r="J27" s="94">
        <f t="shared" ref="J27:J32" si="15">K27-I27</f>
        <v>0</v>
      </c>
      <c r="K27" s="16">
        <v>0</v>
      </c>
    </row>
    <row r="28" spans="1:11" ht="15.75" x14ac:dyDescent="0.25">
      <c r="A28" s="9">
        <v>20</v>
      </c>
      <c r="B28" s="17" t="s">
        <v>55</v>
      </c>
      <c r="C28" s="72" t="s">
        <v>57</v>
      </c>
      <c r="D28" s="85"/>
      <c r="E28" s="103">
        <v>60000</v>
      </c>
      <c r="F28" s="95">
        <f t="shared" si="0"/>
        <v>-60000</v>
      </c>
      <c r="G28" s="94"/>
      <c r="H28" s="95">
        <f t="shared" si="1"/>
        <v>0</v>
      </c>
      <c r="I28" s="94">
        <v>0</v>
      </c>
      <c r="J28" s="94">
        <f t="shared" si="15"/>
        <v>0</v>
      </c>
      <c r="K28" s="16">
        <v>0</v>
      </c>
    </row>
    <row r="29" spans="1:11" ht="15.75" x14ac:dyDescent="0.25">
      <c r="A29" s="9">
        <v>21</v>
      </c>
      <c r="B29" s="17" t="s">
        <v>55</v>
      </c>
      <c r="C29" s="72" t="s">
        <v>58</v>
      </c>
      <c r="D29" s="85"/>
      <c r="E29" s="103">
        <v>660000</v>
      </c>
      <c r="F29" s="95">
        <f t="shared" si="0"/>
        <v>-660000</v>
      </c>
      <c r="G29" s="94"/>
      <c r="H29" s="95">
        <f t="shared" si="1"/>
        <v>0</v>
      </c>
      <c r="I29" s="94">
        <v>0</v>
      </c>
      <c r="J29" s="94">
        <f t="shared" si="15"/>
        <v>0</v>
      </c>
      <c r="K29" s="16">
        <v>0</v>
      </c>
    </row>
    <row r="30" spans="1:11" ht="15.75" x14ac:dyDescent="0.25">
      <c r="A30" s="9">
        <v>22</v>
      </c>
      <c r="B30" s="17" t="s">
        <v>55</v>
      </c>
      <c r="C30" s="72" t="s">
        <v>59</v>
      </c>
      <c r="D30" s="85"/>
      <c r="E30" s="103">
        <v>281000</v>
      </c>
      <c r="F30" s="95">
        <f t="shared" si="0"/>
        <v>-47091</v>
      </c>
      <c r="G30" s="94">
        <v>233909</v>
      </c>
      <c r="H30" s="95">
        <f t="shared" si="1"/>
        <v>12004</v>
      </c>
      <c r="I30" s="94">
        <v>245913</v>
      </c>
      <c r="J30" s="94">
        <f t="shared" si="15"/>
        <v>54087</v>
      </c>
      <c r="K30" s="16">
        <v>300000</v>
      </c>
    </row>
    <row r="31" spans="1:11" ht="15.75" x14ac:dyDescent="0.25">
      <c r="A31" s="9">
        <v>23</v>
      </c>
      <c r="B31" s="17" t="s">
        <v>55</v>
      </c>
      <c r="C31" s="72" t="s">
        <v>60</v>
      </c>
      <c r="D31" s="85"/>
      <c r="E31" s="103">
        <v>10000</v>
      </c>
      <c r="F31" s="95">
        <f t="shared" si="0"/>
        <v>-10000</v>
      </c>
      <c r="G31" s="94"/>
      <c r="H31" s="95">
        <f t="shared" si="1"/>
        <v>0</v>
      </c>
      <c r="I31" s="94">
        <v>0</v>
      </c>
      <c r="J31" s="94">
        <f t="shared" si="15"/>
        <v>0</v>
      </c>
      <c r="K31" s="16">
        <v>0</v>
      </c>
    </row>
    <row r="32" spans="1:11" ht="15.75" x14ac:dyDescent="0.25">
      <c r="A32" s="9">
        <v>24</v>
      </c>
      <c r="B32" s="17" t="s">
        <v>55</v>
      </c>
      <c r="C32" s="72" t="s">
        <v>61</v>
      </c>
      <c r="D32" s="85"/>
      <c r="E32" s="103">
        <v>420000</v>
      </c>
      <c r="F32" s="95">
        <f t="shared" si="0"/>
        <v>-420000</v>
      </c>
      <c r="G32" s="94"/>
      <c r="H32" s="95">
        <f t="shared" si="1"/>
        <v>0</v>
      </c>
      <c r="I32" s="94">
        <v>0</v>
      </c>
      <c r="J32" s="94">
        <f t="shared" si="15"/>
        <v>0</v>
      </c>
      <c r="K32" s="16">
        <v>0</v>
      </c>
    </row>
    <row r="33" spans="1:11" ht="15.75" x14ac:dyDescent="0.25">
      <c r="A33" s="9">
        <v>25</v>
      </c>
      <c r="B33" s="10">
        <v>30</v>
      </c>
      <c r="C33" s="70" t="s">
        <v>62</v>
      </c>
      <c r="D33" s="83" t="s">
        <v>63</v>
      </c>
      <c r="E33" s="100">
        <f>SUM(E34:E40)</f>
        <v>11676000</v>
      </c>
      <c r="F33" s="90">
        <f t="shared" ref="F33:K33" si="16">SUM(F34:F40)</f>
        <v>21292027</v>
      </c>
      <c r="G33" s="91">
        <f t="shared" si="16"/>
        <v>32968027</v>
      </c>
      <c r="H33" s="90">
        <f t="shared" si="16"/>
        <v>652072</v>
      </c>
      <c r="I33" s="91">
        <f t="shared" si="16"/>
        <v>33620099</v>
      </c>
      <c r="J33" s="91">
        <f t="shared" si="16"/>
        <v>8479901</v>
      </c>
      <c r="K33" s="12">
        <f t="shared" si="16"/>
        <v>42100000</v>
      </c>
    </row>
    <row r="34" spans="1:11" ht="15.75" x14ac:dyDescent="0.25">
      <c r="A34" s="9">
        <v>26</v>
      </c>
      <c r="B34" s="17" t="s">
        <v>55</v>
      </c>
      <c r="C34" s="72" t="s">
        <v>64</v>
      </c>
      <c r="D34" s="85"/>
      <c r="E34" s="103">
        <v>907000</v>
      </c>
      <c r="F34" s="95">
        <f t="shared" si="0"/>
        <v>1654390</v>
      </c>
      <c r="G34" s="94">
        <v>2561390</v>
      </c>
      <c r="H34" s="95">
        <f t="shared" si="1"/>
        <v>0</v>
      </c>
      <c r="I34" s="94">
        <v>2561390</v>
      </c>
      <c r="J34" s="94">
        <f t="shared" ref="J34:J40" si="17">K34-I34</f>
        <v>2000000</v>
      </c>
      <c r="K34" s="16">
        <v>4561390</v>
      </c>
    </row>
    <row r="35" spans="1:11" ht="15.75" x14ac:dyDescent="0.25">
      <c r="A35" s="9">
        <v>27</v>
      </c>
      <c r="B35" s="17" t="s">
        <v>55</v>
      </c>
      <c r="C35" s="72" t="s">
        <v>65</v>
      </c>
      <c r="D35" s="85"/>
      <c r="E35" s="103">
        <v>4500000</v>
      </c>
      <c r="F35" s="95">
        <f t="shared" si="0"/>
        <v>8197430</v>
      </c>
      <c r="G35" s="94">
        <v>12697430</v>
      </c>
      <c r="H35" s="95">
        <f t="shared" si="1"/>
        <v>652072</v>
      </c>
      <c r="I35" s="94">
        <v>13349502</v>
      </c>
      <c r="J35" s="94">
        <f t="shared" si="17"/>
        <v>1632998</v>
      </c>
      <c r="K35" s="16">
        <v>14982500</v>
      </c>
    </row>
    <row r="36" spans="1:11" ht="15.75" x14ac:dyDescent="0.25">
      <c r="A36" s="9">
        <v>28</v>
      </c>
      <c r="B36" s="17" t="s">
        <v>55</v>
      </c>
      <c r="C36" s="72" t="s">
        <v>66</v>
      </c>
      <c r="D36" s="85"/>
      <c r="E36" s="103">
        <v>355000</v>
      </c>
      <c r="F36" s="95">
        <f t="shared" si="0"/>
        <v>638762</v>
      </c>
      <c r="G36" s="94">
        <v>993762</v>
      </c>
      <c r="H36" s="95">
        <f t="shared" si="1"/>
        <v>0</v>
      </c>
      <c r="I36" s="94">
        <v>993762</v>
      </c>
      <c r="J36" s="94">
        <f t="shared" si="17"/>
        <v>2000000</v>
      </c>
      <c r="K36" s="16">
        <v>2993762</v>
      </c>
    </row>
    <row r="37" spans="1:11" ht="15.75" x14ac:dyDescent="0.25">
      <c r="A37" s="9">
        <v>29</v>
      </c>
      <c r="B37" s="17" t="s">
        <v>55</v>
      </c>
      <c r="C37" s="72" t="s">
        <v>67</v>
      </c>
      <c r="D37" s="85"/>
      <c r="E37" s="103">
        <v>750000</v>
      </c>
      <c r="F37" s="95">
        <f t="shared" si="0"/>
        <v>1366948</v>
      </c>
      <c r="G37" s="94">
        <v>2116948</v>
      </c>
      <c r="H37" s="95">
        <f t="shared" si="1"/>
        <v>0</v>
      </c>
      <c r="I37" s="94">
        <v>2116948</v>
      </c>
      <c r="J37" s="94">
        <f t="shared" si="17"/>
        <v>2000000</v>
      </c>
      <c r="K37" s="16">
        <v>4116948</v>
      </c>
    </row>
    <row r="38" spans="1:11" ht="15.75" x14ac:dyDescent="0.25">
      <c r="A38" s="9">
        <v>30</v>
      </c>
      <c r="B38" s="17" t="s">
        <v>55</v>
      </c>
      <c r="C38" s="72" t="s">
        <v>68</v>
      </c>
      <c r="D38" s="85"/>
      <c r="E38" s="103">
        <v>1650000</v>
      </c>
      <c r="F38" s="95">
        <f t="shared" si="0"/>
        <v>3008563</v>
      </c>
      <c r="G38" s="94">
        <v>4658563</v>
      </c>
      <c r="H38" s="95">
        <f t="shared" si="1"/>
        <v>0</v>
      </c>
      <c r="I38" s="94">
        <v>4658563</v>
      </c>
      <c r="J38" s="94">
        <f t="shared" si="17"/>
        <v>2000000</v>
      </c>
      <c r="K38" s="16">
        <v>6658563</v>
      </c>
    </row>
    <row r="39" spans="1:11" ht="15.75" x14ac:dyDescent="0.25">
      <c r="A39" s="9">
        <v>31</v>
      </c>
      <c r="B39" s="17" t="s">
        <v>55</v>
      </c>
      <c r="C39" s="72" t="s">
        <v>69</v>
      </c>
      <c r="D39" s="85"/>
      <c r="E39" s="103">
        <v>413000</v>
      </c>
      <c r="F39" s="95">
        <f t="shared" si="0"/>
        <v>753738</v>
      </c>
      <c r="G39" s="94">
        <v>1166738</v>
      </c>
      <c r="H39" s="95">
        <f t="shared" si="1"/>
        <v>0</v>
      </c>
      <c r="I39" s="94">
        <v>1166738</v>
      </c>
      <c r="J39" s="94">
        <f t="shared" si="17"/>
        <v>2000000</v>
      </c>
      <c r="K39" s="16">
        <v>3166738</v>
      </c>
    </row>
    <row r="40" spans="1:11" ht="15.75" x14ac:dyDescent="0.25">
      <c r="A40" s="9">
        <v>32</v>
      </c>
      <c r="B40" s="17" t="s">
        <v>55</v>
      </c>
      <c r="C40" s="72" t="s">
        <v>70</v>
      </c>
      <c r="D40" s="85"/>
      <c r="E40" s="103">
        <v>3101000</v>
      </c>
      <c r="F40" s="95">
        <f t="shared" si="0"/>
        <v>5672196</v>
      </c>
      <c r="G40" s="94">
        <v>8773196</v>
      </c>
      <c r="H40" s="95">
        <f t="shared" si="1"/>
        <v>0</v>
      </c>
      <c r="I40" s="94">
        <v>8773196</v>
      </c>
      <c r="J40" s="94">
        <f t="shared" si="17"/>
        <v>-3153097</v>
      </c>
      <c r="K40" s="16">
        <v>5620099</v>
      </c>
    </row>
    <row r="41" spans="1:11" ht="15.75" x14ac:dyDescent="0.25">
      <c r="A41" s="9">
        <v>33</v>
      </c>
      <c r="B41" s="13">
        <v>32</v>
      </c>
      <c r="C41" s="71" t="s">
        <v>71</v>
      </c>
      <c r="D41" s="84" t="s">
        <v>72</v>
      </c>
      <c r="E41" s="101">
        <f>E26+E33</f>
        <v>13127000</v>
      </c>
      <c r="F41" s="92">
        <f t="shared" ref="F41:K41" si="18">F26+F33</f>
        <v>20074936</v>
      </c>
      <c r="G41" s="93">
        <f t="shared" si="18"/>
        <v>33201936</v>
      </c>
      <c r="H41" s="92">
        <f t="shared" si="18"/>
        <v>664076</v>
      </c>
      <c r="I41" s="93">
        <f t="shared" si="18"/>
        <v>33866012</v>
      </c>
      <c r="J41" s="93">
        <f t="shared" si="18"/>
        <v>8533988</v>
      </c>
      <c r="K41" s="14">
        <f t="shared" si="18"/>
        <v>42400000</v>
      </c>
    </row>
    <row r="42" spans="1:11" ht="15.75" x14ac:dyDescent="0.25">
      <c r="A42" s="9">
        <v>34</v>
      </c>
      <c r="B42" s="10">
        <v>33</v>
      </c>
      <c r="C42" s="70" t="s">
        <v>73</v>
      </c>
      <c r="D42" s="83" t="s">
        <v>74</v>
      </c>
      <c r="E42" s="100">
        <f>SUM(E43:E46)</f>
        <v>2293000</v>
      </c>
      <c r="F42" s="90">
        <f t="shared" ref="F42:K42" si="19">SUM(F43:F46)</f>
        <v>2687764</v>
      </c>
      <c r="G42" s="91">
        <f t="shared" si="19"/>
        <v>4980764</v>
      </c>
      <c r="H42" s="90">
        <f t="shared" si="19"/>
        <v>0</v>
      </c>
      <c r="I42" s="91">
        <f t="shared" si="19"/>
        <v>4980764</v>
      </c>
      <c r="J42" s="91">
        <f t="shared" si="19"/>
        <v>919236</v>
      </c>
      <c r="K42" s="12">
        <f t="shared" si="19"/>
        <v>5900000</v>
      </c>
    </row>
    <row r="43" spans="1:11" ht="15.75" x14ac:dyDescent="0.25">
      <c r="A43" s="9">
        <v>35</v>
      </c>
      <c r="B43" s="17" t="s">
        <v>55</v>
      </c>
      <c r="C43" s="72" t="s">
        <v>75</v>
      </c>
      <c r="D43" s="85"/>
      <c r="E43" s="103">
        <v>2255000</v>
      </c>
      <c r="F43" s="95">
        <f t="shared" si="0"/>
        <v>2687764</v>
      </c>
      <c r="G43" s="94">
        <v>4942764</v>
      </c>
      <c r="H43" s="95">
        <f t="shared" si="1"/>
        <v>0</v>
      </c>
      <c r="I43" s="94">
        <v>4942764</v>
      </c>
      <c r="J43" s="94">
        <f t="shared" ref="J43:J48" si="20">K43-I43</f>
        <v>919236</v>
      </c>
      <c r="K43" s="16">
        <v>5862000</v>
      </c>
    </row>
    <row r="44" spans="1:11" ht="15.75" x14ac:dyDescent="0.25">
      <c r="A44" s="9">
        <v>36</v>
      </c>
      <c r="B44" s="17" t="s">
        <v>55</v>
      </c>
      <c r="C44" s="72" t="s">
        <v>76</v>
      </c>
      <c r="D44" s="85"/>
      <c r="E44" s="103">
        <v>10000</v>
      </c>
      <c r="F44" s="95">
        <f t="shared" si="0"/>
        <v>0</v>
      </c>
      <c r="G44" s="94">
        <v>10000</v>
      </c>
      <c r="H44" s="95">
        <f t="shared" si="1"/>
        <v>0</v>
      </c>
      <c r="I44" s="94">
        <v>10000</v>
      </c>
      <c r="J44" s="94">
        <f t="shared" si="20"/>
        <v>0</v>
      </c>
      <c r="K44" s="16">
        <v>10000</v>
      </c>
    </row>
    <row r="45" spans="1:11" ht="15.75" x14ac:dyDescent="0.25">
      <c r="A45" s="9">
        <v>37</v>
      </c>
      <c r="B45" s="17" t="s">
        <v>55</v>
      </c>
      <c r="C45" s="72" t="s">
        <v>77</v>
      </c>
      <c r="D45" s="85"/>
      <c r="E45" s="103">
        <v>28000</v>
      </c>
      <c r="F45" s="95">
        <f t="shared" si="0"/>
        <v>0</v>
      </c>
      <c r="G45" s="94">
        <v>28000</v>
      </c>
      <c r="H45" s="95">
        <f t="shared" si="1"/>
        <v>0</v>
      </c>
      <c r="I45" s="94">
        <v>28000</v>
      </c>
      <c r="J45" s="94">
        <f t="shared" si="20"/>
        <v>0</v>
      </c>
      <c r="K45" s="16">
        <v>28000</v>
      </c>
    </row>
    <row r="46" spans="1:11" ht="15.75" x14ac:dyDescent="0.25">
      <c r="A46" s="9">
        <v>38</v>
      </c>
      <c r="B46" s="17" t="s">
        <v>55</v>
      </c>
      <c r="C46" s="72" t="s">
        <v>78</v>
      </c>
      <c r="D46" s="85"/>
      <c r="E46" s="103">
        <v>0</v>
      </c>
      <c r="F46" s="95">
        <f t="shared" si="0"/>
        <v>0</v>
      </c>
      <c r="G46" s="94">
        <v>0</v>
      </c>
      <c r="H46" s="95">
        <f t="shared" si="1"/>
        <v>0</v>
      </c>
      <c r="I46" s="94">
        <v>0</v>
      </c>
      <c r="J46" s="94">
        <f t="shared" si="20"/>
        <v>0</v>
      </c>
      <c r="K46" s="16">
        <v>0</v>
      </c>
    </row>
    <row r="47" spans="1:11" ht="15.75" x14ac:dyDescent="0.25">
      <c r="A47" s="9">
        <v>39</v>
      </c>
      <c r="B47" s="10">
        <v>34</v>
      </c>
      <c r="C47" s="70" t="s">
        <v>79</v>
      </c>
      <c r="D47" s="83" t="s">
        <v>80</v>
      </c>
      <c r="E47" s="100">
        <f>E48</f>
        <v>1251000</v>
      </c>
      <c r="F47" s="90">
        <f t="shared" ref="F47:K47" si="21">F48</f>
        <v>-315000</v>
      </c>
      <c r="G47" s="90">
        <f t="shared" si="21"/>
        <v>936000</v>
      </c>
      <c r="H47" s="90">
        <v>150000</v>
      </c>
      <c r="I47" s="90">
        <f t="shared" si="21"/>
        <v>1086000</v>
      </c>
      <c r="J47" s="90">
        <f t="shared" si="21"/>
        <v>264000</v>
      </c>
      <c r="K47" s="11">
        <f t="shared" si="21"/>
        <v>1350000</v>
      </c>
    </row>
    <row r="48" spans="1:11" ht="15.75" x14ac:dyDescent="0.25">
      <c r="A48" s="9">
        <v>40</v>
      </c>
      <c r="B48" s="17" t="s">
        <v>55</v>
      </c>
      <c r="C48" s="72" t="s">
        <v>81</v>
      </c>
      <c r="D48" s="85"/>
      <c r="E48" s="103">
        <v>1251000</v>
      </c>
      <c r="F48" s="95">
        <f t="shared" si="0"/>
        <v>-315000</v>
      </c>
      <c r="G48" s="94">
        <v>936000</v>
      </c>
      <c r="H48" s="95">
        <v>150000</v>
      </c>
      <c r="I48" s="94">
        <v>1086000</v>
      </c>
      <c r="J48" s="94">
        <f t="shared" si="20"/>
        <v>264000</v>
      </c>
      <c r="K48" s="16">
        <v>1350000</v>
      </c>
    </row>
    <row r="49" spans="1:11" ht="15.75" x14ac:dyDescent="0.25">
      <c r="A49" s="9">
        <v>41</v>
      </c>
      <c r="B49" s="13">
        <v>35</v>
      </c>
      <c r="C49" s="71" t="s">
        <v>82</v>
      </c>
      <c r="D49" s="84" t="s">
        <v>83</v>
      </c>
      <c r="E49" s="101">
        <f>E42+E47</f>
        <v>3544000</v>
      </c>
      <c r="F49" s="92">
        <f t="shared" ref="F49:K49" si="22">F42+F47</f>
        <v>2372764</v>
      </c>
      <c r="G49" s="93">
        <f t="shared" si="22"/>
        <v>5916764</v>
      </c>
      <c r="H49" s="92">
        <f t="shared" si="22"/>
        <v>150000</v>
      </c>
      <c r="I49" s="93">
        <f t="shared" si="22"/>
        <v>6066764</v>
      </c>
      <c r="J49" s="93">
        <f t="shared" si="22"/>
        <v>1183236</v>
      </c>
      <c r="K49" s="14">
        <f t="shared" si="22"/>
        <v>7250000</v>
      </c>
    </row>
    <row r="50" spans="1:11" ht="15.75" x14ac:dyDescent="0.25">
      <c r="A50" s="9">
        <v>42</v>
      </c>
      <c r="B50" s="10">
        <v>36</v>
      </c>
      <c r="C50" s="70" t="s">
        <v>84</v>
      </c>
      <c r="D50" s="83" t="s">
        <v>85</v>
      </c>
      <c r="E50" s="100">
        <f>SUM(E51:E54)</f>
        <v>11154000</v>
      </c>
      <c r="F50" s="90">
        <f t="shared" ref="F50:K50" si="23">SUM(F51:F54)</f>
        <v>6679615</v>
      </c>
      <c r="G50" s="91">
        <f t="shared" si="23"/>
        <v>17833615</v>
      </c>
      <c r="H50" s="91">
        <f t="shared" si="23"/>
        <v>957247</v>
      </c>
      <c r="I50" s="91">
        <f t="shared" si="23"/>
        <v>18790862</v>
      </c>
      <c r="J50" s="91">
        <f t="shared" si="23"/>
        <v>3309138</v>
      </c>
      <c r="K50" s="12">
        <f t="shared" si="23"/>
        <v>22100000</v>
      </c>
    </row>
    <row r="51" spans="1:11" ht="15.75" x14ac:dyDescent="0.25">
      <c r="A51" s="9">
        <v>43</v>
      </c>
      <c r="B51" s="17" t="s">
        <v>55</v>
      </c>
      <c r="C51" s="72" t="s">
        <v>86</v>
      </c>
      <c r="D51" s="85"/>
      <c r="E51" s="103">
        <v>3290000</v>
      </c>
      <c r="F51" s="95">
        <f t="shared" si="0"/>
        <v>1970916</v>
      </c>
      <c r="G51" s="94">
        <v>5260916</v>
      </c>
      <c r="H51" s="95">
        <f t="shared" si="1"/>
        <v>300000</v>
      </c>
      <c r="I51" s="94">
        <v>5560916</v>
      </c>
      <c r="J51" s="94">
        <f t="shared" ref="J51:J79" si="24">K51-I51</f>
        <v>1000000</v>
      </c>
      <c r="K51" s="16">
        <v>6560916</v>
      </c>
    </row>
    <row r="52" spans="1:11" ht="15.75" x14ac:dyDescent="0.25">
      <c r="A52" s="9">
        <v>44</v>
      </c>
      <c r="B52" s="17" t="s">
        <v>55</v>
      </c>
      <c r="C52" s="72" t="s">
        <v>87</v>
      </c>
      <c r="D52" s="85"/>
      <c r="E52" s="103">
        <v>4867000</v>
      </c>
      <c r="F52" s="95">
        <f t="shared" si="0"/>
        <v>2913806</v>
      </c>
      <c r="G52" s="94">
        <v>7780806</v>
      </c>
      <c r="H52" s="95">
        <f t="shared" si="1"/>
        <v>300000</v>
      </c>
      <c r="I52" s="94">
        <v>8080806</v>
      </c>
      <c r="J52" s="94">
        <f t="shared" si="24"/>
        <v>1000000</v>
      </c>
      <c r="K52" s="16">
        <v>9080806</v>
      </c>
    </row>
    <row r="53" spans="1:11" ht="15.75" x14ac:dyDescent="0.25">
      <c r="A53" s="9">
        <v>45</v>
      </c>
      <c r="B53" s="17" t="s">
        <v>55</v>
      </c>
      <c r="C53" s="72" t="s">
        <v>88</v>
      </c>
      <c r="D53" s="85"/>
      <c r="E53" s="103">
        <v>2227000</v>
      </c>
      <c r="F53" s="95">
        <f t="shared" si="0"/>
        <v>1334373</v>
      </c>
      <c r="G53" s="94">
        <v>3561373</v>
      </c>
      <c r="H53" s="95">
        <f t="shared" si="1"/>
        <v>307247</v>
      </c>
      <c r="I53" s="94">
        <v>3868620</v>
      </c>
      <c r="J53" s="94">
        <f t="shared" si="24"/>
        <v>1000000</v>
      </c>
      <c r="K53" s="16">
        <v>4868620</v>
      </c>
    </row>
    <row r="54" spans="1:11" ht="15.75" x14ac:dyDescent="0.25">
      <c r="A54" s="9">
        <v>46</v>
      </c>
      <c r="B54" s="17" t="s">
        <v>55</v>
      </c>
      <c r="C54" s="72" t="s">
        <v>89</v>
      </c>
      <c r="D54" s="85"/>
      <c r="E54" s="103">
        <v>770000</v>
      </c>
      <c r="F54" s="95">
        <f t="shared" si="0"/>
        <v>460520</v>
      </c>
      <c r="G54" s="94">
        <v>1230520</v>
      </c>
      <c r="H54" s="95">
        <f t="shared" si="1"/>
        <v>50000</v>
      </c>
      <c r="I54" s="94">
        <v>1280520</v>
      </c>
      <c r="J54" s="94">
        <f t="shared" si="24"/>
        <v>309138</v>
      </c>
      <c r="K54" s="16">
        <v>1589658</v>
      </c>
    </row>
    <row r="55" spans="1:11" ht="15.75" x14ac:dyDescent="0.25">
      <c r="A55" s="9"/>
      <c r="B55" s="52">
        <v>37</v>
      </c>
      <c r="C55" s="70" t="s">
        <v>271</v>
      </c>
      <c r="D55" s="83" t="s">
        <v>272</v>
      </c>
      <c r="E55" s="100">
        <v>0</v>
      </c>
      <c r="F55" s="90">
        <f t="shared" si="0"/>
        <v>0</v>
      </c>
      <c r="G55" s="96">
        <v>0</v>
      </c>
      <c r="H55" s="90">
        <f>I55-G55</f>
        <v>26679</v>
      </c>
      <c r="I55" s="96">
        <v>26679</v>
      </c>
      <c r="J55" s="96">
        <f t="shared" si="24"/>
        <v>8321</v>
      </c>
      <c r="K55" s="53">
        <v>35000</v>
      </c>
    </row>
    <row r="56" spans="1:11" ht="15.75" x14ac:dyDescent="0.25">
      <c r="A56" s="9">
        <v>47</v>
      </c>
      <c r="B56" s="10">
        <v>38</v>
      </c>
      <c r="C56" s="70" t="s">
        <v>90</v>
      </c>
      <c r="D56" s="83" t="s">
        <v>91</v>
      </c>
      <c r="E56" s="100">
        <v>414000</v>
      </c>
      <c r="F56" s="90">
        <f t="shared" si="0"/>
        <v>-113680</v>
      </c>
      <c r="G56" s="91">
        <v>300320</v>
      </c>
      <c r="H56" s="90">
        <f t="shared" si="1"/>
        <v>10000</v>
      </c>
      <c r="I56" s="91">
        <v>310320</v>
      </c>
      <c r="J56" s="91">
        <f t="shared" si="24"/>
        <v>54720</v>
      </c>
      <c r="K56" s="12">
        <v>365040</v>
      </c>
    </row>
    <row r="57" spans="1:11" ht="15.75" x14ac:dyDescent="0.25">
      <c r="A57" s="9">
        <v>48</v>
      </c>
      <c r="B57" s="10">
        <v>40</v>
      </c>
      <c r="C57" s="70" t="s">
        <v>92</v>
      </c>
      <c r="D57" s="83" t="s">
        <v>93</v>
      </c>
      <c r="E57" s="100">
        <v>4054000</v>
      </c>
      <c r="F57" s="90">
        <f t="shared" si="0"/>
        <v>1854038</v>
      </c>
      <c r="G57" s="91">
        <v>5908038</v>
      </c>
      <c r="H57" s="90">
        <f t="shared" si="1"/>
        <v>134756</v>
      </c>
      <c r="I57" s="91">
        <v>6042794</v>
      </c>
      <c r="J57" s="91">
        <f t="shared" si="24"/>
        <v>1207206</v>
      </c>
      <c r="K57" s="12">
        <v>7250000</v>
      </c>
    </row>
    <row r="58" spans="1:11" ht="15.75" x14ac:dyDescent="0.25">
      <c r="A58" s="9">
        <v>49</v>
      </c>
      <c r="B58" s="10">
        <v>41</v>
      </c>
      <c r="C58" s="70" t="s">
        <v>94</v>
      </c>
      <c r="D58" s="83" t="s">
        <v>95</v>
      </c>
      <c r="E58" s="100">
        <v>70000</v>
      </c>
      <c r="F58" s="90">
        <f t="shared" si="0"/>
        <v>-70000</v>
      </c>
      <c r="G58" s="91">
        <v>0</v>
      </c>
      <c r="H58" s="90">
        <f t="shared" si="1"/>
        <v>0</v>
      </c>
      <c r="I58" s="91">
        <v>0</v>
      </c>
      <c r="J58" s="91">
        <f t="shared" si="24"/>
        <v>0</v>
      </c>
      <c r="K58" s="12">
        <v>0</v>
      </c>
    </row>
    <row r="59" spans="1:11" ht="15.75" x14ac:dyDescent="0.25">
      <c r="A59" s="9">
        <v>50</v>
      </c>
      <c r="B59" s="10">
        <v>43</v>
      </c>
      <c r="C59" s="69" t="s">
        <v>96</v>
      </c>
      <c r="D59" s="83" t="s">
        <v>97</v>
      </c>
      <c r="E59" s="100">
        <f>SUM(E60:E64)</f>
        <v>214000</v>
      </c>
      <c r="F59" s="90">
        <f t="shared" ref="F59:K59" si="25">SUM(F60:F64)</f>
        <v>2014880</v>
      </c>
      <c r="G59" s="90">
        <f t="shared" si="25"/>
        <v>2228880</v>
      </c>
      <c r="H59" s="90">
        <f t="shared" si="25"/>
        <v>73200</v>
      </c>
      <c r="I59" s="90">
        <f t="shared" si="25"/>
        <v>2302080</v>
      </c>
      <c r="J59" s="90">
        <f t="shared" si="25"/>
        <v>497920</v>
      </c>
      <c r="K59" s="11">
        <f t="shared" si="25"/>
        <v>2800000</v>
      </c>
    </row>
    <row r="60" spans="1:11" ht="15.75" x14ac:dyDescent="0.25">
      <c r="A60" s="9">
        <v>51</v>
      </c>
      <c r="B60" s="17" t="s">
        <v>55</v>
      </c>
      <c r="C60" s="72" t="s">
        <v>98</v>
      </c>
      <c r="D60" s="85"/>
      <c r="E60" s="103">
        <v>94000</v>
      </c>
      <c r="F60" s="95">
        <f t="shared" si="0"/>
        <v>884924</v>
      </c>
      <c r="G60" s="94">
        <v>978924</v>
      </c>
      <c r="H60" s="95">
        <f t="shared" si="1"/>
        <v>73200</v>
      </c>
      <c r="I60" s="94">
        <v>1052124</v>
      </c>
      <c r="J60" s="94">
        <f t="shared" si="24"/>
        <v>497920</v>
      </c>
      <c r="K60" s="16">
        <v>1550044</v>
      </c>
    </row>
    <row r="61" spans="1:11" ht="15.75" x14ac:dyDescent="0.25">
      <c r="A61" s="9">
        <v>52</v>
      </c>
      <c r="B61" s="17" t="s">
        <v>55</v>
      </c>
      <c r="C61" s="72" t="s">
        <v>99</v>
      </c>
      <c r="D61" s="85"/>
      <c r="E61" s="103">
        <v>0</v>
      </c>
      <c r="F61" s="95">
        <f t="shared" si="0"/>
        <v>0</v>
      </c>
      <c r="G61" s="94">
        <v>0</v>
      </c>
      <c r="H61" s="95">
        <f t="shared" si="1"/>
        <v>0</v>
      </c>
      <c r="I61" s="94">
        <v>0</v>
      </c>
      <c r="J61" s="94">
        <f t="shared" si="24"/>
        <v>0</v>
      </c>
      <c r="K61" s="16">
        <v>0</v>
      </c>
    </row>
    <row r="62" spans="1:11" ht="15.75" x14ac:dyDescent="0.25">
      <c r="A62" s="9">
        <v>53</v>
      </c>
      <c r="B62" s="17" t="s">
        <v>55</v>
      </c>
      <c r="C62" s="72" t="s">
        <v>100</v>
      </c>
      <c r="D62" s="85"/>
      <c r="E62" s="103">
        <v>20000</v>
      </c>
      <c r="F62" s="95">
        <f t="shared" si="0"/>
        <v>188400</v>
      </c>
      <c r="G62" s="94">
        <v>208400</v>
      </c>
      <c r="H62" s="95">
        <f t="shared" si="1"/>
        <v>0</v>
      </c>
      <c r="I62" s="94">
        <v>208400</v>
      </c>
      <c r="J62" s="94">
        <f t="shared" si="24"/>
        <v>0</v>
      </c>
      <c r="K62" s="16">
        <v>208400</v>
      </c>
    </row>
    <row r="63" spans="1:11" ht="15.75" x14ac:dyDescent="0.25">
      <c r="A63" s="9">
        <v>54</v>
      </c>
      <c r="B63" s="17" t="s">
        <v>55</v>
      </c>
      <c r="C63" s="72" t="s">
        <v>101</v>
      </c>
      <c r="D63" s="85"/>
      <c r="E63" s="103">
        <v>100000</v>
      </c>
      <c r="F63" s="95">
        <f t="shared" si="0"/>
        <v>941556</v>
      </c>
      <c r="G63" s="94">
        <v>1041556</v>
      </c>
      <c r="H63" s="95">
        <f t="shared" si="1"/>
        <v>0</v>
      </c>
      <c r="I63" s="94">
        <v>1041556</v>
      </c>
      <c r="J63" s="94">
        <f t="shared" si="24"/>
        <v>0</v>
      </c>
      <c r="K63" s="16">
        <v>1041556</v>
      </c>
    </row>
    <row r="64" spans="1:11" ht="15.75" x14ac:dyDescent="0.25">
      <c r="A64" s="9">
        <v>55</v>
      </c>
      <c r="B64" s="17" t="s">
        <v>55</v>
      </c>
      <c r="C64" s="72" t="s">
        <v>102</v>
      </c>
      <c r="D64" s="85"/>
      <c r="E64" s="103">
        <v>0</v>
      </c>
      <c r="F64" s="95">
        <f t="shared" si="0"/>
        <v>0</v>
      </c>
      <c r="G64" s="94">
        <v>0</v>
      </c>
      <c r="H64" s="95">
        <f t="shared" si="1"/>
        <v>0</v>
      </c>
      <c r="I64" s="94">
        <v>0</v>
      </c>
      <c r="J64" s="94">
        <f t="shared" si="24"/>
        <v>0</v>
      </c>
      <c r="K64" s="16">
        <v>0</v>
      </c>
    </row>
    <row r="65" spans="1:11" ht="15.75" x14ac:dyDescent="0.25">
      <c r="A65" s="9">
        <v>56</v>
      </c>
      <c r="B65" s="10">
        <v>44</v>
      </c>
      <c r="C65" s="70" t="s">
        <v>103</v>
      </c>
      <c r="D65" s="83" t="s">
        <v>104</v>
      </c>
      <c r="E65" s="100">
        <f>SUM(E66:E69)</f>
        <v>9290000</v>
      </c>
      <c r="F65" s="90">
        <f t="shared" ref="F65:K65" si="26">SUM(F66:F69)</f>
        <v>4739789</v>
      </c>
      <c r="G65" s="91">
        <f t="shared" si="26"/>
        <v>14029789</v>
      </c>
      <c r="H65" s="90">
        <f t="shared" si="26"/>
        <v>4802065</v>
      </c>
      <c r="I65" s="90">
        <f t="shared" si="26"/>
        <v>18831854</v>
      </c>
      <c r="J65" s="90">
        <f t="shared" si="26"/>
        <v>3668146</v>
      </c>
      <c r="K65" s="11">
        <f t="shared" si="26"/>
        <v>22500000</v>
      </c>
    </row>
    <row r="66" spans="1:11" ht="15.75" x14ac:dyDescent="0.25">
      <c r="A66" s="9">
        <v>57</v>
      </c>
      <c r="B66" s="17" t="s">
        <v>55</v>
      </c>
      <c r="C66" s="72" t="s">
        <v>105</v>
      </c>
      <c r="D66" s="85"/>
      <c r="E66" s="103">
        <v>15000</v>
      </c>
      <c r="F66" s="95">
        <f t="shared" si="0"/>
        <v>0</v>
      </c>
      <c r="G66" s="94">
        <v>15000</v>
      </c>
      <c r="H66" s="95">
        <v>2000000</v>
      </c>
      <c r="I66" s="94">
        <v>2015000</v>
      </c>
      <c r="J66" s="94">
        <f t="shared" si="24"/>
        <v>0</v>
      </c>
      <c r="K66" s="16">
        <v>2015000</v>
      </c>
    </row>
    <row r="67" spans="1:11" ht="15.75" x14ac:dyDescent="0.25">
      <c r="A67" s="9">
        <v>58</v>
      </c>
      <c r="B67" s="17" t="s">
        <v>55</v>
      </c>
      <c r="C67" s="72" t="s">
        <v>106</v>
      </c>
      <c r="D67" s="85"/>
      <c r="E67" s="103">
        <v>640000</v>
      </c>
      <c r="F67" s="95">
        <f t="shared" si="0"/>
        <v>334100</v>
      </c>
      <c r="G67" s="94">
        <v>974100</v>
      </c>
      <c r="H67" s="95">
        <f t="shared" si="1"/>
        <v>0</v>
      </c>
      <c r="I67" s="94">
        <v>974100</v>
      </c>
      <c r="J67" s="94">
        <f t="shared" si="24"/>
        <v>0</v>
      </c>
      <c r="K67" s="16">
        <v>974100</v>
      </c>
    </row>
    <row r="68" spans="1:11" ht="15.75" x14ac:dyDescent="0.25">
      <c r="A68" s="9">
        <v>59</v>
      </c>
      <c r="B68" s="17" t="s">
        <v>55</v>
      </c>
      <c r="C68" s="72" t="s">
        <v>107</v>
      </c>
      <c r="D68" s="85"/>
      <c r="E68" s="103">
        <v>565000</v>
      </c>
      <c r="F68" s="95">
        <f t="shared" si="0"/>
        <v>288011</v>
      </c>
      <c r="G68" s="94">
        <v>853011</v>
      </c>
      <c r="H68" s="95">
        <f t="shared" si="1"/>
        <v>0</v>
      </c>
      <c r="I68" s="94">
        <v>853011</v>
      </c>
      <c r="J68" s="94">
        <f t="shared" si="24"/>
        <v>0</v>
      </c>
      <c r="K68" s="16">
        <v>853011</v>
      </c>
    </row>
    <row r="69" spans="1:11" ht="15.75" x14ac:dyDescent="0.25">
      <c r="A69" s="9">
        <v>60</v>
      </c>
      <c r="B69" s="17" t="s">
        <v>55</v>
      </c>
      <c r="C69" s="72" t="s">
        <v>108</v>
      </c>
      <c r="D69" s="85"/>
      <c r="E69" s="103">
        <v>8070000</v>
      </c>
      <c r="F69" s="95">
        <f t="shared" si="0"/>
        <v>4117678</v>
      </c>
      <c r="G69" s="94">
        <v>12187678</v>
      </c>
      <c r="H69" s="95">
        <f t="shared" si="1"/>
        <v>2802065</v>
      </c>
      <c r="I69" s="94">
        <v>14989743</v>
      </c>
      <c r="J69" s="94">
        <f t="shared" si="24"/>
        <v>3668146</v>
      </c>
      <c r="K69" s="16">
        <v>18657889</v>
      </c>
    </row>
    <row r="70" spans="1:11" ht="15.75" x14ac:dyDescent="0.25">
      <c r="A70" s="9">
        <v>61</v>
      </c>
      <c r="B70" s="13">
        <v>46</v>
      </c>
      <c r="C70" s="71" t="s">
        <v>109</v>
      </c>
      <c r="D70" s="84" t="s">
        <v>110</v>
      </c>
      <c r="E70" s="101">
        <f>E50+E55+E56+E57+E58+E59+E65</f>
        <v>25196000</v>
      </c>
      <c r="F70" s="92">
        <f t="shared" ref="F70" si="27">F50+F56+F57+F58+F59+F65</f>
        <v>15104642</v>
      </c>
      <c r="G70" s="93">
        <f t="shared" ref="G70:K70" si="28">G50+G55+G56+G57+G58+G59+G65</f>
        <v>40300642</v>
      </c>
      <c r="H70" s="92">
        <f t="shared" si="28"/>
        <v>6003947</v>
      </c>
      <c r="I70" s="93">
        <f t="shared" si="28"/>
        <v>46304589</v>
      </c>
      <c r="J70" s="93">
        <f t="shared" si="28"/>
        <v>8745451</v>
      </c>
      <c r="K70" s="14">
        <f t="shared" si="28"/>
        <v>55050040</v>
      </c>
    </row>
    <row r="71" spans="1:11" ht="15.75" x14ac:dyDescent="0.25">
      <c r="A71" s="9">
        <v>62</v>
      </c>
      <c r="B71" s="10">
        <v>47</v>
      </c>
      <c r="C71" s="70" t="s">
        <v>111</v>
      </c>
      <c r="D71" s="83" t="s">
        <v>112</v>
      </c>
      <c r="E71" s="100">
        <v>218000</v>
      </c>
      <c r="F71" s="90">
        <f t="shared" si="0"/>
        <v>-218000</v>
      </c>
      <c r="G71" s="91">
        <v>0</v>
      </c>
      <c r="H71" s="90">
        <f t="shared" si="1"/>
        <v>276500</v>
      </c>
      <c r="I71" s="91">
        <v>276500</v>
      </c>
      <c r="J71" s="91">
        <f t="shared" si="24"/>
        <v>46083</v>
      </c>
      <c r="K71" s="12">
        <v>322583</v>
      </c>
    </row>
    <row r="72" spans="1:11" ht="15.75" x14ac:dyDescent="0.25">
      <c r="A72" s="9">
        <v>63</v>
      </c>
      <c r="B72" s="10">
        <v>48</v>
      </c>
      <c r="C72" s="70" t="s">
        <v>113</v>
      </c>
      <c r="D72" s="83" t="s">
        <v>114</v>
      </c>
      <c r="E72" s="100">
        <v>718000</v>
      </c>
      <c r="F72" s="90">
        <f t="shared" si="0"/>
        <v>293470</v>
      </c>
      <c r="G72" s="91">
        <v>1011470</v>
      </c>
      <c r="H72" s="90">
        <v>121396</v>
      </c>
      <c r="I72" s="91">
        <v>1132866</v>
      </c>
      <c r="J72" s="91">
        <f t="shared" si="24"/>
        <v>217134</v>
      </c>
      <c r="K72" s="12">
        <v>1350000</v>
      </c>
    </row>
    <row r="73" spans="1:11" ht="15.75" x14ac:dyDescent="0.25">
      <c r="A73" s="9">
        <v>64</v>
      </c>
      <c r="B73" s="13">
        <v>49</v>
      </c>
      <c r="C73" s="71" t="s">
        <v>115</v>
      </c>
      <c r="D73" s="84" t="s">
        <v>116</v>
      </c>
      <c r="E73" s="101">
        <f>SUM(E71:E72)</f>
        <v>936000</v>
      </c>
      <c r="F73" s="92">
        <f t="shared" ref="F73:K73" si="29">SUM(F71:F72)</f>
        <v>75470</v>
      </c>
      <c r="G73" s="93">
        <f t="shared" si="29"/>
        <v>1011470</v>
      </c>
      <c r="H73" s="92">
        <f t="shared" si="29"/>
        <v>397896</v>
      </c>
      <c r="I73" s="93">
        <f t="shared" si="29"/>
        <v>1409366</v>
      </c>
      <c r="J73" s="93">
        <f t="shared" si="29"/>
        <v>263217</v>
      </c>
      <c r="K73" s="14">
        <f t="shared" si="29"/>
        <v>1672583</v>
      </c>
    </row>
    <row r="74" spans="1:11" ht="15.75" x14ac:dyDescent="0.25">
      <c r="A74" s="9">
        <v>65</v>
      </c>
      <c r="B74" s="10">
        <v>50</v>
      </c>
      <c r="C74" s="70" t="s">
        <v>117</v>
      </c>
      <c r="D74" s="83" t="s">
        <v>118</v>
      </c>
      <c r="E74" s="100">
        <v>10323120</v>
      </c>
      <c r="F74" s="90">
        <f t="shared" si="0"/>
        <v>8900796</v>
      </c>
      <c r="G74" s="91">
        <v>19223916</v>
      </c>
      <c r="H74" s="90">
        <v>870961</v>
      </c>
      <c r="I74" s="91">
        <v>20094877</v>
      </c>
      <c r="J74" s="91">
        <f t="shared" si="24"/>
        <v>4405123</v>
      </c>
      <c r="K74" s="12">
        <v>24500000</v>
      </c>
    </row>
    <row r="75" spans="1:11" ht="15.75" x14ac:dyDescent="0.25">
      <c r="A75" s="9">
        <v>66</v>
      </c>
      <c r="B75" s="10">
        <v>59</v>
      </c>
      <c r="C75" s="70" t="s">
        <v>119</v>
      </c>
      <c r="D75" s="83" t="s">
        <v>120</v>
      </c>
      <c r="E75" s="100">
        <f>SUM(E76:E79)</f>
        <v>360000</v>
      </c>
      <c r="F75" s="90">
        <f t="shared" ref="F75:K75" si="30">SUM(F76:F79)</f>
        <v>188811</v>
      </c>
      <c r="G75" s="91">
        <f t="shared" si="30"/>
        <v>548811</v>
      </c>
      <c r="H75" s="90">
        <f t="shared" si="30"/>
        <v>0</v>
      </c>
      <c r="I75" s="91">
        <f t="shared" si="30"/>
        <v>548811</v>
      </c>
      <c r="J75" s="91">
        <f t="shared" si="30"/>
        <v>271189</v>
      </c>
      <c r="K75" s="12">
        <f t="shared" si="30"/>
        <v>820000</v>
      </c>
    </row>
    <row r="76" spans="1:11" ht="15.75" x14ac:dyDescent="0.25">
      <c r="A76" s="9">
        <v>67</v>
      </c>
      <c r="B76" s="17" t="s">
        <v>55</v>
      </c>
      <c r="C76" s="72" t="s">
        <v>121</v>
      </c>
      <c r="D76" s="85"/>
      <c r="E76" s="103">
        <v>290000</v>
      </c>
      <c r="F76" s="95">
        <f t="shared" si="0"/>
        <v>178081</v>
      </c>
      <c r="G76" s="94">
        <v>468081</v>
      </c>
      <c r="H76" s="95">
        <f t="shared" ref="H76:H108" si="31">I76-G76</f>
        <v>0</v>
      </c>
      <c r="I76" s="94">
        <v>468081</v>
      </c>
      <c r="J76" s="94">
        <f t="shared" si="24"/>
        <v>271189</v>
      </c>
      <c r="K76" s="16">
        <v>739270</v>
      </c>
    </row>
    <row r="77" spans="1:11" ht="15.75" x14ac:dyDescent="0.25">
      <c r="A77" s="9">
        <v>68</v>
      </c>
      <c r="B77" s="17" t="s">
        <v>55</v>
      </c>
      <c r="C77" s="72" t="s">
        <v>122</v>
      </c>
      <c r="D77" s="85"/>
      <c r="E77" s="103">
        <v>50000</v>
      </c>
      <c r="F77" s="95">
        <f t="shared" ref="F77:F108" si="32">G77-E77</f>
        <v>10730</v>
      </c>
      <c r="G77" s="94">
        <v>60730</v>
      </c>
      <c r="H77" s="95">
        <f t="shared" si="31"/>
        <v>0</v>
      </c>
      <c r="I77" s="94">
        <v>60730</v>
      </c>
      <c r="J77" s="94">
        <f t="shared" si="24"/>
        <v>0</v>
      </c>
      <c r="K77" s="16">
        <v>60730</v>
      </c>
    </row>
    <row r="78" spans="1:11" ht="15.75" x14ac:dyDescent="0.25">
      <c r="A78" s="9">
        <v>69</v>
      </c>
      <c r="B78" s="17" t="s">
        <v>55</v>
      </c>
      <c r="C78" s="72" t="s">
        <v>123</v>
      </c>
      <c r="D78" s="85"/>
      <c r="E78" s="103">
        <v>20000</v>
      </c>
      <c r="F78" s="95">
        <f t="shared" si="32"/>
        <v>0</v>
      </c>
      <c r="G78" s="94">
        <v>20000</v>
      </c>
      <c r="H78" s="95">
        <f t="shared" si="31"/>
        <v>0</v>
      </c>
      <c r="I78" s="94">
        <v>20000</v>
      </c>
      <c r="J78" s="94">
        <f t="shared" si="24"/>
        <v>0</v>
      </c>
      <c r="K78" s="16">
        <v>20000</v>
      </c>
    </row>
    <row r="79" spans="1:11" ht="15.75" x14ac:dyDescent="0.25">
      <c r="A79" s="9">
        <v>70</v>
      </c>
      <c r="B79" s="17" t="s">
        <v>55</v>
      </c>
      <c r="C79" s="72" t="s">
        <v>124</v>
      </c>
      <c r="D79" s="85"/>
      <c r="E79" s="103">
        <v>0</v>
      </c>
      <c r="F79" s="95">
        <f t="shared" si="32"/>
        <v>0</v>
      </c>
      <c r="G79" s="94"/>
      <c r="H79" s="95">
        <f t="shared" si="31"/>
        <v>0</v>
      </c>
      <c r="I79" s="94">
        <v>0</v>
      </c>
      <c r="J79" s="94">
        <f t="shared" si="24"/>
        <v>0</v>
      </c>
      <c r="K79" s="16">
        <v>0</v>
      </c>
    </row>
    <row r="80" spans="1:11" ht="15.75" x14ac:dyDescent="0.25">
      <c r="A80" s="9">
        <v>71</v>
      </c>
      <c r="B80" s="13">
        <v>60</v>
      </c>
      <c r="C80" s="71" t="s">
        <v>125</v>
      </c>
      <c r="D80" s="84" t="s">
        <v>126</v>
      </c>
      <c r="E80" s="101">
        <f>E74+E75</f>
        <v>10683120</v>
      </c>
      <c r="F80" s="92">
        <f t="shared" ref="F80:G80" si="33">F74+F75</f>
        <v>9089607</v>
      </c>
      <c r="G80" s="93">
        <f t="shared" si="33"/>
        <v>19772727</v>
      </c>
      <c r="H80" s="92">
        <f t="shared" ref="H80:I80" si="34">H74+H75</f>
        <v>870961</v>
      </c>
      <c r="I80" s="93">
        <f t="shared" si="34"/>
        <v>20643688</v>
      </c>
      <c r="J80" s="93">
        <f t="shared" ref="J80:K80" si="35">J74+J75</f>
        <v>4676312</v>
      </c>
      <c r="K80" s="14">
        <f t="shared" si="35"/>
        <v>25320000</v>
      </c>
    </row>
    <row r="81" spans="1:11" ht="15.75" x14ac:dyDescent="0.25">
      <c r="A81" s="9">
        <v>72</v>
      </c>
      <c r="B81" s="18">
        <v>61</v>
      </c>
      <c r="C81" s="73" t="s">
        <v>127</v>
      </c>
      <c r="D81" s="86" t="s">
        <v>128</v>
      </c>
      <c r="E81" s="101">
        <f>E41+E49+E70+E73+E80</f>
        <v>53486120</v>
      </c>
      <c r="F81" s="92">
        <f>F41+F49+F70+F73+F80</f>
        <v>46717419</v>
      </c>
      <c r="G81" s="93">
        <f>G41+G49+G70+G73+G80</f>
        <v>100203539</v>
      </c>
      <c r="H81" s="92">
        <f t="shared" ref="H81:I81" si="36">H41+H49+H70+H73+H80</f>
        <v>8086880</v>
      </c>
      <c r="I81" s="93">
        <f t="shared" si="36"/>
        <v>108290419</v>
      </c>
      <c r="J81" s="93">
        <f t="shared" ref="J81:K81" si="37">J41+J49+J70+J73+J80</f>
        <v>23402204</v>
      </c>
      <c r="K81" s="14">
        <f t="shared" si="37"/>
        <v>131692623</v>
      </c>
    </row>
    <row r="82" spans="1:11" ht="15.75" x14ac:dyDescent="0.25">
      <c r="A82" s="9">
        <v>73</v>
      </c>
      <c r="B82" s="10">
        <v>98</v>
      </c>
      <c r="C82" s="74" t="s">
        <v>129</v>
      </c>
      <c r="D82" s="83" t="s">
        <v>130</v>
      </c>
      <c r="E82" s="100">
        <f>SUM(E83:E85)</f>
        <v>2400000</v>
      </c>
      <c r="F82" s="90">
        <f t="shared" ref="F82:K82" si="38">SUM(F83:F85)</f>
        <v>-2400000</v>
      </c>
      <c r="G82" s="97">
        <f t="shared" si="38"/>
        <v>0</v>
      </c>
      <c r="H82" s="90">
        <f t="shared" si="38"/>
        <v>903911</v>
      </c>
      <c r="I82" s="97">
        <f t="shared" si="38"/>
        <v>903911</v>
      </c>
      <c r="J82" s="97">
        <f t="shared" si="38"/>
        <v>196089</v>
      </c>
      <c r="K82" s="19">
        <f t="shared" si="38"/>
        <v>1100000</v>
      </c>
    </row>
    <row r="83" spans="1:11" ht="15.75" x14ac:dyDescent="0.25">
      <c r="A83" s="9">
        <v>74</v>
      </c>
      <c r="B83" s="17" t="s">
        <v>55</v>
      </c>
      <c r="C83" s="72" t="s">
        <v>131</v>
      </c>
      <c r="D83" s="85"/>
      <c r="E83" s="103">
        <v>800000</v>
      </c>
      <c r="F83" s="95">
        <f t="shared" si="32"/>
        <v>-800000</v>
      </c>
      <c r="G83" s="94">
        <v>0</v>
      </c>
      <c r="H83" s="95">
        <f t="shared" si="31"/>
        <v>0</v>
      </c>
      <c r="I83" s="94">
        <v>0</v>
      </c>
      <c r="J83" s="94">
        <f t="shared" ref="J83:J85" si="39">K83-I83</f>
        <v>196089</v>
      </c>
      <c r="K83" s="16">
        <v>196089</v>
      </c>
    </row>
    <row r="84" spans="1:11" ht="15.75" x14ac:dyDescent="0.25">
      <c r="A84" s="9">
        <v>75</v>
      </c>
      <c r="B84" s="17" t="s">
        <v>55</v>
      </c>
      <c r="C84" s="72" t="s">
        <v>132</v>
      </c>
      <c r="D84" s="85"/>
      <c r="E84" s="103">
        <v>0</v>
      </c>
      <c r="F84" s="95">
        <f t="shared" si="32"/>
        <v>0</v>
      </c>
      <c r="G84" s="94">
        <v>0</v>
      </c>
      <c r="H84" s="95">
        <f t="shared" si="31"/>
        <v>0</v>
      </c>
      <c r="I84" s="94">
        <v>0</v>
      </c>
      <c r="J84" s="94">
        <f t="shared" si="39"/>
        <v>0</v>
      </c>
      <c r="K84" s="16">
        <v>0</v>
      </c>
    </row>
    <row r="85" spans="1:11" ht="15.75" x14ac:dyDescent="0.25">
      <c r="A85" s="9">
        <v>76</v>
      </c>
      <c r="B85" s="17" t="s">
        <v>55</v>
      </c>
      <c r="C85" s="72" t="s">
        <v>133</v>
      </c>
      <c r="D85" s="85"/>
      <c r="E85" s="103">
        <v>1600000</v>
      </c>
      <c r="F85" s="95">
        <f t="shared" si="32"/>
        <v>-1600000</v>
      </c>
      <c r="G85" s="94">
        <v>0</v>
      </c>
      <c r="H85" s="95">
        <f t="shared" si="31"/>
        <v>903911</v>
      </c>
      <c r="I85" s="94">
        <v>903911</v>
      </c>
      <c r="J85" s="94">
        <f t="shared" si="39"/>
        <v>0</v>
      </c>
      <c r="K85" s="16">
        <v>903911</v>
      </c>
    </row>
    <row r="86" spans="1:11" ht="15.75" x14ac:dyDescent="0.25">
      <c r="A86" s="9">
        <v>77</v>
      </c>
      <c r="B86" s="10">
        <v>101</v>
      </c>
      <c r="C86" s="74" t="s">
        <v>134</v>
      </c>
      <c r="D86" s="83" t="s">
        <v>135</v>
      </c>
      <c r="E86" s="100">
        <f>SUM(E87:E93)</f>
        <v>20543871</v>
      </c>
      <c r="F86" s="90">
        <f t="shared" ref="F86:K86" si="40">SUM(F87:F93)</f>
        <v>-17488631</v>
      </c>
      <c r="G86" s="97">
        <f t="shared" si="40"/>
        <v>3055240</v>
      </c>
      <c r="H86" s="90">
        <f t="shared" si="40"/>
        <v>276535</v>
      </c>
      <c r="I86" s="97">
        <f t="shared" si="40"/>
        <v>3331775</v>
      </c>
      <c r="J86" s="97">
        <f t="shared" si="40"/>
        <v>3000000</v>
      </c>
      <c r="K86" s="19">
        <f t="shared" si="40"/>
        <v>6331775</v>
      </c>
    </row>
    <row r="87" spans="1:11" ht="15.75" x14ac:dyDescent="0.25">
      <c r="A87" s="9">
        <v>78</v>
      </c>
      <c r="B87" s="17" t="s">
        <v>55</v>
      </c>
      <c r="C87" s="72" t="s">
        <v>136</v>
      </c>
      <c r="D87" s="85"/>
      <c r="E87" s="103">
        <v>2539355</v>
      </c>
      <c r="F87" s="95">
        <f t="shared" si="32"/>
        <v>-2539355</v>
      </c>
      <c r="G87" s="94">
        <v>0</v>
      </c>
      <c r="H87" s="95">
        <f t="shared" si="31"/>
        <v>0</v>
      </c>
      <c r="I87" s="94">
        <v>0</v>
      </c>
      <c r="J87" s="94">
        <f t="shared" ref="J87:J93" si="41">K87-I87</f>
        <v>0</v>
      </c>
      <c r="K87" s="16">
        <v>0</v>
      </c>
    </row>
    <row r="88" spans="1:11" ht="15.75" x14ac:dyDescent="0.25">
      <c r="A88" s="9">
        <v>79</v>
      </c>
      <c r="B88" s="17" t="s">
        <v>55</v>
      </c>
      <c r="C88" s="72" t="s">
        <v>137</v>
      </c>
      <c r="D88" s="85"/>
      <c r="E88" s="103">
        <v>150000</v>
      </c>
      <c r="F88" s="95">
        <f t="shared" si="32"/>
        <v>-150000</v>
      </c>
      <c r="G88" s="94">
        <v>0</v>
      </c>
      <c r="H88" s="95">
        <f t="shared" si="31"/>
        <v>0</v>
      </c>
      <c r="I88" s="94">
        <v>0</v>
      </c>
      <c r="J88" s="94">
        <f t="shared" si="41"/>
        <v>0</v>
      </c>
      <c r="K88" s="16">
        <v>0</v>
      </c>
    </row>
    <row r="89" spans="1:11" ht="15.75" x14ac:dyDescent="0.25">
      <c r="A89" s="9">
        <v>80</v>
      </c>
      <c r="B89" s="17" t="s">
        <v>55</v>
      </c>
      <c r="C89" s="72" t="s">
        <v>138</v>
      </c>
      <c r="D89" s="85"/>
      <c r="E89" s="103">
        <v>9775256</v>
      </c>
      <c r="F89" s="95">
        <f t="shared" si="32"/>
        <v>-6720016</v>
      </c>
      <c r="G89" s="94">
        <v>3055240</v>
      </c>
      <c r="H89" s="95">
        <f t="shared" si="31"/>
        <v>276535</v>
      </c>
      <c r="I89" s="94">
        <v>3331775</v>
      </c>
      <c r="J89" s="94">
        <f t="shared" si="41"/>
        <v>3000000</v>
      </c>
      <c r="K89" s="16">
        <v>6331775</v>
      </c>
    </row>
    <row r="90" spans="1:11" ht="15.75" x14ac:dyDescent="0.25">
      <c r="A90" s="9">
        <v>81</v>
      </c>
      <c r="B90" s="17" t="s">
        <v>55</v>
      </c>
      <c r="C90" s="72" t="s">
        <v>139</v>
      </c>
      <c r="D90" s="85"/>
      <c r="E90" s="103">
        <v>2537000</v>
      </c>
      <c r="F90" s="95">
        <f t="shared" si="32"/>
        <v>-2537000</v>
      </c>
      <c r="G90" s="94">
        <v>0</v>
      </c>
      <c r="H90" s="95">
        <f t="shared" si="31"/>
        <v>0</v>
      </c>
      <c r="I90" s="94">
        <v>0</v>
      </c>
      <c r="J90" s="94">
        <f t="shared" si="41"/>
        <v>0</v>
      </c>
      <c r="K90" s="16">
        <v>0</v>
      </c>
    </row>
    <row r="91" spans="1:11" ht="15.75" x14ac:dyDescent="0.25">
      <c r="A91" s="9">
        <v>82</v>
      </c>
      <c r="B91" s="17" t="s">
        <v>55</v>
      </c>
      <c r="C91" s="72" t="s">
        <v>140</v>
      </c>
      <c r="D91" s="85"/>
      <c r="E91" s="103">
        <v>2000000</v>
      </c>
      <c r="F91" s="95">
        <f t="shared" si="32"/>
        <v>-2000000</v>
      </c>
      <c r="G91" s="94">
        <v>0</v>
      </c>
      <c r="H91" s="95">
        <f t="shared" si="31"/>
        <v>0</v>
      </c>
      <c r="I91" s="94">
        <v>0</v>
      </c>
      <c r="J91" s="94">
        <f t="shared" si="41"/>
        <v>0</v>
      </c>
      <c r="K91" s="16">
        <v>0</v>
      </c>
    </row>
    <row r="92" spans="1:11" ht="15.75" x14ac:dyDescent="0.25">
      <c r="A92" s="9">
        <v>83</v>
      </c>
      <c r="B92" s="17" t="s">
        <v>55</v>
      </c>
      <c r="C92" s="72" t="s">
        <v>141</v>
      </c>
      <c r="D92" s="85"/>
      <c r="E92" s="103">
        <v>2842260</v>
      </c>
      <c r="F92" s="95">
        <f t="shared" si="32"/>
        <v>-2842260</v>
      </c>
      <c r="G92" s="94">
        <v>0</v>
      </c>
      <c r="H92" s="95">
        <f t="shared" si="31"/>
        <v>0</v>
      </c>
      <c r="I92" s="94">
        <v>0</v>
      </c>
      <c r="J92" s="94">
        <f t="shared" si="41"/>
        <v>0</v>
      </c>
      <c r="K92" s="16">
        <v>0</v>
      </c>
    </row>
    <row r="93" spans="1:11" ht="15.75" x14ac:dyDescent="0.25">
      <c r="A93" s="9">
        <v>84</v>
      </c>
      <c r="B93" s="17" t="s">
        <v>55</v>
      </c>
      <c r="C93" s="72" t="s">
        <v>142</v>
      </c>
      <c r="D93" s="85"/>
      <c r="E93" s="103">
        <v>700000</v>
      </c>
      <c r="F93" s="95">
        <f t="shared" si="32"/>
        <v>-700000</v>
      </c>
      <c r="G93" s="94">
        <v>0</v>
      </c>
      <c r="H93" s="95">
        <f t="shared" si="31"/>
        <v>0</v>
      </c>
      <c r="I93" s="94">
        <v>0</v>
      </c>
      <c r="J93" s="94">
        <f t="shared" si="41"/>
        <v>0</v>
      </c>
      <c r="K93" s="16">
        <v>0</v>
      </c>
    </row>
    <row r="94" spans="1:11" ht="31.5" x14ac:dyDescent="0.25">
      <c r="A94" s="9">
        <v>85</v>
      </c>
      <c r="B94" s="13">
        <v>121</v>
      </c>
      <c r="C94" s="75" t="s">
        <v>143</v>
      </c>
      <c r="D94" s="84" t="s">
        <v>144</v>
      </c>
      <c r="E94" s="101">
        <f>E82+E86</f>
        <v>22943871</v>
      </c>
      <c r="F94" s="92">
        <f t="shared" ref="F94:K94" si="42">F82+F86</f>
        <v>-19888631</v>
      </c>
      <c r="G94" s="98">
        <f t="shared" si="42"/>
        <v>3055240</v>
      </c>
      <c r="H94" s="92">
        <f t="shared" si="42"/>
        <v>1180446</v>
      </c>
      <c r="I94" s="98">
        <f t="shared" si="42"/>
        <v>4235686</v>
      </c>
      <c r="J94" s="98">
        <f t="shared" si="42"/>
        <v>3196089</v>
      </c>
      <c r="K94" s="20">
        <f t="shared" si="42"/>
        <v>7431775</v>
      </c>
    </row>
    <row r="95" spans="1:11" ht="15.75" x14ac:dyDescent="0.25">
      <c r="A95" s="9">
        <v>86</v>
      </c>
      <c r="B95" s="10">
        <v>151</v>
      </c>
      <c r="C95" s="74" t="s">
        <v>145</v>
      </c>
      <c r="D95" s="83" t="s">
        <v>146</v>
      </c>
      <c r="E95" s="100">
        <v>0</v>
      </c>
      <c r="F95" s="90">
        <f t="shared" si="32"/>
        <v>1305328</v>
      </c>
      <c r="G95" s="97">
        <v>1305328</v>
      </c>
      <c r="H95" s="90">
        <f t="shared" si="31"/>
        <v>0</v>
      </c>
      <c r="I95" s="97">
        <v>1305328</v>
      </c>
      <c r="J95" s="97">
        <f t="shared" ref="J95:J98" si="43">K95-I95</f>
        <v>217555</v>
      </c>
      <c r="K95" s="19">
        <v>1522883</v>
      </c>
    </row>
    <row r="96" spans="1:11" ht="31.5" x14ac:dyDescent="0.25">
      <c r="A96" s="9">
        <v>87</v>
      </c>
      <c r="B96" s="10">
        <v>164</v>
      </c>
      <c r="C96" s="74" t="s">
        <v>147</v>
      </c>
      <c r="D96" s="83" t="s">
        <v>148</v>
      </c>
      <c r="E96" s="100">
        <v>0</v>
      </c>
      <c r="F96" s="90">
        <f t="shared" si="32"/>
        <v>200000</v>
      </c>
      <c r="G96" s="97">
        <v>200000</v>
      </c>
      <c r="H96" s="90">
        <f t="shared" si="31"/>
        <v>0</v>
      </c>
      <c r="I96" s="97">
        <v>200000</v>
      </c>
      <c r="J96" s="97">
        <f t="shared" si="43"/>
        <v>-100000</v>
      </c>
      <c r="K96" s="19">
        <v>100000</v>
      </c>
    </row>
    <row r="97" spans="1:11" ht="15.75" x14ac:dyDescent="0.25">
      <c r="A97" s="9">
        <v>88</v>
      </c>
      <c r="B97" s="10">
        <v>179</v>
      </c>
      <c r="C97" s="74" t="s">
        <v>149</v>
      </c>
      <c r="D97" s="83" t="s">
        <v>150</v>
      </c>
      <c r="E97" s="100">
        <v>20262104</v>
      </c>
      <c r="F97" s="90">
        <f t="shared" si="32"/>
        <v>-20262104</v>
      </c>
      <c r="G97" s="97">
        <v>0</v>
      </c>
      <c r="H97" s="90">
        <f t="shared" si="31"/>
        <v>2600000</v>
      </c>
      <c r="I97" s="97">
        <v>2600000</v>
      </c>
      <c r="J97" s="97">
        <f t="shared" si="43"/>
        <v>400000</v>
      </c>
      <c r="K97" s="19">
        <v>3000000</v>
      </c>
    </row>
    <row r="98" spans="1:11" ht="15.75" x14ac:dyDescent="0.25">
      <c r="A98" s="9">
        <v>89</v>
      </c>
      <c r="B98" s="10">
        <v>190</v>
      </c>
      <c r="C98" s="76" t="s">
        <v>151</v>
      </c>
      <c r="D98" s="83" t="s">
        <v>152</v>
      </c>
      <c r="E98" s="100">
        <v>10614659</v>
      </c>
      <c r="F98" s="90">
        <f t="shared" si="32"/>
        <v>-10614659</v>
      </c>
      <c r="G98" s="99">
        <v>0</v>
      </c>
      <c r="H98" s="90">
        <f t="shared" si="31"/>
        <v>0</v>
      </c>
      <c r="I98" s="99">
        <v>0</v>
      </c>
      <c r="J98" s="99">
        <f t="shared" si="43"/>
        <v>40283963</v>
      </c>
      <c r="K98" s="21">
        <v>40283963</v>
      </c>
    </row>
    <row r="99" spans="1:11" ht="31.5" x14ac:dyDescent="0.25">
      <c r="A99" s="9">
        <v>90</v>
      </c>
      <c r="B99" s="13">
        <v>191</v>
      </c>
      <c r="C99" s="75" t="s">
        <v>153</v>
      </c>
      <c r="D99" s="84" t="s">
        <v>154</v>
      </c>
      <c r="E99" s="101">
        <f>E95+E96+E97+E98</f>
        <v>30876763</v>
      </c>
      <c r="F99" s="92">
        <f t="shared" ref="F99:K99" si="44">F95+F96+F97+F98</f>
        <v>-29371435</v>
      </c>
      <c r="G99" s="98">
        <f t="shared" si="44"/>
        <v>1505328</v>
      </c>
      <c r="H99" s="92">
        <f t="shared" si="44"/>
        <v>2600000</v>
      </c>
      <c r="I99" s="98">
        <f t="shared" si="44"/>
        <v>4105328</v>
      </c>
      <c r="J99" s="98">
        <f t="shared" si="44"/>
        <v>40801518</v>
      </c>
      <c r="K99" s="20">
        <f t="shared" si="44"/>
        <v>44906846</v>
      </c>
    </row>
    <row r="100" spans="1:11" ht="15.75" x14ac:dyDescent="0.25">
      <c r="A100" s="9">
        <v>91</v>
      </c>
      <c r="B100" s="10">
        <v>193</v>
      </c>
      <c r="C100" s="77" t="s">
        <v>155</v>
      </c>
      <c r="D100" s="83" t="s">
        <v>156</v>
      </c>
      <c r="E100" s="100">
        <v>10000000</v>
      </c>
      <c r="F100" s="90">
        <f t="shared" si="32"/>
        <v>-3392763</v>
      </c>
      <c r="G100" s="90">
        <v>6607237</v>
      </c>
      <c r="H100" s="90">
        <v>210000</v>
      </c>
      <c r="I100" s="90">
        <v>6817237</v>
      </c>
      <c r="J100" s="90">
        <f t="shared" ref="J100:J103" si="45">K100-I100</f>
        <v>1136206</v>
      </c>
      <c r="K100" s="11">
        <v>7953443</v>
      </c>
    </row>
    <row r="101" spans="1:11" ht="15.75" x14ac:dyDescent="0.25">
      <c r="A101" s="9">
        <v>92</v>
      </c>
      <c r="B101" s="10">
        <v>195</v>
      </c>
      <c r="C101" s="77" t="s">
        <v>157</v>
      </c>
      <c r="D101" s="83" t="s">
        <v>158</v>
      </c>
      <c r="E101" s="100">
        <v>0</v>
      </c>
      <c r="F101" s="90">
        <f t="shared" si="32"/>
        <v>2654925</v>
      </c>
      <c r="G101" s="90">
        <v>2654925</v>
      </c>
      <c r="H101" s="90">
        <f t="shared" si="31"/>
        <v>0</v>
      </c>
      <c r="I101" s="90">
        <v>2654925</v>
      </c>
      <c r="J101" s="90">
        <f t="shared" si="45"/>
        <v>545075</v>
      </c>
      <c r="K101" s="11">
        <v>3200000</v>
      </c>
    </row>
    <row r="102" spans="1:11" ht="15.75" x14ac:dyDescent="0.25">
      <c r="A102" s="9">
        <v>93</v>
      </c>
      <c r="B102" s="10">
        <v>196</v>
      </c>
      <c r="C102" s="77" t="s">
        <v>159</v>
      </c>
      <c r="D102" s="83" t="s">
        <v>160</v>
      </c>
      <c r="E102" s="100">
        <v>0</v>
      </c>
      <c r="F102" s="90">
        <f t="shared" si="32"/>
        <v>13727287</v>
      </c>
      <c r="G102" s="90">
        <v>13727287</v>
      </c>
      <c r="H102" s="90">
        <f t="shared" si="31"/>
        <v>350000</v>
      </c>
      <c r="I102" s="90">
        <v>14077287</v>
      </c>
      <c r="J102" s="90">
        <f t="shared" si="45"/>
        <v>3422713</v>
      </c>
      <c r="K102" s="11">
        <v>17500000</v>
      </c>
    </row>
    <row r="103" spans="1:11" ht="15.75" x14ac:dyDescent="0.25">
      <c r="A103" s="9">
        <v>94</v>
      </c>
      <c r="B103" s="10">
        <v>199</v>
      </c>
      <c r="C103" s="69" t="s">
        <v>161</v>
      </c>
      <c r="D103" s="83" t="s">
        <v>162</v>
      </c>
      <c r="E103" s="100">
        <v>2700000</v>
      </c>
      <c r="F103" s="90">
        <f t="shared" si="32"/>
        <v>2328705</v>
      </c>
      <c r="G103" s="90">
        <v>5028705</v>
      </c>
      <c r="H103" s="90">
        <v>56700</v>
      </c>
      <c r="I103" s="90">
        <v>5085405</v>
      </c>
      <c r="J103" s="90">
        <f t="shared" si="45"/>
        <v>1214595</v>
      </c>
      <c r="K103" s="11">
        <v>6300000</v>
      </c>
    </row>
    <row r="104" spans="1:11" ht="15.75" x14ac:dyDescent="0.25">
      <c r="A104" s="9">
        <v>95</v>
      </c>
      <c r="B104" s="13">
        <v>200</v>
      </c>
      <c r="C104" s="78" t="s">
        <v>163</v>
      </c>
      <c r="D104" s="84" t="s">
        <v>164</v>
      </c>
      <c r="E104" s="101">
        <f>SUM(E100:E103)</f>
        <v>12700000</v>
      </c>
      <c r="F104" s="92">
        <f t="shared" ref="F104:K104" si="46">SUM(F100:F103)</f>
        <v>15318154</v>
      </c>
      <c r="G104" s="92">
        <f t="shared" si="46"/>
        <v>28018154</v>
      </c>
      <c r="H104" s="92">
        <f t="shared" si="46"/>
        <v>616700</v>
      </c>
      <c r="I104" s="92">
        <f t="shared" si="46"/>
        <v>28634854</v>
      </c>
      <c r="J104" s="92">
        <f t="shared" si="46"/>
        <v>6318589</v>
      </c>
      <c r="K104" s="22">
        <f t="shared" si="46"/>
        <v>34953443</v>
      </c>
    </row>
    <row r="105" spans="1:11" ht="15.75" x14ac:dyDescent="0.25">
      <c r="A105" s="9">
        <v>96</v>
      </c>
      <c r="B105" s="10">
        <v>201</v>
      </c>
      <c r="C105" s="74" t="s">
        <v>165</v>
      </c>
      <c r="D105" s="83" t="s">
        <v>166</v>
      </c>
      <c r="E105" s="100">
        <v>132577316</v>
      </c>
      <c r="F105" s="90">
        <f t="shared" si="32"/>
        <v>-111808810</v>
      </c>
      <c r="G105" s="97">
        <v>20768506</v>
      </c>
      <c r="H105" s="90">
        <f t="shared" si="31"/>
        <v>0</v>
      </c>
      <c r="I105" s="97">
        <v>20768506</v>
      </c>
      <c r="J105" s="97">
        <f t="shared" ref="J105:J106" si="47">K105-I105</f>
        <v>15231494</v>
      </c>
      <c r="K105" s="19">
        <v>36000000</v>
      </c>
    </row>
    <row r="106" spans="1:11" ht="15.75" x14ac:dyDescent="0.25">
      <c r="A106" s="9">
        <v>97</v>
      </c>
      <c r="B106" s="10">
        <v>204</v>
      </c>
      <c r="C106" s="74" t="s">
        <v>167</v>
      </c>
      <c r="D106" s="83" t="s">
        <v>168</v>
      </c>
      <c r="E106" s="100">
        <v>0</v>
      </c>
      <c r="F106" s="90">
        <f t="shared" si="32"/>
        <v>5499497</v>
      </c>
      <c r="G106" s="97">
        <v>5499497</v>
      </c>
      <c r="H106" s="90">
        <f t="shared" si="31"/>
        <v>0</v>
      </c>
      <c r="I106" s="97">
        <v>5499497</v>
      </c>
      <c r="J106" s="97">
        <f t="shared" si="47"/>
        <v>4000503</v>
      </c>
      <c r="K106" s="19">
        <v>9500000</v>
      </c>
    </row>
    <row r="107" spans="1:11" ht="15.75" x14ac:dyDescent="0.25">
      <c r="A107" s="9">
        <v>98</v>
      </c>
      <c r="B107" s="13">
        <v>205</v>
      </c>
      <c r="C107" s="75" t="s">
        <v>169</v>
      </c>
      <c r="D107" s="84" t="s">
        <v>170</v>
      </c>
      <c r="E107" s="101">
        <f>SUM(E105:E106)</f>
        <v>132577316</v>
      </c>
      <c r="F107" s="92">
        <f t="shared" ref="F107:K107" si="48">SUM(F105:F106)</f>
        <v>-106309313</v>
      </c>
      <c r="G107" s="98">
        <f t="shared" si="48"/>
        <v>26268003</v>
      </c>
      <c r="H107" s="92">
        <f t="shared" si="48"/>
        <v>0</v>
      </c>
      <c r="I107" s="98">
        <f t="shared" si="48"/>
        <v>26268003</v>
      </c>
      <c r="J107" s="98">
        <f t="shared" si="48"/>
        <v>19231997</v>
      </c>
      <c r="K107" s="20">
        <f t="shared" si="48"/>
        <v>45500000</v>
      </c>
    </row>
    <row r="108" spans="1:11" ht="15.75" x14ac:dyDescent="0.25">
      <c r="A108" s="9">
        <v>99</v>
      </c>
      <c r="B108" s="10">
        <v>254</v>
      </c>
      <c r="C108" s="74" t="s">
        <v>171</v>
      </c>
      <c r="D108" s="83" t="s">
        <v>172</v>
      </c>
      <c r="E108" s="100">
        <v>500000</v>
      </c>
      <c r="F108" s="90">
        <f t="shared" si="32"/>
        <v>-500000</v>
      </c>
      <c r="G108" s="97">
        <v>0</v>
      </c>
      <c r="H108" s="90">
        <f t="shared" si="31"/>
        <v>0</v>
      </c>
      <c r="I108" s="97">
        <v>0</v>
      </c>
      <c r="J108" s="97">
        <f t="shared" ref="J108" si="49">K108-I108</f>
        <v>0</v>
      </c>
      <c r="K108" s="19">
        <v>0</v>
      </c>
    </row>
    <row r="109" spans="1:11" ht="32.25" thickBot="1" x14ac:dyDescent="0.3">
      <c r="A109" s="44">
        <v>100</v>
      </c>
      <c r="B109" s="18">
        <v>267</v>
      </c>
      <c r="C109" s="79" t="s">
        <v>173</v>
      </c>
      <c r="D109" s="86" t="s">
        <v>174</v>
      </c>
      <c r="E109" s="104">
        <f>SUM(E108)</f>
        <v>500000</v>
      </c>
      <c r="F109" s="105">
        <f t="shared" ref="F109:G109" si="50">SUM(F108)</f>
        <v>-500000</v>
      </c>
      <c r="G109" s="106">
        <f t="shared" si="50"/>
        <v>0</v>
      </c>
      <c r="H109" s="105">
        <f t="shared" ref="H109:I109" si="51">SUM(H108)</f>
        <v>0</v>
      </c>
      <c r="I109" s="106">
        <f t="shared" si="51"/>
        <v>0</v>
      </c>
      <c r="J109" s="106">
        <f t="shared" ref="J109:K109" si="52">SUM(J108)</f>
        <v>0</v>
      </c>
      <c r="K109" s="107">
        <f t="shared" si="52"/>
        <v>0</v>
      </c>
    </row>
    <row r="110" spans="1:11" ht="16.5" thickBot="1" x14ac:dyDescent="0.3">
      <c r="A110" s="48">
        <v>101</v>
      </c>
      <c r="B110" s="66">
        <v>268</v>
      </c>
      <c r="C110" s="80" t="s">
        <v>175</v>
      </c>
      <c r="D110" s="81" t="s">
        <v>176</v>
      </c>
      <c r="E110" s="87">
        <f>E20+E21+E81+E94+E99+E104+E107+E109</f>
        <v>367277934</v>
      </c>
      <c r="F110" s="88">
        <f>F20+F21+F81+F94+F99+F104+F107+F109</f>
        <v>59316244</v>
      </c>
      <c r="G110" s="88">
        <f>G20+G21+G81+G94+G99+G104+G107+G109</f>
        <v>426594178</v>
      </c>
      <c r="H110" s="88">
        <f t="shared" ref="H110:I110" si="53">H20+H21+H81+H94+H99+H104+H107+H109</f>
        <v>74438870</v>
      </c>
      <c r="I110" s="88">
        <f t="shared" si="53"/>
        <v>501033048</v>
      </c>
      <c r="J110" s="88">
        <f t="shared" ref="J110:K110" si="54">J20+J21+J81+J94+J99+J104+J107+J109</f>
        <v>149777537</v>
      </c>
      <c r="K110" s="89">
        <f t="shared" si="54"/>
        <v>650810585</v>
      </c>
    </row>
  </sheetData>
  <mergeCells count="14">
    <mergeCell ref="J6:J7"/>
    <mergeCell ref="K6:K7"/>
    <mergeCell ref="A1:K1"/>
    <mergeCell ref="A2:K2"/>
    <mergeCell ref="A3:K3"/>
    <mergeCell ref="H6:H7"/>
    <mergeCell ref="I6:I7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43307086614173229" bottom="0.70866141732283472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Normal="100" zoomScaleSheetLayoutView="100" workbookViewId="0">
      <selection sqref="A1:K1"/>
    </sheetView>
  </sheetViews>
  <sheetFormatPr defaultRowHeight="15" x14ac:dyDescent="0.25"/>
  <cols>
    <col min="1" max="1" width="9.28515625" bestFit="1" customWidth="1"/>
    <col min="2" max="2" width="12" customWidth="1"/>
    <col min="3" max="3" width="69.7109375" customWidth="1"/>
    <col min="4" max="4" width="7.42578125" customWidth="1"/>
    <col min="5" max="5" width="14.140625" bestFit="1" customWidth="1"/>
    <col min="6" max="6" width="14.85546875" hidden="1" customWidth="1"/>
    <col min="7" max="7" width="15.5703125" customWidth="1"/>
    <col min="8" max="8" width="14.85546875" hidden="1" customWidth="1"/>
    <col min="9" max="11" width="15.5703125" customWidth="1"/>
  </cols>
  <sheetData>
    <row r="1" spans="1:11" ht="15.75" x14ac:dyDescent="0.25">
      <c r="A1" s="123" t="s">
        <v>279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x14ac:dyDescent="0.2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5.75" x14ac:dyDescent="0.25">
      <c r="A3" s="124" t="s">
        <v>177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ht="15.75" x14ac:dyDescent="0.25">
      <c r="A4" s="4"/>
      <c r="B4" s="2"/>
      <c r="C4" s="1"/>
      <c r="D4" s="1"/>
      <c r="E4" s="1"/>
      <c r="F4" s="3"/>
      <c r="G4" s="1"/>
      <c r="H4" s="3"/>
      <c r="I4" s="1"/>
      <c r="J4" s="1"/>
      <c r="K4" s="1"/>
    </row>
    <row r="5" spans="1:11" ht="16.5" thickBot="1" x14ac:dyDescent="0.3">
      <c r="A5" s="4"/>
      <c r="B5" s="4"/>
      <c r="C5" s="5"/>
      <c r="D5" s="5"/>
      <c r="E5" s="6"/>
      <c r="F5" s="6"/>
      <c r="H5" s="6"/>
      <c r="I5" s="7"/>
      <c r="J5" s="7"/>
      <c r="K5" s="7" t="s">
        <v>2</v>
      </c>
    </row>
    <row r="6" spans="1:11" ht="15" customHeight="1" x14ac:dyDescent="0.25">
      <c r="A6" s="125" t="s">
        <v>3</v>
      </c>
      <c r="B6" s="127" t="s">
        <v>4</v>
      </c>
      <c r="C6" s="137" t="s">
        <v>5</v>
      </c>
      <c r="D6" s="139" t="s">
        <v>6</v>
      </c>
      <c r="E6" s="133" t="s">
        <v>7</v>
      </c>
      <c r="F6" s="119" t="s">
        <v>8</v>
      </c>
      <c r="G6" s="119" t="s">
        <v>9</v>
      </c>
      <c r="H6" s="119" t="s">
        <v>268</v>
      </c>
      <c r="I6" s="119" t="s">
        <v>269</v>
      </c>
      <c r="J6" s="119" t="s">
        <v>274</v>
      </c>
      <c r="K6" s="121" t="s">
        <v>273</v>
      </c>
    </row>
    <row r="7" spans="1:11" ht="15.75" customHeight="1" thickBot="1" x14ac:dyDescent="0.3">
      <c r="A7" s="126"/>
      <c r="B7" s="128"/>
      <c r="C7" s="138"/>
      <c r="D7" s="140"/>
      <c r="E7" s="141"/>
      <c r="F7" s="135"/>
      <c r="G7" s="135"/>
      <c r="H7" s="135"/>
      <c r="I7" s="135"/>
      <c r="J7" s="135"/>
      <c r="K7" s="136"/>
    </row>
    <row r="8" spans="1:11" ht="16.5" thickBot="1" x14ac:dyDescent="0.3">
      <c r="A8" s="23" t="s">
        <v>10</v>
      </c>
      <c r="B8" s="24" t="s">
        <v>11</v>
      </c>
      <c r="C8" s="25" t="s">
        <v>12</v>
      </c>
      <c r="D8" s="26" t="s">
        <v>13</v>
      </c>
      <c r="E8" s="116" t="s">
        <v>14</v>
      </c>
      <c r="F8" s="117" t="s">
        <v>15</v>
      </c>
      <c r="G8" s="117" t="s">
        <v>15</v>
      </c>
      <c r="H8" s="117" t="s">
        <v>16</v>
      </c>
      <c r="I8" s="117" t="s">
        <v>16</v>
      </c>
      <c r="J8" s="117" t="s">
        <v>270</v>
      </c>
      <c r="K8" s="118" t="s">
        <v>275</v>
      </c>
    </row>
    <row r="9" spans="1:11" ht="15.75" x14ac:dyDescent="0.25">
      <c r="A9" s="27">
        <v>1</v>
      </c>
      <c r="B9" s="28" t="s">
        <v>17</v>
      </c>
      <c r="C9" s="29" t="s">
        <v>178</v>
      </c>
      <c r="D9" s="61" t="s">
        <v>179</v>
      </c>
      <c r="E9" s="114">
        <v>44810732</v>
      </c>
      <c r="F9" s="114">
        <f>G9-E9</f>
        <v>0</v>
      </c>
      <c r="G9" s="114">
        <v>44810732</v>
      </c>
      <c r="H9" s="114">
        <f>I9-G9</f>
        <v>0</v>
      </c>
      <c r="I9" s="114">
        <v>44810732</v>
      </c>
      <c r="J9" s="114">
        <f>K9-I9</f>
        <v>0</v>
      </c>
      <c r="K9" s="115">
        <v>44810732</v>
      </c>
    </row>
    <row r="10" spans="1:11" ht="15.75" x14ac:dyDescent="0.25">
      <c r="A10" s="9">
        <v>2</v>
      </c>
      <c r="B10" s="30" t="s">
        <v>180</v>
      </c>
      <c r="C10" s="31" t="s">
        <v>181</v>
      </c>
      <c r="D10" s="54" t="s">
        <v>182</v>
      </c>
      <c r="E10" s="55">
        <v>106569910</v>
      </c>
      <c r="F10" s="55">
        <f t="shared" ref="F10:F61" si="0">G10-E10</f>
        <v>0</v>
      </c>
      <c r="G10" s="55">
        <v>106569910</v>
      </c>
      <c r="H10" s="55">
        <f t="shared" ref="H10:H63" si="1">I10-G10</f>
        <v>0</v>
      </c>
      <c r="I10" s="55">
        <v>106569910</v>
      </c>
      <c r="J10" s="55">
        <f t="shared" ref="J10:J13" si="2">K10-I10</f>
        <v>0</v>
      </c>
      <c r="K10" s="33">
        <v>106569910</v>
      </c>
    </row>
    <row r="11" spans="1:11" ht="31.5" x14ac:dyDescent="0.25">
      <c r="A11" s="9">
        <v>3</v>
      </c>
      <c r="B11" s="30" t="s">
        <v>20</v>
      </c>
      <c r="C11" s="31" t="s">
        <v>183</v>
      </c>
      <c r="D11" s="54" t="s">
        <v>184</v>
      </c>
      <c r="E11" s="55">
        <v>51597918</v>
      </c>
      <c r="F11" s="55">
        <f t="shared" si="0"/>
        <v>0</v>
      </c>
      <c r="G11" s="55">
        <v>51597918</v>
      </c>
      <c r="H11" s="55">
        <f t="shared" si="1"/>
        <v>0</v>
      </c>
      <c r="I11" s="55">
        <v>51597918</v>
      </c>
      <c r="J11" s="55">
        <f t="shared" si="2"/>
        <v>0</v>
      </c>
      <c r="K11" s="33">
        <v>51597918</v>
      </c>
    </row>
    <row r="12" spans="1:11" ht="15.75" x14ac:dyDescent="0.25">
      <c r="A12" s="9">
        <v>4</v>
      </c>
      <c r="B12" s="30" t="s">
        <v>185</v>
      </c>
      <c r="C12" s="31" t="s">
        <v>186</v>
      </c>
      <c r="D12" s="54" t="s">
        <v>187</v>
      </c>
      <c r="E12" s="55">
        <v>4088040</v>
      </c>
      <c r="F12" s="55">
        <f t="shared" si="0"/>
        <v>0</v>
      </c>
      <c r="G12" s="55">
        <v>4088040</v>
      </c>
      <c r="H12" s="55">
        <f t="shared" si="1"/>
        <v>0</v>
      </c>
      <c r="I12" s="55">
        <v>4088040</v>
      </c>
      <c r="J12" s="55">
        <f t="shared" si="2"/>
        <v>0</v>
      </c>
      <c r="K12" s="33">
        <v>4088040</v>
      </c>
    </row>
    <row r="13" spans="1:11" ht="15.75" x14ac:dyDescent="0.25">
      <c r="A13" s="9">
        <v>5</v>
      </c>
      <c r="B13" s="30" t="s">
        <v>188</v>
      </c>
      <c r="C13" s="31" t="s">
        <v>189</v>
      </c>
      <c r="D13" s="54" t="s">
        <v>190</v>
      </c>
      <c r="E13" s="55"/>
      <c r="F13" s="55">
        <f t="shared" si="0"/>
        <v>0</v>
      </c>
      <c r="G13" s="55">
        <v>0</v>
      </c>
      <c r="H13" s="55">
        <f t="shared" si="1"/>
        <v>0</v>
      </c>
      <c r="I13" s="55">
        <v>0</v>
      </c>
      <c r="J13" s="55">
        <f t="shared" si="2"/>
        <v>6577752</v>
      </c>
      <c r="K13" s="33">
        <v>6577752</v>
      </c>
    </row>
    <row r="14" spans="1:11" ht="15.75" x14ac:dyDescent="0.25">
      <c r="A14" s="9">
        <v>6</v>
      </c>
      <c r="B14" s="34" t="s">
        <v>23</v>
      </c>
      <c r="C14" s="35" t="s">
        <v>191</v>
      </c>
      <c r="D14" s="56" t="s">
        <v>192</v>
      </c>
      <c r="E14" s="57">
        <f>SUM(E9:E13)</f>
        <v>207066600</v>
      </c>
      <c r="F14" s="57">
        <f t="shared" ref="F14:J14" si="3">SUM(F9:F13)</f>
        <v>0</v>
      </c>
      <c r="G14" s="57">
        <f t="shared" si="3"/>
        <v>207066600</v>
      </c>
      <c r="H14" s="57">
        <f t="shared" si="1"/>
        <v>0</v>
      </c>
      <c r="I14" s="57">
        <f t="shared" si="3"/>
        <v>207066600</v>
      </c>
      <c r="J14" s="57">
        <f t="shared" si="3"/>
        <v>6577752</v>
      </c>
      <c r="K14" s="32">
        <f>SUM(K9:K13)</f>
        <v>213644352</v>
      </c>
    </row>
    <row r="15" spans="1:11" ht="31.5" x14ac:dyDescent="0.25">
      <c r="A15" s="9">
        <v>7</v>
      </c>
      <c r="B15" s="34">
        <v>32</v>
      </c>
      <c r="C15" s="35" t="s">
        <v>193</v>
      </c>
      <c r="D15" s="56" t="s">
        <v>194</v>
      </c>
      <c r="E15" s="57">
        <f>SUM(E16:E20)</f>
        <v>49616232.810613737</v>
      </c>
      <c r="F15" s="57">
        <f t="shared" ref="F15:J15" si="4">SUM(F16:F20)</f>
        <v>37414494.189386263</v>
      </c>
      <c r="G15" s="57">
        <f t="shared" si="4"/>
        <v>87030727</v>
      </c>
      <c r="H15" s="57">
        <f t="shared" si="4"/>
        <v>75377870</v>
      </c>
      <c r="I15" s="57">
        <f t="shared" si="4"/>
        <v>162408597</v>
      </c>
      <c r="J15" s="57">
        <f t="shared" si="4"/>
        <v>153207636</v>
      </c>
      <c r="K15" s="32">
        <f>SUM(K16:K20)</f>
        <v>315616233</v>
      </c>
    </row>
    <row r="16" spans="1:11" ht="15.75" x14ac:dyDescent="0.25">
      <c r="A16" s="9">
        <v>8</v>
      </c>
      <c r="B16" s="36" t="s">
        <v>55</v>
      </c>
      <c r="C16" s="37" t="s">
        <v>266</v>
      </c>
      <c r="D16" s="56"/>
      <c r="E16" s="58">
        <v>8100000</v>
      </c>
      <c r="F16" s="58">
        <f t="shared" si="0"/>
        <v>0</v>
      </c>
      <c r="G16" s="58">
        <v>8100000</v>
      </c>
      <c r="H16" s="58">
        <f t="shared" si="1"/>
        <v>0</v>
      </c>
      <c r="I16" s="58">
        <v>8100000</v>
      </c>
      <c r="J16" s="58">
        <f t="shared" ref="J16:J20" si="5">K16-I16</f>
        <v>0</v>
      </c>
      <c r="K16" s="38">
        <v>8100000</v>
      </c>
    </row>
    <row r="17" spans="1:11" ht="15.75" x14ac:dyDescent="0.25">
      <c r="A17" s="9">
        <v>9</v>
      </c>
      <c r="B17" s="36" t="s">
        <v>55</v>
      </c>
      <c r="C17" s="37" t="s">
        <v>195</v>
      </c>
      <c r="D17" s="59"/>
      <c r="E17" s="58">
        <v>12254200</v>
      </c>
      <c r="F17" s="58">
        <f t="shared" si="0"/>
        <v>0</v>
      </c>
      <c r="G17" s="58">
        <v>12254200</v>
      </c>
      <c r="H17" s="58">
        <f t="shared" si="1"/>
        <v>0</v>
      </c>
      <c r="I17" s="58">
        <v>12254200</v>
      </c>
      <c r="J17" s="58">
        <f t="shared" si="5"/>
        <v>0</v>
      </c>
      <c r="K17" s="38">
        <v>12254200</v>
      </c>
    </row>
    <row r="18" spans="1:11" ht="15.75" x14ac:dyDescent="0.25">
      <c r="A18" s="9">
        <v>10</v>
      </c>
      <c r="B18" s="36" t="s">
        <v>55</v>
      </c>
      <c r="C18" s="37" t="s">
        <v>196</v>
      </c>
      <c r="D18" s="59"/>
      <c r="E18" s="58">
        <v>2000000</v>
      </c>
      <c r="F18" s="58">
        <f t="shared" si="0"/>
        <v>0</v>
      </c>
      <c r="G18" s="58">
        <v>2000000</v>
      </c>
      <c r="H18" s="58">
        <f t="shared" si="1"/>
        <v>0</v>
      </c>
      <c r="I18" s="58">
        <v>2000000</v>
      </c>
      <c r="J18" s="58">
        <f t="shared" si="5"/>
        <v>0</v>
      </c>
      <c r="K18" s="38">
        <v>2000000</v>
      </c>
    </row>
    <row r="19" spans="1:11" ht="15.75" x14ac:dyDescent="0.25">
      <c r="A19" s="9">
        <v>11</v>
      </c>
      <c r="B19" s="36" t="s">
        <v>55</v>
      </c>
      <c r="C19" s="37" t="s">
        <v>197</v>
      </c>
      <c r="D19" s="59"/>
      <c r="E19" s="58">
        <v>18038662</v>
      </c>
      <c r="F19" s="58">
        <f t="shared" si="0"/>
        <v>37414494</v>
      </c>
      <c r="G19" s="58">
        <v>55453156</v>
      </c>
      <c r="H19" s="58">
        <v>75377870</v>
      </c>
      <c r="I19" s="58">
        <v>130831026</v>
      </c>
      <c r="J19" s="58">
        <f t="shared" si="5"/>
        <v>153207636</v>
      </c>
      <c r="K19" s="38">
        <v>284038662</v>
      </c>
    </row>
    <row r="20" spans="1:11" ht="15.75" x14ac:dyDescent="0.25">
      <c r="A20" s="9">
        <v>12</v>
      </c>
      <c r="B20" s="36" t="s">
        <v>55</v>
      </c>
      <c r="C20" s="37" t="s">
        <v>198</v>
      </c>
      <c r="D20" s="59"/>
      <c r="E20" s="58">
        <v>9223370.8106137328</v>
      </c>
      <c r="F20" s="58">
        <f t="shared" si="0"/>
        <v>0.1893862672150135</v>
      </c>
      <c r="G20" s="58">
        <v>9223371</v>
      </c>
      <c r="H20" s="58">
        <f t="shared" si="1"/>
        <v>0</v>
      </c>
      <c r="I20" s="58">
        <v>9223371</v>
      </c>
      <c r="J20" s="58">
        <f t="shared" si="5"/>
        <v>0</v>
      </c>
      <c r="K20" s="38">
        <v>9223371</v>
      </c>
    </row>
    <row r="21" spans="1:11" ht="31.5" x14ac:dyDescent="0.25">
      <c r="A21" s="9">
        <v>13</v>
      </c>
      <c r="B21" s="34">
        <v>43</v>
      </c>
      <c r="C21" s="35" t="s">
        <v>199</v>
      </c>
      <c r="D21" s="56" t="s">
        <v>200</v>
      </c>
      <c r="E21" s="57">
        <f>E14+E15</f>
        <v>256682832.81061375</v>
      </c>
      <c r="F21" s="57">
        <f t="shared" ref="F21:G21" si="6">F14+F15</f>
        <v>37414494.189386263</v>
      </c>
      <c r="G21" s="57">
        <f t="shared" si="6"/>
        <v>294097327</v>
      </c>
      <c r="H21" s="57">
        <f t="shared" si="1"/>
        <v>75377870</v>
      </c>
      <c r="I21" s="57">
        <f t="shared" ref="I21:J21" si="7">I14+I15</f>
        <v>369475197</v>
      </c>
      <c r="J21" s="57">
        <f t="shared" si="7"/>
        <v>159785388</v>
      </c>
      <c r="K21" s="32">
        <f t="shared" ref="K21" si="8">K14+K15</f>
        <v>529260585</v>
      </c>
    </row>
    <row r="22" spans="1:11" ht="31.5" x14ac:dyDescent="0.25">
      <c r="A22" s="9">
        <v>14</v>
      </c>
      <c r="B22" s="34">
        <v>68</v>
      </c>
      <c r="C22" s="35" t="s">
        <v>201</v>
      </c>
      <c r="D22" s="56" t="s">
        <v>202</v>
      </c>
      <c r="E22" s="57">
        <f>SUM(E23:E24)</f>
        <v>346646</v>
      </c>
      <c r="F22" s="57">
        <f t="shared" ref="F22:G22" si="9">SUM(F23:F24)</f>
        <v>0</v>
      </c>
      <c r="G22" s="57">
        <f t="shared" si="9"/>
        <v>346646</v>
      </c>
      <c r="H22" s="57">
        <f t="shared" si="1"/>
        <v>0</v>
      </c>
      <c r="I22" s="57">
        <f t="shared" ref="I22:J22" si="10">SUM(I23:I24)</f>
        <v>346646</v>
      </c>
      <c r="J22" s="57">
        <f t="shared" si="10"/>
        <v>0</v>
      </c>
      <c r="K22" s="32">
        <f t="shared" ref="K22" si="11">SUM(K23:K24)</f>
        <v>346646</v>
      </c>
    </row>
    <row r="23" spans="1:11" ht="15.75" x14ac:dyDescent="0.25">
      <c r="A23" s="9">
        <v>15</v>
      </c>
      <c r="B23" s="36" t="s">
        <v>55</v>
      </c>
      <c r="C23" s="37" t="s">
        <v>203</v>
      </c>
      <c r="D23" s="59"/>
      <c r="E23" s="58">
        <v>346646</v>
      </c>
      <c r="F23" s="58">
        <f t="shared" si="0"/>
        <v>0</v>
      </c>
      <c r="G23" s="58">
        <v>346646</v>
      </c>
      <c r="H23" s="58">
        <f t="shared" si="1"/>
        <v>0</v>
      </c>
      <c r="I23" s="58">
        <v>346646</v>
      </c>
      <c r="J23" s="58">
        <f t="shared" ref="J23:J24" si="12">K23-I23</f>
        <v>0</v>
      </c>
      <c r="K23" s="38">
        <v>346646</v>
      </c>
    </row>
    <row r="24" spans="1:11" ht="15.75" x14ac:dyDescent="0.25">
      <c r="A24" s="9">
        <v>16</v>
      </c>
      <c r="B24" s="36" t="s">
        <v>55</v>
      </c>
      <c r="C24" s="37" t="s">
        <v>204</v>
      </c>
      <c r="D24" s="59"/>
      <c r="E24" s="58">
        <v>0</v>
      </c>
      <c r="F24" s="58">
        <f t="shared" si="0"/>
        <v>0</v>
      </c>
      <c r="G24" s="58">
        <v>0</v>
      </c>
      <c r="H24" s="58">
        <f t="shared" si="1"/>
        <v>0</v>
      </c>
      <c r="I24" s="58">
        <v>0</v>
      </c>
      <c r="J24" s="58">
        <f t="shared" si="12"/>
        <v>0</v>
      </c>
      <c r="K24" s="38">
        <v>0</v>
      </c>
    </row>
    <row r="25" spans="1:11" ht="31.5" x14ac:dyDescent="0.25">
      <c r="A25" s="9">
        <v>17</v>
      </c>
      <c r="B25" s="34">
        <v>79</v>
      </c>
      <c r="C25" s="35" t="s">
        <v>205</v>
      </c>
      <c r="D25" s="56" t="s">
        <v>206</v>
      </c>
      <c r="E25" s="57">
        <f>E22</f>
        <v>346646</v>
      </c>
      <c r="F25" s="57">
        <f t="shared" ref="F25:G25" si="13">F22</f>
        <v>0</v>
      </c>
      <c r="G25" s="57">
        <f t="shared" si="13"/>
        <v>346646</v>
      </c>
      <c r="H25" s="57">
        <f t="shared" si="1"/>
        <v>0</v>
      </c>
      <c r="I25" s="57">
        <f t="shared" ref="I25:J25" si="14">I22</f>
        <v>346646</v>
      </c>
      <c r="J25" s="57">
        <f t="shared" si="14"/>
        <v>0</v>
      </c>
      <c r="K25" s="32">
        <f t="shared" ref="K25" si="15">K22</f>
        <v>346646</v>
      </c>
    </row>
    <row r="26" spans="1:11" ht="15.75" x14ac:dyDescent="0.25">
      <c r="A26" s="9">
        <v>18</v>
      </c>
      <c r="B26" s="34">
        <v>109</v>
      </c>
      <c r="C26" s="35" t="s">
        <v>207</v>
      </c>
      <c r="D26" s="56" t="s">
        <v>208</v>
      </c>
      <c r="E26" s="57">
        <f>SUM(E27:E28)</f>
        <v>11000000</v>
      </c>
      <c r="F26" s="57">
        <f t="shared" ref="F26:G26" si="16">SUM(F27:F28)</f>
        <v>24000000</v>
      </c>
      <c r="G26" s="57">
        <f t="shared" si="16"/>
        <v>35000000</v>
      </c>
      <c r="H26" s="57">
        <f t="shared" si="1"/>
        <v>0</v>
      </c>
      <c r="I26" s="57">
        <f t="shared" ref="I26:J26" si="17">SUM(I27:I28)</f>
        <v>35000000</v>
      </c>
      <c r="J26" s="57">
        <f t="shared" si="17"/>
        <v>0</v>
      </c>
      <c r="K26" s="32">
        <f t="shared" ref="K26" si="18">SUM(K27:K28)</f>
        <v>35000000</v>
      </c>
    </row>
    <row r="27" spans="1:11" ht="15.75" x14ac:dyDescent="0.25">
      <c r="A27" s="9">
        <v>19</v>
      </c>
      <c r="B27" s="39">
        <v>110</v>
      </c>
      <c r="C27" s="37" t="s">
        <v>209</v>
      </c>
      <c r="D27" s="59"/>
      <c r="E27" s="58">
        <v>11000000</v>
      </c>
      <c r="F27" s="58">
        <f t="shared" si="0"/>
        <v>24000000</v>
      </c>
      <c r="G27" s="58">
        <v>35000000</v>
      </c>
      <c r="H27" s="58">
        <f t="shared" si="1"/>
        <v>0</v>
      </c>
      <c r="I27" s="58">
        <v>35000000</v>
      </c>
      <c r="J27" s="58">
        <f t="shared" ref="J27:J28" si="19">K27-I27</f>
        <v>0</v>
      </c>
      <c r="K27" s="38">
        <v>35000000</v>
      </c>
    </row>
    <row r="28" spans="1:11" ht="15.75" x14ac:dyDescent="0.25">
      <c r="A28" s="9">
        <v>20</v>
      </c>
      <c r="B28" s="39">
        <v>112</v>
      </c>
      <c r="C28" s="37" t="s">
        <v>210</v>
      </c>
      <c r="D28" s="59"/>
      <c r="E28" s="58">
        <v>0</v>
      </c>
      <c r="F28" s="58">
        <f t="shared" si="0"/>
        <v>0</v>
      </c>
      <c r="G28" s="58">
        <v>0</v>
      </c>
      <c r="H28" s="58">
        <f t="shared" si="1"/>
        <v>0</v>
      </c>
      <c r="I28" s="58">
        <v>0</v>
      </c>
      <c r="J28" s="58">
        <f t="shared" si="19"/>
        <v>0</v>
      </c>
      <c r="K28" s="38">
        <v>0</v>
      </c>
    </row>
    <row r="29" spans="1:11" ht="15.75" x14ac:dyDescent="0.25">
      <c r="A29" s="9">
        <v>21</v>
      </c>
      <c r="B29" s="30">
        <v>117</v>
      </c>
      <c r="C29" s="31" t="s">
        <v>211</v>
      </c>
      <c r="D29" s="54" t="s">
        <v>212</v>
      </c>
      <c r="E29" s="55">
        <f>SUM(E30)</f>
        <v>160000000</v>
      </c>
      <c r="F29" s="55">
        <f t="shared" ref="F29:K29" si="20">SUM(F30)</f>
        <v>13000000</v>
      </c>
      <c r="G29" s="55">
        <f t="shared" si="20"/>
        <v>173000000</v>
      </c>
      <c r="H29" s="55">
        <f t="shared" si="1"/>
        <v>0</v>
      </c>
      <c r="I29" s="55">
        <f t="shared" si="20"/>
        <v>173000000</v>
      </c>
      <c r="J29" s="55">
        <f t="shared" si="20"/>
        <v>37831123</v>
      </c>
      <c r="K29" s="33">
        <f t="shared" si="20"/>
        <v>210831123</v>
      </c>
    </row>
    <row r="30" spans="1:11" ht="31.5" x14ac:dyDescent="0.25">
      <c r="A30" s="9">
        <v>22</v>
      </c>
      <c r="B30" s="39">
        <v>124</v>
      </c>
      <c r="C30" s="37" t="s">
        <v>213</v>
      </c>
      <c r="D30" s="59"/>
      <c r="E30" s="58">
        <v>160000000</v>
      </c>
      <c r="F30" s="58">
        <f t="shared" si="0"/>
        <v>13000000</v>
      </c>
      <c r="G30" s="58">
        <v>173000000</v>
      </c>
      <c r="H30" s="58">
        <f t="shared" si="1"/>
        <v>0</v>
      </c>
      <c r="I30" s="58">
        <v>173000000</v>
      </c>
      <c r="J30" s="58">
        <f t="shared" ref="J30" si="21">K30-I30</f>
        <v>37831123</v>
      </c>
      <c r="K30" s="38">
        <v>210831123</v>
      </c>
    </row>
    <row r="31" spans="1:11" ht="15.75" x14ac:dyDescent="0.25">
      <c r="A31" s="9">
        <v>23</v>
      </c>
      <c r="B31" s="30">
        <v>145</v>
      </c>
      <c r="C31" s="31" t="s">
        <v>214</v>
      </c>
      <c r="D31" s="54" t="s">
        <v>215</v>
      </c>
      <c r="E31" s="55">
        <f>SUM(E32)</f>
        <v>4000000</v>
      </c>
      <c r="F31" s="55">
        <f t="shared" ref="F31:K31" si="22">SUM(F32)</f>
        <v>3600000</v>
      </c>
      <c r="G31" s="55">
        <f t="shared" si="22"/>
        <v>7600000</v>
      </c>
      <c r="H31" s="55">
        <f t="shared" si="1"/>
        <v>0</v>
      </c>
      <c r="I31" s="55">
        <f t="shared" si="22"/>
        <v>7600000</v>
      </c>
      <c r="J31" s="55">
        <f t="shared" si="22"/>
        <v>3057258</v>
      </c>
      <c r="K31" s="33">
        <f t="shared" si="22"/>
        <v>10657258</v>
      </c>
    </row>
    <row r="32" spans="1:11" ht="15.75" x14ac:dyDescent="0.25">
      <c r="A32" s="9">
        <v>24</v>
      </c>
      <c r="B32" s="39">
        <v>147</v>
      </c>
      <c r="C32" s="37" t="s">
        <v>216</v>
      </c>
      <c r="D32" s="59"/>
      <c r="E32" s="58">
        <v>4000000</v>
      </c>
      <c r="F32" s="58">
        <f t="shared" si="0"/>
        <v>3600000</v>
      </c>
      <c r="G32" s="58">
        <v>7600000</v>
      </c>
      <c r="H32" s="58">
        <f t="shared" si="1"/>
        <v>0</v>
      </c>
      <c r="I32" s="58">
        <v>7600000</v>
      </c>
      <c r="J32" s="58">
        <f t="shared" ref="J32:J34" si="23">K32-I32</f>
        <v>3057258</v>
      </c>
      <c r="K32" s="38">
        <v>10657258</v>
      </c>
    </row>
    <row r="33" spans="1:11" ht="15.75" x14ac:dyDescent="0.25">
      <c r="A33" s="9">
        <v>25</v>
      </c>
      <c r="B33" s="30">
        <v>150</v>
      </c>
      <c r="C33" s="31" t="s">
        <v>217</v>
      </c>
      <c r="D33" s="54" t="s">
        <v>218</v>
      </c>
      <c r="E33" s="55">
        <f>SUM(E34)</f>
        <v>80000</v>
      </c>
      <c r="F33" s="55">
        <f t="shared" ref="F33" si="24">SUM(F34)</f>
        <v>-80000</v>
      </c>
      <c r="G33" s="55">
        <v>384000</v>
      </c>
      <c r="H33" s="55">
        <f t="shared" si="1"/>
        <v>0</v>
      </c>
      <c r="I33" s="55">
        <v>384000</v>
      </c>
      <c r="J33" s="55">
        <f t="shared" si="23"/>
        <v>0</v>
      </c>
      <c r="K33" s="33">
        <v>384000</v>
      </c>
    </row>
    <row r="34" spans="1:11" ht="15.75" x14ac:dyDescent="0.25">
      <c r="A34" s="9">
        <v>26</v>
      </c>
      <c r="B34" s="36" t="s">
        <v>55</v>
      </c>
      <c r="C34" s="37" t="s">
        <v>267</v>
      </c>
      <c r="D34" s="60"/>
      <c r="E34" s="58">
        <v>80000</v>
      </c>
      <c r="F34" s="58">
        <f t="shared" si="0"/>
        <v>-80000</v>
      </c>
      <c r="G34" s="58"/>
      <c r="H34" s="58">
        <f t="shared" si="1"/>
        <v>0</v>
      </c>
      <c r="I34" s="58"/>
      <c r="J34" s="58">
        <f t="shared" si="23"/>
        <v>0</v>
      </c>
      <c r="K34" s="38">
        <v>0</v>
      </c>
    </row>
    <row r="35" spans="1:11" ht="15.75" x14ac:dyDescent="0.25">
      <c r="A35" s="9">
        <v>27</v>
      </c>
      <c r="B35" s="34">
        <v>168</v>
      </c>
      <c r="C35" s="35" t="s">
        <v>219</v>
      </c>
      <c r="D35" s="56" t="s">
        <v>220</v>
      </c>
      <c r="E35" s="57">
        <f>E29+E31+E33</f>
        <v>164080000</v>
      </c>
      <c r="F35" s="57">
        <f t="shared" ref="F35:G35" si="25">F29+F31+F33</f>
        <v>16520000</v>
      </c>
      <c r="G35" s="57">
        <f t="shared" si="25"/>
        <v>180984000</v>
      </c>
      <c r="H35" s="57">
        <f t="shared" si="1"/>
        <v>0</v>
      </c>
      <c r="I35" s="57">
        <f t="shared" ref="I35:J35" si="26">I29+I31+I33</f>
        <v>180984000</v>
      </c>
      <c r="J35" s="57">
        <f t="shared" si="26"/>
        <v>40888381</v>
      </c>
      <c r="K35" s="32">
        <f t="shared" ref="K35" si="27">K29+K31+K33</f>
        <v>221872381</v>
      </c>
    </row>
    <row r="36" spans="1:11" ht="15.75" x14ac:dyDescent="0.25">
      <c r="A36" s="9">
        <v>28</v>
      </c>
      <c r="B36" s="34">
        <v>169</v>
      </c>
      <c r="C36" s="35" t="s">
        <v>221</v>
      </c>
      <c r="D36" s="56" t="s">
        <v>222</v>
      </c>
      <c r="E36" s="57">
        <v>1500000</v>
      </c>
      <c r="F36" s="57">
        <f t="shared" si="0"/>
        <v>7300000</v>
      </c>
      <c r="G36" s="57">
        <v>8800000</v>
      </c>
      <c r="H36" s="57">
        <f t="shared" si="1"/>
        <v>0</v>
      </c>
      <c r="I36" s="57">
        <v>8800000</v>
      </c>
      <c r="J36" s="57">
        <f t="shared" ref="J36:J39" si="28">K36-I36</f>
        <v>200000</v>
      </c>
      <c r="K36" s="32">
        <v>9000000</v>
      </c>
    </row>
    <row r="37" spans="1:11" ht="15.75" x14ac:dyDescent="0.25">
      <c r="A37" s="9">
        <v>29</v>
      </c>
      <c r="B37" s="39">
        <v>172</v>
      </c>
      <c r="C37" s="37" t="s">
        <v>223</v>
      </c>
      <c r="D37" s="59"/>
      <c r="E37" s="58">
        <v>0</v>
      </c>
      <c r="F37" s="58">
        <f t="shared" si="0"/>
        <v>30000</v>
      </c>
      <c r="G37" s="58">
        <v>30000</v>
      </c>
      <c r="H37" s="58">
        <f t="shared" si="1"/>
        <v>0</v>
      </c>
      <c r="I37" s="58">
        <v>30000</v>
      </c>
      <c r="J37" s="58">
        <f t="shared" si="28"/>
        <v>0</v>
      </c>
      <c r="K37" s="38">
        <v>30000</v>
      </c>
    </row>
    <row r="38" spans="1:11" ht="47.25" x14ac:dyDescent="0.25">
      <c r="A38" s="9">
        <v>30</v>
      </c>
      <c r="B38" s="39">
        <v>180</v>
      </c>
      <c r="C38" s="37" t="s">
        <v>224</v>
      </c>
      <c r="D38" s="59"/>
      <c r="E38" s="58">
        <v>0</v>
      </c>
      <c r="F38" s="58">
        <f t="shared" si="0"/>
        <v>35000</v>
      </c>
      <c r="G38" s="58">
        <v>35000</v>
      </c>
      <c r="H38" s="58">
        <f t="shared" si="1"/>
        <v>0</v>
      </c>
      <c r="I38" s="58">
        <v>35000</v>
      </c>
      <c r="J38" s="58">
        <f t="shared" si="28"/>
        <v>0</v>
      </c>
      <c r="K38" s="38">
        <v>35000</v>
      </c>
    </row>
    <row r="39" spans="1:11" ht="15.75" x14ac:dyDescent="0.25">
      <c r="A39" s="9">
        <v>31</v>
      </c>
      <c r="B39" s="39">
        <v>184</v>
      </c>
      <c r="C39" s="37" t="s">
        <v>225</v>
      </c>
      <c r="D39" s="59"/>
      <c r="E39" s="58">
        <v>0</v>
      </c>
      <c r="F39" s="58">
        <f t="shared" si="0"/>
        <v>75000</v>
      </c>
      <c r="G39" s="58">
        <v>75000</v>
      </c>
      <c r="H39" s="58">
        <f t="shared" si="1"/>
        <v>0</v>
      </c>
      <c r="I39" s="58">
        <v>75000</v>
      </c>
      <c r="J39" s="58">
        <f t="shared" si="28"/>
        <v>0</v>
      </c>
      <c r="K39" s="38">
        <v>75000</v>
      </c>
    </row>
    <row r="40" spans="1:11" ht="15.75" x14ac:dyDescent="0.25">
      <c r="A40" s="9">
        <v>32</v>
      </c>
      <c r="B40" s="34">
        <v>185</v>
      </c>
      <c r="C40" s="35" t="s">
        <v>226</v>
      </c>
      <c r="D40" s="56" t="s">
        <v>227</v>
      </c>
      <c r="E40" s="57">
        <f>E26+E35+E36</f>
        <v>176580000</v>
      </c>
      <c r="F40" s="57">
        <f t="shared" ref="F40:J40" si="29">F26+F35+F36</f>
        <v>47820000</v>
      </c>
      <c r="G40" s="57">
        <f t="shared" si="29"/>
        <v>224784000</v>
      </c>
      <c r="H40" s="57">
        <f t="shared" si="1"/>
        <v>0</v>
      </c>
      <c r="I40" s="57">
        <f t="shared" si="29"/>
        <v>224784000</v>
      </c>
      <c r="J40" s="57">
        <f t="shared" si="29"/>
        <v>41088381</v>
      </c>
      <c r="K40" s="32">
        <f t="shared" ref="K40" si="30">K26+K35+K36</f>
        <v>265872381</v>
      </c>
    </row>
    <row r="41" spans="1:11" ht="15.75" x14ac:dyDescent="0.25">
      <c r="A41" s="9">
        <v>33</v>
      </c>
      <c r="B41" s="30">
        <v>186</v>
      </c>
      <c r="C41" s="40" t="s">
        <v>228</v>
      </c>
      <c r="D41" s="54" t="s">
        <v>229</v>
      </c>
      <c r="E41" s="55">
        <v>1200000</v>
      </c>
      <c r="F41" s="55">
        <f t="shared" si="0"/>
        <v>0</v>
      </c>
      <c r="G41" s="55">
        <v>1200000</v>
      </c>
      <c r="H41" s="55">
        <f t="shared" si="1"/>
        <v>0</v>
      </c>
      <c r="I41" s="55">
        <v>1200000</v>
      </c>
      <c r="J41" s="55">
        <f t="shared" ref="J41" si="31">K41-I41</f>
        <v>-1000000</v>
      </c>
      <c r="K41" s="33">
        <v>200000</v>
      </c>
    </row>
    <row r="42" spans="1:11" ht="15.75" x14ac:dyDescent="0.25">
      <c r="A42" s="9">
        <v>34</v>
      </c>
      <c r="B42" s="30">
        <v>187</v>
      </c>
      <c r="C42" s="40" t="s">
        <v>230</v>
      </c>
      <c r="D42" s="54" t="s">
        <v>231</v>
      </c>
      <c r="E42" s="55">
        <f>SUM(E43:E47)</f>
        <v>24100000</v>
      </c>
      <c r="F42" s="55">
        <f t="shared" ref="F42:K42" si="32">SUM(F43:F47)</f>
        <v>-22400000</v>
      </c>
      <c r="G42" s="55">
        <f t="shared" si="32"/>
        <v>1700000</v>
      </c>
      <c r="H42" s="55">
        <f t="shared" si="1"/>
        <v>0</v>
      </c>
      <c r="I42" s="55">
        <f t="shared" si="32"/>
        <v>1700000</v>
      </c>
      <c r="J42" s="55">
        <f t="shared" si="32"/>
        <v>315990</v>
      </c>
      <c r="K42" s="33">
        <f t="shared" si="32"/>
        <v>2015990</v>
      </c>
    </row>
    <row r="43" spans="1:11" ht="15.75" x14ac:dyDescent="0.25">
      <c r="A43" s="9">
        <v>35</v>
      </c>
      <c r="B43" s="36" t="s">
        <v>55</v>
      </c>
      <c r="C43" s="37" t="s">
        <v>232</v>
      </c>
      <c r="D43" s="59"/>
      <c r="E43" s="58">
        <v>3000000</v>
      </c>
      <c r="F43" s="58">
        <f t="shared" si="0"/>
        <v>-3000000</v>
      </c>
      <c r="G43" s="58">
        <v>0</v>
      </c>
      <c r="H43" s="58">
        <f t="shared" si="1"/>
        <v>0</v>
      </c>
      <c r="I43" s="58">
        <v>0</v>
      </c>
      <c r="J43" s="58">
        <f t="shared" ref="J43:J54" si="33">K43-I43</f>
        <v>0</v>
      </c>
      <c r="K43" s="38">
        <v>0</v>
      </c>
    </row>
    <row r="44" spans="1:11" ht="15.75" x14ac:dyDescent="0.25">
      <c r="A44" s="9">
        <v>36</v>
      </c>
      <c r="B44" s="36" t="s">
        <v>55</v>
      </c>
      <c r="C44" s="37" t="s">
        <v>233</v>
      </c>
      <c r="D44" s="59"/>
      <c r="E44" s="58">
        <v>10500000</v>
      </c>
      <c r="F44" s="58">
        <f t="shared" si="0"/>
        <v>-10500000</v>
      </c>
      <c r="G44" s="58">
        <v>0</v>
      </c>
      <c r="H44" s="58">
        <f t="shared" si="1"/>
        <v>0</v>
      </c>
      <c r="I44" s="58">
        <v>0</v>
      </c>
      <c r="J44" s="58">
        <f t="shared" si="33"/>
        <v>0</v>
      </c>
      <c r="K44" s="38">
        <v>0</v>
      </c>
    </row>
    <row r="45" spans="1:11" ht="15.75" x14ac:dyDescent="0.25">
      <c r="A45" s="9">
        <v>37</v>
      </c>
      <c r="B45" s="36" t="s">
        <v>55</v>
      </c>
      <c r="C45" s="37" t="s">
        <v>234</v>
      </c>
      <c r="D45" s="59"/>
      <c r="E45" s="58">
        <v>2000000</v>
      </c>
      <c r="F45" s="58">
        <f t="shared" si="0"/>
        <v>-2000000</v>
      </c>
      <c r="G45" s="58">
        <v>0</v>
      </c>
      <c r="H45" s="58">
        <f t="shared" si="1"/>
        <v>0</v>
      </c>
      <c r="I45" s="58">
        <v>0</v>
      </c>
      <c r="J45" s="58">
        <f t="shared" si="33"/>
        <v>0</v>
      </c>
      <c r="K45" s="38">
        <v>0</v>
      </c>
    </row>
    <row r="46" spans="1:11" ht="15.75" x14ac:dyDescent="0.25">
      <c r="A46" s="9">
        <v>38</v>
      </c>
      <c r="B46" s="36" t="s">
        <v>55</v>
      </c>
      <c r="C46" s="37" t="s">
        <v>235</v>
      </c>
      <c r="D46" s="59"/>
      <c r="E46" s="58">
        <v>600000</v>
      </c>
      <c r="F46" s="58">
        <f t="shared" si="0"/>
        <v>-600000</v>
      </c>
      <c r="G46" s="58">
        <v>0</v>
      </c>
      <c r="H46" s="58">
        <f t="shared" si="1"/>
        <v>0</v>
      </c>
      <c r="I46" s="58">
        <v>0</v>
      </c>
      <c r="J46" s="58">
        <f t="shared" si="33"/>
        <v>0</v>
      </c>
      <c r="K46" s="38">
        <v>0</v>
      </c>
    </row>
    <row r="47" spans="1:11" ht="15.75" x14ac:dyDescent="0.25">
      <c r="A47" s="9">
        <v>39</v>
      </c>
      <c r="B47" s="36" t="s">
        <v>55</v>
      </c>
      <c r="C47" s="37" t="s">
        <v>236</v>
      </c>
      <c r="D47" s="59"/>
      <c r="E47" s="58">
        <v>8000000</v>
      </c>
      <c r="F47" s="58">
        <f t="shared" si="0"/>
        <v>-6300000</v>
      </c>
      <c r="G47" s="58">
        <v>1700000</v>
      </c>
      <c r="H47" s="58">
        <f t="shared" si="1"/>
        <v>0</v>
      </c>
      <c r="I47" s="58">
        <v>1700000</v>
      </c>
      <c r="J47" s="58">
        <f t="shared" si="33"/>
        <v>315990</v>
      </c>
      <c r="K47" s="38">
        <v>2015990</v>
      </c>
    </row>
    <row r="48" spans="1:11" ht="15.75" x14ac:dyDescent="0.25">
      <c r="A48" s="9">
        <v>40</v>
      </c>
      <c r="B48" s="30">
        <v>190</v>
      </c>
      <c r="C48" s="40" t="s">
        <v>237</v>
      </c>
      <c r="D48" s="54" t="s">
        <v>238</v>
      </c>
      <c r="E48" s="55">
        <f>SUM(E49)</f>
        <v>200000</v>
      </c>
      <c r="F48" s="55">
        <f t="shared" ref="F48:K48" si="34">SUM(F49)</f>
        <v>235000</v>
      </c>
      <c r="G48" s="55">
        <f t="shared" si="34"/>
        <v>435000</v>
      </c>
      <c r="H48" s="55">
        <f t="shared" si="1"/>
        <v>0</v>
      </c>
      <c r="I48" s="55">
        <f t="shared" si="34"/>
        <v>435000</v>
      </c>
      <c r="J48" s="55">
        <f t="shared" si="33"/>
        <v>70949</v>
      </c>
      <c r="K48" s="33">
        <f t="shared" si="34"/>
        <v>505949</v>
      </c>
    </row>
    <row r="49" spans="1:11" ht="15.75" x14ac:dyDescent="0.25">
      <c r="A49" s="9">
        <v>41</v>
      </c>
      <c r="B49" s="36" t="s">
        <v>55</v>
      </c>
      <c r="C49" s="37" t="s">
        <v>239</v>
      </c>
      <c r="D49" s="59"/>
      <c r="E49" s="58">
        <v>200000</v>
      </c>
      <c r="F49" s="58">
        <f t="shared" si="0"/>
        <v>235000</v>
      </c>
      <c r="G49" s="58">
        <v>435000</v>
      </c>
      <c r="H49" s="58">
        <f t="shared" si="1"/>
        <v>0</v>
      </c>
      <c r="I49" s="58">
        <v>435000</v>
      </c>
      <c r="J49" s="58">
        <f t="shared" si="33"/>
        <v>70949</v>
      </c>
      <c r="K49" s="38">
        <v>505949</v>
      </c>
    </row>
    <row r="50" spans="1:11" ht="15.75" x14ac:dyDescent="0.25">
      <c r="A50" s="9">
        <v>42</v>
      </c>
      <c r="B50" s="30">
        <v>199</v>
      </c>
      <c r="C50" s="40" t="s">
        <v>240</v>
      </c>
      <c r="D50" s="54" t="s">
        <v>241</v>
      </c>
      <c r="E50" s="55">
        <v>2500000</v>
      </c>
      <c r="F50" s="55">
        <f t="shared" si="0"/>
        <v>0</v>
      </c>
      <c r="G50" s="55">
        <v>2500000</v>
      </c>
      <c r="H50" s="55">
        <f t="shared" si="1"/>
        <v>0</v>
      </c>
      <c r="I50" s="55">
        <v>2500000</v>
      </c>
      <c r="J50" s="55">
        <f t="shared" si="33"/>
        <v>-2200000</v>
      </c>
      <c r="K50" s="33">
        <v>300000</v>
      </c>
    </row>
    <row r="51" spans="1:11" ht="15.75" x14ac:dyDescent="0.25">
      <c r="A51" s="9">
        <v>43</v>
      </c>
      <c r="B51" s="30">
        <v>200</v>
      </c>
      <c r="C51" s="40" t="s">
        <v>242</v>
      </c>
      <c r="D51" s="54" t="s">
        <v>243</v>
      </c>
      <c r="E51" s="55">
        <v>4735000</v>
      </c>
      <c r="F51" s="55">
        <f t="shared" si="0"/>
        <v>-4315000</v>
      </c>
      <c r="G51" s="55">
        <v>420000</v>
      </c>
      <c r="H51" s="55">
        <f t="shared" si="1"/>
        <v>-220000</v>
      </c>
      <c r="I51" s="55">
        <v>200000</v>
      </c>
      <c r="J51" s="55">
        <f t="shared" si="33"/>
        <v>250950</v>
      </c>
      <c r="K51" s="33">
        <v>450950</v>
      </c>
    </row>
    <row r="52" spans="1:11" ht="15.75" x14ac:dyDescent="0.25">
      <c r="A52" s="9">
        <v>44</v>
      </c>
      <c r="B52" s="30">
        <v>205</v>
      </c>
      <c r="C52" s="40" t="s">
        <v>244</v>
      </c>
      <c r="D52" s="54" t="s">
        <v>245</v>
      </c>
      <c r="E52" s="55">
        <v>10000</v>
      </c>
      <c r="F52" s="55">
        <f t="shared" si="0"/>
        <v>0</v>
      </c>
      <c r="G52" s="55">
        <v>10000</v>
      </c>
      <c r="H52" s="55">
        <f t="shared" si="1"/>
        <v>0</v>
      </c>
      <c r="I52" s="55">
        <v>10000</v>
      </c>
      <c r="J52" s="55">
        <f t="shared" si="33"/>
        <v>-7000</v>
      </c>
      <c r="K52" s="33">
        <v>3000</v>
      </c>
    </row>
    <row r="53" spans="1:11" ht="15.75" x14ac:dyDescent="0.25">
      <c r="A53" s="9">
        <v>45</v>
      </c>
      <c r="B53" s="30">
        <v>208</v>
      </c>
      <c r="C53" s="40" t="s">
        <v>246</v>
      </c>
      <c r="D53" s="54" t="s">
        <v>247</v>
      </c>
      <c r="E53" s="55">
        <f>E52</f>
        <v>10000</v>
      </c>
      <c r="F53" s="55">
        <f t="shared" ref="F53:G53" si="35">F52</f>
        <v>0</v>
      </c>
      <c r="G53" s="55">
        <f t="shared" si="35"/>
        <v>10000</v>
      </c>
      <c r="H53" s="55">
        <f t="shared" si="1"/>
        <v>0</v>
      </c>
      <c r="I53" s="55">
        <v>10000</v>
      </c>
      <c r="J53" s="55">
        <f t="shared" si="33"/>
        <v>-7000</v>
      </c>
      <c r="K53" s="33">
        <v>3000</v>
      </c>
    </row>
    <row r="54" spans="1:11" ht="15.75" x14ac:dyDescent="0.25">
      <c r="A54" s="9">
        <v>46</v>
      </c>
      <c r="B54" s="30">
        <v>218</v>
      </c>
      <c r="C54" s="40" t="s">
        <v>248</v>
      </c>
      <c r="D54" s="54" t="s">
        <v>249</v>
      </c>
      <c r="E54" s="55">
        <v>0</v>
      </c>
      <c r="F54" s="55">
        <f t="shared" si="0"/>
        <v>100</v>
      </c>
      <c r="G54" s="55">
        <v>100</v>
      </c>
      <c r="H54" s="55">
        <f t="shared" si="1"/>
        <v>0</v>
      </c>
      <c r="I54" s="55">
        <v>100</v>
      </c>
      <c r="J54" s="55">
        <f t="shared" si="33"/>
        <v>0</v>
      </c>
      <c r="K54" s="33">
        <v>100</v>
      </c>
    </row>
    <row r="55" spans="1:11" ht="31.5" x14ac:dyDescent="0.25">
      <c r="A55" s="9">
        <v>47</v>
      </c>
      <c r="B55" s="34">
        <v>221</v>
      </c>
      <c r="C55" s="41" t="s">
        <v>250</v>
      </c>
      <c r="D55" s="56" t="s">
        <v>251</v>
      </c>
      <c r="E55" s="57">
        <f>E41+E42+E48+E50+E51+E53+E54</f>
        <v>32745000</v>
      </c>
      <c r="F55" s="57">
        <f t="shared" ref="F55:J55" si="36">F41+F42+F48+F50+F51+F53+F54</f>
        <v>-26479900</v>
      </c>
      <c r="G55" s="57">
        <f t="shared" si="36"/>
        <v>6265100</v>
      </c>
      <c r="H55" s="57">
        <f t="shared" si="1"/>
        <v>-220000</v>
      </c>
      <c r="I55" s="57">
        <f t="shared" si="36"/>
        <v>6045100</v>
      </c>
      <c r="J55" s="57">
        <f t="shared" si="36"/>
        <v>-2569111</v>
      </c>
      <c r="K55" s="32">
        <f>K41+K42+K48+K50+K51+K53+K54</f>
        <v>3475989</v>
      </c>
    </row>
    <row r="56" spans="1:11" ht="15.75" x14ac:dyDescent="0.25">
      <c r="A56" s="9">
        <v>48</v>
      </c>
      <c r="B56" s="30">
        <v>224</v>
      </c>
      <c r="C56" s="40" t="s">
        <v>252</v>
      </c>
      <c r="D56" s="54" t="s">
        <v>253</v>
      </c>
      <c r="E56" s="55">
        <v>200000</v>
      </c>
      <c r="F56" s="55">
        <f t="shared" si="0"/>
        <v>0</v>
      </c>
      <c r="G56" s="55">
        <v>200000</v>
      </c>
      <c r="H56" s="55">
        <f t="shared" si="1"/>
        <v>0</v>
      </c>
      <c r="I56" s="55">
        <v>200000</v>
      </c>
      <c r="J56" s="55">
        <f t="shared" ref="J56:J57" si="37">K56-I56</f>
        <v>0</v>
      </c>
      <c r="K56" s="33">
        <v>200000</v>
      </c>
    </row>
    <row r="57" spans="1:11" ht="15.75" x14ac:dyDescent="0.25">
      <c r="A57" s="9"/>
      <c r="B57" s="30">
        <v>226</v>
      </c>
      <c r="C57" s="40" t="s">
        <v>276</v>
      </c>
      <c r="D57" s="54" t="s">
        <v>277</v>
      </c>
      <c r="E57" s="55"/>
      <c r="F57" s="55"/>
      <c r="G57" s="55"/>
      <c r="H57" s="55"/>
      <c r="I57" s="55"/>
      <c r="J57" s="55">
        <f t="shared" si="37"/>
        <v>50000</v>
      </c>
      <c r="K57" s="33">
        <v>50000</v>
      </c>
    </row>
    <row r="58" spans="1:11" ht="15.75" x14ac:dyDescent="0.25">
      <c r="A58" s="9">
        <v>49</v>
      </c>
      <c r="B58" s="34">
        <v>230</v>
      </c>
      <c r="C58" s="35" t="s">
        <v>254</v>
      </c>
      <c r="D58" s="56" t="s">
        <v>255</v>
      </c>
      <c r="E58" s="57">
        <f>SUM(E56:F57)</f>
        <v>200000</v>
      </c>
      <c r="F58" s="57">
        <f t="shared" ref="F58" si="38">SUM(F56)</f>
        <v>0</v>
      </c>
      <c r="G58" s="57">
        <f t="shared" ref="G58:K58" si="39">SUM(G56:H57)</f>
        <v>200000</v>
      </c>
      <c r="H58" s="57">
        <f t="shared" si="39"/>
        <v>200000</v>
      </c>
      <c r="I58" s="57">
        <f t="shared" si="39"/>
        <v>250000</v>
      </c>
      <c r="J58" s="57">
        <f t="shared" si="39"/>
        <v>300000</v>
      </c>
      <c r="K58" s="32">
        <f t="shared" si="39"/>
        <v>250000</v>
      </c>
    </row>
    <row r="59" spans="1:11" ht="31.5" x14ac:dyDescent="0.25">
      <c r="A59" s="9">
        <v>50</v>
      </c>
      <c r="B59" s="30">
        <v>234</v>
      </c>
      <c r="C59" s="40" t="s">
        <v>256</v>
      </c>
      <c r="D59" s="54" t="s">
        <v>257</v>
      </c>
      <c r="E59" s="55"/>
      <c r="F59" s="55">
        <f t="shared" si="0"/>
        <v>719000</v>
      </c>
      <c r="G59" s="55">
        <v>719000</v>
      </c>
      <c r="H59" s="55">
        <f t="shared" si="1"/>
        <v>0</v>
      </c>
      <c r="I59" s="55">
        <v>719000</v>
      </c>
      <c r="J59" s="55">
        <f t="shared" ref="J59" si="40">K59-I59</f>
        <v>-150</v>
      </c>
      <c r="K59" s="33">
        <v>718850</v>
      </c>
    </row>
    <row r="60" spans="1:11" ht="15.75" x14ac:dyDescent="0.25">
      <c r="A60" s="9">
        <v>51</v>
      </c>
      <c r="B60" s="34">
        <v>256</v>
      </c>
      <c r="C60" s="35" t="s">
        <v>258</v>
      </c>
      <c r="D60" s="56" t="s">
        <v>259</v>
      </c>
      <c r="E60" s="57">
        <f>SUM(E59)</f>
        <v>0</v>
      </c>
      <c r="F60" s="57">
        <f t="shared" ref="F60:J60" si="41">SUM(F59)</f>
        <v>719000</v>
      </c>
      <c r="G60" s="57">
        <f t="shared" si="41"/>
        <v>719000</v>
      </c>
      <c r="H60" s="57">
        <f t="shared" si="1"/>
        <v>0</v>
      </c>
      <c r="I60" s="57">
        <f t="shared" si="41"/>
        <v>719000</v>
      </c>
      <c r="J60" s="57">
        <f t="shared" si="41"/>
        <v>-150</v>
      </c>
      <c r="K60" s="32">
        <f t="shared" ref="K60" si="42">SUM(K59)</f>
        <v>718850</v>
      </c>
    </row>
    <row r="61" spans="1:11" ht="31.5" x14ac:dyDescent="0.25">
      <c r="A61" s="9">
        <v>52</v>
      </c>
      <c r="B61" s="30">
        <v>260</v>
      </c>
      <c r="C61" s="40" t="s">
        <v>260</v>
      </c>
      <c r="D61" s="54" t="s">
        <v>261</v>
      </c>
      <c r="E61" s="55">
        <v>400000</v>
      </c>
      <c r="F61" s="55">
        <f t="shared" si="0"/>
        <v>0</v>
      </c>
      <c r="G61" s="55">
        <v>400000</v>
      </c>
      <c r="H61" s="55">
        <f t="shared" si="1"/>
        <v>0</v>
      </c>
      <c r="I61" s="55">
        <v>400000</v>
      </c>
      <c r="J61" s="55">
        <f t="shared" ref="J61" si="43">K61-I61</f>
        <v>-200000</v>
      </c>
      <c r="K61" s="33">
        <v>200000</v>
      </c>
    </row>
    <row r="62" spans="1:11" ht="32.25" thickBot="1" x14ac:dyDescent="0.3">
      <c r="A62" s="44">
        <v>53</v>
      </c>
      <c r="B62" s="45">
        <v>282</v>
      </c>
      <c r="C62" s="46" t="s">
        <v>262</v>
      </c>
      <c r="D62" s="62" t="s">
        <v>263</v>
      </c>
      <c r="E62" s="63">
        <f>SUM(E61)</f>
        <v>400000</v>
      </c>
      <c r="F62" s="63">
        <f t="shared" ref="F62:I62" si="44">SUM(F61)</f>
        <v>0</v>
      </c>
      <c r="G62" s="63">
        <f t="shared" si="44"/>
        <v>400000</v>
      </c>
      <c r="H62" s="63">
        <f t="shared" si="1"/>
        <v>0</v>
      </c>
      <c r="I62" s="63">
        <f t="shared" si="44"/>
        <v>400000</v>
      </c>
      <c r="J62" s="63">
        <f t="shared" ref="J62:K62" si="45">SUM(J61)</f>
        <v>-200000</v>
      </c>
      <c r="K62" s="47">
        <f t="shared" si="45"/>
        <v>200000</v>
      </c>
    </row>
    <row r="63" spans="1:11" ht="16.5" thickBot="1" x14ac:dyDescent="0.3">
      <c r="A63" s="48">
        <v>54</v>
      </c>
      <c r="B63" s="49">
        <v>283</v>
      </c>
      <c r="C63" s="50" t="s">
        <v>264</v>
      </c>
      <c r="D63" s="64" t="s">
        <v>265</v>
      </c>
      <c r="E63" s="65">
        <f>E21+E25+E40+E55+E58+E60+E62</f>
        <v>466954478.81061375</v>
      </c>
      <c r="F63" s="65">
        <f t="shared" ref="F63:I63" si="46">F21+F25+F40+F55+F58+F60+F62</f>
        <v>59473594.189386263</v>
      </c>
      <c r="G63" s="65">
        <f t="shared" si="46"/>
        <v>526812073</v>
      </c>
      <c r="H63" s="65">
        <f t="shared" si="1"/>
        <v>75207870</v>
      </c>
      <c r="I63" s="65">
        <f t="shared" si="46"/>
        <v>602019943</v>
      </c>
      <c r="J63" s="65">
        <f t="shared" ref="J63" si="47">J21+J25+J40+J55+J58+J60+J62</f>
        <v>198404508</v>
      </c>
      <c r="K63" s="51">
        <f>K21+K25+K40+K55+K58+K60+K62</f>
        <v>800124451</v>
      </c>
    </row>
  </sheetData>
  <mergeCells count="14">
    <mergeCell ref="J6:J7"/>
    <mergeCell ref="K6:K7"/>
    <mergeCell ref="A1:K1"/>
    <mergeCell ref="A2:K2"/>
    <mergeCell ref="A3:K3"/>
    <mergeCell ref="H6:H7"/>
    <mergeCell ref="I6:I7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Önkormányzat-költségvetési kiad</vt:lpstr>
      <vt:lpstr>Önkormányzat-költségvetési bevé</vt:lpstr>
      <vt:lpstr>Munka3</vt:lpstr>
      <vt:lpstr>'Önkormányzat-költségvetési kiad'!Nyomtatási_cím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MS-USER</dc:creator>
  <cp:lastModifiedBy>Tünde</cp:lastModifiedBy>
  <cp:lastPrinted>2018-01-16T13:11:42Z</cp:lastPrinted>
  <dcterms:created xsi:type="dcterms:W3CDTF">2017-11-06T03:59:01Z</dcterms:created>
  <dcterms:modified xsi:type="dcterms:W3CDTF">2019-01-10T13:25:20Z</dcterms:modified>
</cp:coreProperties>
</file>