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tabRatio="911" activeTab="5"/>
  </bookViews>
  <sheets>
    <sheet name="kiemelt ei" sheetId="1" r:id="rId1"/>
    <sheet name="kiadás önkormányzat" sheetId="2" r:id="rId2"/>
    <sheet name="kiadás Egészségház" sheetId="3" r:id="rId3"/>
    <sheet name="kiadás TGK" sheetId="4" r:id="rId4"/>
    <sheet name="kiadás Művelődési Ház" sheetId="5" r:id="rId5"/>
    <sheet name="kiadás Hivatal" sheetId="6" r:id="rId6"/>
    <sheet name="kiadás összesen" sheetId="7" r:id="rId7"/>
    <sheet name="bevétel önkormányzat" sheetId="8" r:id="rId8"/>
    <sheet name="bevétel Egészségház" sheetId="9" r:id="rId9"/>
    <sheet name="bevétel TGK" sheetId="10" r:id="rId10"/>
    <sheet name="bevétel Művelődési Ház" sheetId="11" r:id="rId11"/>
    <sheet name="bevétel Hivatal" sheetId="12" r:id="rId12"/>
    <sheet name="bevétel összesen" sheetId="13" r:id="rId13"/>
    <sheet name="létszám" sheetId="14" r:id="rId14"/>
    <sheet name="beruházások felújítások" sheetId="15" r:id="rId15"/>
    <sheet name="tartalékok" sheetId="16" r:id="rId16"/>
    <sheet name="stabilitási 1" sheetId="17" r:id="rId17"/>
    <sheet name="stabilitási 2" sheetId="18" r:id="rId18"/>
    <sheet name="EU projektek" sheetId="19" r:id="rId19"/>
    <sheet name="hitelek" sheetId="20" r:id="rId20"/>
    <sheet name="finanszírozás" sheetId="21" r:id="rId21"/>
    <sheet name="szociális kiadások" sheetId="22" r:id="rId22"/>
    <sheet name="átadott" sheetId="23" r:id="rId23"/>
    <sheet name="átvett" sheetId="24" r:id="rId24"/>
    <sheet name="helyi adók" sheetId="25" r:id="rId25"/>
    <sheet name="pénzmaradvány kimutatás" sheetId="26" r:id="rId26"/>
    <sheet name="eredménykimutatás önkorm" sheetId="27" r:id="rId27"/>
    <sheet name="egészségház" sheetId="28" r:id="rId28"/>
    <sheet name="TGK" sheetId="29" r:id="rId29"/>
    <sheet name="Művelődési Ház" sheetId="30" r:id="rId30"/>
    <sheet name="hivatal" sheetId="31" r:id="rId31"/>
    <sheet name="vagyonmérleg önkorm" sheetId="32" r:id="rId32"/>
    <sheet name="Egészségház vagyon" sheetId="33" r:id="rId33"/>
    <sheet name="TGK vagyon" sheetId="34" r:id="rId34"/>
    <sheet name="Művelődési Ház vagyon" sheetId="35" r:id="rId35"/>
    <sheet name="hivatal vagyon" sheetId="36" r:id="rId36"/>
  </sheets>
  <definedNames>
    <definedName name="foot_4_place" localSheetId="17">'stabilitási 2'!$A$20</definedName>
    <definedName name="foot_5_place" localSheetId="17">'stabilitási 2'!#REF!</definedName>
    <definedName name="foot_53_place" localSheetId="17">'stabilitási 2'!$A$65</definedName>
    <definedName name="_xlnm.Print_Area" localSheetId="22">'átadott'!$A$1:$E$117</definedName>
    <definedName name="_xlnm.Print_Area" localSheetId="23">'átvett'!$A$1:$E$117</definedName>
    <definedName name="_xlnm.Print_Area" localSheetId="14">'beruházások felújítások'!$A$1:$T$36</definedName>
    <definedName name="_xlnm.Print_Area" localSheetId="8">'bevétel Egészségház'!$A$1:$E$99</definedName>
    <definedName name="_xlnm.Print_Area" localSheetId="11">'bevétel Hivatal'!$A$1:$E$99</definedName>
    <definedName name="_xlnm.Print_Area" localSheetId="10">'bevétel Művelődési Ház'!$A$1:$E$99</definedName>
    <definedName name="_xlnm.Print_Area" localSheetId="7">'bevétel önkormányzat'!$A$1:$E$99</definedName>
    <definedName name="_xlnm.Print_Area" localSheetId="12">'bevétel összesen'!$A$1:$E$99</definedName>
    <definedName name="_xlnm.Print_Area" localSheetId="9">'bevétel TGK'!$A$1:$E$99</definedName>
    <definedName name="_xlnm.Print_Area" localSheetId="27">'egészségház'!$A$1:$D$48</definedName>
    <definedName name="_xlnm.Print_Area" localSheetId="32">'Egészségház vagyon'!$A$1:$D$129</definedName>
    <definedName name="_xlnm.Print_Area" localSheetId="26">'eredménykimutatás önkorm'!$A$1:$D$49</definedName>
    <definedName name="_xlnm.Print_Area" localSheetId="18">'EU projektek'!$A$1:$B$45</definedName>
    <definedName name="_xlnm.Print_Area" localSheetId="20">'finanszírozás'!$A$1:$E$38</definedName>
    <definedName name="_xlnm.Print_Area" localSheetId="24">'helyi adók'!$A$1:$E$37</definedName>
    <definedName name="_xlnm.Print_Area" localSheetId="19">'hitelek'!$A$1:$D$72</definedName>
    <definedName name="_xlnm.Print_Area" localSheetId="30">'hivatal'!$A$1:$D$48</definedName>
    <definedName name="_xlnm.Print_Area" localSheetId="35">'hivatal vagyon'!$A$1:$D$133</definedName>
    <definedName name="_xlnm.Print_Area" localSheetId="2">'kiadás Egészségház'!$A$1:$E$125</definedName>
    <definedName name="_xlnm.Print_Area" localSheetId="5">'kiadás Hivatal'!$A$1:$E$125</definedName>
    <definedName name="_xlnm.Print_Area" localSheetId="4">'kiadás Művelődési Ház'!$A$1:$E$125</definedName>
    <definedName name="_xlnm.Print_Area" localSheetId="1">'kiadás önkormányzat'!$A$1:$E$125</definedName>
    <definedName name="_xlnm.Print_Area" localSheetId="6">'kiadás összesen'!$A$1:$E$125</definedName>
    <definedName name="_xlnm.Print_Area" localSheetId="3">'kiadás TGK'!$A$1:$E$125</definedName>
    <definedName name="_xlnm.Print_Area" localSheetId="0">'kiemelt ei'!$A$1:$A$28</definedName>
    <definedName name="_xlnm.Print_Area" localSheetId="13">'létszám'!$A$1:$G$35</definedName>
    <definedName name="_xlnm.Print_Area" localSheetId="29">'Művelődési Ház'!$A$1:$D$48</definedName>
    <definedName name="_xlnm.Print_Area" localSheetId="34">'Művelődési Ház vagyon'!$A$1:$D$129</definedName>
    <definedName name="_xlnm.Print_Area" localSheetId="25">'pénzmaradvány kimutatás'!$A$1:$G$27</definedName>
    <definedName name="_xlnm.Print_Area" localSheetId="16">'stabilitási 1'!$A$1:$L$38</definedName>
    <definedName name="_xlnm.Print_Area" localSheetId="17">'stabilitási 2'!$A$1:$I$39</definedName>
    <definedName name="_xlnm.Print_Area" localSheetId="21">'szociális kiadások'!$A$1:$E$51</definedName>
    <definedName name="_xlnm.Print_Area" localSheetId="15">'tartalékok'!$A$1:$N$18</definedName>
    <definedName name="_xlnm.Print_Area" localSheetId="28">'TGK'!$A$1:$D$48</definedName>
    <definedName name="_xlnm.Print_Area" localSheetId="33">'TGK vagyon'!$A$1:$D$129</definedName>
    <definedName name="_xlnm.Print_Area" localSheetId="31">'vagyonmérleg önkorm'!$A$1:$D$130</definedName>
  </definedNames>
  <calcPr fullCalcOnLoad="1"/>
</workbook>
</file>

<file path=xl/sharedStrings.xml><?xml version="1.0" encoding="utf-8"?>
<sst xmlns="http://schemas.openxmlformats.org/spreadsheetml/2006/main" count="4649" uniqueCount="957">
  <si>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</si>
  <si>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</si>
  <si>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</si>
  <si>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</si>
  <si>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</si>
  <si>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</si>
  <si>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</si>
  <si>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</si>
  <si>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</si>
  <si>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</si>
  <si>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</si>
  <si>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</si>
  <si>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</si>
  <si>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</si>
  <si>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</si>
  <si>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</si>
  <si>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</si>
  <si>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</si>
  <si>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</si>
  <si>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</si>
  <si>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</si>
  <si>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</si>
  <si>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</si>
  <si>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</si>
  <si>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</si>
  <si>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</si>
  <si>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</si>
  <si>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</si>
  <si>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</si>
  <si>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</si>
  <si>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</si>
  <si>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</si>
  <si>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</si>
  <si>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</si>
  <si>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</si>
  <si>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</si>
  <si>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</si>
  <si>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</si>
  <si>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</si>
  <si>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</si>
  <si>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</si>
  <si>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</si>
  <si>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</si>
  <si>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</si>
  <si>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</si>
  <si>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</si>
  <si>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</si>
  <si>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</si>
  <si>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</si>
  <si>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</si>
  <si>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</si>
  <si>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</si>
  <si>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</si>
  <si>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</si>
  <si>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</si>
  <si>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</si>
  <si>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</si>
  <si>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</si>
  <si>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</si>
  <si>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</si>
  <si>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</si>
  <si>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</si>
  <si>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</si>
  <si>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</si>
  <si>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</si>
  <si>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</si>
  <si>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</si>
  <si>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</si>
  <si>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</si>
  <si>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</si>
  <si>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</si>
  <si>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</si>
  <si>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</si>
  <si>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</si>
  <si>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</si>
  <si>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</si>
  <si>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</si>
  <si>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</si>
  <si>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</si>
  <si>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</si>
  <si>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</si>
  <si>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</si>
  <si>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</si>
  <si>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</si>
  <si>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</si>
  <si>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</si>
  <si>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</si>
  <si>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</si>
  <si>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</si>
  <si>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</si>
  <si>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</si>
  <si>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</si>
  <si>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</si>
  <si>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</si>
  <si>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</si>
  <si>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</si>
  <si>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</si>
  <si>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</si>
  <si>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</si>
  <si>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</si>
  <si>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</si>
  <si>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</si>
  <si>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</si>
  <si>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</si>
  <si>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</si>
  <si>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</si>
  <si>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</si>
  <si>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</si>
  <si>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</si>
  <si>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</si>
  <si>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</si>
  <si>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</si>
  <si>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</si>
  <si>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</si>
  <si>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</si>
  <si>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</si>
  <si>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</si>
  <si>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</si>
  <si>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</si>
  <si>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</si>
  <si>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</si>
  <si>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</si>
  <si>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</si>
  <si>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</si>
  <si>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</si>
  <si>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</si>
  <si>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</si>
  <si>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</si>
  <si>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</si>
  <si>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</si>
  <si>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</si>
  <si>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</si>
  <si>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</si>
  <si>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</si>
  <si>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</si>
  <si>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</si>
  <si>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</si>
  <si>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</si>
  <si>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</si>
  <si>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</si>
  <si>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</si>
  <si>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</si>
  <si>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</si>
  <si>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</si>
  <si>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</si>
  <si>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</si>
  <si>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</si>
  <si>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</si>
  <si>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</si>
  <si>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</si>
  <si>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</si>
  <si>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</si>
  <si>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</si>
  <si>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</si>
  <si>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</si>
  <si>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</si>
  <si>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</si>
  <si>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</si>
  <si>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</si>
  <si>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</si>
  <si>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</si>
  <si>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</si>
  <si>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</si>
  <si>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</si>
  <si>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</si>
  <si>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</si>
  <si>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</si>
  <si>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</si>
  <si>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</si>
  <si>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</si>
  <si>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</si>
  <si>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</si>
  <si>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</si>
  <si>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</si>
  <si>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</si>
  <si>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</si>
  <si>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</si>
  <si>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</si>
  <si>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</si>
  <si>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</si>
  <si>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</si>
  <si>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</si>
  <si>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</si>
  <si>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</si>
  <si>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</si>
  <si>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</si>
  <si>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</si>
  <si>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</si>
  <si>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</si>
  <si>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</si>
  <si>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</si>
  <si>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</si>
  <si>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</si>
  <si>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</si>
  <si>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</si>
  <si>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</si>
  <si>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</si>
  <si>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</si>
  <si>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</si>
  <si>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</si>
  <si>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</si>
  <si>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</si>
  <si>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</si>
  <si>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</si>
  <si>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</si>
  <si>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</si>
  <si>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</si>
  <si>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</si>
  <si>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</si>
  <si>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</si>
  <si>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</si>
  <si>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</si>
  <si>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</si>
  <si>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</si>
  <si>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</si>
  <si>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</si>
  <si>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</si>
  <si>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</si>
  <si>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</si>
  <si>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</si>
  <si>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</si>
  <si>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</si>
  <si>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</si>
  <si>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</si>
  <si>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</si>
  <si>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</si>
  <si>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</si>
  <si>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</si>
  <si>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</si>
  <si>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</si>
  <si>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</si>
  <si>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</si>
  <si>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</si>
  <si>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</si>
  <si>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</si>
  <si>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</si>
  <si>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</si>
  <si>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</si>
  <si>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</si>
  <si>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</si>
  <si>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</si>
  <si>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</si>
  <si>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</si>
  <si>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</si>
  <si>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</si>
  <si>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</si>
  <si>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</si>
  <si>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</si>
  <si>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</si>
  <si>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</si>
  <si>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</si>
  <si>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</si>
  <si>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</si>
  <si>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</si>
  <si>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</si>
  <si>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</si>
  <si>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</si>
  <si>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</si>
  <si>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</si>
  <si>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</si>
  <si>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</si>
  <si>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</si>
  <si>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</si>
  <si>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</si>
  <si>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</si>
  <si>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</si>
  <si>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</si>
  <si>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</si>
  <si>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</si>
  <si>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</si>
  <si>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</si>
  <si>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</si>
  <si>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</si>
  <si>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</si>
  <si>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</si>
  <si>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</si>
  <si>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</si>
  <si>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</si>
  <si>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</si>
  <si>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</si>
  <si>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</si>
  <si>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</si>
  <si>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</si>
  <si>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</si>
  <si>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</si>
  <si>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</si>
  <si>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</si>
  <si>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</si>
  <si>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</si>
  <si>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</si>
  <si>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</si>
  <si>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</si>
  <si>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</si>
  <si>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</si>
  <si>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</si>
  <si>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</si>
  <si>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</si>
  <si>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</si>
  <si>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>módosított ei.</t>
  </si>
  <si>
    <t>teljesítés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</si>
  <si>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</si>
  <si>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</si>
  <si>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</si>
  <si>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</si>
  <si>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</si>
  <si>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</si>
  <si>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</si>
  <si>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</si>
  <si>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</si>
  <si>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</si>
  <si>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</si>
  <si>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</si>
  <si>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</si>
  <si>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</si>
  <si>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</si>
  <si>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</si>
  <si>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</si>
  <si>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</si>
  <si>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</si>
  <si>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</si>
  <si>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</si>
  <si>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</si>
  <si>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</si>
  <si>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</si>
  <si>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</si>
  <si>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</si>
  <si>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</si>
  <si>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</si>
  <si>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</si>
  <si>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</si>
  <si>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</si>
  <si>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</si>
  <si>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</si>
  <si>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</si>
  <si>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</si>
  <si>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</si>
  <si>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</si>
  <si>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</si>
  <si>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</si>
  <si>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</si>
  <si>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</si>
  <si>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</si>
  <si>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</si>
  <si>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</si>
  <si>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</si>
  <si>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</si>
  <si>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>KEOP 1.3.0/2F/09-2010-0026</t>
  </si>
  <si>
    <t xml:space="preserve">Iparterület </t>
  </si>
  <si>
    <t>Ivóvíz minőség javítás KEOP-1.3.0/2F/09-2010-0029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</si>
  <si>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</si>
  <si>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</si>
  <si>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</si>
  <si>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</si>
  <si>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</si>
  <si>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</si>
  <si>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</si>
  <si>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</si>
  <si>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</si>
  <si>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</si>
  <si>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</si>
  <si>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</si>
  <si>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</si>
  <si>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</si>
  <si>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</si>
  <si>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</si>
  <si>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</si>
  <si>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</si>
  <si>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</si>
  <si>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</si>
  <si>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</si>
  <si>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</si>
  <si>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</si>
  <si>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</si>
  <si>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</si>
  <si>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</si>
  <si>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</si>
  <si>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</si>
  <si>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</si>
  <si>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</si>
  <si>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</si>
  <si>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</si>
  <si>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</si>
  <si>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</si>
  <si>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</si>
  <si>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</si>
  <si>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</si>
  <si>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</si>
  <si>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</si>
  <si>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</si>
  <si>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</si>
  <si>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</si>
  <si>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</si>
  <si>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</si>
  <si>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</si>
  <si>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</si>
  <si>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</si>
  <si>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</si>
  <si>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</si>
  <si>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</si>
  <si>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</si>
  <si>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</si>
  <si>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</si>
  <si>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</si>
  <si>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</si>
  <si>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</si>
  <si>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</si>
  <si>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</si>
  <si>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</si>
  <si>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</si>
  <si>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</si>
  <si>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</si>
  <si>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</si>
  <si>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</si>
  <si>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</si>
  <si>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</si>
  <si>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</si>
  <si>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</si>
  <si>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</si>
  <si>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</si>
  <si>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</si>
  <si>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</si>
  <si>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</si>
  <si>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</si>
  <si>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</si>
  <si>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</si>
  <si>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</si>
  <si>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</si>
  <si>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</si>
  <si>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</si>
  <si>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</si>
  <si>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</si>
  <si>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</si>
  <si>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</si>
  <si>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</si>
  <si>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</si>
  <si>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</si>
  <si>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</si>
  <si>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</si>
  <si>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</si>
  <si>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</si>
  <si>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</si>
  <si>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</si>
  <si>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</si>
  <si>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</si>
  <si>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</si>
  <si>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</si>
  <si>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</si>
  <si>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</si>
  <si>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</si>
  <si>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</si>
  <si>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</si>
  <si>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</si>
  <si>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</si>
  <si>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</si>
  <si>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</si>
  <si>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</si>
  <si>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</si>
  <si>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</si>
  <si>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</si>
  <si>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</si>
  <si>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</si>
  <si>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</si>
  <si>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</si>
  <si>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</si>
  <si>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</si>
  <si>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</si>
  <si>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</si>
  <si>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</si>
  <si>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</si>
  <si>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</si>
  <si>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</si>
  <si>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</si>
  <si>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</si>
  <si>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</si>
  <si>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</si>
  <si>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</si>
  <si>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</si>
  <si>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</si>
  <si>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</si>
  <si>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</si>
  <si>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</si>
  <si>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</si>
  <si>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</si>
  <si>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</si>
  <si>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</si>
  <si>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</si>
  <si>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</si>
  <si>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</si>
  <si>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EGÉSZSÉGHÁZ ELŐIRÁNYZATAI</t>
  </si>
  <si>
    <t>MŰVELŐDÉSI HÁZ ELŐIRÁNYZATAI</t>
  </si>
  <si>
    <t>TGK ELŐIRÁNYZATAI</t>
  </si>
  <si>
    <t xml:space="preserve">Otthonteremtési támogatás [Gyvt. 25-27. §] </t>
  </si>
  <si>
    <t>GYES-en és GYED-en lévők hallgatói hitelének célzott támogatása [1/2012. (I. 20.) Korm. r. 18. §]</t>
  </si>
  <si>
    <t xml:space="preserve">Rendszeres gyermekvédelmi kedvezményben részesülők természetbeni támogatása [Gyvt. 20/A.§] </t>
  </si>
  <si>
    <t>Kiegészítő gyermekvédelmi támogatás és a kiegészítő gyermekvédelmi támogatás pótléka [Gyvt. 20/B.´§]</t>
  </si>
  <si>
    <t>Pénzben nyújtott óvodáztatási támogatás [Gyvt. 20/C. §]</t>
  </si>
  <si>
    <t xml:space="preserve">Helyi megállapítású pénzben nyújtott rendkívüli gyermekvédelmi támogatás [Gyvt. 21.§] 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</si>
  <si>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</si>
  <si>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</si>
  <si>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</si>
  <si>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Költségvetési engedélyezett létszámkeret (álláshely) (fő) EGÉSZSÉGHÁZ</t>
  </si>
  <si>
    <t>Költségvetési engedélyezett létszámkeret (álláshely) (fő) TGK</t>
  </si>
  <si>
    <t>Költségvetési engedélyezett létszámkeret (álláshely) (fő) MŰVELŐDÉSI HÁZ</t>
  </si>
  <si>
    <t>Költségvetési engedélyezett létszámkeret (álláshely) (fő) HIVATAL</t>
  </si>
  <si>
    <t>EGÉSZSÉGHÁZ</t>
  </si>
  <si>
    <t>TGK</t>
  </si>
  <si>
    <t>MŰVELŐDÉSI HÁZ</t>
  </si>
  <si>
    <t>HIVATAL</t>
  </si>
  <si>
    <t>Művelődési Ház</t>
  </si>
  <si>
    <t>KÖZÖS HIVATAL ELŐIRÁNYZATAI</t>
  </si>
  <si>
    <t>Településrendezési terv</t>
  </si>
  <si>
    <t>Ingatlanvásárlás (Malomkert)</t>
  </si>
  <si>
    <t>Út felújítási tervek</t>
  </si>
  <si>
    <t>KSZK energia korszerűsítés</t>
  </si>
  <si>
    <t>Önkormányzati lakások energia korszerűsítés</t>
  </si>
  <si>
    <t>Egészségház energia korszerűsítés</t>
  </si>
  <si>
    <t>TGK energia korszerűsítés</t>
  </si>
  <si>
    <t>Művelődési Ház energia korszerűsítés</t>
  </si>
  <si>
    <t>Hivatal energia korszerűsítés</t>
  </si>
  <si>
    <t>Informatikai eszköz beszerzés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</si>
  <si>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</si>
  <si>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</si>
  <si>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</si>
  <si>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</si>
  <si>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</si>
  <si>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</si>
  <si>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</si>
  <si>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</si>
  <si>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</si>
  <si>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</si>
  <si>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</si>
  <si>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</si>
  <si>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</si>
  <si>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</si>
  <si>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</si>
  <si>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</si>
  <si>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</si>
  <si>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</si>
  <si>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</si>
  <si>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</si>
  <si>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</si>
  <si>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</si>
  <si>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</si>
  <si>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</si>
  <si>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</si>
  <si>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</si>
  <si>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</si>
  <si>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</si>
  <si>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</si>
  <si>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</si>
  <si>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</si>
  <si>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</si>
  <si>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</si>
  <si>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</si>
  <si>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</si>
  <si>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</si>
  <si>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</si>
  <si>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</si>
  <si>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</si>
  <si>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</si>
  <si>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</si>
  <si>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</si>
  <si>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</si>
  <si>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</si>
  <si>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</si>
  <si>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</si>
  <si>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</si>
  <si>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</si>
  <si>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</si>
  <si>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</si>
  <si>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</si>
  <si>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</si>
  <si>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</si>
  <si>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</si>
  <si>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</si>
  <si>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</si>
  <si>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</si>
  <si>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</si>
  <si>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</si>
  <si>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</si>
  <si>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</si>
  <si>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</si>
  <si>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</si>
  <si>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</si>
  <si>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</si>
  <si>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</si>
  <si>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</si>
  <si>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</si>
  <si>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</si>
  <si>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</si>
  <si>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</si>
  <si>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</si>
  <si>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</si>
  <si>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</si>
  <si>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</si>
  <si>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</si>
  <si>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</si>
  <si>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</si>
  <si>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</si>
  <si>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</si>
  <si>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</si>
  <si>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</si>
  <si>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</si>
  <si>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</si>
  <si>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</si>
  <si>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</si>
  <si>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</si>
  <si>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</si>
  <si>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</si>
  <si>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</si>
  <si>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</si>
  <si>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</si>
  <si>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</si>
  <si>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</si>
  <si>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</si>
  <si>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</si>
  <si>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</si>
  <si>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</si>
  <si>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</si>
  <si>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</si>
  <si>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</si>
  <si>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</si>
  <si>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</si>
  <si>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</si>
  <si>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</si>
  <si>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</si>
  <si>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</si>
  <si>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</si>
  <si>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</si>
  <si>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</si>
  <si>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</si>
  <si>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</si>
  <si>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</si>
  <si>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</si>
  <si>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</si>
  <si>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</si>
  <si>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</si>
  <si>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</si>
  <si>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</si>
  <si>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</si>
  <si>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</si>
  <si>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</si>
  <si>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</si>
  <si>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</si>
  <si>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</si>
  <si>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</si>
  <si>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</si>
  <si>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</si>
  <si>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</si>
  <si>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</si>
  <si>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</si>
  <si>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</si>
  <si>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</si>
  <si>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</si>
  <si>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</si>
  <si>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</si>
  <si>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</si>
  <si>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</si>
  <si>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</si>
  <si>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</si>
  <si>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tárgyi eszköz</t>
  </si>
  <si>
    <t>szoftver vásárlás</t>
  </si>
  <si>
    <t>Óvoda pályázat</t>
  </si>
  <si>
    <t>Egészségház felújítás</t>
  </si>
  <si>
    <t>kiadás módosított előirányzat</t>
  </si>
  <si>
    <t>teljesített kiadás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</si>
  <si>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</si>
  <si>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</si>
  <si>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</si>
  <si>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</si>
  <si>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</si>
  <si>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</si>
  <si>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</si>
  <si>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</si>
  <si>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</si>
  <si>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</si>
  <si>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</si>
  <si>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</si>
  <si>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</si>
  <si>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</si>
  <si>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</si>
  <si>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</si>
  <si>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</si>
  <si>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</si>
  <si>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</si>
  <si>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</si>
  <si>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</si>
  <si>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</si>
  <si>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</si>
  <si>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</si>
  <si>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</si>
  <si>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</si>
  <si>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</si>
  <si>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</si>
  <si>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</si>
  <si>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</si>
  <si>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</si>
  <si>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</si>
  <si>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</si>
  <si>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</si>
  <si>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</si>
  <si>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</si>
  <si>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</si>
  <si>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</si>
  <si>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</si>
  <si>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</si>
  <si>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</si>
  <si>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</si>
  <si>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</si>
  <si>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</si>
  <si>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</si>
  <si>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</si>
  <si>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</si>
  <si>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</si>
  <si>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</si>
  <si>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</si>
  <si>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</si>
  <si>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</si>
  <si>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</si>
  <si>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</si>
  <si>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</si>
  <si>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</si>
  <si>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</si>
  <si>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</si>
  <si>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</si>
  <si>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</si>
  <si>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</si>
  <si>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</si>
  <si>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</si>
  <si>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</si>
  <si>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</si>
  <si>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</si>
  <si>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</si>
  <si>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</si>
  <si>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</si>
  <si>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</si>
  <si>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</si>
  <si>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</si>
  <si>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</si>
  <si>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</si>
  <si>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</si>
  <si>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</si>
  <si>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</si>
  <si>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</si>
  <si>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</si>
  <si>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</si>
  <si>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</si>
  <si>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</si>
  <si>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</si>
  <si>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</si>
  <si>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</si>
  <si>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</si>
  <si>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</si>
  <si>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</si>
  <si>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</si>
  <si>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</si>
  <si>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</si>
  <si>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</si>
  <si>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</si>
  <si>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</si>
  <si>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</si>
  <si>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</si>
  <si>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</si>
  <si>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</si>
  <si>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</si>
  <si>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</si>
  <si>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</si>
  <si>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</si>
  <si>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</si>
  <si>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</si>
  <si>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</si>
  <si>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</si>
  <si>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</si>
  <si>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</si>
  <si>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</si>
  <si>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</si>
  <si>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</si>
  <si>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</si>
  <si>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</si>
  <si>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</si>
  <si>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</si>
  <si>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</si>
  <si>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</si>
  <si>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</si>
  <si>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</si>
  <si>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</si>
  <si>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</si>
  <si>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</si>
  <si>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</si>
  <si>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</si>
  <si>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</si>
  <si>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</si>
  <si>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</si>
  <si>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</si>
  <si>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</si>
  <si>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</si>
  <si>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</si>
  <si>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</si>
  <si>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</si>
  <si>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</si>
  <si>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</si>
  <si>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Egészségház</t>
  </si>
  <si>
    <t>Területi Gondozási Központ</t>
  </si>
  <si>
    <t>Közös Hivatal</t>
  </si>
  <si>
    <t>A helyi önkormányzat eredménykimutatása (E Ft)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</si>
  <si>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</si>
  <si>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</si>
  <si>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</si>
  <si>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</si>
  <si>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</si>
  <si>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</si>
  <si>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</si>
  <si>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</si>
  <si>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</si>
  <si>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</si>
  <si>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</si>
  <si>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</si>
  <si>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</si>
  <si>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</si>
  <si>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</si>
  <si>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</si>
  <si>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</si>
  <si>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</si>
  <si>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</si>
  <si>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</si>
  <si>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</si>
  <si>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</si>
  <si>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</si>
  <si>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</si>
  <si>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</si>
  <si>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</si>
  <si>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</si>
  <si>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</si>
  <si>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</si>
  <si>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</si>
  <si>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</si>
  <si>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</si>
  <si>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</si>
  <si>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</si>
  <si>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</si>
  <si>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</si>
  <si>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</si>
  <si>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</si>
  <si>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</si>
  <si>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</si>
  <si>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</si>
  <si>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</si>
  <si>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</si>
  <si>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</si>
  <si>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</si>
  <si>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</si>
  <si>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</si>
  <si>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</si>
  <si>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</si>
  <si>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</si>
  <si>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</si>
  <si>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</si>
  <si>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</si>
  <si>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</si>
  <si>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</si>
  <si>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</si>
  <si>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</si>
  <si>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</si>
  <si>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</si>
  <si>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</si>
  <si>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</si>
  <si>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</si>
  <si>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</si>
  <si>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</si>
  <si>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</si>
  <si>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</si>
  <si>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</si>
  <si>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</si>
  <si>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</si>
  <si>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</si>
  <si>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</si>
  <si>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</si>
  <si>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</si>
  <si>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</si>
  <si>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</si>
  <si>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</si>
  <si>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Előző időszak (2014. év)</t>
  </si>
  <si>
    <t>Tárgyi időszak (2015. év)</t>
  </si>
  <si>
    <t>Ingatlanvásárlás (telephely)</t>
  </si>
  <si>
    <t>tervek</t>
  </si>
  <si>
    <t>Csepreg Város Önkormányzat 2016. évi zárszámadása</t>
  </si>
  <si>
    <t>Kiadások ( Ft)</t>
  </si>
  <si>
    <t>Csepreg Város Önkormányzat 2016 évi zárszámadása</t>
  </si>
  <si>
    <t>Bevételek ( Ft)</t>
  </si>
  <si>
    <t>Előző időszak (2015. év)</t>
  </si>
  <si>
    <t>Tárgyi időszak (2016. év)</t>
  </si>
  <si>
    <t>A helyi önkormányzat vagyonmérlege ( Ft)</t>
  </si>
  <si>
    <t>E/I/2 Más előzetesen felszámítható általános forgalmi adó</t>
  </si>
  <si>
    <t>E/I Előzetesen felszámított általános forgalmi adó elszámolása</t>
  </si>
  <si>
    <t>E/III/1 December havi illetmények, munkabérek elszámolása</t>
  </si>
  <si>
    <t>E/III Egyéb sajátos eszközoldali elszámolások</t>
  </si>
  <si>
    <t>Csepreg Város Önkormányzat 2017. évi zárszámadása</t>
  </si>
  <si>
    <t>A helyi önkormányzat eredménykimutatása ( Ft)</t>
  </si>
  <si>
    <t>Helyi önkormányzat maradvány kimutatása ( Ft)</t>
  </si>
  <si>
    <t>Hivatal</t>
  </si>
  <si>
    <t xml:space="preserve">Út felújítási </t>
  </si>
  <si>
    <t>Általános- és céltartalékok ( Ft)</t>
  </si>
  <si>
    <t>saját bevételek 2018.</t>
  </si>
  <si>
    <t>saját bevételek 2019.</t>
  </si>
  <si>
    <t>Az európai uniós forrásból finanszírozott támogatással megvalósuló programok, projektek kiadásai, bevételei, valamint a helyi önkormányzat ilyen projektekhez történő hozzájárulásai ( Ft)</t>
  </si>
  <si>
    <t>Lakosságnak juttatott támogatások, szociális, rászorultsági jellegű ellátások ( Ft)</t>
  </si>
  <si>
    <t>települési támogatás [Szoctv. 45.§]</t>
  </si>
  <si>
    <t>lakástámogatás</t>
  </si>
  <si>
    <t>magánszemélyek jövedelemadói</t>
  </si>
  <si>
    <t>jövedelemadók</t>
  </si>
  <si>
    <t>egyéb települési adók</t>
  </si>
  <si>
    <t>A helyi önkormányzat eredménykimutatása (Ft)</t>
  </si>
  <si>
    <t>08        Felhalmozási célú tánogatások eredményszemléletű bevételei</t>
  </si>
  <si>
    <t>09        Különféle egyéb eredményszemléletű bevételek</t>
  </si>
  <si>
    <t>H/III/8        Letétre, megőrzésre, fedezetkezelésre átvett pénzeszközök, biztosítékok</t>
  </si>
  <si>
    <t>Beruházások és felújítások ( Ft)</t>
  </si>
  <si>
    <t>Csepreg Város Önkormányzat 2016.évi zárszámadása</t>
  </si>
  <si>
    <t>a költségvetési év azon fejlesztési céljai, amelyek megvalósításához a Stabilitási tv. 3. § (1) bekezdése szerinti adósságot keletkeztető ügylet megkötése válik vagy válhat szükségessé ( 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</si>
  <si>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</si>
  <si>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Csepreg Város Önkormányzat 201. évi zárszámadása</t>
  </si>
  <si>
    <t>Irányító szervi támogatások folyósítása ( Ft)</t>
  </si>
  <si>
    <t>5. melléklet a 10/2017.(V. 31.) számú önkormányzati rendelethez</t>
  </si>
  <si>
    <t>4. melléklet a 10/2017.(V. 31.) számú önkormányzati rendelethez</t>
  </si>
  <si>
    <t>6. melléklet a 10/2017.(V. 31.) számú önkormányzati rendelethez</t>
  </si>
  <si>
    <t>7. melléklet a 10/2017.(V. 31.) számú önkormányzati rendelethez</t>
  </si>
  <si>
    <t>8. melléklet a 10/2017.(V. 31.) számú önkormányzati rendelethez</t>
  </si>
  <si>
    <t>9. melléklet a 10/2017.(V. 31.) számú önkormányzati rendelethez</t>
  </si>
  <si>
    <t>10. melléklet a 10/2017.(V. 31.) számú önkormányzati rendelethez</t>
  </si>
  <si>
    <t>11. melléklet a 10/2017.(V. 31.) számú önkormányzati rendelethez</t>
  </si>
  <si>
    <t>12. melléklet a 10/2017.(V. 31.) számú önkormányzati rendelethez</t>
  </si>
  <si>
    <t>13. melléklet a 10/2017.(V. 31.) számú önkormányzati rendelethez</t>
  </si>
  <si>
    <t>14. melléklet a 10/2017.(V. 31.) számú önkormányzati rendelethez</t>
  </si>
  <si>
    <t>15. melléklet a 10/2017.(V. 31.) számú önkormányzati rendelethez</t>
  </si>
  <si>
    <t>16. melléklet a 10/2017.(V. 31.) számú önkormányzati rendelethez</t>
  </si>
  <si>
    <t>17. melléklet a 10/2017.(V. 31.) számú önkormányzati rendelethez</t>
  </si>
  <si>
    <t>18. melléklet a 10/2017.(V. 31.) számú önkormányzati rendelethez</t>
  </si>
  <si>
    <t>19. melléklet a 10/2017.(V. 31.) számú önkormányzati rendelethez</t>
  </si>
  <si>
    <t>20. melléklet a 10/2017.(V. 31.) számú önkormányzati rendelethez</t>
  </si>
  <si>
    <t>21. melléklet a 10/2017.(V. 31.) számú önkormányzati rendelethez</t>
  </si>
  <si>
    <t>22. melléklet a 10/2017.(V. 31.) számú önkormányzati rendelethez</t>
  </si>
  <si>
    <t>23. melléklet a 10/2017.(V. 31.) számú önkormányzati rendelethez</t>
  </si>
  <si>
    <t>24. melléklet a 10/2017.(V. 31.) számú önkormányzati rendelethez</t>
  </si>
  <si>
    <t>25. melléklet a 10/2017.(V. 31.) számú önkormányzati rendelethez</t>
  </si>
  <si>
    <t>26. melléklet a 10/2017.(V. 31.) számú önkormányzati rendelethez</t>
  </si>
  <si>
    <t>27. melléklet a 10/2017.(V. 31.) számú önkormányzati rendelethez</t>
  </si>
  <si>
    <t>28. melléklet a 10/2017.(V. 31.) számú önkormányzati rendelethez</t>
  </si>
  <si>
    <t>29. melléklet a 10/2017.(V. 31.)számú önkormányzati rendelethez</t>
  </si>
  <si>
    <t>30. melléklet a 10/2017.(V. 31.) számú önkormányzati rendelethez</t>
  </si>
  <si>
    <t>31. melléklet a 10/2017.(V. 31.) számú önkormányzati rendelethez</t>
  </si>
  <si>
    <t>32. melléklet a 10/2017.(V. 31.) számú önkormányzati rendelethez</t>
  </si>
  <si>
    <t>33. melléklet a 10/2017.(V. 31.) számú önkormányzati rendelethez</t>
  </si>
  <si>
    <t>34. melléklet a 10/2017.(V. 31.) számú önkormányzati rendelethez</t>
  </si>
  <si>
    <t>35. melléklet a 10/2017.(V. 31.) számú önkormányzati rendelethez</t>
  </si>
  <si>
    <t>36. melléklet a 10/2017.(V. 31.) számú önkormányzati rendelethez</t>
  </si>
  <si>
    <t>1. melléklet a 10/2017.(V. 31.) számú önkormányzati rendelethez</t>
  </si>
  <si>
    <t>2. melléklet a 10/2017.(V. 31.) számú önkormányzati rendelethez</t>
  </si>
  <si>
    <t>3. melléklet a 10/2017.(V. 31.) számú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</si>
</sst>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00\ &quot;Ft&quot;_-;\-* #,##0.000\ &quot;Ft&quot;_-;_-* &quot;-&quot;??\ &quot;Ft&quot;_-;_-@_-"/>
    <numFmt numFmtId="183" formatCode="_-* #,##0.0\ &quot;Ft&quot;_-;\-* #,##0.0\ &quot;Ft&quot;_-;_-* &quot;-&quot;??\ &quot;Ft&quot;_-;_-@_-"/>
    <numFmt numFmtId="184" formatCode="_-* #,##0\ &quot;Ft&quot;_-;\-* #,##0\ &quot;Ft&quot;_-;_-* &quot;-&quot;??\ &quot;Ft&quot;_-;_-@_-"/>
    <numFmt numFmtId="185" formatCode="[$-40E]yyyy\.\ mmmm\ d\.\,\ dddd"/>
    <numFmt numFmtId="186" formatCode="_-* #,##0.0\ _F_t_-;\-* #,##0.0\ _F_t_-;_-* &quot;-&quot;??\ _F_t_-;_-@_-"/>
    <numFmt numFmtId="187" formatCode="_-* #,##0\ _F_t_-;\-* #,##0\ _F_t_-;_-* &quot;-&quot;??\ _F_t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0"/>
      <name val="Bookman Old Style"/>
      <family val="1"/>
    </font>
    <font>
      <i/>
      <sz val="10"/>
      <color indexed="40"/>
      <name val="Bookman Old Style"/>
      <family val="1"/>
    </font>
    <font>
      <i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1" borderId="7" applyNumberFormat="0" applyFon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1" fillId="0" borderId="0" applyFont="0" applyFill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2" fillId="0" borderId="0" xfId="43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1" fillId="10" borderId="1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16" fillId="0" borderId="11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0" fillId="36" borderId="10" xfId="0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16" fillId="36" borderId="10" xfId="0" applyNumberFormat="1" applyFont="1" applyFill="1" applyBorder="1" applyAlignment="1">
      <alignment/>
    </xf>
    <xf numFmtId="3" fontId="16" fillId="4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3" fontId="16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Fill="1" applyAlignment="1">
      <alignment horizontal="center" wrapText="1"/>
    </xf>
    <xf numFmtId="0" fontId="33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4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12" fillId="3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0" fillId="35" borderId="10" xfId="0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5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3" fontId="16" fillId="37" borderId="0" xfId="0" applyNumberFormat="1" applyFont="1" applyFill="1" applyAlignment="1">
      <alignment/>
    </xf>
    <xf numFmtId="0" fontId="7" fillId="0" borderId="10" xfId="56" applyFont="1" applyFill="1" applyBorder="1" applyAlignment="1">
      <alignment horizontal="center" vertical="center" wrapText="1"/>
      <protection/>
    </xf>
    <xf numFmtId="3" fontId="11" fillId="4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187" fontId="0" fillId="0" borderId="0" xfId="40" applyNumberFormat="1" applyFont="1" applyAlignment="1">
      <alignment/>
    </xf>
    <xf numFmtId="187" fontId="0" fillId="0" borderId="0" xfId="4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 vertical="top" wrapText="1"/>
    </xf>
    <xf numFmtId="187" fontId="16" fillId="0" borderId="10" xfId="4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6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5.57421875" style="0" customWidth="1"/>
  </cols>
  <sheetData>
    <row r="1" ht="15">
      <c r="A1" s="95" t="s">
        <v>954</v>
      </c>
    </row>
    <row r="2" ht="15.75">
      <c r="A2" s="96"/>
    </row>
    <row r="3" ht="18">
      <c r="A3" s="73" t="s">
        <v>885</v>
      </c>
    </row>
    <row r="4" ht="50.25" customHeight="1">
      <c r="A4" s="63" t="s">
        <v>432</v>
      </c>
    </row>
    <row r="6" spans="2:9" ht="15">
      <c r="B6" s="4"/>
      <c r="C6" s="4"/>
      <c r="D6" s="4"/>
      <c r="E6" s="4"/>
      <c r="F6" s="4"/>
      <c r="G6" s="4"/>
      <c r="H6" s="4"/>
      <c r="I6" s="4"/>
    </row>
    <row r="7" spans="1:9" ht="15">
      <c r="A7" s="37" t="s">
        <v>659</v>
      </c>
      <c r="B7" s="4"/>
      <c r="C7" s="4"/>
      <c r="D7" s="4"/>
      <c r="E7" s="4"/>
      <c r="F7" s="4"/>
      <c r="G7" s="4"/>
      <c r="H7" s="4"/>
      <c r="I7" s="4"/>
    </row>
    <row r="8" spans="1:9" ht="15">
      <c r="A8" s="37" t="s">
        <v>666</v>
      </c>
      <c r="B8" s="4"/>
      <c r="C8" s="4"/>
      <c r="D8" s="4"/>
      <c r="E8" s="4"/>
      <c r="F8" s="4"/>
      <c r="G8" s="4"/>
      <c r="H8" s="4"/>
      <c r="I8" s="4"/>
    </row>
    <row r="9" spans="1:9" ht="15">
      <c r="A9" s="37" t="s">
        <v>667</v>
      </c>
      <c r="B9" s="4"/>
      <c r="C9" s="4"/>
      <c r="D9" s="4"/>
      <c r="E9" s="4"/>
      <c r="F9" s="4"/>
      <c r="G9" s="4"/>
      <c r="H9" s="4"/>
      <c r="I9" s="4"/>
    </row>
    <row r="10" spans="1:9" ht="15">
      <c r="A10" s="37" t="s">
        <v>668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37" t="s">
        <v>669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37" t="s">
        <v>670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37" t="s">
        <v>671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37" t="s">
        <v>672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38" t="s">
        <v>658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38" t="s">
        <v>673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65" t="s">
        <v>430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37" t="s">
        <v>675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37" t="s">
        <v>676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37" t="s">
        <v>677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37" t="s">
        <v>678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37" t="s">
        <v>679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37" t="s">
        <v>680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37" t="s">
        <v>681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38" t="s">
        <v>674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38" t="s">
        <v>682</v>
      </c>
      <c r="B26" s="4"/>
      <c r="C26" s="4"/>
      <c r="D26" s="4"/>
      <c r="E26" s="4"/>
      <c r="F26" s="4"/>
      <c r="G26" s="4"/>
      <c r="H26" s="4"/>
      <c r="I26" s="4"/>
    </row>
    <row r="27" spans="1:9" ht="15">
      <c r="A27" s="65" t="s">
        <v>431</v>
      </c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9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4.7109375" style="105" customWidth="1"/>
    <col min="4" max="4" width="14.140625" style="105" customWidth="1"/>
    <col min="5" max="5" width="14.00390625" style="105" customWidth="1"/>
  </cols>
  <sheetData>
    <row r="1" spans="1:5" ht="15.75">
      <c r="A1" s="222" t="s">
        <v>927</v>
      </c>
      <c r="B1" s="222"/>
      <c r="C1" s="222"/>
      <c r="D1" s="222"/>
      <c r="E1" s="222"/>
    </row>
    <row r="2" ht="15.75">
      <c r="A2" s="184"/>
    </row>
    <row r="3" spans="1:5" ht="24" customHeight="1">
      <c r="A3" s="219" t="s">
        <v>916</v>
      </c>
      <c r="B3" s="223"/>
      <c r="C3" s="223"/>
      <c r="D3" s="223"/>
      <c r="E3" s="223"/>
    </row>
    <row r="4" spans="1:7" ht="24" customHeight="1">
      <c r="A4" s="221" t="s">
        <v>888</v>
      </c>
      <c r="B4" s="220"/>
      <c r="C4" s="220"/>
      <c r="D4" s="220"/>
      <c r="E4" s="220"/>
      <c r="G4" s="72"/>
    </row>
    <row r="5" ht="18">
      <c r="A5" s="191"/>
    </row>
    <row r="6" ht="15">
      <c r="A6" s="192" t="s">
        <v>490</v>
      </c>
    </row>
    <row r="7" spans="1:5" ht="26.25">
      <c r="A7" s="3" t="s">
        <v>683</v>
      </c>
      <c r="B7" s="3" t="s">
        <v>646</v>
      </c>
      <c r="C7" s="114" t="s">
        <v>637</v>
      </c>
      <c r="D7" s="114" t="s">
        <v>298</v>
      </c>
      <c r="E7" s="114" t="s">
        <v>299</v>
      </c>
    </row>
    <row r="8" spans="1:5" ht="15" customHeight="1">
      <c r="A8" s="30" t="s">
        <v>172</v>
      </c>
      <c r="B8" s="6" t="s">
        <v>173</v>
      </c>
      <c r="C8" s="106"/>
      <c r="D8" s="106"/>
      <c r="E8" s="106"/>
    </row>
    <row r="9" spans="1:5" ht="15" customHeight="1">
      <c r="A9" s="5" t="s">
        <v>174</v>
      </c>
      <c r="B9" s="6" t="s">
        <v>175</v>
      </c>
      <c r="C9" s="106"/>
      <c r="D9" s="106"/>
      <c r="E9" s="106"/>
    </row>
    <row r="10" spans="1:5" ht="15" customHeight="1">
      <c r="A10" s="5" t="s">
        <v>176</v>
      </c>
      <c r="B10" s="6" t="s">
        <v>177</v>
      </c>
      <c r="C10" s="106"/>
      <c r="D10" s="106"/>
      <c r="E10" s="106"/>
    </row>
    <row r="11" spans="1:5" ht="15" customHeight="1">
      <c r="A11" s="5" t="s">
        <v>178</v>
      </c>
      <c r="B11" s="6" t="s">
        <v>179</v>
      </c>
      <c r="C11" s="106"/>
      <c r="D11" s="106"/>
      <c r="E11" s="106"/>
    </row>
    <row r="12" spans="1:5" ht="15" customHeight="1">
      <c r="A12" s="5" t="s">
        <v>180</v>
      </c>
      <c r="B12" s="6" t="s">
        <v>181</v>
      </c>
      <c r="C12" s="106"/>
      <c r="D12" s="106"/>
      <c r="E12" s="106"/>
    </row>
    <row r="13" spans="1:5" ht="15" customHeight="1">
      <c r="A13" s="5" t="s">
        <v>182</v>
      </c>
      <c r="B13" s="6" t="s">
        <v>183</v>
      </c>
      <c r="C13" s="106"/>
      <c r="D13" s="106"/>
      <c r="E13" s="106"/>
    </row>
    <row r="14" spans="1:5" ht="15" customHeight="1">
      <c r="A14" s="7" t="s">
        <v>433</v>
      </c>
      <c r="B14" s="8" t="s">
        <v>184</v>
      </c>
      <c r="C14" s="106"/>
      <c r="D14" s="106"/>
      <c r="E14" s="106"/>
    </row>
    <row r="15" spans="1:5" ht="15" customHeight="1">
      <c r="A15" s="5" t="s">
        <v>185</v>
      </c>
      <c r="B15" s="6" t="s">
        <v>186</v>
      </c>
      <c r="C15" s="106"/>
      <c r="D15" s="106"/>
      <c r="E15" s="106"/>
    </row>
    <row r="16" spans="1:5" ht="15" customHeight="1">
      <c r="A16" s="5" t="s">
        <v>187</v>
      </c>
      <c r="B16" s="6" t="s">
        <v>188</v>
      </c>
      <c r="C16" s="106"/>
      <c r="D16" s="106"/>
      <c r="E16" s="106"/>
    </row>
    <row r="17" spans="1:5" ht="15" customHeight="1">
      <c r="A17" s="5" t="s">
        <v>395</v>
      </c>
      <c r="B17" s="6" t="s">
        <v>189</v>
      </c>
      <c r="C17" s="106"/>
      <c r="D17" s="106"/>
      <c r="E17" s="106"/>
    </row>
    <row r="18" spans="1:5" ht="15" customHeight="1">
      <c r="A18" s="5" t="s">
        <v>396</v>
      </c>
      <c r="B18" s="6" t="s">
        <v>190</v>
      </c>
      <c r="C18" s="106"/>
      <c r="D18" s="106"/>
      <c r="E18" s="106"/>
    </row>
    <row r="19" spans="1:5" ht="15" customHeight="1">
      <c r="A19" s="5" t="s">
        <v>397</v>
      </c>
      <c r="B19" s="6" t="s">
        <v>191</v>
      </c>
      <c r="C19" s="106"/>
      <c r="D19" s="106"/>
      <c r="E19" s="106">
        <v>80384</v>
      </c>
    </row>
    <row r="20" spans="1:5" ht="15" customHeight="1">
      <c r="A20" s="35" t="s">
        <v>434</v>
      </c>
      <c r="B20" s="46" t="s">
        <v>192</v>
      </c>
      <c r="C20" s="106">
        <f>SUM(C14:C19)</f>
        <v>0</v>
      </c>
      <c r="D20" s="106">
        <f>SUM(D14:D19)</f>
        <v>0</v>
      </c>
      <c r="E20" s="106">
        <f>SUM(E14:E19)</f>
        <v>80384</v>
      </c>
    </row>
    <row r="21" spans="1:5" ht="15" customHeight="1">
      <c r="A21" s="5" t="s">
        <v>401</v>
      </c>
      <c r="B21" s="6" t="s">
        <v>201</v>
      </c>
      <c r="C21" s="106"/>
      <c r="D21" s="106"/>
      <c r="E21" s="106"/>
    </row>
    <row r="22" spans="1:5" ht="15" customHeight="1">
      <c r="A22" s="5" t="s">
        <v>402</v>
      </c>
      <c r="B22" s="6" t="s">
        <v>202</v>
      </c>
      <c r="C22" s="106"/>
      <c r="D22" s="106"/>
      <c r="E22" s="106"/>
    </row>
    <row r="23" spans="1:5" ht="15" customHeight="1">
      <c r="A23" s="7" t="s">
        <v>436</v>
      </c>
      <c r="B23" s="8" t="s">
        <v>203</v>
      </c>
      <c r="C23" s="106"/>
      <c r="D23" s="106"/>
      <c r="E23" s="106"/>
    </row>
    <row r="24" spans="1:5" ht="15" customHeight="1">
      <c r="A24" s="5" t="s">
        <v>403</v>
      </c>
      <c r="B24" s="6" t="s">
        <v>204</v>
      </c>
      <c r="C24" s="106"/>
      <c r="D24" s="106"/>
      <c r="E24" s="106"/>
    </row>
    <row r="25" spans="1:5" ht="15" customHeight="1">
      <c r="A25" s="5" t="s">
        <v>404</v>
      </c>
      <c r="B25" s="6" t="s">
        <v>205</v>
      </c>
      <c r="C25" s="106"/>
      <c r="D25" s="106"/>
      <c r="E25" s="106"/>
    </row>
    <row r="26" spans="1:5" ht="15" customHeight="1">
      <c r="A26" s="5" t="s">
        <v>405</v>
      </c>
      <c r="B26" s="6" t="s">
        <v>206</v>
      </c>
      <c r="C26" s="106"/>
      <c r="D26" s="106"/>
      <c r="E26" s="106"/>
    </row>
    <row r="27" spans="1:5" ht="15" customHeight="1">
      <c r="A27" s="5" t="s">
        <v>406</v>
      </c>
      <c r="B27" s="6" t="s">
        <v>207</v>
      </c>
      <c r="C27" s="106"/>
      <c r="D27" s="106"/>
      <c r="E27" s="106"/>
    </row>
    <row r="28" spans="1:5" ht="15" customHeight="1">
      <c r="A28" s="5" t="s">
        <v>407</v>
      </c>
      <c r="B28" s="6" t="s">
        <v>210</v>
      </c>
      <c r="C28" s="106"/>
      <c r="D28" s="106"/>
      <c r="E28" s="106"/>
    </row>
    <row r="29" spans="1:5" ht="15" customHeight="1">
      <c r="A29" s="5" t="s">
        <v>211</v>
      </c>
      <c r="B29" s="6" t="s">
        <v>212</v>
      </c>
      <c r="C29" s="106"/>
      <c r="D29" s="106"/>
      <c r="E29" s="106"/>
    </row>
    <row r="30" spans="1:5" ht="15" customHeight="1">
      <c r="A30" s="5" t="s">
        <v>408</v>
      </c>
      <c r="B30" s="6" t="s">
        <v>213</v>
      </c>
      <c r="C30" s="106"/>
      <c r="D30" s="106"/>
      <c r="E30" s="106"/>
    </row>
    <row r="31" spans="1:5" ht="15" customHeight="1">
      <c r="A31" s="5" t="s">
        <v>409</v>
      </c>
      <c r="B31" s="6" t="s">
        <v>218</v>
      </c>
      <c r="C31" s="106"/>
      <c r="D31" s="106"/>
      <c r="E31" s="106"/>
    </row>
    <row r="32" spans="1:5" ht="15" customHeight="1">
      <c r="A32" s="7" t="s">
        <v>437</v>
      </c>
      <c r="B32" s="8" t="s">
        <v>221</v>
      </c>
      <c r="C32" s="106"/>
      <c r="D32" s="106"/>
      <c r="E32" s="106"/>
    </row>
    <row r="33" spans="1:5" ht="15" customHeight="1">
      <c r="A33" s="5" t="s">
        <v>410</v>
      </c>
      <c r="B33" s="6" t="s">
        <v>222</v>
      </c>
      <c r="C33" s="106"/>
      <c r="D33" s="106"/>
      <c r="E33" s="106"/>
    </row>
    <row r="34" spans="1:5" ht="15" customHeight="1">
      <c r="A34" s="35" t="s">
        <v>438</v>
      </c>
      <c r="B34" s="46" t="s">
        <v>223</v>
      </c>
      <c r="C34" s="106"/>
      <c r="D34" s="106"/>
      <c r="E34" s="106"/>
    </row>
    <row r="35" spans="1:5" ht="15" customHeight="1">
      <c r="A35" s="13" t="s">
        <v>224</v>
      </c>
      <c r="B35" s="6" t="s">
        <v>225</v>
      </c>
      <c r="C35" s="106"/>
      <c r="D35" s="106"/>
      <c r="E35" s="106"/>
    </row>
    <row r="36" spans="1:5" ht="15" customHeight="1">
      <c r="A36" s="13" t="s">
        <v>411</v>
      </c>
      <c r="B36" s="6" t="s">
        <v>226</v>
      </c>
      <c r="C36" s="106">
        <v>4072000</v>
      </c>
      <c r="D36" s="106">
        <v>4072000</v>
      </c>
      <c r="E36" s="106">
        <v>2438289</v>
      </c>
    </row>
    <row r="37" spans="1:5" ht="15" customHeight="1">
      <c r="A37" s="13" t="s">
        <v>412</v>
      </c>
      <c r="B37" s="6" t="s">
        <v>227</v>
      </c>
      <c r="C37" s="106"/>
      <c r="D37" s="106"/>
      <c r="E37" s="106"/>
    </row>
    <row r="38" spans="1:5" ht="15" customHeight="1">
      <c r="A38" s="13" t="s">
        <v>413</v>
      </c>
      <c r="B38" s="6" t="s">
        <v>228</v>
      </c>
      <c r="C38" s="106"/>
      <c r="D38" s="106"/>
      <c r="E38" s="106"/>
    </row>
    <row r="39" spans="1:5" ht="15" customHeight="1">
      <c r="A39" s="13" t="s">
        <v>229</v>
      </c>
      <c r="B39" s="6" t="s">
        <v>230</v>
      </c>
      <c r="C39" s="106">
        <v>39096000</v>
      </c>
      <c r="D39" s="106">
        <v>39096000</v>
      </c>
      <c r="E39" s="106">
        <v>36027093</v>
      </c>
    </row>
    <row r="40" spans="1:5" ht="15" customHeight="1">
      <c r="A40" s="13" t="s">
        <v>231</v>
      </c>
      <c r="B40" s="6" t="s">
        <v>232</v>
      </c>
      <c r="C40" s="106"/>
      <c r="D40" s="106">
        <v>1010106</v>
      </c>
      <c r="E40" s="106">
        <v>3315884</v>
      </c>
    </row>
    <row r="41" spans="1:5" ht="15" customHeight="1">
      <c r="A41" s="13" t="s">
        <v>233</v>
      </c>
      <c r="B41" s="6" t="s">
        <v>234</v>
      </c>
      <c r="C41" s="106"/>
      <c r="D41" s="106"/>
      <c r="E41" s="106"/>
    </row>
    <row r="42" spans="1:5" ht="15" customHeight="1">
      <c r="A42" s="13" t="s">
        <v>414</v>
      </c>
      <c r="B42" s="6" t="s">
        <v>235</v>
      </c>
      <c r="C42" s="106"/>
      <c r="D42" s="106"/>
      <c r="E42" s="106">
        <v>244</v>
      </c>
    </row>
    <row r="43" spans="1:5" ht="15" customHeight="1">
      <c r="A43" s="13" t="s">
        <v>415</v>
      </c>
      <c r="B43" s="6" t="s">
        <v>236</v>
      </c>
      <c r="C43" s="106"/>
      <c r="D43" s="106"/>
      <c r="E43" s="106"/>
    </row>
    <row r="44" spans="1:5" ht="15" customHeight="1">
      <c r="A44" s="13" t="s">
        <v>416</v>
      </c>
      <c r="B44" s="6" t="s">
        <v>237</v>
      </c>
      <c r="C44" s="106"/>
      <c r="D44" s="106"/>
      <c r="E44" s="106">
        <v>9</v>
      </c>
    </row>
    <row r="45" spans="1:5" ht="15" customHeight="1">
      <c r="A45" s="45" t="s">
        <v>439</v>
      </c>
      <c r="B45" s="46" t="s">
        <v>238</v>
      </c>
      <c r="C45" s="106">
        <f>SUM(C35:C44)</f>
        <v>43168000</v>
      </c>
      <c r="D45" s="106">
        <f>SUM(D35:D44)</f>
        <v>44178106</v>
      </c>
      <c r="E45" s="106">
        <f>SUM(E35:E44)</f>
        <v>41781519</v>
      </c>
    </row>
    <row r="46" spans="1:5" ht="15" customHeight="1">
      <c r="A46" s="13" t="s">
        <v>247</v>
      </c>
      <c r="B46" s="6" t="s">
        <v>248</v>
      </c>
      <c r="C46" s="106"/>
      <c r="D46" s="106"/>
      <c r="E46" s="106"/>
    </row>
    <row r="47" spans="1:5" ht="15" customHeight="1">
      <c r="A47" s="5" t="s">
        <v>420</v>
      </c>
      <c r="B47" s="6" t="s">
        <v>249</v>
      </c>
      <c r="C47" s="106"/>
      <c r="D47" s="106"/>
      <c r="E47" s="106"/>
    </row>
    <row r="48" spans="1:5" ht="15" customHeight="1">
      <c r="A48" s="13" t="s">
        <v>421</v>
      </c>
      <c r="B48" s="6" t="s">
        <v>250</v>
      </c>
      <c r="C48" s="106"/>
      <c r="D48" s="106"/>
      <c r="E48" s="106"/>
    </row>
    <row r="49" spans="1:5" ht="15" customHeight="1">
      <c r="A49" s="35" t="s">
        <v>441</v>
      </c>
      <c r="B49" s="46" t="s">
        <v>251</v>
      </c>
      <c r="C49" s="106">
        <f>SUM(C46:C48)</f>
        <v>0</v>
      </c>
      <c r="D49" s="106"/>
      <c r="E49" s="106"/>
    </row>
    <row r="50" spans="1:5" ht="15" customHeight="1">
      <c r="A50" s="187" t="s">
        <v>539</v>
      </c>
      <c r="B50" s="56"/>
      <c r="C50" s="106">
        <f>C49+C45+C34+C20</f>
        <v>43168000</v>
      </c>
      <c r="D50" s="106">
        <f>D49+D45+D34+D20</f>
        <v>44178106</v>
      </c>
      <c r="E50" s="106">
        <f>E49+E45+E34+E20</f>
        <v>41861903</v>
      </c>
    </row>
    <row r="51" spans="1:5" ht="15" customHeight="1">
      <c r="A51" s="5" t="s">
        <v>193</v>
      </c>
      <c r="B51" s="6" t="s">
        <v>194</v>
      </c>
      <c r="C51" s="106"/>
      <c r="D51" s="106"/>
      <c r="E51" s="106"/>
    </row>
    <row r="52" spans="1:5" ht="15" customHeight="1">
      <c r="A52" s="5" t="s">
        <v>195</v>
      </c>
      <c r="B52" s="6" t="s">
        <v>196</v>
      </c>
      <c r="C52" s="106"/>
      <c r="D52" s="106"/>
      <c r="E52" s="106"/>
    </row>
    <row r="53" spans="1:5" ht="15" customHeight="1">
      <c r="A53" s="5" t="s">
        <v>398</v>
      </c>
      <c r="B53" s="6" t="s">
        <v>197</v>
      </c>
      <c r="C53" s="106"/>
      <c r="D53" s="106"/>
      <c r="E53" s="106"/>
    </row>
    <row r="54" spans="1:5" ht="15" customHeight="1">
      <c r="A54" s="5" t="s">
        <v>399</v>
      </c>
      <c r="B54" s="6" t="s">
        <v>198</v>
      </c>
      <c r="C54" s="106"/>
      <c r="D54" s="106"/>
      <c r="E54" s="106"/>
    </row>
    <row r="55" spans="1:5" ht="15" customHeight="1">
      <c r="A55" s="5" t="s">
        <v>400</v>
      </c>
      <c r="B55" s="6" t="s">
        <v>199</v>
      </c>
      <c r="C55" s="106"/>
      <c r="D55" s="106"/>
      <c r="E55" s="106"/>
    </row>
    <row r="56" spans="1:5" ht="15" customHeight="1">
      <c r="A56" s="35" t="s">
        <v>435</v>
      </c>
      <c r="B56" s="46" t="s">
        <v>200</v>
      </c>
      <c r="C56" s="106"/>
      <c r="D56" s="106"/>
      <c r="E56" s="106"/>
    </row>
    <row r="57" spans="1:5" ht="15" customHeight="1">
      <c r="A57" s="13" t="s">
        <v>417</v>
      </c>
      <c r="B57" s="6" t="s">
        <v>239</v>
      </c>
      <c r="C57" s="106"/>
      <c r="D57" s="106"/>
      <c r="E57" s="106"/>
    </row>
    <row r="58" spans="1:5" ht="15" customHeight="1">
      <c r="A58" s="13" t="s">
        <v>418</v>
      </c>
      <c r="B58" s="6" t="s">
        <v>240</v>
      </c>
      <c r="C58" s="106"/>
      <c r="D58" s="106"/>
      <c r="E58" s="106"/>
    </row>
    <row r="59" spans="1:5" ht="15" customHeight="1">
      <c r="A59" s="13" t="s">
        <v>241</v>
      </c>
      <c r="B59" s="6" t="s">
        <v>242</v>
      </c>
      <c r="C59" s="106"/>
      <c r="D59" s="106"/>
      <c r="E59" s="106"/>
    </row>
    <row r="60" spans="1:5" ht="15" customHeight="1">
      <c r="A60" s="13" t="s">
        <v>419</v>
      </c>
      <c r="B60" s="6" t="s">
        <v>243</v>
      </c>
      <c r="C60" s="106"/>
      <c r="D60" s="106"/>
      <c r="E60" s="106"/>
    </row>
    <row r="61" spans="1:5" ht="15" customHeight="1">
      <c r="A61" s="13" t="s">
        <v>244</v>
      </c>
      <c r="B61" s="6" t="s">
        <v>245</v>
      </c>
      <c r="C61" s="106"/>
      <c r="D61" s="106"/>
      <c r="E61" s="106"/>
    </row>
    <row r="62" spans="1:5" ht="15" customHeight="1">
      <c r="A62" s="35" t="s">
        <v>440</v>
      </c>
      <c r="B62" s="46" t="s">
        <v>246</v>
      </c>
      <c r="C62" s="106"/>
      <c r="D62" s="106"/>
      <c r="E62" s="106"/>
    </row>
    <row r="63" spans="1:5" ht="15" customHeight="1">
      <c r="A63" s="13" t="s">
        <v>252</v>
      </c>
      <c r="B63" s="6" t="s">
        <v>253</v>
      </c>
      <c r="C63" s="106"/>
      <c r="D63" s="106"/>
      <c r="E63" s="106"/>
    </row>
    <row r="64" spans="1:5" ht="15" customHeight="1">
      <c r="A64" s="5" t="s">
        <v>422</v>
      </c>
      <c r="B64" s="6" t="s">
        <v>254</v>
      </c>
      <c r="C64" s="106"/>
      <c r="D64" s="106"/>
      <c r="E64" s="106"/>
    </row>
    <row r="65" spans="1:5" ht="15" customHeight="1">
      <c r="A65" s="13" t="s">
        <v>423</v>
      </c>
      <c r="B65" s="6" t="s">
        <v>255</v>
      </c>
      <c r="C65" s="106"/>
      <c r="D65" s="106"/>
      <c r="E65" s="106"/>
    </row>
    <row r="66" spans="1:5" ht="15" customHeight="1">
      <c r="A66" s="35" t="s">
        <v>443</v>
      </c>
      <c r="B66" s="46" t="s">
        <v>256</v>
      </c>
      <c r="C66" s="106">
        <f>SUM(C63:C65)</f>
        <v>0</v>
      </c>
      <c r="D66" s="106">
        <f>SUM(D63:D65)</f>
        <v>0</v>
      </c>
      <c r="E66" s="106">
        <f>SUM(E63:E65)</f>
        <v>0</v>
      </c>
    </row>
    <row r="67" spans="1:5" ht="15" customHeight="1">
      <c r="A67" s="187" t="s">
        <v>538</v>
      </c>
      <c r="B67" s="56"/>
      <c r="C67" s="106">
        <f>C66+C62+C56</f>
        <v>0</v>
      </c>
      <c r="D67" s="106">
        <f>D66+D62+D56</f>
        <v>0</v>
      </c>
      <c r="E67" s="106">
        <f>E66+E62+E56</f>
        <v>0</v>
      </c>
    </row>
    <row r="68" spans="1:5" ht="15.75">
      <c r="A68" s="43" t="s">
        <v>442</v>
      </c>
      <c r="B68" s="33" t="s">
        <v>257</v>
      </c>
      <c r="C68" s="106">
        <f>C67+C50</f>
        <v>43168000</v>
      </c>
      <c r="D68" s="106">
        <f>D67+D50</f>
        <v>44178106</v>
      </c>
      <c r="E68" s="106">
        <f>E67+E50</f>
        <v>41861903</v>
      </c>
    </row>
    <row r="69" spans="1:5" ht="15.75">
      <c r="A69" s="193" t="s">
        <v>588</v>
      </c>
      <c r="B69" s="55"/>
      <c r="C69" s="106">
        <f>C50-'kiadás TGK'!C76</f>
        <v>-31771000</v>
      </c>
      <c r="D69" s="106">
        <f>D50-'kiadás TGK'!D76</f>
        <v>-53804410</v>
      </c>
      <c r="E69" s="106">
        <f>E50-'kiadás TGK'!E76</f>
        <v>-53842618</v>
      </c>
    </row>
    <row r="70" spans="1:5" ht="15.75">
      <c r="A70" s="193" t="s">
        <v>589</v>
      </c>
      <c r="B70" s="55"/>
      <c r="C70" s="106">
        <f>C67-'kiadás TGK'!C99</f>
        <v>0</v>
      </c>
      <c r="D70" s="106">
        <f>D67-'kiadás TGK'!D99</f>
        <v>-455000</v>
      </c>
      <c r="E70" s="106">
        <f>E67-'kiadás TGK'!E99</f>
        <v>-455000</v>
      </c>
    </row>
    <row r="71" spans="1:5" ht="15">
      <c r="A71" s="13" t="s">
        <v>424</v>
      </c>
      <c r="B71" s="5" t="s">
        <v>258</v>
      </c>
      <c r="C71" s="106"/>
      <c r="D71" s="106"/>
      <c r="E71" s="106"/>
    </row>
    <row r="72" spans="1:5" ht="30">
      <c r="A72" s="13" t="s">
        <v>259</v>
      </c>
      <c r="B72" s="5" t="s">
        <v>260</v>
      </c>
      <c r="C72" s="106"/>
      <c r="D72" s="106"/>
      <c r="E72" s="106"/>
    </row>
    <row r="73" spans="1:5" ht="15">
      <c r="A73" s="13" t="s">
        <v>425</v>
      </c>
      <c r="B73" s="5" t="s">
        <v>261</v>
      </c>
      <c r="C73" s="106"/>
      <c r="D73" s="106"/>
      <c r="E73" s="106"/>
    </row>
    <row r="74" spans="1:5" ht="15">
      <c r="A74" s="15" t="s">
        <v>444</v>
      </c>
      <c r="B74" s="7" t="s">
        <v>262</v>
      </c>
      <c r="C74" s="106"/>
      <c r="D74" s="106"/>
      <c r="E74" s="106"/>
    </row>
    <row r="75" spans="1:5" ht="15">
      <c r="A75" s="13" t="s">
        <v>426</v>
      </c>
      <c r="B75" s="5" t="s">
        <v>263</v>
      </c>
      <c r="C75" s="106"/>
      <c r="D75" s="106"/>
      <c r="E75" s="106"/>
    </row>
    <row r="76" spans="1:5" ht="15">
      <c r="A76" s="13" t="s">
        <v>264</v>
      </c>
      <c r="B76" s="5" t="s">
        <v>265</v>
      </c>
      <c r="C76" s="106"/>
      <c r="D76" s="106"/>
      <c r="E76" s="106"/>
    </row>
    <row r="77" spans="1:5" ht="30">
      <c r="A77" s="13" t="s">
        <v>427</v>
      </c>
      <c r="B77" s="5" t="s">
        <v>266</v>
      </c>
      <c r="C77" s="106"/>
      <c r="D77" s="106"/>
      <c r="E77" s="106"/>
    </row>
    <row r="78" spans="1:5" ht="15">
      <c r="A78" s="13" t="s">
        <v>267</v>
      </c>
      <c r="B78" s="5" t="s">
        <v>268</v>
      </c>
      <c r="C78" s="106"/>
      <c r="D78" s="106"/>
      <c r="E78" s="106"/>
    </row>
    <row r="79" spans="1:5" ht="15">
      <c r="A79" s="15" t="s">
        <v>445</v>
      </c>
      <c r="B79" s="7" t="s">
        <v>269</v>
      </c>
      <c r="C79" s="106"/>
      <c r="D79" s="106"/>
      <c r="E79" s="106"/>
    </row>
    <row r="80" spans="1:5" ht="30">
      <c r="A80" s="5" t="s">
        <v>586</v>
      </c>
      <c r="B80" s="5" t="s">
        <v>270</v>
      </c>
      <c r="C80" s="106"/>
      <c r="D80" s="106">
        <v>1970046</v>
      </c>
      <c r="E80" s="106">
        <v>4210654</v>
      </c>
    </row>
    <row r="81" spans="1:5" ht="30">
      <c r="A81" s="5" t="s">
        <v>587</v>
      </c>
      <c r="B81" s="5" t="s">
        <v>270</v>
      </c>
      <c r="C81" s="106"/>
      <c r="D81" s="106"/>
      <c r="E81" s="106"/>
    </row>
    <row r="82" spans="1:5" ht="30">
      <c r="A82" s="5" t="s">
        <v>584</v>
      </c>
      <c r="B82" s="5" t="s">
        <v>271</v>
      </c>
      <c r="C82" s="106"/>
      <c r="D82" s="106"/>
      <c r="E82" s="106"/>
    </row>
    <row r="83" spans="1:5" ht="30">
      <c r="A83" s="5" t="s">
        <v>585</v>
      </c>
      <c r="B83" s="5" t="s">
        <v>271</v>
      </c>
      <c r="C83" s="106"/>
      <c r="D83" s="106"/>
      <c r="E83" s="106"/>
    </row>
    <row r="84" spans="1:5" ht="15">
      <c r="A84" s="7" t="s">
        <v>446</v>
      </c>
      <c r="B84" s="7" t="s">
        <v>272</v>
      </c>
      <c r="C84" s="106"/>
      <c r="D84" s="106">
        <f>SUM(D80:D83)</f>
        <v>1970046</v>
      </c>
      <c r="E84" s="106">
        <f>SUM(E80:E83)</f>
        <v>4210654</v>
      </c>
    </row>
    <row r="85" spans="1:5" ht="15">
      <c r="A85" s="13" t="s">
        <v>273</v>
      </c>
      <c r="B85" s="5" t="s">
        <v>274</v>
      </c>
      <c r="C85" s="106"/>
      <c r="D85" s="106"/>
      <c r="E85" s="106"/>
    </row>
    <row r="86" spans="1:5" ht="15">
      <c r="A86" s="13" t="s">
        <v>275</v>
      </c>
      <c r="B86" s="5" t="s">
        <v>276</v>
      </c>
      <c r="C86" s="106"/>
      <c r="D86" s="106"/>
      <c r="E86" s="106"/>
    </row>
    <row r="87" spans="1:5" ht="15">
      <c r="A87" s="13" t="s">
        <v>277</v>
      </c>
      <c r="B87" s="5" t="s">
        <v>278</v>
      </c>
      <c r="C87" s="106">
        <v>31771000</v>
      </c>
      <c r="D87" s="106">
        <v>52289364</v>
      </c>
      <c r="E87" s="106">
        <v>52289364</v>
      </c>
    </row>
    <row r="88" spans="1:5" ht="15">
      <c r="A88" s="13" t="s">
        <v>279</v>
      </c>
      <c r="B88" s="5" t="s">
        <v>280</v>
      </c>
      <c r="C88" s="106"/>
      <c r="D88" s="106"/>
      <c r="E88" s="106"/>
    </row>
    <row r="89" spans="1:5" ht="15">
      <c r="A89" s="13" t="s">
        <v>428</v>
      </c>
      <c r="B89" s="5" t="s">
        <v>281</v>
      </c>
      <c r="C89" s="106"/>
      <c r="D89" s="106"/>
      <c r="E89" s="106"/>
    </row>
    <row r="90" spans="1:5" ht="15">
      <c r="A90" s="15" t="s">
        <v>447</v>
      </c>
      <c r="B90" s="7" t="s">
        <v>283</v>
      </c>
      <c r="C90" s="106">
        <f>SUM(C74+C79+C84+C85+C86+C87+C88+C89)</f>
        <v>31771000</v>
      </c>
      <c r="D90" s="106">
        <f>SUM(D74+D79+D84+D85+D86+D87+D88+D89)</f>
        <v>54259410</v>
      </c>
      <c r="E90" s="106">
        <f>SUM(E74+E79+E84+E85+E86+E87+E88+E89)</f>
        <v>56500018</v>
      </c>
    </row>
    <row r="91" spans="1:5" ht="30">
      <c r="A91" s="13" t="s">
        <v>284</v>
      </c>
      <c r="B91" s="5" t="s">
        <v>285</v>
      </c>
      <c r="C91" s="106"/>
      <c r="D91" s="106"/>
      <c r="E91" s="106"/>
    </row>
    <row r="92" spans="1:5" ht="30">
      <c r="A92" s="13" t="s">
        <v>286</v>
      </c>
      <c r="B92" s="5" t="s">
        <v>287</v>
      </c>
      <c r="C92" s="106"/>
      <c r="D92" s="106"/>
      <c r="E92" s="106"/>
    </row>
    <row r="93" spans="1:5" ht="15">
      <c r="A93" s="13" t="s">
        <v>288</v>
      </c>
      <c r="B93" s="5" t="s">
        <v>289</v>
      </c>
      <c r="C93" s="106"/>
      <c r="D93" s="106"/>
      <c r="E93" s="106"/>
    </row>
    <row r="94" spans="1:5" ht="15">
      <c r="A94" s="13" t="s">
        <v>429</v>
      </c>
      <c r="B94" s="5" t="s">
        <v>290</v>
      </c>
      <c r="C94" s="106"/>
      <c r="D94" s="106"/>
      <c r="E94" s="106"/>
    </row>
    <row r="95" spans="1:5" ht="15">
      <c r="A95" s="15" t="s">
        <v>448</v>
      </c>
      <c r="B95" s="7" t="s">
        <v>291</v>
      </c>
      <c r="C95" s="106"/>
      <c r="D95" s="106"/>
      <c r="E95" s="106"/>
    </row>
    <row r="96" spans="1:5" ht="25.5">
      <c r="A96" s="15" t="s">
        <v>292</v>
      </c>
      <c r="B96" s="7" t="s">
        <v>293</v>
      </c>
      <c r="C96" s="106"/>
      <c r="D96" s="106"/>
      <c r="E96" s="106"/>
    </row>
    <row r="97" spans="1:5" ht="15.75">
      <c r="A97" s="43" t="s">
        <v>449</v>
      </c>
      <c r="B97" s="36" t="s">
        <v>294</v>
      </c>
      <c r="C97" s="106">
        <f>SUM(C90+C95+C96)</f>
        <v>31771000</v>
      </c>
      <c r="D97" s="106">
        <f>SUM(D90+D95+D96)</f>
        <v>54259410</v>
      </c>
      <c r="E97" s="106">
        <f>SUM(E90+E95+E96)</f>
        <v>56500018</v>
      </c>
    </row>
    <row r="98" spans="1:5" ht="15.75">
      <c r="A98" s="194" t="s">
        <v>431</v>
      </c>
      <c r="B98" s="84"/>
      <c r="C98" s="106">
        <f>C97+C68</f>
        <v>74939000</v>
      </c>
      <c r="D98" s="106">
        <f>D97+D68</f>
        <v>98437516</v>
      </c>
      <c r="E98" s="106">
        <f>E97+E68</f>
        <v>98361921</v>
      </c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9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4.57421875" style="105" customWidth="1"/>
    <col min="4" max="4" width="14.140625" style="105" customWidth="1"/>
    <col min="5" max="5" width="14.00390625" style="105" customWidth="1"/>
  </cols>
  <sheetData>
    <row r="1" spans="1:5" ht="15.75">
      <c r="A1" s="222" t="s">
        <v>928</v>
      </c>
      <c r="B1" s="222"/>
      <c r="C1" s="222"/>
      <c r="D1" s="222"/>
      <c r="E1" s="222"/>
    </row>
    <row r="2" ht="15.75">
      <c r="A2" s="184"/>
    </row>
    <row r="3" spans="1:5" ht="24" customHeight="1">
      <c r="A3" s="219" t="s">
        <v>885</v>
      </c>
      <c r="B3" s="223"/>
      <c r="C3" s="223"/>
      <c r="D3" s="223"/>
      <c r="E3" s="223"/>
    </row>
    <row r="4" spans="1:7" ht="24" customHeight="1">
      <c r="A4" s="221" t="s">
        <v>888</v>
      </c>
      <c r="B4" s="220"/>
      <c r="C4" s="220"/>
      <c r="D4" s="220"/>
      <c r="E4" s="220"/>
      <c r="G4" s="72"/>
    </row>
    <row r="5" ht="18">
      <c r="A5" s="185"/>
    </row>
    <row r="6" ht="15">
      <c r="A6" s="186" t="s">
        <v>489</v>
      </c>
    </row>
    <row r="7" spans="1:5" ht="26.25">
      <c r="A7" s="3" t="s">
        <v>683</v>
      </c>
      <c r="B7" s="3" t="s">
        <v>646</v>
      </c>
      <c r="C7" s="114" t="s">
        <v>637</v>
      </c>
      <c r="D7" s="114" t="s">
        <v>298</v>
      </c>
      <c r="E7" s="114" t="s">
        <v>299</v>
      </c>
    </row>
    <row r="8" spans="1:5" ht="15" customHeight="1">
      <c r="A8" s="30" t="s">
        <v>172</v>
      </c>
      <c r="B8" s="6" t="s">
        <v>173</v>
      </c>
      <c r="C8" s="106"/>
      <c r="D8" s="106"/>
      <c r="E8" s="106"/>
    </row>
    <row r="9" spans="1:5" ht="15" customHeight="1">
      <c r="A9" s="5" t="s">
        <v>174</v>
      </c>
      <c r="B9" s="6" t="s">
        <v>175</v>
      </c>
      <c r="C9" s="106"/>
      <c r="D9" s="106"/>
      <c r="E9" s="106"/>
    </row>
    <row r="10" spans="1:5" ht="15" customHeight="1">
      <c r="A10" s="5" t="s">
        <v>176</v>
      </c>
      <c r="B10" s="6" t="s">
        <v>177</v>
      </c>
      <c r="C10" s="106"/>
      <c r="D10" s="106"/>
      <c r="E10" s="106"/>
    </row>
    <row r="11" spans="1:5" ht="15" customHeight="1">
      <c r="A11" s="5" t="s">
        <v>178</v>
      </c>
      <c r="B11" s="6" t="s">
        <v>179</v>
      </c>
      <c r="C11" s="106"/>
      <c r="D11" s="106"/>
      <c r="E11" s="106"/>
    </row>
    <row r="12" spans="1:5" ht="15" customHeight="1">
      <c r="A12" s="5" t="s">
        <v>180</v>
      </c>
      <c r="B12" s="6" t="s">
        <v>181</v>
      </c>
      <c r="C12" s="106"/>
      <c r="D12" s="106"/>
      <c r="E12" s="106"/>
    </row>
    <row r="13" spans="1:5" ht="15" customHeight="1">
      <c r="A13" s="5" t="s">
        <v>182</v>
      </c>
      <c r="B13" s="6" t="s">
        <v>183</v>
      </c>
      <c r="C13" s="106"/>
      <c r="D13" s="106"/>
      <c r="E13" s="106"/>
    </row>
    <row r="14" spans="1:5" ht="15" customHeight="1">
      <c r="A14" s="7" t="s">
        <v>433</v>
      </c>
      <c r="B14" s="8" t="s">
        <v>184</v>
      </c>
      <c r="C14" s="106"/>
      <c r="D14" s="106"/>
      <c r="E14" s="106"/>
    </row>
    <row r="15" spans="1:5" ht="15" customHeight="1">
      <c r="A15" s="5" t="s">
        <v>185</v>
      </c>
      <c r="B15" s="6" t="s">
        <v>186</v>
      </c>
      <c r="C15" s="106"/>
      <c r="D15" s="106"/>
      <c r="E15" s="106"/>
    </row>
    <row r="16" spans="1:5" ht="15" customHeight="1">
      <c r="A16" s="5" t="s">
        <v>187</v>
      </c>
      <c r="B16" s="6" t="s">
        <v>188</v>
      </c>
      <c r="C16" s="106"/>
      <c r="D16" s="106"/>
      <c r="E16" s="106"/>
    </row>
    <row r="17" spans="1:5" ht="15" customHeight="1">
      <c r="A17" s="5" t="s">
        <v>395</v>
      </c>
      <c r="B17" s="6" t="s">
        <v>189</v>
      </c>
      <c r="C17" s="106"/>
      <c r="D17" s="106"/>
      <c r="E17" s="106"/>
    </row>
    <row r="18" spans="1:5" ht="15" customHeight="1">
      <c r="A18" s="5" t="s">
        <v>396</v>
      </c>
      <c r="B18" s="6" t="s">
        <v>190</v>
      </c>
      <c r="C18" s="106"/>
      <c r="D18" s="106"/>
      <c r="E18" s="106"/>
    </row>
    <row r="19" spans="1:5" ht="15" customHeight="1">
      <c r="A19" s="5" t="s">
        <v>397</v>
      </c>
      <c r="B19" s="6" t="s">
        <v>191</v>
      </c>
      <c r="C19" s="106"/>
      <c r="D19" s="106">
        <v>3566756</v>
      </c>
      <c r="E19" s="106">
        <v>3451576</v>
      </c>
    </row>
    <row r="20" spans="1:5" ht="15" customHeight="1">
      <c r="A20" s="35" t="s">
        <v>434</v>
      </c>
      <c r="B20" s="46" t="s">
        <v>192</v>
      </c>
      <c r="C20" s="106">
        <f>SUM(C14:C19)</f>
        <v>0</v>
      </c>
      <c r="D20" s="106">
        <f>SUM(D14:D19)</f>
        <v>3566756</v>
      </c>
      <c r="E20" s="106">
        <f>SUM(E14:E19)</f>
        <v>3451576</v>
      </c>
    </row>
    <row r="21" spans="1:5" ht="15" customHeight="1">
      <c r="A21" s="5" t="s">
        <v>401</v>
      </c>
      <c r="B21" s="6" t="s">
        <v>201</v>
      </c>
      <c r="C21" s="106"/>
      <c r="D21" s="106"/>
      <c r="E21" s="106"/>
    </row>
    <row r="22" spans="1:5" ht="15" customHeight="1">
      <c r="A22" s="5" t="s">
        <v>402</v>
      </c>
      <c r="B22" s="6" t="s">
        <v>202</v>
      </c>
      <c r="C22" s="106"/>
      <c r="D22" s="106"/>
      <c r="E22" s="106"/>
    </row>
    <row r="23" spans="1:5" ht="15" customHeight="1">
      <c r="A23" s="7" t="s">
        <v>436</v>
      </c>
      <c r="B23" s="8" t="s">
        <v>203</v>
      </c>
      <c r="C23" s="106"/>
      <c r="D23" s="106"/>
      <c r="E23" s="106"/>
    </row>
    <row r="24" spans="1:5" ht="15" customHeight="1">
      <c r="A24" s="5" t="s">
        <v>403</v>
      </c>
      <c r="B24" s="6" t="s">
        <v>204</v>
      </c>
      <c r="C24" s="106"/>
      <c r="D24" s="106"/>
      <c r="E24" s="106"/>
    </row>
    <row r="25" spans="1:5" ht="15" customHeight="1">
      <c r="A25" s="5" t="s">
        <v>404</v>
      </c>
      <c r="B25" s="6" t="s">
        <v>205</v>
      </c>
      <c r="C25" s="106"/>
      <c r="D25" s="106"/>
      <c r="E25" s="106"/>
    </row>
    <row r="26" spans="1:5" ht="15" customHeight="1">
      <c r="A26" s="5" t="s">
        <v>405</v>
      </c>
      <c r="B26" s="6" t="s">
        <v>206</v>
      </c>
      <c r="C26" s="106"/>
      <c r="D26" s="106"/>
      <c r="E26" s="106"/>
    </row>
    <row r="27" spans="1:5" ht="15" customHeight="1">
      <c r="A27" s="5" t="s">
        <v>406</v>
      </c>
      <c r="B27" s="6" t="s">
        <v>207</v>
      </c>
      <c r="C27" s="106"/>
      <c r="D27" s="106"/>
      <c r="E27" s="106"/>
    </row>
    <row r="28" spans="1:5" ht="15" customHeight="1">
      <c r="A28" s="5" t="s">
        <v>407</v>
      </c>
      <c r="B28" s="6" t="s">
        <v>210</v>
      </c>
      <c r="C28" s="106"/>
      <c r="D28" s="106"/>
      <c r="E28" s="106"/>
    </row>
    <row r="29" spans="1:5" ht="15" customHeight="1">
      <c r="A29" s="5" t="s">
        <v>211</v>
      </c>
      <c r="B29" s="6" t="s">
        <v>212</v>
      </c>
      <c r="C29" s="106"/>
      <c r="D29" s="106"/>
      <c r="E29" s="106"/>
    </row>
    <row r="30" spans="1:5" ht="15" customHeight="1">
      <c r="A30" s="5" t="s">
        <v>408</v>
      </c>
      <c r="B30" s="6" t="s">
        <v>213</v>
      </c>
      <c r="C30" s="106"/>
      <c r="D30" s="106"/>
      <c r="E30" s="106"/>
    </row>
    <row r="31" spans="1:5" ht="15" customHeight="1">
      <c r="A31" s="5" t="s">
        <v>409</v>
      </c>
      <c r="B31" s="6" t="s">
        <v>218</v>
      </c>
      <c r="C31" s="106"/>
      <c r="D31" s="106"/>
      <c r="E31" s="106"/>
    </row>
    <row r="32" spans="1:5" ht="15" customHeight="1">
      <c r="A32" s="7" t="s">
        <v>437</v>
      </c>
      <c r="B32" s="8" t="s">
        <v>221</v>
      </c>
      <c r="C32" s="106"/>
      <c r="D32" s="106"/>
      <c r="E32" s="106"/>
    </row>
    <row r="33" spans="1:5" ht="15" customHeight="1">
      <c r="A33" s="5" t="s">
        <v>410</v>
      </c>
      <c r="B33" s="6" t="s">
        <v>222</v>
      </c>
      <c r="C33" s="106"/>
      <c r="D33" s="106"/>
      <c r="E33" s="106"/>
    </row>
    <row r="34" spans="1:5" ht="15" customHeight="1">
      <c r="A34" s="35" t="s">
        <v>438</v>
      </c>
      <c r="B34" s="46" t="s">
        <v>223</v>
      </c>
      <c r="C34" s="106"/>
      <c r="D34" s="106"/>
      <c r="E34" s="106"/>
    </row>
    <row r="35" spans="1:5" ht="15" customHeight="1">
      <c r="A35" s="13" t="s">
        <v>224</v>
      </c>
      <c r="B35" s="6" t="s">
        <v>225</v>
      </c>
      <c r="C35" s="106"/>
      <c r="D35" s="106"/>
      <c r="E35" s="106"/>
    </row>
    <row r="36" spans="1:5" ht="15" customHeight="1">
      <c r="A36" s="13" t="s">
        <v>411</v>
      </c>
      <c r="B36" s="6" t="s">
        <v>226</v>
      </c>
      <c r="C36" s="106">
        <v>1000000</v>
      </c>
      <c r="D36" s="106">
        <v>350000</v>
      </c>
      <c r="E36" s="106">
        <v>67786</v>
      </c>
    </row>
    <row r="37" spans="1:5" ht="15" customHeight="1">
      <c r="A37" s="13" t="s">
        <v>412</v>
      </c>
      <c r="B37" s="6" t="s">
        <v>227</v>
      </c>
      <c r="C37" s="106"/>
      <c r="D37" s="106"/>
      <c r="E37" s="106"/>
    </row>
    <row r="38" spans="1:5" ht="15" customHeight="1">
      <c r="A38" s="13" t="s">
        <v>413</v>
      </c>
      <c r="B38" s="6" t="s">
        <v>228</v>
      </c>
      <c r="C38" s="106">
        <v>800000</v>
      </c>
      <c r="D38" s="106">
        <v>1450000</v>
      </c>
      <c r="E38" s="106">
        <v>1406100</v>
      </c>
    </row>
    <row r="39" spans="1:5" ht="15" customHeight="1">
      <c r="A39" s="13" t="s">
        <v>229</v>
      </c>
      <c r="B39" s="6" t="s">
        <v>230</v>
      </c>
      <c r="C39" s="106"/>
      <c r="D39" s="106"/>
      <c r="E39" s="106"/>
    </row>
    <row r="40" spans="1:5" ht="15" customHeight="1">
      <c r="A40" s="13" t="s">
        <v>231</v>
      </c>
      <c r="B40" s="6" t="s">
        <v>232</v>
      </c>
      <c r="C40" s="106">
        <v>200000</v>
      </c>
      <c r="D40" s="106">
        <v>200000</v>
      </c>
      <c r="E40" s="106">
        <v>18314</v>
      </c>
    </row>
    <row r="41" spans="1:5" ht="15" customHeight="1">
      <c r="A41" s="13" t="s">
        <v>233</v>
      </c>
      <c r="B41" s="6" t="s">
        <v>234</v>
      </c>
      <c r="C41" s="106"/>
      <c r="D41" s="106"/>
      <c r="E41" s="106"/>
    </row>
    <row r="42" spans="1:5" ht="15" customHeight="1">
      <c r="A42" s="13" t="s">
        <v>414</v>
      </c>
      <c r="B42" s="6" t="s">
        <v>235</v>
      </c>
      <c r="C42" s="106"/>
      <c r="D42" s="106"/>
      <c r="E42" s="106">
        <v>102</v>
      </c>
    </row>
    <row r="43" spans="1:5" ht="15" customHeight="1">
      <c r="A43" s="13" t="s">
        <v>415</v>
      </c>
      <c r="B43" s="6" t="s">
        <v>236</v>
      </c>
      <c r="C43" s="106"/>
      <c r="D43" s="106"/>
      <c r="E43" s="106"/>
    </row>
    <row r="44" spans="1:5" ht="15" customHeight="1">
      <c r="A44" s="13" t="s">
        <v>416</v>
      </c>
      <c r="B44" s="6" t="s">
        <v>237</v>
      </c>
      <c r="C44" s="106"/>
      <c r="D44" s="106"/>
      <c r="E44" s="106"/>
    </row>
    <row r="45" spans="1:5" ht="15" customHeight="1">
      <c r="A45" s="45" t="s">
        <v>439</v>
      </c>
      <c r="B45" s="46" t="s">
        <v>238</v>
      </c>
      <c r="C45" s="106">
        <f>SUM(C35:C44)</f>
        <v>2000000</v>
      </c>
      <c r="D45" s="106">
        <f>SUM(D35:D44)</f>
        <v>2000000</v>
      </c>
      <c r="E45" s="106">
        <f>SUM(E35:E44)</f>
        <v>1492302</v>
      </c>
    </row>
    <row r="46" spans="1:5" ht="15" customHeight="1">
      <c r="A46" s="13" t="s">
        <v>247</v>
      </c>
      <c r="B46" s="6" t="s">
        <v>248</v>
      </c>
      <c r="C46" s="106"/>
      <c r="D46" s="106"/>
      <c r="E46" s="106"/>
    </row>
    <row r="47" spans="1:5" ht="15" customHeight="1">
      <c r="A47" s="5" t="s">
        <v>420</v>
      </c>
      <c r="B47" s="6" t="s">
        <v>249</v>
      </c>
      <c r="C47" s="106"/>
      <c r="D47" s="106"/>
      <c r="E47" s="106"/>
    </row>
    <row r="48" spans="1:5" ht="15" customHeight="1">
      <c r="A48" s="13" t="s">
        <v>421</v>
      </c>
      <c r="B48" s="6" t="s">
        <v>250</v>
      </c>
      <c r="C48" s="106"/>
      <c r="D48" s="106"/>
      <c r="E48" s="106"/>
    </row>
    <row r="49" spans="1:5" ht="15" customHeight="1">
      <c r="A49" s="35" t="s">
        <v>441</v>
      </c>
      <c r="B49" s="46" t="s">
        <v>251</v>
      </c>
      <c r="C49" s="106">
        <f>SUM(C46:C48)</f>
        <v>0</v>
      </c>
      <c r="D49" s="106">
        <f>SUM(D46:D48)</f>
        <v>0</v>
      </c>
      <c r="E49" s="106">
        <f>SUM(E46:E48)</f>
        <v>0</v>
      </c>
    </row>
    <row r="50" spans="1:5" ht="15" customHeight="1">
      <c r="A50" s="187" t="s">
        <v>539</v>
      </c>
      <c r="B50" s="56"/>
      <c r="C50" s="106">
        <f>C49+C45+C34+C20</f>
        <v>2000000</v>
      </c>
      <c r="D50" s="106">
        <f>D49+D45+D34+D20</f>
        <v>5566756</v>
      </c>
      <c r="E50" s="106">
        <f>E49+E45+E34+E20</f>
        <v>4943878</v>
      </c>
    </row>
    <row r="51" spans="1:5" ht="15" customHeight="1">
      <c r="A51" s="5" t="s">
        <v>193</v>
      </c>
      <c r="B51" s="6" t="s">
        <v>194</v>
      </c>
      <c r="C51" s="106"/>
      <c r="D51" s="106"/>
      <c r="E51" s="106"/>
    </row>
    <row r="52" spans="1:5" ht="15" customHeight="1">
      <c r="A52" s="5" t="s">
        <v>195</v>
      </c>
      <c r="B52" s="6" t="s">
        <v>196</v>
      </c>
      <c r="C52" s="106"/>
      <c r="D52" s="106"/>
      <c r="E52" s="106"/>
    </row>
    <row r="53" spans="1:5" ht="15" customHeight="1">
      <c r="A53" s="5" t="s">
        <v>398</v>
      </c>
      <c r="B53" s="6" t="s">
        <v>197</v>
      </c>
      <c r="C53" s="106"/>
      <c r="D53" s="106"/>
      <c r="E53" s="106"/>
    </row>
    <row r="54" spans="1:5" ht="15" customHeight="1">
      <c r="A54" s="5" t="s">
        <v>399</v>
      </c>
      <c r="B54" s="6" t="s">
        <v>198</v>
      </c>
      <c r="C54" s="106"/>
      <c r="D54" s="106"/>
      <c r="E54" s="106"/>
    </row>
    <row r="55" spans="1:5" ht="15" customHeight="1">
      <c r="A55" s="5" t="s">
        <v>400</v>
      </c>
      <c r="B55" s="6" t="s">
        <v>199</v>
      </c>
      <c r="C55" s="106"/>
      <c r="D55" s="106"/>
      <c r="E55" s="106"/>
    </row>
    <row r="56" spans="1:5" ht="15" customHeight="1">
      <c r="A56" s="35" t="s">
        <v>435</v>
      </c>
      <c r="B56" s="46" t="s">
        <v>200</v>
      </c>
      <c r="C56" s="106"/>
      <c r="D56" s="106"/>
      <c r="E56" s="106"/>
    </row>
    <row r="57" spans="1:5" ht="15" customHeight="1">
      <c r="A57" s="13" t="s">
        <v>417</v>
      </c>
      <c r="B57" s="6" t="s">
        <v>239</v>
      </c>
      <c r="C57" s="106"/>
      <c r="D57" s="106"/>
      <c r="E57" s="106"/>
    </row>
    <row r="58" spans="1:5" ht="15" customHeight="1">
      <c r="A58" s="13" t="s">
        <v>418</v>
      </c>
      <c r="B58" s="6" t="s">
        <v>240</v>
      </c>
      <c r="C58" s="106"/>
      <c r="D58" s="106"/>
      <c r="E58" s="106"/>
    </row>
    <row r="59" spans="1:5" ht="15" customHeight="1">
      <c r="A59" s="13" t="s">
        <v>241</v>
      </c>
      <c r="B59" s="6" t="s">
        <v>242</v>
      </c>
      <c r="C59" s="106"/>
      <c r="D59" s="106"/>
      <c r="E59" s="106"/>
    </row>
    <row r="60" spans="1:5" ht="15" customHeight="1">
      <c r="A60" s="13" t="s">
        <v>419</v>
      </c>
      <c r="B60" s="6" t="s">
        <v>243</v>
      </c>
      <c r="C60" s="106"/>
      <c r="D60" s="106"/>
      <c r="E60" s="106"/>
    </row>
    <row r="61" spans="1:5" ht="15" customHeight="1">
      <c r="A61" s="13" t="s">
        <v>244</v>
      </c>
      <c r="B61" s="6" t="s">
        <v>245</v>
      </c>
      <c r="C61" s="106"/>
      <c r="D61" s="106"/>
      <c r="E61" s="106"/>
    </row>
    <row r="62" spans="1:5" ht="15" customHeight="1">
      <c r="A62" s="35" t="s">
        <v>440</v>
      </c>
      <c r="B62" s="46" t="s">
        <v>246</v>
      </c>
      <c r="C62" s="106"/>
      <c r="D62" s="106"/>
      <c r="E62" s="106"/>
    </row>
    <row r="63" spans="1:5" ht="15" customHeight="1">
      <c r="A63" s="13" t="s">
        <v>252</v>
      </c>
      <c r="B63" s="6" t="s">
        <v>253</v>
      </c>
      <c r="C63" s="106"/>
      <c r="D63" s="106"/>
      <c r="E63" s="106"/>
    </row>
    <row r="64" spans="1:5" ht="15" customHeight="1">
      <c r="A64" s="5" t="s">
        <v>422</v>
      </c>
      <c r="B64" s="6" t="s">
        <v>254</v>
      </c>
      <c r="C64" s="106"/>
      <c r="D64" s="106"/>
      <c r="E64" s="106"/>
    </row>
    <row r="65" spans="1:5" ht="15" customHeight="1">
      <c r="A65" s="13" t="s">
        <v>423</v>
      </c>
      <c r="B65" s="6" t="s">
        <v>255</v>
      </c>
      <c r="C65" s="106"/>
      <c r="D65" s="106"/>
      <c r="E65" s="106"/>
    </row>
    <row r="66" spans="1:5" ht="15" customHeight="1">
      <c r="A66" s="35" t="s">
        <v>443</v>
      </c>
      <c r="B66" s="46" t="s">
        <v>256</v>
      </c>
      <c r="C66" s="106"/>
      <c r="D66" s="106"/>
      <c r="E66" s="106"/>
    </row>
    <row r="67" spans="1:5" ht="15" customHeight="1">
      <c r="A67" s="187" t="s">
        <v>538</v>
      </c>
      <c r="B67" s="56"/>
      <c r="C67" s="106"/>
      <c r="D67" s="106"/>
      <c r="E67" s="106"/>
    </row>
    <row r="68" spans="1:5" ht="15.75">
      <c r="A68" s="43" t="s">
        <v>442</v>
      </c>
      <c r="B68" s="33" t="s">
        <v>257</v>
      </c>
      <c r="C68" s="106">
        <f>C67+C50</f>
        <v>2000000</v>
      </c>
      <c r="D68" s="106">
        <f>D67+D50</f>
        <v>5566756</v>
      </c>
      <c r="E68" s="106">
        <f>E67+E50</f>
        <v>4943878</v>
      </c>
    </row>
    <row r="69" spans="1:5" ht="15.75">
      <c r="A69" s="190" t="s">
        <v>588</v>
      </c>
      <c r="B69" s="55"/>
      <c r="C69" s="106">
        <f>C50-'kiadás Művelődési Ház'!C76</f>
        <v>-24033000</v>
      </c>
      <c r="D69" s="106">
        <f>D50-'kiadás Művelődési Ház'!D76</f>
        <v>-27164285</v>
      </c>
      <c r="E69" s="106">
        <f>E50-'kiadás Művelődési Ház'!E76</f>
        <v>-23672144</v>
      </c>
    </row>
    <row r="70" spans="1:5" ht="15.75">
      <c r="A70" s="190" t="s">
        <v>589</v>
      </c>
      <c r="B70" s="55"/>
      <c r="C70" s="106">
        <f>C67-'kiadás Művelődési Ház'!C99</f>
        <v>0</v>
      </c>
      <c r="D70" s="106">
        <f>D67-'kiadás Művelődési Ház'!D99</f>
        <v>-169790</v>
      </c>
      <c r="E70" s="106">
        <f>E67-'kiadás Művelődési Ház'!E99</f>
        <v>-143793</v>
      </c>
    </row>
    <row r="71" spans="1:5" ht="15">
      <c r="A71" s="13" t="s">
        <v>424</v>
      </c>
      <c r="B71" s="5" t="s">
        <v>258</v>
      </c>
      <c r="C71" s="106"/>
      <c r="D71" s="106"/>
      <c r="E71" s="106"/>
    </row>
    <row r="72" spans="1:5" ht="30">
      <c r="A72" s="13" t="s">
        <v>259</v>
      </c>
      <c r="B72" s="5" t="s">
        <v>260</v>
      </c>
      <c r="C72" s="106"/>
      <c r="D72" s="106"/>
      <c r="E72" s="106"/>
    </row>
    <row r="73" spans="1:5" ht="15">
      <c r="A73" s="13" t="s">
        <v>425</v>
      </c>
      <c r="B73" s="5" t="s">
        <v>261</v>
      </c>
      <c r="C73" s="106"/>
      <c r="D73" s="106"/>
      <c r="E73" s="106"/>
    </row>
    <row r="74" spans="1:5" ht="15">
      <c r="A74" s="15" t="s">
        <v>444</v>
      </c>
      <c r="B74" s="7" t="s">
        <v>262</v>
      </c>
      <c r="C74" s="106"/>
      <c r="D74" s="106"/>
      <c r="E74" s="106"/>
    </row>
    <row r="75" spans="1:5" ht="15">
      <c r="A75" s="13" t="s">
        <v>426</v>
      </c>
      <c r="B75" s="5" t="s">
        <v>263</v>
      </c>
      <c r="C75" s="106"/>
      <c r="D75" s="106"/>
      <c r="E75" s="106"/>
    </row>
    <row r="76" spans="1:5" ht="15">
      <c r="A76" s="13" t="s">
        <v>264</v>
      </c>
      <c r="B76" s="5" t="s">
        <v>265</v>
      </c>
      <c r="C76" s="106"/>
      <c r="D76" s="106"/>
      <c r="E76" s="106"/>
    </row>
    <row r="77" spans="1:5" ht="30">
      <c r="A77" s="13" t="s">
        <v>427</v>
      </c>
      <c r="B77" s="5" t="s">
        <v>266</v>
      </c>
      <c r="C77" s="106"/>
      <c r="D77" s="106"/>
      <c r="E77" s="106"/>
    </row>
    <row r="78" spans="1:5" ht="15">
      <c r="A78" s="13" t="s">
        <v>267</v>
      </c>
      <c r="B78" s="5" t="s">
        <v>268</v>
      </c>
      <c r="C78" s="106"/>
      <c r="D78" s="106"/>
      <c r="E78" s="106"/>
    </row>
    <row r="79" spans="1:5" ht="15">
      <c r="A79" s="15" t="s">
        <v>445</v>
      </c>
      <c r="B79" s="7" t="s">
        <v>269</v>
      </c>
      <c r="C79" s="106"/>
      <c r="D79" s="106"/>
      <c r="E79" s="106"/>
    </row>
    <row r="80" spans="1:5" ht="30">
      <c r="A80" s="5" t="s">
        <v>586</v>
      </c>
      <c r="B80" s="5" t="s">
        <v>270</v>
      </c>
      <c r="C80" s="106"/>
      <c r="D80" s="106">
        <v>2069177</v>
      </c>
      <c r="E80" s="106">
        <v>2069177</v>
      </c>
    </row>
    <row r="81" spans="1:5" ht="30">
      <c r="A81" s="5" t="s">
        <v>587</v>
      </c>
      <c r="B81" s="5" t="s">
        <v>270</v>
      </c>
      <c r="C81" s="106"/>
      <c r="D81" s="106"/>
      <c r="E81" s="106"/>
    </row>
    <row r="82" spans="1:5" ht="30">
      <c r="A82" s="5" t="s">
        <v>584</v>
      </c>
      <c r="B82" s="5" t="s">
        <v>271</v>
      </c>
      <c r="C82" s="106"/>
      <c r="D82" s="106"/>
      <c r="E82" s="106"/>
    </row>
    <row r="83" spans="1:5" ht="30">
      <c r="A83" s="5" t="s">
        <v>585</v>
      </c>
      <c r="B83" s="5" t="s">
        <v>271</v>
      </c>
      <c r="C83" s="106"/>
      <c r="D83" s="106"/>
      <c r="E83" s="106"/>
    </row>
    <row r="84" spans="1:5" ht="15">
      <c r="A84" s="7" t="s">
        <v>446</v>
      </c>
      <c r="B84" s="7" t="s">
        <v>272</v>
      </c>
      <c r="C84" s="106"/>
      <c r="D84" s="106">
        <f>SUM(D80:D83)</f>
        <v>2069177</v>
      </c>
      <c r="E84" s="106">
        <f>SUM(E80:E83)</f>
        <v>2069177</v>
      </c>
    </row>
    <row r="85" spans="1:5" ht="15">
      <c r="A85" s="13" t="s">
        <v>273</v>
      </c>
      <c r="B85" s="5" t="s">
        <v>274</v>
      </c>
      <c r="C85" s="106"/>
      <c r="D85" s="106"/>
      <c r="E85" s="106"/>
    </row>
    <row r="86" spans="1:5" ht="15">
      <c r="A86" s="13" t="s">
        <v>275</v>
      </c>
      <c r="B86" s="5" t="s">
        <v>276</v>
      </c>
      <c r="C86" s="106"/>
      <c r="D86" s="106"/>
      <c r="E86" s="106"/>
    </row>
    <row r="87" spans="1:5" ht="15">
      <c r="A87" s="13" t="s">
        <v>277</v>
      </c>
      <c r="B87" s="5" t="s">
        <v>278</v>
      </c>
      <c r="C87" s="106">
        <v>24033000</v>
      </c>
      <c r="D87" s="106">
        <v>25264898</v>
      </c>
      <c r="E87" s="106">
        <v>22304102</v>
      </c>
    </row>
    <row r="88" spans="1:5" ht="15">
      <c r="A88" s="13" t="s">
        <v>279</v>
      </c>
      <c r="B88" s="5" t="s">
        <v>280</v>
      </c>
      <c r="C88" s="106"/>
      <c r="D88" s="106"/>
      <c r="E88" s="106"/>
    </row>
    <row r="89" spans="1:5" ht="15">
      <c r="A89" s="13" t="s">
        <v>428</v>
      </c>
      <c r="B89" s="5" t="s">
        <v>281</v>
      </c>
      <c r="C89" s="106"/>
      <c r="D89" s="106"/>
      <c r="E89" s="106"/>
    </row>
    <row r="90" spans="1:5" ht="15">
      <c r="A90" s="15" t="s">
        <v>447</v>
      </c>
      <c r="B90" s="7" t="s">
        <v>283</v>
      </c>
      <c r="C90" s="106">
        <f>SUM(C84:C89)</f>
        <v>24033000</v>
      </c>
      <c r="D90" s="106">
        <f>SUM(D84:D89)</f>
        <v>27334075</v>
      </c>
      <c r="E90" s="106">
        <f>SUM(E84:E89)</f>
        <v>24373279</v>
      </c>
    </row>
    <row r="91" spans="1:5" ht="30">
      <c r="A91" s="13" t="s">
        <v>284</v>
      </c>
      <c r="B91" s="5" t="s">
        <v>285</v>
      </c>
      <c r="C91" s="106"/>
      <c r="D91" s="106"/>
      <c r="E91" s="106"/>
    </row>
    <row r="92" spans="1:5" ht="30">
      <c r="A92" s="13" t="s">
        <v>286</v>
      </c>
      <c r="B92" s="5" t="s">
        <v>287</v>
      </c>
      <c r="C92" s="106"/>
      <c r="D92" s="106"/>
      <c r="E92" s="106"/>
    </row>
    <row r="93" spans="1:5" ht="15">
      <c r="A93" s="13" t="s">
        <v>288</v>
      </c>
      <c r="B93" s="5" t="s">
        <v>289</v>
      </c>
      <c r="C93" s="106"/>
      <c r="D93" s="106"/>
      <c r="E93" s="106"/>
    </row>
    <row r="94" spans="1:5" ht="15">
      <c r="A94" s="13" t="s">
        <v>429</v>
      </c>
      <c r="B94" s="5" t="s">
        <v>290</v>
      </c>
      <c r="C94" s="106"/>
      <c r="D94" s="106"/>
      <c r="E94" s="106"/>
    </row>
    <row r="95" spans="1:5" ht="15">
      <c r="A95" s="15" t="s">
        <v>448</v>
      </c>
      <c r="B95" s="7" t="s">
        <v>291</v>
      </c>
      <c r="C95" s="106"/>
      <c r="D95" s="106"/>
      <c r="E95" s="106"/>
    </row>
    <row r="96" spans="1:5" ht="25.5">
      <c r="A96" s="15" t="s">
        <v>292</v>
      </c>
      <c r="B96" s="7" t="s">
        <v>293</v>
      </c>
      <c r="C96" s="106"/>
      <c r="D96" s="106"/>
      <c r="E96" s="106"/>
    </row>
    <row r="97" spans="1:5" ht="15.75">
      <c r="A97" s="43" t="s">
        <v>449</v>
      </c>
      <c r="B97" s="36" t="s">
        <v>294</v>
      </c>
      <c r="C97" s="106">
        <f>SUM(C90+C95+C96)</f>
        <v>24033000</v>
      </c>
      <c r="D97" s="106">
        <f>SUM(D90+D95+D96)</f>
        <v>27334075</v>
      </c>
      <c r="E97" s="106">
        <f>SUM(E90+E95+E96)</f>
        <v>24373279</v>
      </c>
    </row>
    <row r="98" spans="1:5" ht="15.75">
      <c r="A98" s="189" t="s">
        <v>431</v>
      </c>
      <c r="B98" s="41"/>
      <c r="C98" s="106">
        <f>C68+C97</f>
        <v>26033000</v>
      </c>
      <c r="D98" s="106">
        <f>D68+D97</f>
        <v>32900831</v>
      </c>
      <c r="E98" s="106">
        <f>E68+E97</f>
        <v>29317157</v>
      </c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9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3.00390625" style="105" customWidth="1"/>
    <col min="4" max="4" width="14.140625" style="105" customWidth="1"/>
    <col min="5" max="5" width="14.00390625" style="105" customWidth="1"/>
  </cols>
  <sheetData>
    <row r="1" spans="1:5" ht="15.75">
      <c r="A1" s="222" t="s">
        <v>929</v>
      </c>
      <c r="B1" s="222"/>
      <c r="C1" s="222"/>
      <c r="D1" s="222"/>
      <c r="E1" s="222"/>
    </row>
    <row r="2" ht="15.75">
      <c r="A2" s="184"/>
    </row>
    <row r="3" spans="1:5" ht="24" customHeight="1">
      <c r="A3" s="219" t="s">
        <v>887</v>
      </c>
      <c r="B3" s="223"/>
      <c r="C3" s="223"/>
      <c r="D3" s="223"/>
      <c r="E3" s="223"/>
    </row>
    <row r="4" spans="1:7" ht="24" customHeight="1">
      <c r="A4" s="221" t="s">
        <v>888</v>
      </c>
      <c r="B4" s="220"/>
      <c r="C4" s="220"/>
      <c r="D4" s="220"/>
      <c r="E4" s="220"/>
      <c r="G4" s="72"/>
    </row>
    <row r="5" ht="18">
      <c r="A5" s="191"/>
    </row>
    <row r="6" ht="15">
      <c r="A6" s="192" t="s">
        <v>509</v>
      </c>
    </row>
    <row r="7" spans="1:5" ht="26.25">
      <c r="A7" s="3" t="s">
        <v>683</v>
      </c>
      <c r="B7" s="3" t="s">
        <v>646</v>
      </c>
      <c r="C7" s="114" t="s">
        <v>637</v>
      </c>
      <c r="D7" s="114" t="s">
        <v>298</v>
      </c>
      <c r="E7" s="114" t="s">
        <v>299</v>
      </c>
    </row>
    <row r="8" spans="1:5" ht="15" customHeight="1">
      <c r="A8" s="30" t="s">
        <v>172</v>
      </c>
      <c r="B8" s="6" t="s">
        <v>173</v>
      </c>
      <c r="C8" s="106"/>
      <c r="D8" s="106"/>
      <c r="E8" s="106"/>
    </row>
    <row r="9" spans="1:5" ht="15" customHeight="1">
      <c r="A9" s="5" t="s">
        <v>174</v>
      </c>
      <c r="B9" s="6" t="s">
        <v>175</v>
      </c>
      <c r="C9" s="106"/>
      <c r="D9" s="106"/>
      <c r="E9" s="106"/>
    </row>
    <row r="10" spans="1:5" ht="15" customHeight="1">
      <c r="A10" s="5" t="s">
        <v>176</v>
      </c>
      <c r="B10" s="6" t="s">
        <v>177</v>
      </c>
      <c r="C10" s="106"/>
      <c r="D10" s="106"/>
      <c r="E10" s="106"/>
    </row>
    <row r="11" spans="1:5" ht="15" customHeight="1">
      <c r="A11" s="5" t="s">
        <v>178</v>
      </c>
      <c r="B11" s="6" t="s">
        <v>179</v>
      </c>
      <c r="C11" s="106"/>
      <c r="D11" s="106"/>
      <c r="E11" s="106"/>
    </row>
    <row r="12" spans="1:5" ht="15" customHeight="1">
      <c r="A12" s="5" t="s">
        <v>180</v>
      </c>
      <c r="B12" s="6" t="s">
        <v>181</v>
      </c>
      <c r="C12" s="106"/>
      <c r="D12" s="106"/>
      <c r="E12" s="106"/>
    </row>
    <row r="13" spans="1:5" ht="15" customHeight="1">
      <c r="A13" s="5" t="s">
        <v>182</v>
      </c>
      <c r="B13" s="6" t="s">
        <v>183</v>
      </c>
      <c r="C13" s="106"/>
      <c r="D13" s="106"/>
      <c r="E13" s="106"/>
    </row>
    <row r="14" spans="1:5" ht="15" customHeight="1">
      <c r="A14" s="7" t="s">
        <v>433</v>
      </c>
      <c r="B14" s="8" t="s">
        <v>184</v>
      </c>
      <c r="C14" s="106">
        <f>SUM(C8:C13)</f>
        <v>0</v>
      </c>
      <c r="D14" s="106">
        <f>SUM(D8:D13)</f>
        <v>0</v>
      </c>
      <c r="E14" s="106">
        <f>SUM(E8:E13)</f>
        <v>0</v>
      </c>
    </row>
    <row r="15" spans="1:5" ht="15" customHeight="1">
      <c r="A15" s="5" t="s">
        <v>185</v>
      </c>
      <c r="B15" s="6" t="s">
        <v>186</v>
      </c>
      <c r="C15" s="106"/>
      <c r="D15" s="106"/>
      <c r="E15" s="106"/>
    </row>
    <row r="16" spans="1:5" ht="15" customHeight="1">
      <c r="A16" s="5" t="s">
        <v>187</v>
      </c>
      <c r="B16" s="6" t="s">
        <v>188</v>
      </c>
      <c r="C16" s="106"/>
      <c r="D16" s="106"/>
      <c r="E16" s="106"/>
    </row>
    <row r="17" spans="1:5" ht="15" customHeight="1">
      <c r="A17" s="5" t="s">
        <v>395</v>
      </c>
      <c r="B17" s="6" t="s">
        <v>189</v>
      </c>
      <c r="C17" s="106"/>
      <c r="D17" s="106"/>
      <c r="E17" s="106"/>
    </row>
    <row r="18" spans="1:5" ht="15" customHeight="1">
      <c r="A18" s="5" t="s">
        <v>396</v>
      </c>
      <c r="B18" s="6" t="s">
        <v>190</v>
      </c>
      <c r="C18" s="106"/>
      <c r="D18" s="106"/>
      <c r="E18" s="106"/>
    </row>
    <row r="19" spans="1:5" ht="15" customHeight="1">
      <c r="A19" s="5" t="s">
        <v>397</v>
      </c>
      <c r="B19" s="6" t="s">
        <v>191</v>
      </c>
      <c r="C19" s="106"/>
      <c r="D19" s="106">
        <v>4153919</v>
      </c>
      <c r="E19" s="106">
        <v>4153815</v>
      </c>
    </row>
    <row r="20" spans="1:5" ht="15" customHeight="1">
      <c r="A20" s="35" t="s">
        <v>434</v>
      </c>
      <c r="B20" s="46" t="s">
        <v>192</v>
      </c>
      <c r="C20" s="106">
        <f>C14+C15+C16+C17+C18+C19</f>
        <v>0</v>
      </c>
      <c r="D20" s="106">
        <f>D14+D15+D16+D17+D18+D19</f>
        <v>4153919</v>
      </c>
      <c r="E20" s="106">
        <f>E14+E15+E16+E17+E18+E19</f>
        <v>4153815</v>
      </c>
    </row>
    <row r="21" spans="1:5" ht="15" customHeight="1">
      <c r="A21" s="5" t="s">
        <v>401</v>
      </c>
      <c r="B21" s="6" t="s">
        <v>201</v>
      </c>
      <c r="C21" s="106"/>
      <c r="D21" s="106"/>
      <c r="E21" s="106"/>
    </row>
    <row r="22" spans="1:5" ht="15" customHeight="1">
      <c r="A22" s="5" t="s">
        <v>402</v>
      </c>
      <c r="B22" s="6" t="s">
        <v>202</v>
      </c>
      <c r="C22" s="106"/>
      <c r="D22" s="106"/>
      <c r="E22" s="106"/>
    </row>
    <row r="23" spans="1:5" ht="15" customHeight="1">
      <c r="A23" s="7" t="s">
        <v>436</v>
      </c>
      <c r="B23" s="8" t="s">
        <v>203</v>
      </c>
      <c r="C23" s="106">
        <f>SUM(C21:C22)</f>
        <v>0</v>
      </c>
      <c r="D23" s="106">
        <f>SUM(D21:D22)</f>
        <v>0</v>
      </c>
      <c r="E23" s="106">
        <f>SUM(E21:E22)</f>
        <v>0</v>
      </c>
    </row>
    <row r="24" spans="1:5" ht="15" customHeight="1">
      <c r="A24" s="5" t="s">
        <v>403</v>
      </c>
      <c r="B24" s="6" t="s">
        <v>204</v>
      </c>
      <c r="C24" s="106"/>
      <c r="D24" s="106"/>
      <c r="E24" s="106"/>
    </row>
    <row r="25" spans="1:5" ht="15" customHeight="1">
      <c r="A25" s="5" t="s">
        <v>404</v>
      </c>
      <c r="B25" s="6" t="s">
        <v>205</v>
      </c>
      <c r="C25" s="106"/>
      <c r="D25" s="106"/>
      <c r="E25" s="106"/>
    </row>
    <row r="26" spans="1:5" ht="15" customHeight="1">
      <c r="A26" s="5" t="s">
        <v>405</v>
      </c>
      <c r="B26" s="6" t="s">
        <v>206</v>
      </c>
      <c r="C26" s="106"/>
      <c r="D26" s="106"/>
      <c r="E26" s="106"/>
    </row>
    <row r="27" spans="1:5" ht="15" customHeight="1">
      <c r="A27" s="5" t="s">
        <v>406</v>
      </c>
      <c r="B27" s="6" t="s">
        <v>207</v>
      </c>
      <c r="C27" s="106"/>
      <c r="D27" s="106"/>
      <c r="E27" s="106"/>
    </row>
    <row r="28" spans="1:5" ht="15" customHeight="1">
      <c r="A28" s="5" t="s">
        <v>407</v>
      </c>
      <c r="B28" s="6" t="s">
        <v>210</v>
      </c>
      <c r="C28" s="106"/>
      <c r="D28" s="106"/>
      <c r="E28" s="106"/>
    </row>
    <row r="29" spans="1:5" ht="15" customHeight="1">
      <c r="A29" s="5" t="s">
        <v>211</v>
      </c>
      <c r="B29" s="6" t="s">
        <v>212</v>
      </c>
      <c r="C29" s="106"/>
      <c r="D29" s="106"/>
      <c r="E29" s="106"/>
    </row>
    <row r="30" spans="1:5" ht="15" customHeight="1">
      <c r="A30" s="5" t="s">
        <v>408</v>
      </c>
      <c r="B30" s="6" t="s">
        <v>213</v>
      </c>
      <c r="C30" s="106"/>
      <c r="D30" s="106"/>
      <c r="E30" s="106"/>
    </row>
    <row r="31" spans="1:5" ht="15" customHeight="1">
      <c r="A31" s="5" t="s">
        <v>409</v>
      </c>
      <c r="B31" s="6" t="s">
        <v>218</v>
      </c>
      <c r="C31" s="106"/>
      <c r="D31" s="106"/>
      <c r="E31" s="106"/>
    </row>
    <row r="32" spans="1:5" ht="15" customHeight="1">
      <c r="A32" s="7" t="s">
        <v>437</v>
      </c>
      <c r="B32" s="8" t="s">
        <v>221</v>
      </c>
      <c r="C32" s="106">
        <f>C31+C30+C29+C28+C27</f>
        <v>0</v>
      </c>
      <c r="D32" s="106"/>
      <c r="E32" s="106"/>
    </row>
    <row r="33" spans="1:5" ht="15" customHeight="1">
      <c r="A33" s="5" t="s">
        <v>410</v>
      </c>
      <c r="B33" s="6" t="s">
        <v>222</v>
      </c>
      <c r="C33" s="106"/>
      <c r="D33" s="106"/>
      <c r="E33" s="106"/>
    </row>
    <row r="34" spans="1:5" ht="15" customHeight="1">
      <c r="A34" s="35" t="s">
        <v>438</v>
      </c>
      <c r="B34" s="46" t="s">
        <v>223</v>
      </c>
      <c r="C34" s="106">
        <f>C33+C32+C26+C25+C24+C23</f>
        <v>0</v>
      </c>
      <c r="D34" s="106">
        <f>D33+D32+D26+D25+D24+D23</f>
        <v>0</v>
      </c>
      <c r="E34" s="106">
        <f>E33+E32+E26+E25+E24+E23</f>
        <v>0</v>
      </c>
    </row>
    <row r="35" spans="1:5" ht="15" customHeight="1">
      <c r="A35" s="13" t="s">
        <v>224</v>
      </c>
      <c r="B35" s="6" t="s">
        <v>225</v>
      </c>
      <c r="C35" s="106"/>
      <c r="D35" s="106"/>
      <c r="E35" s="106"/>
    </row>
    <row r="36" spans="1:5" ht="15" customHeight="1">
      <c r="A36" s="13" t="s">
        <v>411</v>
      </c>
      <c r="B36" s="6" t="s">
        <v>226</v>
      </c>
      <c r="C36" s="106"/>
      <c r="D36" s="106"/>
      <c r="E36" s="106">
        <v>61000</v>
      </c>
    </row>
    <row r="37" spans="1:5" ht="15" customHeight="1">
      <c r="A37" s="13" t="s">
        <v>412</v>
      </c>
      <c r="B37" s="6" t="s">
        <v>227</v>
      </c>
      <c r="C37" s="106">
        <v>1183000</v>
      </c>
      <c r="D37" s="106">
        <v>1807646</v>
      </c>
      <c r="E37" s="106">
        <v>0</v>
      </c>
    </row>
    <row r="38" spans="1:5" ht="15" customHeight="1">
      <c r="A38" s="13" t="s">
        <v>413</v>
      </c>
      <c r="B38" s="6" t="s">
        <v>228</v>
      </c>
      <c r="C38" s="106">
        <v>252000</v>
      </c>
      <c r="D38" s="106">
        <v>252000</v>
      </c>
      <c r="E38" s="106">
        <v>328230</v>
      </c>
    </row>
    <row r="39" spans="1:5" ht="15" customHeight="1">
      <c r="A39" s="13" t="s">
        <v>229</v>
      </c>
      <c r="B39" s="6" t="s">
        <v>230</v>
      </c>
      <c r="C39" s="106"/>
      <c r="D39" s="106"/>
      <c r="E39" s="106"/>
    </row>
    <row r="40" spans="1:5" ht="15" customHeight="1">
      <c r="A40" s="13" t="s">
        <v>231</v>
      </c>
      <c r="B40" s="6" t="s">
        <v>232</v>
      </c>
      <c r="C40" s="106"/>
      <c r="D40" s="106"/>
      <c r="E40" s="106"/>
    </row>
    <row r="41" spans="1:5" ht="15" customHeight="1">
      <c r="A41" s="13" t="s">
        <v>233</v>
      </c>
      <c r="B41" s="6" t="s">
        <v>234</v>
      </c>
      <c r="C41" s="106"/>
      <c r="D41" s="106"/>
      <c r="E41" s="106"/>
    </row>
    <row r="42" spans="1:5" ht="15" customHeight="1">
      <c r="A42" s="13" t="s">
        <v>414</v>
      </c>
      <c r="B42" s="6" t="s">
        <v>235</v>
      </c>
      <c r="C42" s="106"/>
      <c r="D42" s="106"/>
      <c r="E42" s="106">
        <v>56</v>
      </c>
    </row>
    <row r="43" spans="1:5" ht="15" customHeight="1">
      <c r="A43" s="13" t="s">
        <v>415</v>
      </c>
      <c r="B43" s="6" t="s">
        <v>236</v>
      </c>
      <c r="C43" s="106"/>
      <c r="D43" s="106"/>
      <c r="E43" s="106"/>
    </row>
    <row r="44" spans="1:5" ht="15" customHeight="1">
      <c r="A44" s="13" t="s">
        <v>416</v>
      </c>
      <c r="B44" s="6" t="s">
        <v>237</v>
      </c>
      <c r="C44" s="106"/>
      <c r="D44" s="106"/>
      <c r="E44" s="106">
        <v>481323</v>
      </c>
    </row>
    <row r="45" spans="1:5" ht="15" customHeight="1">
      <c r="A45" s="45" t="s">
        <v>439</v>
      </c>
      <c r="B45" s="46" t="s">
        <v>238</v>
      </c>
      <c r="C45" s="106">
        <f>SUM(C35:C44)</f>
        <v>1435000</v>
      </c>
      <c r="D45" s="106">
        <f>SUM(D35:D44)</f>
        <v>2059646</v>
      </c>
      <c r="E45" s="106">
        <f>SUM(E35:E44)</f>
        <v>870609</v>
      </c>
    </row>
    <row r="46" spans="1:5" ht="15" customHeight="1">
      <c r="A46" s="13" t="s">
        <v>247</v>
      </c>
      <c r="B46" s="6" t="s">
        <v>248</v>
      </c>
      <c r="C46" s="106"/>
      <c r="D46" s="106"/>
      <c r="E46" s="106"/>
    </row>
    <row r="47" spans="1:5" ht="15" customHeight="1">
      <c r="A47" s="5" t="s">
        <v>420</v>
      </c>
      <c r="B47" s="6" t="s">
        <v>249</v>
      </c>
      <c r="C47" s="106"/>
      <c r="D47" s="106"/>
      <c r="E47" s="106"/>
    </row>
    <row r="48" spans="1:5" ht="15" customHeight="1">
      <c r="A48" s="13" t="s">
        <v>421</v>
      </c>
      <c r="B48" s="6" t="s">
        <v>250</v>
      </c>
      <c r="C48" s="106"/>
      <c r="D48" s="106"/>
      <c r="E48" s="106"/>
    </row>
    <row r="49" spans="1:5" ht="15" customHeight="1">
      <c r="A49" s="35" t="s">
        <v>441</v>
      </c>
      <c r="B49" s="46" t="s">
        <v>251</v>
      </c>
      <c r="C49" s="106">
        <f>SUM(C46:C48)</f>
        <v>0</v>
      </c>
      <c r="D49" s="106">
        <f>SUM(D46:D48)</f>
        <v>0</v>
      </c>
      <c r="E49" s="106">
        <f>SUM(E46:E48)</f>
        <v>0</v>
      </c>
    </row>
    <row r="50" spans="1:5" ht="15" customHeight="1">
      <c r="A50" s="187" t="s">
        <v>539</v>
      </c>
      <c r="B50" s="56"/>
      <c r="C50" s="106">
        <f>C49+C45+C34+C20</f>
        <v>1435000</v>
      </c>
      <c r="D50" s="106">
        <f>D49+D45+D34+D20</f>
        <v>6213565</v>
      </c>
      <c r="E50" s="106">
        <f>E49+E45+E34+E20</f>
        <v>5024424</v>
      </c>
    </row>
    <row r="51" spans="1:5" ht="15" customHeight="1">
      <c r="A51" s="5" t="s">
        <v>193</v>
      </c>
      <c r="B51" s="6" t="s">
        <v>194</v>
      </c>
      <c r="C51" s="106"/>
      <c r="D51" s="106"/>
      <c r="E51" s="106"/>
    </row>
    <row r="52" spans="1:5" ht="15" customHeight="1">
      <c r="A52" s="5" t="s">
        <v>195</v>
      </c>
      <c r="B52" s="6" t="s">
        <v>196</v>
      </c>
      <c r="C52" s="106"/>
      <c r="D52" s="106"/>
      <c r="E52" s="106"/>
    </row>
    <row r="53" spans="1:5" ht="15" customHeight="1">
      <c r="A53" s="5" t="s">
        <v>398</v>
      </c>
      <c r="B53" s="6" t="s">
        <v>197</v>
      </c>
      <c r="C53" s="106"/>
      <c r="D53" s="106"/>
      <c r="E53" s="106"/>
    </row>
    <row r="54" spans="1:5" ht="15" customHeight="1">
      <c r="A54" s="5" t="s">
        <v>399</v>
      </c>
      <c r="B54" s="6" t="s">
        <v>198</v>
      </c>
      <c r="C54" s="106"/>
      <c r="D54" s="106"/>
      <c r="E54" s="106"/>
    </row>
    <row r="55" spans="1:5" ht="15" customHeight="1">
      <c r="A55" s="5" t="s">
        <v>400</v>
      </c>
      <c r="B55" s="6" t="s">
        <v>199</v>
      </c>
      <c r="C55" s="106"/>
      <c r="D55" s="106"/>
      <c r="E55" s="106"/>
    </row>
    <row r="56" spans="1:5" ht="15" customHeight="1">
      <c r="A56" s="35" t="s">
        <v>435</v>
      </c>
      <c r="B56" s="46" t="s">
        <v>200</v>
      </c>
      <c r="C56" s="106">
        <f>SUM(C51:C55)</f>
        <v>0</v>
      </c>
      <c r="D56" s="106">
        <f>SUM(D51:D55)</f>
        <v>0</v>
      </c>
      <c r="E56" s="106">
        <f>SUM(E51:E55)</f>
        <v>0</v>
      </c>
    </row>
    <row r="57" spans="1:5" ht="15" customHeight="1">
      <c r="A57" s="13" t="s">
        <v>417</v>
      </c>
      <c r="B57" s="6" t="s">
        <v>239</v>
      </c>
      <c r="C57" s="106"/>
      <c r="D57" s="106"/>
      <c r="E57" s="106"/>
    </row>
    <row r="58" spans="1:5" ht="15" customHeight="1">
      <c r="A58" s="13" t="s">
        <v>418</v>
      </c>
      <c r="B58" s="6" t="s">
        <v>240</v>
      </c>
      <c r="C58" s="106"/>
      <c r="D58" s="106"/>
      <c r="E58" s="106"/>
    </row>
    <row r="59" spans="1:5" ht="15" customHeight="1">
      <c r="A59" s="13" t="s">
        <v>241</v>
      </c>
      <c r="B59" s="6" t="s">
        <v>242</v>
      </c>
      <c r="C59" s="106"/>
      <c r="D59" s="106"/>
      <c r="E59" s="106"/>
    </row>
    <row r="60" spans="1:5" ht="15" customHeight="1">
      <c r="A60" s="13" t="s">
        <v>419</v>
      </c>
      <c r="B60" s="6" t="s">
        <v>243</v>
      </c>
      <c r="C60" s="106"/>
      <c r="D60" s="106"/>
      <c r="E60" s="106"/>
    </row>
    <row r="61" spans="1:5" ht="15" customHeight="1">
      <c r="A61" s="13" t="s">
        <v>244</v>
      </c>
      <c r="B61" s="6" t="s">
        <v>245</v>
      </c>
      <c r="C61" s="106"/>
      <c r="D61" s="106"/>
      <c r="E61" s="106"/>
    </row>
    <row r="62" spans="1:5" ht="15" customHeight="1">
      <c r="A62" s="35" t="s">
        <v>440</v>
      </c>
      <c r="B62" s="46" t="s">
        <v>246</v>
      </c>
      <c r="C62" s="106">
        <f>SUM(C57:C61)</f>
        <v>0</v>
      </c>
      <c r="D62" s="106">
        <f>SUM(D57:D61)</f>
        <v>0</v>
      </c>
      <c r="E62" s="106">
        <f>SUM(E57:E61)</f>
        <v>0</v>
      </c>
    </row>
    <row r="63" spans="1:5" ht="15" customHeight="1">
      <c r="A63" s="13" t="s">
        <v>252</v>
      </c>
      <c r="B63" s="6" t="s">
        <v>253</v>
      </c>
      <c r="C63" s="106"/>
      <c r="D63" s="106"/>
      <c r="E63" s="106"/>
    </row>
    <row r="64" spans="1:5" ht="15" customHeight="1">
      <c r="A64" s="5" t="s">
        <v>422</v>
      </c>
      <c r="B64" s="6" t="s">
        <v>254</v>
      </c>
      <c r="C64" s="106"/>
      <c r="D64" s="106"/>
      <c r="E64" s="106"/>
    </row>
    <row r="65" spans="1:5" ht="15" customHeight="1">
      <c r="A65" s="13" t="s">
        <v>423</v>
      </c>
      <c r="B65" s="6" t="s">
        <v>255</v>
      </c>
      <c r="C65" s="106"/>
      <c r="D65" s="106"/>
      <c r="E65" s="106"/>
    </row>
    <row r="66" spans="1:5" ht="15" customHeight="1">
      <c r="A66" s="35" t="s">
        <v>443</v>
      </c>
      <c r="B66" s="46" t="s">
        <v>256</v>
      </c>
      <c r="C66" s="106">
        <f>SUM(C63:C65)</f>
        <v>0</v>
      </c>
      <c r="D66" s="106">
        <f>SUM(D63:D65)</f>
        <v>0</v>
      </c>
      <c r="E66" s="106">
        <f>SUM(E63:E65)</f>
        <v>0</v>
      </c>
    </row>
    <row r="67" spans="1:5" ht="15" customHeight="1">
      <c r="A67" s="187" t="s">
        <v>538</v>
      </c>
      <c r="B67" s="56"/>
      <c r="C67" s="106">
        <f>C66+C62+C56</f>
        <v>0</v>
      </c>
      <c r="D67" s="106">
        <f>D66+D62+D56</f>
        <v>0</v>
      </c>
      <c r="E67" s="106">
        <f>E66+E62+E56</f>
        <v>0</v>
      </c>
    </row>
    <row r="68" spans="1:5" ht="15.75">
      <c r="A68" s="43" t="s">
        <v>442</v>
      </c>
      <c r="B68" s="33" t="s">
        <v>257</v>
      </c>
      <c r="C68" s="106">
        <f>C66+C62+C56+C49+C45+C34+C20</f>
        <v>1435000</v>
      </c>
      <c r="D68" s="106">
        <f>D66+D62+D56+D49+D45+D34+D20</f>
        <v>6213565</v>
      </c>
      <c r="E68" s="106">
        <f>E66+E62+E56+E49+E45+E34+E20</f>
        <v>5024424</v>
      </c>
    </row>
    <row r="69" spans="1:5" ht="15.75">
      <c r="A69" s="193" t="s">
        <v>588</v>
      </c>
      <c r="B69" s="55"/>
      <c r="C69" s="106"/>
      <c r="D69" s="106"/>
      <c r="E69" s="106"/>
    </row>
    <row r="70" spans="1:5" ht="15.75">
      <c r="A70" s="193" t="s">
        <v>589</v>
      </c>
      <c r="B70" s="55"/>
      <c r="C70" s="106"/>
      <c r="D70" s="106"/>
      <c r="E70" s="106"/>
    </row>
    <row r="71" spans="1:5" ht="15">
      <c r="A71" s="13" t="s">
        <v>424</v>
      </c>
      <c r="B71" s="5" t="s">
        <v>258</v>
      </c>
      <c r="C71" s="106"/>
      <c r="D71" s="106"/>
      <c r="E71" s="106"/>
    </row>
    <row r="72" spans="1:5" ht="30">
      <c r="A72" s="13" t="s">
        <v>259</v>
      </c>
      <c r="B72" s="5" t="s">
        <v>260</v>
      </c>
      <c r="C72" s="106"/>
      <c r="D72" s="106"/>
      <c r="E72" s="106"/>
    </row>
    <row r="73" spans="1:5" ht="15">
      <c r="A73" s="13" t="s">
        <v>425</v>
      </c>
      <c r="B73" s="5" t="s">
        <v>261</v>
      </c>
      <c r="C73" s="106"/>
      <c r="D73" s="106"/>
      <c r="E73" s="106"/>
    </row>
    <row r="74" spans="1:5" ht="15">
      <c r="A74" s="15" t="s">
        <v>444</v>
      </c>
      <c r="B74" s="7" t="s">
        <v>262</v>
      </c>
      <c r="C74" s="106"/>
      <c r="D74" s="106"/>
      <c r="E74" s="106"/>
    </row>
    <row r="75" spans="1:5" ht="15">
      <c r="A75" s="13" t="s">
        <v>426</v>
      </c>
      <c r="B75" s="5" t="s">
        <v>263</v>
      </c>
      <c r="C75" s="106"/>
      <c r="D75" s="106"/>
      <c r="E75" s="106"/>
    </row>
    <row r="76" spans="1:5" ht="15">
      <c r="A76" s="13" t="s">
        <v>264</v>
      </c>
      <c r="B76" s="5" t="s">
        <v>265</v>
      </c>
      <c r="C76" s="106"/>
      <c r="D76" s="106"/>
      <c r="E76" s="106"/>
    </row>
    <row r="77" spans="1:5" ht="30">
      <c r="A77" s="13" t="s">
        <v>427</v>
      </c>
      <c r="B77" s="5" t="s">
        <v>266</v>
      </c>
      <c r="C77" s="106"/>
      <c r="D77" s="106"/>
      <c r="E77" s="106"/>
    </row>
    <row r="78" spans="1:5" ht="15">
      <c r="A78" s="13" t="s">
        <v>267</v>
      </c>
      <c r="B78" s="5" t="s">
        <v>268</v>
      </c>
      <c r="C78" s="106"/>
      <c r="D78" s="106"/>
      <c r="E78" s="106"/>
    </row>
    <row r="79" spans="1:5" ht="15">
      <c r="A79" s="15" t="s">
        <v>445</v>
      </c>
      <c r="B79" s="7" t="s">
        <v>269</v>
      </c>
      <c r="C79" s="106"/>
      <c r="D79" s="106"/>
      <c r="E79" s="106"/>
    </row>
    <row r="80" spans="1:5" ht="30">
      <c r="A80" s="5" t="s">
        <v>586</v>
      </c>
      <c r="B80" s="5" t="s">
        <v>270</v>
      </c>
      <c r="C80" s="106"/>
      <c r="D80" s="106">
        <v>1234871</v>
      </c>
      <c r="E80" s="106">
        <v>1234871</v>
      </c>
    </row>
    <row r="81" spans="1:5" ht="30">
      <c r="A81" s="5" t="s">
        <v>587</v>
      </c>
      <c r="B81" s="5" t="s">
        <v>270</v>
      </c>
      <c r="C81" s="106"/>
      <c r="D81" s="106"/>
      <c r="E81" s="106"/>
    </row>
    <row r="82" spans="1:5" ht="30">
      <c r="A82" s="5" t="s">
        <v>584</v>
      </c>
      <c r="B82" s="5" t="s">
        <v>271</v>
      </c>
      <c r="C82" s="106"/>
      <c r="D82" s="106"/>
      <c r="E82" s="106"/>
    </row>
    <row r="83" spans="1:5" ht="30">
      <c r="A83" s="5" t="s">
        <v>585</v>
      </c>
      <c r="B83" s="5" t="s">
        <v>271</v>
      </c>
      <c r="C83" s="106"/>
      <c r="D83" s="106"/>
      <c r="E83" s="106"/>
    </row>
    <row r="84" spans="1:5" ht="15">
      <c r="A84" s="7" t="s">
        <v>446</v>
      </c>
      <c r="B84" s="7" t="s">
        <v>272</v>
      </c>
      <c r="C84" s="106"/>
      <c r="D84" s="106">
        <f>SUM(D80:D83)</f>
        <v>1234871</v>
      </c>
      <c r="E84" s="106">
        <f>SUM(E80:E83)</f>
        <v>1234871</v>
      </c>
    </row>
    <row r="85" spans="1:5" ht="15">
      <c r="A85" s="13" t="s">
        <v>273</v>
      </c>
      <c r="B85" s="5" t="s">
        <v>274</v>
      </c>
      <c r="C85" s="106"/>
      <c r="D85" s="106"/>
      <c r="E85" s="106"/>
    </row>
    <row r="86" spans="1:5" ht="15">
      <c r="A86" s="13" t="s">
        <v>275</v>
      </c>
      <c r="B86" s="5" t="s">
        <v>276</v>
      </c>
      <c r="C86" s="106"/>
      <c r="D86" s="106"/>
      <c r="E86" s="106"/>
    </row>
    <row r="87" spans="1:5" ht="15">
      <c r="A87" s="13" t="s">
        <v>277</v>
      </c>
      <c r="B87" s="5" t="s">
        <v>278</v>
      </c>
      <c r="C87" s="106">
        <v>89882000</v>
      </c>
      <c r="D87" s="106">
        <v>89349232</v>
      </c>
      <c r="E87" s="106">
        <v>89944726</v>
      </c>
    </row>
    <row r="88" spans="1:5" ht="15">
      <c r="A88" s="13" t="s">
        <v>279</v>
      </c>
      <c r="B88" s="5" t="s">
        <v>280</v>
      </c>
      <c r="C88" s="106"/>
      <c r="D88" s="106"/>
      <c r="E88" s="106"/>
    </row>
    <row r="89" spans="1:5" ht="15">
      <c r="A89" s="13" t="s">
        <v>428</v>
      </c>
      <c r="B89" s="5" t="s">
        <v>281</v>
      </c>
      <c r="C89" s="106"/>
      <c r="D89" s="106"/>
      <c r="E89" s="106"/>
    </row>
    <row r="90" spans="1:5" ht="15">
      <c r="A90" s="15" t="s">
        <v>447</v>
      </c>
      <c r="B90" s="7" t="s">
        <v>283</v>
      </c>
      <c r="C90" s="106">
        <f>SUM(C84:C89)</f>
        <v>89882000</v>
      </c>
      <c r="D90" s="106">
        <f>SUM(D84:D89)</f>
        <v>90584103</v>
      </c>
      <c r="E90" s="106">
        <f>SUM(E84:E89)</f>
        <v>91179597</v>
      </c>
    </row>
    <row r="91" spans="1:5" ht="30">
      <c r="A91" s="13" t="s">
        <v>284</v>
      </c>
      <c r="B91" s="5" t="s">
        <v>285</v>
      </c>
      <c r="C91" s="106"/>
      <c r="D91" s="106"/>
      <c r="E91" s="106"/>
    </row>
    <row r="92" spans="1:5" ht="30">
      <c r="A92" s="13" t="s">
        <v>286</v>
      </c>
      <c r="B92" s="5" t="s">
        <v>287</v>
      </c>
      <c r="C92" s="106"/>
      <c r="D92" s="106"/>
      <c r="E92" s="106"/>
    </row>
    <row r="93" spans="1:5" ht="15">
      <c r="A93" s="13" t="s">
        <v>288</v>
      </c>
      <c r="B93" s="5" t="s">
        <v>289</v>
      </c>
      <c r="C93" s="106"/>
      <c r="D93" s="106"/>
      <c r="E93" s="106"/>
    </row>
    <row r="94" spans="1:5" ht="15">
      <c r="A94" s="13" t="s">
        <v>429</v>
      </c>
      <c r="B94" s="5" t="s">
        <v>290</v>
      </c>
      <c r="C94" s="106"/>
      <c r="D94" s="106"/>
      <c r="E94" s="106"/>
    </row>
    <row r="95" spans="1:5" ht="15">
      <c r="A95" s="15" t="s">
        <v>448</v>
      </c>
      <c r="B95" s="7" t="s">
        <v>291</v>
      </c>
      <c r="C95" s="106"/>
      <c r="D95" s="106"/>
      <c r="E95" s="106"/>
    </row>
    <row r="96" spans="1:5" ht="25.5">
      <c r="A96" s="15" t="s">
        <v>292</v>
      </c>
      <c r="B96" s="7" t="s">
        <v>293</v>
      </c>
      <c r="C96" s="106"/>
      <c r="D96" s="106"/>
      <c r="E96" s="106"/>
    </row>
    <row r="97" spans="1:5" ht="15.75">
      <c r="A97" s="43" t="s">
        <v>449</v>
      </c>
      <c r="B97" s="36" t="s">
        <v>294</v>
      </c>
      <c r="C97" s="106">
        <f>SUM(C90+C95+C96)</f>
        <v>89882000</v>
      </c>
      <c r="D97" s="106">
        <f>SUM(D90+D95+D96)</f>
        <v>90584103</v>
      </c>
      <c r="E97" s="106">
        <f>SUM(E90+E95+E96)</f>
        <v>91179597</v>
      </c>
    </row>
    <row r="98" spans="1:5" ht="15.75">
      <c r="A98" s="194" t="s">
        <v>431</v>
      </c>
      <c r="B98" s="84"/>
      <c r="C98" s="106">
        <f>C97+C68</f>
        <v>91317000</v>
      </c>
      <c r="D98" s="106">
        <f>D97+D68</f>
        <v>96797668</v>
      </c>
      <c r="E98" s="106">
        <f>E97+E68</f>
        <v>96204021</v>
      </c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9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5.7109375" style="105" customWidth="1"/>
    <col min="4" max="4" width="14.140625" style="105" customWidth="1"/>
    <col min="5" max="5" width="14.00390625" style="105" customWidth="1"/>
  </cols>
  <sheetData>
    <row r="1" spans="1:5" ht="15.75">
      <c r="A1" s="222" t="s">
        <v>930</v>
      </c>
      <c r="B1" s="222"/>
      <c r="C1" s="222"/>
      <c r="D1" s="222"/>
      <c r="E1" s="222"/>
    </row>
    <row r="2" ht="15.75">
      <c r="A2" s="184"/>
    </row>
    <row r="3" spans="1:5" ht="24" customHeight="1">
      <c r="A3" s="219" t="s">
        <v>885</v>
      </c>
      <c r="B3" s="223"/>
      <c r="C3" s="223"/>
      <c r="D3" s="223"/>
      <c r="E3" s="223"/>
    </row>
    <row r="4" spans="1:7" ht="24" customHeight="1">
      <c r="A4" s="221" t="s">
        <v>888</v>
      </c>
      <c r="B4" s="220"/>
      <c r="C4" s="220"/>
      <c r="D4" s="220"/>
      <c r="E4" s="220"/>
      <c r="G4" s="72"/>
    </row>
    <row r="5" ht="18">
      <c r="A5" s="185"/>
    </row>
    <row r="6" ht="30">
      <c r="A6" s="186" t="s">
        <v>623</v>
      </c>
    </row>
    <row r="7" spans="1:5" ht="26.25">
      <c r="A7" s="3" t="s">
        <v>683</v>
      </c>
      <c r="B7" s="3" t="s">
        <v>646</v>
      </c>
      <c r="C7" s="114" t="s">
        <v>637</v>
      </c>
      <c r="D7" s="114" t="s">
        <v>298</v>
      </c>
      <c r="E7" s="114" t="s">
        <v>299</v>
      </c>
    </row>
    <row r="8" spans="1:5" ht="15" customHeight="1">
      <c r="A8" s="30" t="s">
        <v>172</v>
      </c>
      <c r="B8" s="6" t="s">
        <v>173</v>
      </c>
      <c r="C8" s="106">
        <f>'bevétel önkormányzat'!C8+'bevétel Egészségház'!C8+'bevétel TGK'!C8+'bevétel Művelődési Ház'!C8+'bevétel Hivatal'!C8</f>
        <v>115458727</v>
      </c>
      <c r="D8" s="106">
        <f>'bevétel önkormányzat'!D8+'bevétel Egészségház'!D8+'bevétel TGK'!D8+'bevétel Művelődési Ház'!D8+'bevétel Hivatal'!D8</f>
        <v>115458727</v>
      </c>
      <c r="E8" s="106">
        <f>'bevétel önkormányzat'!E8+'bevétel Egészségház'!E8+'bevétel TGK'!E8+'bevétel Művelődési Ház'!E8+'bevétel Hivatal'!E8</f>
        <v>115458727</v>
      </c>
    </row>
    <row r="9" spans="1:5" ht="15" customHeight="1">
      <c r="A9" s="5" t="s">
        <v>174</v>
      </c>
      <c r="B9" s="6" t="s">
        <v>175</v>
      </c>
      <c r="C9" s="106">
        <f>'bevétel önkormányzat'!C9+'bevétel Egészségház'!C9+'bevétel TGK'!C9+'bevétel Művelődési Ház'!C9+'bevétel Hivatal'!C9</f>
        <v>82752466</v>
      </c>
      <c r="D9" s="106">
        <f>'bevétel önkormányzat'!D9+'bevétel Egészségház'!D9+'bevétel TGK'!D9+'bevétel Művelődési Ház'!D9+'bevétel Hivatal'!D9</f>
        <v>83083933</v>
      </c>
      <c r="E9" s="106">
        <f>'bevétel önkormányzat'!E9+'bevétel Egészségház'!E9+'bevétel TGK'!E9+'bevétel Művelődési Ház'!E9+'bevétel Hivatal'!E9</f>
        <v>83083933</v>
      </c>
    </row>
    <row r="10" spans="1:5" ht="15" customHeight="1">
      <c r="A10" s="5" t="s">
        <v>176</v>
      </c>
      <c r="B10" s="6" t="s">
        <v>177</v>
      </c>
      <c r="C10" s="106">
        <f>'bevétel önkormányzat'!C10+'bevétel Egészségház'!C10+'bevétel TGK'!C10+'bevétel Művelődési Ház'!C10+'bevétel Hivatal'!C10</f>
        <v>75456707</v>
      </c>
      <c r="D10" s="106">
        <f>'bevétel önkormányzat'!D10+'bevétel Egészségház'!D10+'bevétel TGK'!D10+'bevétel Művelődési Ház'!D10+'bevétel Hivatal'!D10</f>
        <v>81415169</v>
      </c>
      <c r="E10" s="106">
        <f>'bevétel önkormányzat'!E10+'bevétel Egészségház'!E10+'bevétel TGK'!E10+'bevétel Művelődési Ház'!E10+'bevétel Hivatal'!E10</f>
        <v>81415169</v>
      </c>
    </row>
    <row r="11" spans="1:5" ht="15" customHeight="1">
      <c r="A11" s="5" t="s">
        <v>178</v>
      </c>
      <c r="B11" s="6" t="s">
        <v>179</v>
      </c>
      <c r="C11" s="106">
        <f>'bevétel önkormányzat'!C11+'bevétel Egészségház'!C11+'bevétel TGK'!C11+'bevétel Művelődési Ház'!C11+'bevétel Hivatal'!C11</f>
        <v>3665100</v>
      </c>
      <c r="D11" s="106">
        <f>'bevétel önkormányzat'!D11+'bevétel Egészségház'!D11+'bevétel TGK'!D11+'bevétel Művelődési Ház'!D11+'bevétel Hivatal'!D11</f>
        <v>4026716</v>
      </c>
      <c r="E11" s="106">
        <f>'bevétel önkormányzat'!E11+'bevétel Egészségház'!E11+'bevétel TGK'!E11+'bevétel Művelődési Ház'!E11+'bevétel Hivatal'!E11</f>
        <v>4026716</v>
      </c>
    </row>
    <row r="12" spans="1:5" ht="15" customHeight="1">
      <c r="A12" s="5" t="s">
        <v>180</v>
      </c>
      <c r="B12" s="6" t="s">
        <v>181</v>
      </c>
      <c r="C12" s="106">
        <f>'bevétel önkormányzat'!C12+'bevétel Egészségház'!C12+'bevétel TGK'!C12+'bevétel Művelődési Ház'!C12+'bevétel Hivatal'!C12</f>
        <v>0</v>
      </c>
      <c r="D12" s="106">
        <f>'bevétel önkormányzat'!D12+'bevétel Egészségház'!D12+'bevétel TGK'!D12+'bevétel Művelődési Ház'!D12+'bevétel Hivatal'!D12</f>
        <v>27515608</v>
      </c>
      <c r="E12" s="106">
        <f>'bevétel önkormányzat'!E12+'bevétel Egészségház'!E12+'bevétel TGK'!E12+'bevétel Művelődési Ház'!E12+'bevétel Hivatal'!E12</f>
        <v>27515608</v>
      </c>
    </row>
    <row r="13" spans="1:5" ht="15" customHeight="1">
      <c r="A13" s="5" t="s">
        <v>182</v>
      </c>
      <c r="B13" s="6" t="s">
        <v>183</v>
      </c>
      <c r="C13" s="106">
        <f>'bevétel önkormányzat'!C13+'bevétel Egészségház'!C13+'bevétel TGK'!C13+'bevétel Művelődési Ház'!C13+'bevétel Hivatal'!C13</f>
        <v>0</v>
      </c>
      <c r="D13" s="106">
        <f>'bevétel önkormányzat'!D13+'bevétel Egészségház'!D13+'bevétel TGK'!D13+'bevétel Művelődési Ház'!D13+'bevétel Hivatal'!D13</f>
        <v>3106500</v>
      </c>
      <c r="E13" s="106">
        <f>'bevétel önkormányzat'!E13+'bevétel Egészségház'!E13+'bevétel TGK'!E13+'bevétel Művelődési Ház'!E13+'bevétel Hivatal'!E13</f>
        <v>3106500</v>
      </c>
    </row>
    <row r="14" spans="1:5" ht="15" customHeight="1">
      <c r="A14" s="7" t="s">
        <v>433</v>
      </c>
      <c r="B14" s="8" t="s">
        <v>184</v>
      </c>
      <c r="C14" s="106">
        <f>'bevétel önkormányzat'!C14+'bevétel Egészségház'!C14+'bevétel TGK'!C14+'bevétel Művelődési Ház'!C14+'bevétel Hivatal'!C14</f>
        <v>277333000</v>
      </c>
      <c r="D14" s="106">
        <f>'bevétel önkormányzat'!D14+'bevétel Egészségház'!D14+'bevétel TGK'!D14+'bevétel Művelődési Ház'!D14+'bevétel Hivatal'!D14</f>
        <v>314606653</v>
      </c>
      <c r="E14" s="106">
        <f>'bevétel önkormányzat'!E14+'bevétel Egészségház'!E14+'bevétel TGK'!E14+'bevétel Művelődési Ház'!E14+'bevétel Hivatal'!E14</f>
        <v>314606653</v>
      </c>
    </row>
    <row r="15" spans="1:5" ht="15" customHeight="1">
      <c r="A15" s="5" t="s">
        <v>185</v>
      </c>
      <c r="B15" s="6" t="s">
        <v>186</v>
      </c>
      <c r="C15" s="106">
        <f>'bevétel önkormányzat'!C15+'bevétel Egészségház'!C15+'bevétel TGK'!C15+'bevétel Művelődési Ház'!C15+'bevétel Hivatal'!C15</f>
        <v>0</v>
      </c>
      <c r="D15" s="106">
        <f>'bevétel önkormányzat'!D15+'bevétel Egészségház'!D15+'bevétel TGK'!D15+'bevétel Művelődési Ház'!D15+'bevétel Hivatal'!D15</f>
        <v>0</v>
      </c>
      <c r="E15" s="106">
        <f>'bevétel önkormányzat'!E15+'bevétel Egészségház'!E15+'bevétel TGK'!E15+'bevétel Művelődési Ház'!E15+'bevétel Hivatal'!E15</f>
        <v>0</v>
      </c>
    </row>
    <row r="16" spans="1:5" ht="15" customHeight="1">
      <c r="A16" s="5" t="s">
        <v>187</v>
      </c>
      <c r="B16" s="6" t="s">
        <v>188</v>
      </c>
      <c r="C16" s="106">
        <f>'bevétel önkormányzat'!C16+'bevétel Egészségház'!C16+'bevétel TGK'!C16+'bevétel Művelődési Ház'!C16+'bevétel Hivatal'!C16</f>
        <v>0</v>
      </c>
      <c r="D16" s="106">
        <f>'bevétel önkormányzat'!D16+'bevétel Egészségház'!D16+'bevétel TGK'!D16+'bevétel Művelődési Ház'!D16+'bevétel Hivatal'!D16</f>
        <v>0</v>
      </c>
      <c r="E16" s="106">
        <f>'bevétel önkormányzat'!E16+'bevétel Egészségház'!E16+'bevétel TGK'!E16+'bevétel Művelődési Ház'!E16+'bevétel Hivatal'!E16</f>
        <v>0</v>
      </c>
    </row>
    <row r="17" spans="1:5" ht="15" customHeight="1">
      <c r="A17" s="5" t="s">
        <v>395</v>
      </c>
      <c r="B17" s="6" t="s">
        <v>189</v>
      </c>
      <c r="C17" s="106">
        <f>'bevétel önkormányzat'!C17+'bevétel Egészségház'!C17+'bevétel TGK'!C17+'bevétel Művelődési Ház'!C17+'bevétel Hivatal'!C17</f>
        <v>0</v>
      </c>
      <c r="D17" s="106">
        <f>'bevétel önkormányzat'!D17+'bevétel Egészségház'!D17+'bevétel TGK'!D17+'bevétel Művelődési Ház'!D17+'bevétel Hivatal'!D17</f>
        <v>0</v>
      </c>
      <c r="E17" s="106">
        <f>'bevétel önkormányzat'!E17+'bevétel Egészségház'!E17+'bevétel TGK'!E17+'bevétel Művelődési Ház'!E17+'bevétel Hivatal'!E17</f>
        <v>0</v>
      </c>
    </row>
    <row r="18" spans="1:5" ht="15" customHeight="1">
      <c r="A18" s="5" t="s">
        <v>396</v>
      </c>
      <c r="B18" s="6" t="s">
        <v>190</v>
      </c>
      <c r="C18" s="106">
        <f>'bevétel önkormányzat'!C18+'bevétel Egészségház'!C18+'bevétel TGK'!C18+'bevétel Művelődési Ház'!C18+'bevétel Hivatal'!C18</f>
        <v>0</v>
      </c>
      <c r="D18" s="106">
        <f>'bevétel önkormányzat'!D18+'bevétel Egészségház'!D18+'bevétel TGK'!D18+'bevétel Művelődési Ház'!D18+'bevétel Hivatal'!D18</f>
        <v>0</v>
      </c>
      <c r="E18" s="106">
        <f>'bevétel önkormányzat'!E18+'bevétel Egészségház'!E18+'bevétel TGK'!E18+'bevétel Művelődési Ház'!E18+'bevétel Hivatal'!E18</f>
        <v>0</v>
      </c>
    </row>
    <row r="19" spans="1:5" ht="15" customHeight="1">
      <c r="A19" s="5" t="s">
        <v>397</v>
      </c>
      <c r="B19" s="6" t="s">
        <v>191</v>
      </c>
      <c r="C19" s="106">
        <f>'bevétel önkormányzat'!C19+'bevétel Egészségház'!C19+'bevétel TGK'!C19+'bevétel Művelődési Ház'!C19+'bevétel Hivatal'!C19</f>
        <v>11416000</v>
      </c>
      <c r="D19" s="106">
        <f>'bevétel önkormányzat'!D19+'bevétel Egészségház'!D19+'bevétel TGK'!D19+'bevétel Művelődési Ház'!D19+'bevétel Hivatal'!D19</f>
        <v>30781100</v>
      </c>
      <c r="E19" s="106">
        <f>'bevétel önkormányzat'!E19+'bevétel Egészségház'!E19+'bevétel TGK'!E19+'bevétel Művelődési Ház'!E19+'bevétel Hivatal'!E19</f>
        <v>33577900</v>
      </c>
    </row>
    <row r="20" spans="1:5" ht="15" customHeight="1">
      <c r="A20" s="35" t="s">
        <v>434</v>
      </c>
      <c r="B20" s="46" t="s">
        <v>192</v>
      </c>
      <c r="C20" s="106">
        <f>'bevétel önkormányzat'!C20+'bevétel Egészségház'!C20+'bevétel TGK'!C20+'bevétel Művelődési Ház'!C20+'bevétel Hivatal'!C20</f>
        <v>288749000</v>
      </c>
      <c r="D20" s="106">
        <f>'bevétel önkormányzat'!D20+'bevétel Egészségház'!D20+'bevétel TGK'!D20+'bevétel Művelődési Ház'!D20+'bevétel Hivatal'!D20</f>
        <v>345387753</v>
      </c>
      <c r="E20" s="106">
        <f>'bevétel önkormányzat'!E20+'bevétel Egészségház'!E20+'bevétel TGK'!E20+'bevétel Művelődési Ház'!E20+'bevétel Hivatal'!E20</f>
        <v>348184553</v>
      </c>
    </row>
    <row r="21" spans="1:5" ht="15" customHeight="1">
      <c r="A21" s="5" t="s">
        <v>401</v>
      </c>
      <c r="B21" s="6" t="s">
        <v>201</v>
      </c>
      <c r="C21" s="106">
        <f>'bevétel önkormányzat'!C21+'bevétel Egészségház'!C21+'bevétel TGK'!C21+'bevétel Művelődési Ház'!C21+'bevétel Hivatal'!C21</f>
        <v>0</v>
      </c>
      <c r="D21" s="106">
        <f>'bevétel önkormányzat'!D21+'bevétel Egészségház'!D21+'bevétel TGK'!D21+'bevétel Művelődési Ház'!D21+'bevétel Hivatal'!D21</f>
        <v>23912</v>
      </c>
      <c r="E21" s="106">
        <f>'bevétel önkormányzat'!E21+'bevétel Egészségház'!E21+'bevétel TGK'!E21+'bevétel Művelődési Ház'!E21+'bevétel Hivatal'!E21</f>
        <v>23912</v>
      </c>
    </row>
    <row r="22" spans="1:5" ht="15" customHeight="1">
      <c r="A22" s="5" t="s">
        <v>402</v>
      </c>
      <c r="B22" s="6" t="s">
        <v>202</v>
      </c>
      <c r="C22" s="106">
        <f>'bevétel önkormányzat'!C22+'bevétel Egészségház'!C22+'bevétel TGK'!C22+'bevétel Művelődési Ház'!C22+'bevétel Hivatal'!C22</f>
        <v>0</v>
      </c>
      <c r="D22" s="106">
        <f>'bevétel önkormányzat'!D22+'bevétel Egészségház'!D22+'bevétel TGK'!D22+'bevétel Művelődési Ház'!D22+'bevétel Hivatal'!D22</f>
        <v>0</v>
      </c>
      <c r="E22" s="106">
        <f>'bevétel önkormányzat'!E22+'bevétel Egészségház'!E22+'bevétel TGK'!E22+'bevétel Művelődési Ház'!E22+'bevétel Hivatal'!E22</f>
        <v>0</v>
      </c>
    </row>
    <row r="23" spans="1:5" ht="15" customHeight="1">
      <c r="A23" s="7" t="s">
        <v>436</v>
      </c>
      <c r="B23" s="8" t="s">
        <v>203</v>
      </c>
      <c r="C23" s="106">
        <f>'bevétel önkormányzat'!C23+'bevétel Egészségház'!C23+'bevétel TGK'!C23+'bevétel Művelődési Ház'!C23+'bevétel Hivatal'!C23</f>
        <v>0</v>
      </c>
      <c r="D23" s="106">
        <f>'bevétel önkormányzat'!D23+'bevétel Egészségház'!D23+'bevétel TGK'!D23+'bevétel Művelődési Ház'!D23+'bevétel Hivatal'!D23</f>
        <v>23912</v>
      </c>
      <c r="E23" s="106">
        <f>'bevétel önkormányzat'!E23+'bevétel Egészségház'!E23+'bevétel TGK'!E23+'bevétel Művelődési Ház'!E23+'bevétel Hivatal'!E23</f>
        <v>23912</v>
      </c>
    </row>
    <row r="24" spans="1:5" ht="15" customHeight="1">
      <c r="A24" s="5" t="s">
        <v>403</v>
      </c>
      <c r="B24" s="6" t="s">
        <v>204</v>
      </c>
      <c r="C24" s="106">
        <f>'bevétel önkormányzat'!C24+'bevétel Egészségház'!C24+'bevétel TGK'!C24+'bevétel Művelődési Ház'!C24+'bevétel Hivatal'!C24</f>
        <v>0</v>
      </c>
      <c r="D24" s="106">
        <f>'bevétel önkormányzat'!D24+'bevétel Egészségház'!D24+'bevétel TGK'!D24+'bevétel Művelődési Ház'!D24+'bevétel Hivatal'!D24</f>
        <v>0</v>
      </c>
      <c r="E24" s="106">
        <f>'bevétel önkormányzat'!E24+'bevétel Egészségház'!E24+'bevétel TGK'!E24+'bevétel Művelődési Ház'!E24+'bevétel Hivatal'!E24</f>
        <v>0</v>
      </c>
    </row>
    <row r="25" spans="1:5" ht="15" customHeight="1">
      <c r="A25" s="5" t="s">
        <v>404</v>
      </c>
      <c r="B25" s="6" t="s">
        <v>205</v>
      </c>
      <c r="C25" s="106">
        <f>'bevétel önkormányzat'!C25+'bevétel Egészségház'!C25+'bevétel TGK'!C25+'bevétel Művelődési Ház'!C25+'bevétel Hivatal'!C25</f>
        <v>0</v>
      </c>
      <c r="D25" s="106">
        <f>'bevétel önkormányzat'!D25+'bevétel Egészségház'!D25+'bevétel TGK'!D25+'bevétel Művelődési Ház'!D25+'bevétel Hivatal'!D25</f>
        <v>0</v>
      </c>
      <c r="E25" s="106">
        <f>'bevétel önkormányzat'!E25+'bevétel Egészségház'!E25+'bevétel TGK'!E25+'bevétel Művelődési Ház'!E25+'bevétel Hivatal'!E25</f>
        <v>0</v>
      </c>
    </row>
    <row r="26" spans="1:5" ht="15" customHeight="1">
      <c r="A26" s="5" t="s">
        <v>405</v>
      </c>
      <c r="B26" s="6" t="s">
        <v>206</v>
      </c>
      <c r="C26" s="106">
        <f>'bevétel önkormányzat'!C26+'bevétel Egészségház'!C26+'bevétel TGK'!C26+'bevétel Művelődési Ház'!C26+'bevétel Hivatal'!C26</f>
        <v>24800000</v>
      </c>
      <c r="D26" s="106">
        <f>'bevétel önkormányzat'!D26+'bevétel Egészségház'!D26+'bevétel TGK'!D26+'bevétel Művelődési Ház'!D26+'bevétel Hivatal'!D26</f>
        <v>23300000</v>
      </c>
      <c r="E26" s="106">
        <f>'bevétel önkormányzat'!E26+'bevétel Egészségház'!E26+'bevétel TGK'!E26+'bevétel Művelődési Ház'!E26+'bevétel Hivatal'!E26</f>
        <v>27955265</v>
      </c>
    </row>
    <row r="27" spans="1:5" ht="15" customHeight="1">
      <c r="A27" s="5" t="s">
        <v>406</v>
      </c>
      <c r="B27" s="6" t="s">
        <v>207</v>
      </c>
      <c r="C27" s="106">
        <f>'bevétel önkormányzat'!C27+'bevétel Egészségház'!C27+'bevétel TGK'!C27+'bevétel Művelődési Ház'!C27+'bevétel Hivatal'!C27</f>
        <v>57000000</v>
      </c>
      <c r="D27" s="106">
        <f>'bevétel önkormányzat'!D27+'bevétel Egészségház'!D27+'bevétel TGK'!D27+'bevétel Művelődési Ház'!D27+'bevétel Hivatal'!D27</f>
        <v>57000000</v>
      </c>
      <c r="E27" s="106">
        <f>'bevétel önkormányzat'!E27+'bevétel Egészségház'!E27+'bevétel TGK'!E27+'bevétel Művelődési Ház'!E27+'bevétel Hivatal'!E27</f>
        <v>65687105</v>
      </c>
    </row>
    <row r="28" spans="1:5" ht="15" customHeight="1">
      <c r="A28" s="5" t="s">
        <v>407</v>
      </c>
      <c r="B28" s="6" t="s">
        <v>210</v>
      </c>
      <c r="C28" s="106">
        <f>'bevétel önkormányzat'!C28+'bevétel Egészségház'!C28+'bevétel TGK'!C28+'bevétel Művelődési Ház'!C28+'bevétel Hivatal'!C28</f>
        <v>0</v>
      </c>
      <c r="D28" s="106">
        <f>'bevétel önkormányzat'!D28+'bevétel Egészségház'!D28+'bevétel TGK'!D28+'bevétel Művelődési Ház'!D28+'bevétel Hivatal'!D28</f>
        <v>0</v>
      </c>
      <c r="E28" s="106">
        <f>'bevétel önkormányzat'!E28+'bevétel Egészségház'!E28+'bevétel TGK'!E28+'bevétel Művelődési Ház'!E28+'bevétel Hivatal'!E28</f>
        <v>0</v>
      </c>
    </row>
    <row r="29" spans="1:5" ht="15" customHeight="1">
      <c r="A29" s="5" t="s">
        <v>211</v>
      </c>
      <c r="B29" s="6" t="s">
        <v>212</v>
      </c>
      <c r="C29" s="106">
        <f>'bevétel önkormányzat'!C29+'bevétel Egészségház'!C29+'bevétel TGK'!C29+'bevétel Művelődési Ház'!C29+'bevétel Hivatal'!C29</f>
        <v>0</v>
      </c>
      <c r="D29" s="106">
        <f>'bevétel önkormányzat'!D29+'bevétel Egészségház'!D29+'bevétel TGK'!D29+'bevétel Művelődési Ház'!D29+'bevétel Hivatal'!D29</f>
        <v>0</v>
      </c>
      <c r="E29" s="106">
        <f>'bevétel önkormányzat'!E29+'bevétel Egészségház'!E29+'bevétel TGK'!E29+'bevétel Művelődési Ház'!E29+'bevétel Hivatal'!E29</f>
        <v>0</v>
      </c>
    </row>
    <row r="30" spans="1:5" ht="15" customHeight="1">
      <c r="A30" s="5" t="s">
        <v>408</v>
      </c>
      <c r="B30" s="6" t="s">
        <v>213</v>
      </c>
      <c r="C30" s="106">
        <f>'bevétel önkormányzat'!C30+'bevétel Egészségház'!C30+'bevétel TGK'!C30+'bevétel Művelődési Ház'!C30+'bevétel Hivatal'!C30</f>
        <v>9700000</v>
      </c>
      <c r="D30" s="106">
        <f>'bevétel önkormányzat'!D30+'bevétel Egészségház'!D30+'bevétel TGK'!D30+'bevétel Művelődési Ház'!D30+'bevétel Hivatal'!D30</f>
        <v>9700000</v>
      </c>
      <c r="E30" s="106">
        <f>'bevétel önkormányzat'!E30+'bevétel Egészségház'!E30+'bevétel TGK'!E30+'bevétel Művelődési Ház'!E30+'bevétel Hivatal'!E30</f>
        <v>9667961</v>
      </c>
    </row>
    <row r="31" spans="1:5" ht="15" customHeight="1">
      <c r="A31" s="5" t="s">
        <v>409</v>
      </c>
      <c r="B31" s="6" t="s">
        <v>218</v>
      </c>
      <c r="C31" s="106">
        <f>'bevétel önkormányzat'!C31+'bevétel Egészségház'!C31+'bevétel TGK'!C31+'bevétel Művelődési Ház'!C31+'bevétel Hivatal'!C31</f>
        <v>2200000</v>
      </c>
      <c r="D31" s="106">
        <f>'bevétel önkormányzat'!D31+'bevétel Egészségház'!D31+'bevétel TGK'!D31+'bevétel Művelődési Ház'!D31+'bevétel Hivatal'!D31</f>
        <v>2200000</v>
      </c>
      <c r="E31" s="106">
        <f>'bevétel önkormányzat'!E31+'bevétel Egészségház'!E31+'bevétel TGK'!E31+'bevétel Művelődési Ház'!E31+'bevétel Hivatal'!E31</f>
        <v>2091450</v>
      </c>
    </row>
    <row r="32" spans="1:5" ht="15" customHeight="1">
      <c r="A32" s="7" t="s">
        <v>437</v>
      </c>
      <c r="B32" s="8" t="s">
        <v>221</v>
      </c>
      <c r="C32" s="106">
        <f>'bevétel önkormányzat'!C32+'bevétel Egészségház'!C32+'bevétel TGK'!C32+'bevétel Művelődési Ház'!C32+'bevétel Hivatal'!C32</f>
        <v>68900000</v>
      </c>
      <c r="D32" s="106">
        <f>'bevétel önkormányzat'!D32+'bevétel Egészségház'!D32+'bevétel TGK'!D32+'bevétel Művelődési Ház'!D32+'bevétel Hivatal'!D32</f>
        <v>68900000</v>
      </c>
      <c r="E32" s="106">
        <f>'bevétel önkormányzat'!E32+'bevétel Egészségház'!E32+'bevétel TGK'!E32+'bevétel Művelődési Ház'!E32+'bevétel Hivatal'!E32</f>
        <v>77446516</v>
      </c>
    </row>
    <row r="33" spans="1:5" ht="15" customHeight="1">
      <c r="A33" s="5" t="s">
        <v>410</v>
      </c>
      <c r="B33" s="6" t="s">
        <v>222</v>
      </c>
      <c r="C33" s="106">
        <f>'bevétel önkormányzat'!C33+'bevétel Egészségház'!C33+'bevétel TGK'!C33+'bevétel Művelődési Ház'!C33+'bevétel Hivatal'!C33</f>
        <v>300000</v>
      </c>
      <c r="D33" s="106">
        <f>'bevétel önkormányzat'!D33+'bevétel Egészségház'!D33+'bevétel TGK'!D33+'bevétel Művelődési Ház'!D33+'bevétel Hivatal'!D33</f>
        <v>1800000</v>
      </c>
      <c r="E33" s="106">
        <f>'bevétel önkormányzat'!E33+'bevétel Egészségház'!E33+'bevétel TGK'!E33+'bevétel Művelődési Ház'!E33+'bevétel Hivatal'!E33</f>
        <v>2168363</v>
      </c>
    </row>
    <row r="34" spans="1:5" ht="15" customHeight="1">
      <c r="A34" s="35" t="s">
        <v>438</v>
      </c>
      <c r="B34" s="46" t="s">
        <v>223</v>
      </c>
      <c r="C34" s="106">
        <f>'bevétel önkormányzat'!C34+'bevétel Egészségház'!C34+'bevétel TGK'!C34+'bevétel Művelődési Ház'!C34+'bevétel Hivatal'!C34</f>
        <v>94000000</v>
      </c>
      <c r="D34" s="106">
        <f>'bevétel önkormányzat'!D34+'bevétel Egészségház'!D34+'bevétel TGK'!D34+'bevétel Művelődési Ház'!D34+'bevétel Hivatal'!D34</f>
        <v>94023912</v>
      </c>
      <c r="E34" s="106">
        <f>'bevétel önkormányzat'!E34+'bevétel Egészségház'!E34+'bevétel TGK'!E34+'bevétel Művelődési Ház'!E34+'bevétel Hivatal'!E34</f>
        <v>107594056</v>
      </c>
    </row>
    <row r="35" spans="1:5" ht="15" customHeight="1">
      <c r="A35" s="13" t="s">
        <v>224</v>
      </c>
      <c r="B35" s="6" t="s">
        <v>225</v>
      </c>
      <c r="C35" s="106">
        <f>'bevétel önkormányzat'!C35+'bevétel Egészségház'!C35+'bevétel TGK'!C35+'bevétel Művelődési Ház'!C35+'bevétel Hivatal'!C35</f>
        <v>0</v>
      </c>
      <c r="D35" s="106">
        <f>'bevétel önkormányzat'!D35+'bevétel Egészségház'!D35+'bevétel TGK'!D35+'bevétel Művelődési Ház'!D35+'bevétel Hivatal'!D35</f>
        <v>0</v>
      </c>
      <c r="E35" s="106">
        <f>'bevétel önkormányzat'!E35+'bevétel Egészségház'!E35+'bevétel TGK'!E35+'bevétel Művelődési Ház'!E35+'bevétel Hivatal'!E35</f>
        <v>0</v>
      </c>
    </row>
    <row r="36" spans="1:5" ht="15" customHeight="1">
      <c r="A36" s="13" t="s">
        <v>411</v>
      </c>
      <c r="B36" s="6" t="s">
        <v>226</v>
      </c>
      <c r="C36" s="106">
        <f>'bevétel önkormányzat'!C36+'bevétel Egészségház'!C36+'bevétel TGK'!C36+'bevétel Művelődési Ház'!C36+'bevétel Hivatal'!C36</f>
        <v>5072000</v>
      </c>
      <c r="D36" s="106">
        <f>'bevétel önkormányzat'!D36+'bevétel Egészségház'!D36+'bevétel TGK'!D36+'bevétel Művelődési Ház'!D36+'bevétel Hivatal'!D36</f>
        <v>5991191</v>
      </c>
      <c r="E36" s="106">
        <f>'bevétel önkormányzat'!E36+'bevétel Egészségház'!E36+'bevétel TGK'!E36+'bevétel Művelődési Ház'!E36+'bevétel Hivatal'!E36</f>
        <v>4377203</v>
      </c>
    </row>
    <row r="37" spans="1:5" ht="15" customHeight="1">
      <c r="A37" s="13" t="s">
        <v>412</v>
      </c>
      <c r="B37" s="6" t="s">
        <v>227</v>
      </c>
      <c r="C37" s="106">
        <f>'bevétel önkormányzat'!C37+'bevétel Egészségház'!C37+'bevétel TGK'!C37+'bevétel Művelődési Ház'!C37+'bevétel Hivatal'!C37</f>
        <v>3002000</v>
      </c>
      <c r="D37" s="106">
        <f>'bevétel önkormányzat'!D37+'bevétel Egészségház'!D37+'bevétel TGK'!D37+'bevétel Művelődési Ház'!D37+'bevétel Hivatal'!D37</f>
        <v>3626646</v>
      </c>
      <c r="E37" s="106">
        <f>'bevétel önkormányzat'!E37+'bevétel Egészségház'!E37+'bevétel TGK'!E37+'bevétel Művelődési Ház'!E37+'bevétel Hivatal'!E37</f>
        <v>1219921</v>
      </c>
    </row>
    <row r="38" spans="1:5" ht="15" customHeight="1">
      <c r="A38" s="13" t="s">
        <v>413</v>
      </c>
      <c r="B38" s="6" t="s">
        <v>228</v>
      </c>
      <c r="C38" s="106">
        <f>'bevétel önkormányzat'!C38+'bevétel Egészségház'!C38+'bevétel TGK'!C38+'bevétel Művelődési Ház'!C38+'bevétel Hivatal'!C38</f>
        <v>11115000</v>
      </c>
      <c r="D38" s="106">
        <f>'bevétel önkormányzat'!D38+'bevétel Egészségház'!D38+'bevétel TGK'!D38+'bevétel Művelődési Ház'!D38+'bevétel Hivatal'!D38</f>
        <v>11809022</v>
      </c>
      <c r="E38" s="106">
        <f>'bevétel önkormányzat'!E38+'bevétel Egészségház'!E38+'bevétel TGK'!E38+'bevétel Művelődési Ház'!E38+'bevétel Hivatal'!E38</f>
        <v>24126644</v>
      </c>
    </row>
    <row r="39" spans="1:5" ht="15" customHeight="1">
      <c r="A39" s="13" t="s">
        <v>229</v>
      </c>
      <c r="B39" s="6" t="s">
        <v>230</v>
      </c>
      <c r="C39" s="106">
        <f>'bevétel önkormányzat'!C39+'bevétel Egészségház'!C39+'bevétel TGK'!C39+'bevétel Művelődési Ház'!C39+'bevétel Hivatal'!C39</f>
        <v>39096000</v>
      </c>
      <c r="D39" s="106">
        <f>'bevétel önkormányzat'!D39+'bevétel Egészségház'!D39+'bevétel TGK'!D39+'bevétel Művelődési Ház'!D39+'bevétel Hivatal'!D39</f>
        <v>39096000</v>
      </c>
      <c r="E39" s="106">
        <f>'bevétel önkormányzat'!E39+'bevétel Egészségház'!E39+'bevétel TGK'!E39+'bevétel Művelődési Ház'!E39+'bevétel Hivatal'!E39</f>
        <v>36027093</v>
      </c>
    </row>
    <row r="40" spans="1:5" ht="15" customHeight="1">
      <c r="A40" s="13" t="s">
        <v>231</v>
      </c>
      <c r="B40" s="6" t="s">
        <v>232</v>
      </c>
      <c r="C40" s="106">
        <f>'bevétel önkormányzat'!C40+'bevétel Egészségház'!C40+'bevétel TGK'!C40+'bevétel Művelődési Ház'!C40+'bevétel Hivatal'!C40</f>
        <v>200000</v>
      </c>
      <c r="D40" s="106">
        <f>'bevétel önkormányzat'!D40+'bevétel Egészségház'!D40+'bevétel TGK'!D40+'bevétel Művelődési Ház'!D40+'bevétel Hivatal'!D40</f>
        <v>6149988</v>
      </c>
      <c r="E40" s="106">
        <f>'bevétel önkormányzat'!E40+'bevétel Egészségház'!E40+'bevétel TGK'!E40+'bevétel Művelődési Ház'!E40+'bevétel Hivatal'!E40</f>
        <v>6376895</v>
      </c>
    </row>
    <row r="41" spans="1:5" ht="15" customHeight="1">
      <c r="A41" s="13" t="s">
        <v>233</v>
      </c>
      <c r="B41" s="6" t="s">
        <v>234</v>
      </c>
      <c r="C41" s="106">
        <f>'bevétel önkormányzat'!C41+'bevétel Egészségház'!C41+'bevétel TGK'!C41+'bevétel Művelődési Ház'!C41+'bevétel Hivatal'!C41</f>
        <v>0</v>
      </c>
      <c r="D41" s="106">
        <f>'bevétel önkormányzat'!D41+'bevétel Egészségház'!D41+'bevétel TGK'!D41+'bevétel Művelődési Ház'!D41+'bevétel Hivatal'!D41</f>
        <v>0</v>
      </c>
      <c r="E41" s="106">
        <f>'bevétel önkormányzat'!E41+'bevétel Egészségház'!E41+'bevétel TGK'!E41+'bevétel Művelődési Ház'!E41+'bevétel Hivatal'!E41</f>
        <v>0</v>
      </c>
    </row>
    <row r="42" spans="1:5" ht="15" customHeight="1">
      <c r="A42" s="13" t="s">
        <v>414</v>
      </c>
      <c r="B42" s="6" t="s">
        <v>235</v>
      </c>
      <c r="C42" s="106">
        <f>'bevétel önkormányzat'!C42+'bevétel Egészségház'!C42+'bevétel TGK'!C42+'bevétel Művelődési Ház'!C42+'bevétel Hivatal'!C42</f>
        <v>0</v>
      </c>
      <c r="D42" s="106">
        <f>'bevétel önkormányzat'!D42+'bevétel Egészségház'!D42+'bevétel TGK'!D42+'bevétel Művelődési Ház'!D42+'bevétel Hivatal'!D42</f>
        <v>117827</v>
      </c>
      <c r="E42" s="106">
        <f>'bevétel önkormányzat'!E42+'bevétel Egészségház'!E42+'bevétel TGK'!E42+'bevétel Művelődési Ház'!E42+'bevétel Hivatal'!E42</f>
        <v>118427</v>
      </c>
    </row>
    <row r="43" spans="1:5" ht="15" customHeight="1">
      <c r="A43" s="13" t="s">
        <v>415</v>
      </c>
      <c r="B43" s="6" t="s">
        <v>236</v>
      </c>
      <c r="C43" s="106">
        <f>'bevétel önkormányzat'!C43+'bevétel Egészségház'!C43+'bevétel TGK'!C43+'bevétel Művelődési Ház'!C43+'bevétel Hivatal'!C43</f>
        <v>0</v>
      </c>
      <c r="D43" s="106">
        <f>'bevétel önkormányzat'!D43+'bevétel Egészségház'!D43+'bevétel TGK'!D43+'bevétel Művelődési Ház'!D43+'bevétel Hivatal'!D43</f>
        <v>118977</v>
      </c>
      <c r="E43" s="106">
        <f>'bevétel önkormányzat'!E43+'bevétel Egészségház'!E43+'bevétel TGK'!E43+'bevétel Művelődési Ház'!E43+'bevétel Hivatal'!E43</f>
        <v>118977</v>
      </c>
    </row>
    <row r="44" spans="1:5" ht="15" customHeight="1">
      <c r="A44" s="13" t="s">
        <v>416</v>
      </c>
      <c r="B44" s="6" t="s">
        <v>237</v>
      </c>
      <c r="C44" s="106">
        <f>'bevétel önkormányzat'!C44+'bevétel Egészségház'!C44+'bevétel TGK'!C44+'bevétel Művelődési Ház'!C44+'bevétel Hivatal'!C44</f>
        <v>0</v>
      </c>
      <c r="D44" s="106">
        <f>'bevétel önkormányzat'!D44+'bevétel Egészségház'!D44+'bevétel TGK'!D44+'bevétel Művelődési Ház'!D44+'bevétel Hivatal'!D44</f>
        <v>33808</v>
      </c>
      <c r="E44" s="106">
        <f>'bevétel önkormányzat'!E44+'bevétel Egészségház'!E44+'bevétel TGK'!E44+'bevétel Művelődési Ház'!E44+'bevétel Hivatal'!E44</f>
        <v>515140</v>
      </c>
    </row>
    <row r="45" spans="1:5" ht="15" customHeight="1">
      <c r="A45" s="45" t="s">
        <v>439</v>
      </c>
      <c r="B45" s="46" t="s">
        <v>238</v>
      </c>
      <c r="C45" s="106">
        <f>'bevétel önkormányzat'!C45+'bevétel Egészségház'!C45+'bevétel TGK'!C45+'bevétel Művelődési Ház'!C45+'bevétel Hivatal'!C45</f>
        <v>58485000</v>
      </c>
      <c r="D45" s="106">
        <f>'bevétel önkormányzat'!D45+'bevétel Egészségház'!D45+'bevétel TGK'!D45+'bevétel Művelődési Ház'!D45+'bevétel Hivatal'!D45</f>
        <v>66943459</v>
      </c>
      <c r="E45" s="106">
        <f>'bevétel önkormányzat'!E45+'bevétel Egészségház'!E45+'bevétel TGK'!E45+'bevétel Művelődési Ház'!E45+'bevétel Hivatal'!E45</f>
        <v>72880300</v>
      </c>
    </row>
    <row r="46" spans="1:5" ht="15" customHeight="1">
      <c r="A46" s="13" t="s">
        <v>247</v>
      </c>
      <c r="B46" s="6" t="s">
        <v>248</v>
      </c>
      <c r="C46" s="106">
        <f>'bevétel önkormányzat'!C46+'bevétel Egészségház'!C46+'bevétel TGK'!C46+'bevétel Művelődési Ház'!C46+'bevétel Hivatal'!C46</f>
        <v>0</v>
      </c>
      <c r="D46" s="106">
        <f>'bevétel önkormányzat'!D46+'bevétel Egészségház'!D46+'bevétel TGK'!D46+'bevétel Művelődési Ház'!D46+'bevétel Hivatal'!D46</f>
        <v>0</v>
      </c>
      <c r="E46" s="106">
        <f>'bevétel önkormányzat'!E46+'bevétel Egészségház'!E46+'bevétel TGK'!E46+'bevétel Művelődési Ház'!E46+'bevétel Hivatal'!E46</f>
        <v>0</v>
      </c>
    </row>
    <row r="47" spans="1:5" ht="15" customHeight="1">
      <c r="A47" s="5" t="s">
        <v>420</v>
      </c>
      <c r="B47" s="6" t="s">
        <v>249</v>
      </c>
      <c r="C47" s="106">
        <f>'bevétel önkormányzat'!C47+'bevétel Egészségház'!C47+'bevétel TGK'!C47+'bevétel Művelődési Ház'!C47+'bevétel Hivatal'!C47</f>
        <v>0</v>
      </c>
      <c r="D47" s="106">
        <f>'bevétel önkormányzat'!D47+'bevétel Egészségház'!D47+'bevétel TGK'!D47+'bevétel Művelődési Ház'!D47+'bevétel Hivatal'!D47</f>
        <v>0</v>
      </c>
      <c r="E47" s="106">
        <f>'bevétel önkormányzat'!E47+'bevétel Egészségház'!E47+'bevétel TGK'!E47+'bevétel Művelődési Ház'!E47+'bevétel Hivatal'!E47</f>
        <v>0</v>
      </c>
    </row>
    <row r="48" spans="1:5" ht="15" customHeight="1">
      <c r="A48" s="13" t="s">
        <v>421</v>
      </c>
      <c r="B48" s="6" t="s">
        <v>250</v>
      </c>
      <c r="C48" s="106">
        <f>'bevétel önkormányzat'!C48+'bevétel Egészségház'!C48+'bevétel TGK'!C48+'bevétel Művelődési Ház'!C48+'bevétel Hivatal'!C48</f>
        <v>0</v>
      </c>
      <c r="D48" s="106">
        <f>'bevétel önkormányzat'!D48+'bevétel Egészségház'!D48+'bevétel TGK'!D48+'bevétel Művelődési Ház'!D48+'bevétel Hivatal'!D48</f>
        <v>197200</v>
      </c>
      <c r="E48" s="106">
        <f>'bevétel önkormányzat'!E48+'bevétel Egészségház'!E48+'bevétel TGK'!E48+'bevétel Művelődési Ház'!E48+'bevétel Hivatal'!E48</f>
        <v>197200</v>
      </c>
    </row>
    <row r="49" spans="1:5" ht="15" customHeight="1">
      <c r="A49" s="35" t="s">
        <v>441</v>
      </c>
      <c r="B49" s="46" t="s">
        <v>251</v>
      </c>
      <c r="C49" s="106">
        <f>'bevétel önkormányzat'!C49+'bevétel Egészségház'!C49+'bevétel TGK'!C49+'bevétel Művelődési Ház'!C49+'bevétel Hivatal'!C49</f>
        <v>0</v>
      </c>
      <c r="D49" s="106">
        <f>'bevétel önkormányzat'!D49+'bevétel Egészségház'!D49+'bevétel TGK'!D49+'bevétel Művelődési Ház'!D49+'bevétel Hivatal'!D49</f>
        <v>197200</v>
      </c>
      <c r="E49" s="106">
        <f>'bevétel önkormányzat'!E49+'bevétel Egészségház'!E49+'bevétel TGK'!E49+'bevétel Művelődési Ház'!E49+'bevétel Hivatal'!E49</f>
        <v>197200</v>
      </c>
    </row>
    <row r="50" spans="1:5" ht="15" customHeight="1">
      <c r="A50" s="187" t="s">
        <v>539</v>
      </c>
      <c r="B50" s="56"/>
      <c r="C50" s="106">
        <f>'bevétel önkormányzat'!C50+'bevétel Egészségház'!C50+'bevétel TGK'!C50+'bevétel Művelődési Ház'!C50+'bevétel Hivatal'!C50</f>
        <v>441234000</v>
      </c>
      <c r="D50" s="106">
        <f>'bevétel önkormányzat'!D50+'bevétel Egészségház'!D50+'bevétel TGK'!D50+'bevétel Művelődési Ház'!D50+'bevétel Hivatal'!D50</f>
        <v>506552324</v>
      </c>
      <c r="E50" s="106">
        <f>'bevétel önkormányzat'!E50+'bevétel Egészségház'!E50+'bevétel TGK'!E50+'bevétel Művelődési Ház'!E50+'bevétel Hivatal'!E50</f>
        <v>528856109</v>
      </c>
    </row>
    <row r="51" spans="1:5" ht="15" customHeight="1">
      <c r="A51" s="5" t="s">
        <v>193</v>
      </c>
      <c r="B51" s="6" t="s">
        <v>194</v>
      </c>
      <c r="C51" s="106">
        <f>'bevétel önkormányzat'!C51+'bevétel Egészségház'!C51+'bevétel TGK'!C51+'bevétel Művelődési Ház'!C51+'bevétel Hivatal'!C51</f>
        <v>50000000</v>
      </c>
      <c r="D51" s="106">
        <f>'bevétel önkormányzat'!D51+'bevétel Egészségház'!D51+'bevétel TGK'!D51+'bevétel Művelődési Ház'!D51+'bevétel Hivatal'!D51</f>
        <v>63863154</v>
      </c>
      <c r="E51" s="106">
        <f>'bevétel önkormányzat'!E51+'bevétel Egészségház'!E51+'bevétel TGK'!E51+'bevétel Művelődési Ház'!E51+'bevétel Hivatal'!E51</f>
        <v>63863154</v>
      </c>
    </row>
    <row r="52" spans="1:5" ht="15" customHeight="1">
      <c r="A52" s="5" t="s">
        <v>195</v>
      </c>
      <c r="B52" s="6" t="s">
        <v>196</v>
      </c>
      <c r="C52" s="106">
        <f>'bevétel önkormányzat'!C52+'bevétel Egészségház'!C52+'bevétel TGK'!C52+'bevétel Művelődési Ház'!C52+'bevétel Hivatal'!C52</f>
        <v>0</v>
      </c>
      <c r="D52" s="106">
        <f>'bevétel önkormányzat'!D52+'bevétel Egészségház'!D52+'bevétel TGK'!D52+'bevétel Művelődési Ház'!D52+'bevétel Hivatal'!D52</f>
        <v>0</v>
      </c>
      <c r="E52" s="106">
        <f>'bevétel önkormányzat'!E52+'bevétel Egészségház'!E52+'bevétel TGK'!E52+'bevétel Művelődési Ház'!E52+'bevétel Hivatal'!E52</f>
        <v>0</v>
      </c>
    </row>
    <row r="53" spans="1:5" ht="15" customHeight="1">
      <c r="A53" s="5" t="s">
        <v>398</v>
      </c>
      <c r="B53" s="6" t="s">
        <v>197</v>
      </c>
      <c r="C53" s="106">
        <f>'bevétel önkormányzat'!C53+'bevétel Egészségház'!C53+'bevétel TGK'!C53+'bevétel Művelődési Ház'!C53+'bevétel Hivatal'!C53</f>
        <v>0</v>
      </c>
      <c r="D53" s="106">
        <f>'bevétel önkormányzat'!D53+'bevétel Egészségház'!D53+'bevétel TGK'!D53+'bevétel Művelődési Ház'!D53+'bevétel Hivatal'!D53</f>
        <v>0</v>
      </c>
      <c r="E53" s="106">
        <f>'bevétel önkormányzat'!E53+'bevétel Egészségház'!E53+'bevétel TGK'!E53+'bevétel Művelődési Ház'!E53+'bevétel Hivatal'!E53</f>
        <v>0</v>
      </c>
    </row>
    <row r="54" spans="1:5" ht="15" customHeight="1">
      <c r="A54" s="5" t="s">
        <v>399</v>
      </c>
      <c r="B54" s="6" t="s">
        <v>198</v>
      </c>
      <c r="C54" s="106">
        <f>'bevétel önkormányzat'!C54+'bevétel Egészségház'!C54+'bevétel TGK'!C54+'bevétel Művelődési Ház'!C54+'bevétel Hivatal'!C54</f>
        <v>0</v>
      </c>
      <c r="D54" s="106">
        <f>'bevétel önkormányzat'!D54+'bevétel Egészségház'!D54+'bevétel TGK'!D54+'bevétel Művelődési Ház'!D54+'bevétel Hivatal'!D54</f>
        <v>0</v>
      </c>
      <c r="E54" s="106">
        <f>'bevétel önkormányzat'!E54+'bevétel Egészségház'!E54+'bevétel TGK'!E54+'bevétel Művelődési Ház'!E54+'bevétel Hivatal'!E54</f>
        <v>0</v>
      </c>
    </row>
    <row r="55" spans="1:5" ht="15" customHeight="1">
      <c r="A55" s="5" t="s">
        <v>400</v>
      </c>
      <c r="B55" s="6" t="s">
        <v>199</v>
      </c>
      <c r="C55" s="106">
        <f>'bevétel önkormányzat'!C55+'bevétel Egészségház'!C55+'bevétel TGK'!C55+'bevétel Művelődési Ház'!C55+'bevétel Hivatal'!C55</f>
        <v>0</v>
      </c>
      <c r="D55" s="106">
        <f>'bevétel önkormányzat'!D55+'bevétel Egészségház'!D55+'bevétel TGK'!D55+'bevétel Művelődési Ház'!D55+'bevétel Hivatal'!D55</f>
        <v>3127028</v>
      </c>
      <c r="E55" s="106">
        <f>'bevétel önkormányzat'!E55+'bevétel Egészségház'!E55+'bevétel TGK'!E55+'bevétel Művelődési Ház'!E55+'bevétel Hivatal'!E55</f>
        <v>3127028</v>
      </c>
    </row>
    <row r="56" spans="1:5" ht="15" customHeight="1">
      <c r="A56" s="35" t="s">
        <v>435</v>
      </c>
      <c r="B56" s="46" t="s">
        <v>200</v>
      </c>
      <c r="C56" s="106">
        <f>'bevétel önkormányzat'!C56+'bevétel Egészségház'!C56+'bevétel TGK'!C56+'bevétel Művelődési Ház'!C56+'bevétel Hivatal'!C56</f>
        <v>50000000</v>
      </c>
      <c r="D56" s="106">
        <f>'bevétel önkormányzat'!D56+'bevétel Egészségház'!D56+'bevétel TGK'!D56+'bevétel Művelődési Ház'!D56+'bevétel Hivatal'!D56</f>
        <v>66990182</v>
      </c>
      <c r="E56" s="106">
        <f>'bevétel önkormányzat'!E56+'bevétel Egészségház'!E56+'bevétel TGK'!E56+'bevétel Művelődési Ház'!E56+'bevétel Hivatal'!E56</f>
        <v>66990182</v>
      </c>
    </row>
    <row r="57" spans="1:5" ht="15" customHeight="1">
      <c r="A57" s="13" t="s">
        <v>417</v>
      </c>
      <c r="B57" s="6" t="s">
        <v>239</v>
      </c>
      <c r="C57" s="106">
        <f>'bevétel önkormányzat'!C57+'bevétel Egészségház'!C57+'bevétel TGK'!C57+'bevétel Művelődési Ház'!C57+'bevétel Hivatal'!C57</f>
        <v>0</v>
      </c>
      <c r="D57" s="106">
        <f>'bevétel önkormányzat'!D57+'bevétel Egészségház'!D57+'bevétel TGK'!D57+'bevétel Művelődési Ház'!D57+'bevétel Hivatal'!D57</f>
        <v>0</v>
      </c>
      <c r="E57" s="106">
        <f>'bevétel önkormányzat'!E57+'bevétel Egészségház'!E57+'bevétel TGK'!E57+'bevétel Művelődési Ház'!E57+'bevétel Hivatal'!E57</f>
        <v>0</v>
      </c>
    </row>
    <row r="58" spans="1:5" ht="15" customHeight="1">
      <c r="A58" s="13" t="s">
        <v>418</v>
      </c>
      <c r="B58" s="6" t="s">
        <v>240</v>
      </c>
      <c r="C58" s="106">
        <f>'bevétel önkormányzat'!C58+'bevétel Egészségház'!C58+'bevétel TGK'!C58+'bevétel Művelődési Ház'!C58+'bevétel Hivatal'!C58</f>
        <v>45187000</v>
      </c>
      <c r="D58" s="106">
        <f>'bevétel önkormányzat'!D58+'bevétel Egészségház'!D58+'bevétel TGK'!D58+'bevétel Művelődési Ház'!D58+'bevétel Hivatal'!D58</f>
        <v>45187000</v>
      </c>
      <c r="E58" s="106">
        <f>'bevétel önkormányzat'!E58+'bevétel Egészségház'!E58+'bevétel TGK'!E58+'bevétel Művelődési Ház'!E58+'bevétel Hivatal'!E58</f>
        <v>0</v>
      </c>
    </row>
    <row r="59" spans="1:5" ht="15" customHeight="1">
      <c r="A59" s="13" t="s">
        <v>241</v>
      </c>
      <c r="B59" s="6" t="s">
        <v>242</v>
      </c>
      <c r="C59" s="106">
        <f>'bevétel önkormányzat'!C59+'bevétel Egészségház'!C59+'bevétel TGK'!C59+'bevétel Művelődési Ház'!C59+'bevétel Hivatal'!C59</f>
        <v>0</v>
      </c>
      <c r="D59" s="106">
        <f>'bevétel önkormányzat'!D59+'bevétel Egészségház'!D59+'bevétel TGK'!D59+'bevétel Művelődési Ház'!D59+'bevétel Hivatal'!D59</f>
        <v>0</v>
      </c>
      <c r="E59" s="106">
        <f>'bevétel önkormányzat'!E59+'bevétel Egészségház'!E59+'bevétel TGK'!E59+'bevétel Művelődési Ház'!E59+'bevétel Hivatal'!E59</f>
        <v>0</v>
      </c>
    </row>
    <row r="60" spans="1:5" ht="15" customHeight="1">
      <c r="A60" s="13" t="s">
        <v>419</v>
      </c>
      <c r="B60" s="6" t="s">
        <v>243</v>
      </c>
      <c r="C60" s="106">
        <f>'bevétel önkormányzat'!C60+'bevétel Egészségház'!C60+'bevétel TGK'!C60+'bevétel Művelődési Ház'!C60+'bevétel Hivatal'!C60</f>
        <v>0</v>
      </c>
      <c r="D60" s="106">
        <f>'bevétel önkormányzat'!D60+'bevétel Egészségház'!D60+'bevétel TGK'!D60+'bevétel Művelődési Ház'!D60+'bevétel Hivatal'!D60</f>
        <v>0</v>
      </c>
      <c r="E60" s="106">
        <f>'bevétel önkormányzat'!E60+'bevétel Egészségház'!E60+'bevétel TGK'!E60+'bevétel Művelődési Ház'!E60+'bevétel Hivatal'!E60</f>
        <v>0</v>
      </c>
    </row>
    <row r="61" spans="1:5" ht="15" customHeight="1">
      <c r="A61" s="13" t="s">
        <v>244</v>
      </c>
      <c r="B61" s="6" t="s">
        <v>245</v>
      </c>
      <c r="C61" s="106">
        <f>'bevétel önkormányzat'!C61+'bevétel Egészségház'!C61+'bevétel TGK'!C61+'bevétel Művelődési Ház'!C61+'bevétel Hivatal'!C61</f>
        <v>0</v>
      </c>
      <c r="D61" s="106">
        <f>'bevétel önkormányzat'!D61+'bevétel Egészségház'!D61+'bevétel TGK'!D61+'bevétel Művelődési Ház'!D61+'bevétel Hivatal'!D61</f>
        <v>0</v>
      </c>
      <c r="E61" s="106">
        <f>'bevétel önkormányzat'!E61+'bevétel Egészségház'!E61+'bevétel TGK'!E61+'bevétel Művelődési Ház'!E61+'bevétel Hivatal'!E61</f>
        <v>0</v>
      </c>
    </row>
    <row r="62" spans="1:5" ht="15" customHeight="1">
      <c r="A62" s="35" t="s">
        <v>440</v>
      </c>
      <c r="B62" s="46" t="s">
        <v>246</v>
      </c>
      <c r="C62" s="106">
        <f>'bevétel önkormányzat'!C62+'bevétel Egészségház'!C62+'bevétel TGK'!C62+'bevétel Művelődési Ház'!C62+'bevétel Hivatal'!C62</f>
        <v>45187000</v>
      </c>
      <c r="D62" s="106">
        <f>'bevétel önkormányzat'!D62+'bevétel Egészségház'!D62+'bevétel TGK'!D62+'bevétel Művelődési Ház'!D62+'bevétel Hivatal'!D62</f>
        <v>45187000</v>
      </c>
      <c r="E62" s="106">
        <f>'bevétel önkormányzat'!E62+'bevétel Egészségház'!E62+'bevétel TGK'!E62+'bevétel Művelődési Ház'!E62+'bevétel Hivatal'!E62</f>
        <v>0</v>
      </c>
    </row>
    <row r="63" spans="1:5" ht="15" customHeight="1">
      <c r="A63" s="13" t="s">
        <v>252</v>
      </c>
      <c r="B63" s="6" t="s">
        <v>253</v>
      </c>
      <c r="C63" s="106">
        <f>'bevétel önkormányzat'!C63+'bevétel Egészségház'!C63+'bevétel TGK'!C63+'bevétel Művelődési Ház'!C63+'bevétel Hivatal'!C63</f>
        <v>0</v>
      </c>
      <c r="D63" s="106">
        <f>'bevétel önkormányzat'!D63+'bevétel Egészségház'!D63+'bevétel TGK'!D63+'bevétel Művelődési Ház'!D63+'bevétel Hivatal'!D63</f>
        <v>0</v>
      </c>
      <c r="E63" s="106">
        <f>'bevétel önkormányzat'!E63+'bevétel Egészségház'!E63+'bevétel TGK'!E63+'bevétel Művelődési Ház'!E63+'bevétel Hivatal'!E63</f>
        <v>0</v>
      </c>
    </row>
    <row r="64" spans="1:5" ht="15" customHeight="1">
      <c r="A64" s="5" t="s">
        <v>422</v>
      </c>
      <c r="B64" s="6" t="s">
        <v>254</v>
      </c>
      <c r="C64" s="106">
        <f>'bevétel önkormányzat'!C64+'bevétel Egészségház'!C64+'bevétel TGK'!C64+'bevétel Művelődési Ház'!C64+'bevétel Hivatal'!C64</f>
        <v>0</v>
      </c>
      <c r="D64" s="106">
        <f>'bevétel önkormányzat'!D64+'bevétel Egészségház'!D64+'bevétel TGK'!D64+'bevétel Művelődési Ház'!D64+'bevétel Hivatal'!D64</f>
        <v>35940</v>
      </c>
      <c r="E64" s="106">
        <f>'bevétel önkormányzat'!E64+'bevétel Egészségház'!E64+'bevétel TGK'!E64+'bevétel Művelődési Ház'!E64+'bevétel Hivatal'!E64</f>
        <v>35940</v>
      </c>
    </row>
    <row r="65" spans="1:5" ht="15" customHeight="1">
      <c r="A65" s="13" t="s">
        <v>423</v>
      </c>
      <c r="B65" s="6" t="s">
        <v>255</v>
      </c>
      <c r="C65" s="106">
        <f>'bevétel önkormányzat'!C65+'bevétel Egészségház'!C65+'bevétel TGK'!C65+'bevétel Művelődési Ház'!C65+'bevétel Hivatal'!C65</f>
        <v>13575000</v>
      </c>
      <c r="D65" s="106">
        <f>'bevétel önkormányzat'!D65+'bevétel Egészségház'!D65+'bevétel TGK'!D65+'bevétel Művelődési Ház'!D65+'bevétel Hivatal'!D65</f>
        <v>3411235</v>
      </c>
      <c r="E65" s="106">
        <f>'bevétel önkormányzat'!E65+'bevétel Egészségház'!E65+'bevétel TGK'!E65+'bevétel Művelődési Ház'!E65+'bevétel Hivatal'!E65</f>
        <v>339800</v>
      </c>
    </row>
    <row r="66" spans="1:5" ht="15" customHeight="1">
      <c r="A66" s="35" t="s">
        <v>443</v>
      </c>
      <c r="B66" s="46" t="s">
        <v>256</v>
      </c>
      <c r="C66" s="106">
        <f>'bevétel önkormányzat'!C66+'bevétel Egészségház'!C66+'bevétel TGK'!C66+'bevétel Művelődési Ház'!C66+'bevétel Hivatal'!C66</f>
        <v>13575000</v>
      </c>
      <c r="D66" s="106">
        <f>'bevétel önkormányzat'!D66+'bevétel Egészségház'!D66+'bevétel TGK'!D66+'bevétel Művelődési Ház'!D66+'bevétel Hivatal'!D66</f>
        <v>3447175</v>
      </c>
      <c r="E66" s="106">
        <f>'bevétel önkormányzat'!E66+'bevétel Egészségház'!E66+'bevétel TGK'!E66+'bevétel Művelődési Ház'!E66+'bevétel Hivatal'!E66</f>
        <v>375740</v>
      </c>
    </row>
    <row r="67" spans="1:5" ht="15" customHeight="1">
      <c r="A67" s="187" t="s">
        <v>538</v>
      </c>
      <c r="B67" s="56"/>
      <c r="C67" s="106">
        <f>'bevétel önkormányzat'!C67+'bevétel Egészségház'!C67+'bevétel TGK'!C67+'bevétel Művelődési Ház'!C67+'bevétel Hivatal'!C67</f>
        <v>108762000</v>
      </c>
      <c r="D67" s="106">
        <f>'bevétel önkormányzat'!D67+'bevétel Egészségház'!D67+'bevétel TGK'!D67+'bevétel Művelődési Ház'!D67+'bevétel Hivatal'!D67</f>
        <v>115624357</v>
      </c>
      <c r="E67" s="106">
        <f>'bevétel önkormányzat'!E67+'bevétel Egészségház'!E67+'bevétel TGK'!E67+'bevétel Művelődési Ház'!E67+'bevétel Hivatal'!E67</f>
        <v>67365922</v>
      </c>
    </row>
    <row r="68" spans="1:5" ht="15.75">
      <c r="A68" s="43" t="s">
        <v>442</v>
      </c>
      <c r="B68" s="33" t="s">
        <v>257</v>
      </c>
      <c r="C68" s="106">
        <f>'bevétel önkormányzat'!C68+'bevétel Egészségház'!C68+'bevétel TGK'!C68+'bevétel Művelődési Ház'!C68+'bevétel Hivatal'!C68</f>
        <v>549996000</v>
      </c>
      <c r="D68" s="106">
        <f>'bevétel önkormányzat'!D68+'bevétel Egészségház'!D68+'bevétel TGK'!D68+'bevétel Művelődési Ház'!D68+'bevétel Hivatal'!D68</f>
        <v>622176681</v>
      </c>
      <c r="E68" s="106">
        <f>'bevétel önkormányzat'!E68+'bevétel Egészségház'!E68+'bevétel TGK'!E68+'bevétel Művelődési Ház'!E68+'bevétel Hivatal'!E68</f>
        <v>596222031</v>
      </c>
    </row>
    <row r="69" spans="1:5" ht="15.75">
      <c r="A69" s="190" t="s">
        <v>588</v>
      </c>
      <c r="B69" s="55"/>
      <c r="C69" s="106">
        <f>'bevétel önkormányzat'!C69+'bevétel Egészségház'!C69+'bevétel TGK'!C69+'bevétel Művelődési Ház'!C69+'bevétel Hivatal'!C69</f>
        <v>36615000</v>
      </c>
      <c r="D69" s="106">
        <f>'bevétel önkormányzat'!D69+'bevétel Egészségház'!D69+'bevétel TGK'!D69+'bevétel Művelődési Ház'!D69+'bevétel Hivatal'!D69</f>
        <v>-7395341</v>
      </c>
      <c r="E69" s="106">
        <f>'bevétel önkormányzat'!E69+'bevétel Egészségház'!E69+'bevétel TGK'!E69+'bevétel Művelődési Ház'!E69+'bevétel Hivatal'!E69</f>
        <v>115162276</v>
      </c>
    </row>
    <row r="70" spans="1:5" ht="15.75">
      <c r="A70" s="190" t="s">
        <v>589</v>
      </c>
      <c r="B70" s="55"/>
      <c r="C70" s="106">
        <f>'bevétel önkormányzat'!C70+'bevétel Egészségház'!C70+'bevétel TGK'!C70+'bevétel Művelődési Ház'!C70+'bevétel Hivatal'!C70</f>
        <v>-41116000</v>
      </c>
      <c r="D70" s="106">
        <f>'bevétel önkormányzat'!D70+'bevétel Egészségház'!D70+'bevétel TGK'!D70+'bevétel Művelődési Ház'!D70+'bevétel Hivatal'!D70</f>
        <v>-42442906</v>
      </c>
      <c r="E70" s="106">
        <f>'bevétel önkormányzat'!E70+'bevétel Egészségház'!E70+'bevétel TGK'!E70+'bevétel Művelődési Ház'!E70+'bevétel Hivatal'!E70</f>
        <v>-48978841</v>
      </c>
    </row>
    <row r="71" spans="1:5" ht="15">
      <c r="A71" s="13" t="s">
        <v>424</v>
      </c>
      <c r="B71" s="5" t="s">
        <v>258</v>
      </c>
      <c r="C71" s="106">
        <f>'bevétel önkormányzat'!C71+'bevétel Egészségház'!C71+'bevétel TGK'!C71+'bevétel Művelődési Ház'!C71+'bevétel Hivatal'!C71</f>
        <v>0</v>
      </c>
      <c r="D71" s="106">
        <f>'bevétel önkormányzat'!D71+'bevétel Egészségház'!D71+'bevétel TGK'!D71+'bevétel Művelődési Ház'!D71+'bevétel Hivatal'!D71</f>
        <v>0</v>
      </c>
      <c r="E71" s="106">
        <f>'bevétel önkormányzat'!E71+'bevétel Egészségház'!E71+'bevétel TGK'!E71+'bevétel Művelődési Ház'!E71+'bevétel Hivatal'!E71</f>
        <v>0</v>
      </c>
    </row>
    <row r="72" spans="1:5" ht="30">
      <c r="A72" s="13" t="s">
        <v>259</v>
      </c>
      <c r="B72" s="5" t="s">
        <v>260</v>
      </c>
      <c r="C72" s="106">
        <f>'bevétel önkormányzat'!C72+'bevétel Egészségház'!C72+'bevétel TGK'!C72+'bevétel Művelődési Ház'!C72+'bevétel Hivatal'!C72</f>
        <v>0</v>
      </c>
      <c r="D72" s="106">
        <f>'bevétel önkormányzat'!D72+'bevétel Egészségház'!D72+'bevétel TGK'!D72+'bevétel Művelődési Ház'!D72+'bevétel Hivatal'!D72</f>
        <v>0</v>
      </c>
      <c r="E72" s="106">
        <f>'bevétel önkormányzat'!E72+'bevétel Egészségház'!E72+'bevétel TGK'!E72+'bevétel Művelődési Ház'!E72+'bevétel Hivatal'!E72</f>
        <v>0</v>
      </c>
    </row>
    <row r="73" spans="1:5" ht="15">
      <c r="A73" s="13" t="s">
        <v>425</v>
      </c>
      <c r="B73" s="5" t="s">
        <v>261</v>
      </c>
      <c r="C73" s="106">
        <f>'bevétel önkormányzat'!C73+'bevétel Egészségház'!C73+'bevétel TGK'!C73+'bevétel Művelődési Ház'!C73+'bevétel Hivatal'!C73</f>
        <v>0</v>
      </c>
      <c r="D73" s="106">
        <f>'bevétel önkormányzat'!D73+'bevétel Egészségház'!D73+'bevétel TGK'!D73+'bevétel Művelődési Ház'!D73+'bevétel Hivatal'!D73</f>
        <v>0</v>
      </c>
      <c r="E73" s="106">
        <f>'bevétel önkormányzat'!E73+'bevétel Egészségház'!E73+'bevétel TGK'!E73+'bevétel Művelődési Ház'!E73+'bevétel Hivatal'!E73</f>
        <v>0</v>
      </c>
    </row>
    <row r="74" spans="1:5" ht="15">
      <c r="A74" s="15" t="s">
        <v>444</v>
      </c>
      <c r="B74" s="7" t="s">
        <v>262</v>
      </c>
      <c r="C74" s="106">
        <f>'bevétel önkormányzat'!C74+'bevétel Egészségház'!C74+'bevétel TGK'!C74+'bevétel Művelődési Ház'!C74+'bevétel Hivatal'!C74</f>
        <v>0</v>
      </c>
      <c r="D74" s="106">
        <f>'bevétel önkormányzat'!D74+'bevétel Egészségház'!D74+'bevétel TGK'!D74+'bevétel Művelődési Ház'!D74+'bevétel Hivatal'!D74</f>
        <v>0</v>
      </c>
      <c r="E74" s="106">
        <f>'bevétel önkormányzat'!E74+'bevétel Egészségház'!E74+'bevétel TGK'!E74+'bevétel Művelődési Ház'!E74+'bevétel Hivatal'!E74</f>
        <v>0</v>
      </c>
    </row>
    <row r="75" spans="1:5" ht="15">
      <c r="A75" s="13" t="s">
        <v>426</v>
      </c>
      <c r="B75" s="5" t="s">
        <v>263</v>
      </c>
      <c r="C75" s="106">
        <f>'bevétel önkormányzat'!C75+'bevétel Egészségház'!C75+'bevétel TGK'!C75+'bevétel Művelődési Ház'!C75+'bevétel Hivatal'!C75</f>
        <v>0</v>
      </c>
      <c r="D75" s="106">
        <f>'bevétel önkormányzat'!D75+'bevétel Egészségház'!D75+'bevétel TGK'!D75+'bevétel Művelődési Ház'!D75+'bevétel Hivatal'!D75</f>
        <v>0</v>
      </c>
      <c r="E75" s="106">
        <f>'bevétel önkormányzat'!E75+'bevétel Egészségház'!E75+'bevétel TGK'!E75+'bevétel Művelődési Ház'!E75+'bevétel Hivatal'!E75</f>
        <v>0</v>
      </c>
    </row>
    <row r="76" spans="1:5" ht="15">
      <c r="A76" s="13" t="s">
        <v>264</v>
      </c>
      <c r="B76" s="5" t="s">
        <v>265</v>
      </c>
      <c r="C76" s="106">
        <f>'bevétel önkormányzat'!C76+'bevétel Egészségház'!C76+'bevétel TGK'!C76+'bevétel Művelődési Ház'!C76+'bevétel Hivatal'!C76</f>
        <v>0</v>
      </c>
      <c r="D76" s="106">
        <f>'bevétel önkormányzat'!D76+'bevétel Egészségház'!D76+'bevétel TGK'!D76+'bevétel Művelődési Ház'!D76+'bevétel Hivatal'!D76</f>
        <v>0</v>
      </c>
      <c r="E76" s="106">
        <f>'bevétel önkormányzat'!E76+'bevétel Egészségház'!E76+'bevétel TGK'!E76+'bevétel Művelődési Ház'!E76+'bevétel Hivatal'!E76</f>
        <v>0</v>
      </c>
    </row>
    <row r="77" spans="1:5" ht="30">
      <c r="A77" s="13" t="s">
        <v>427</v>
      </c>
      <c r="B77" s="5" t="s">
        <v>266</v>
      </c>
      <c r="C77" s="106">
        <f>'bevétel önkormányzat'!C77+'bevétel Egészségház'!C77+'bevétel TGK'!C77+'bevétel Művelődési Ház'!C77+'bevétel Hivatal'!C77</f>
        <v>0</v>
      </c>
      <c r="D77" s="106">
        <f>'bevétel önkormányzat'!D77+'bevétel Egészségház'!D77+'bevétel TGK'!D77+'bevétel Művelődési Ház'!D77+'bevétel Hivatal'!D77</f>
        <v>0</v>
      </c>
      <c r="E77" s="106">
        <f>'bevétel önkormányzat'!E77+'bevétel Egészségház'!E77+'bevétel TGK'!E77+'bevétel Művelődési Ház'!E77+'bevétel Hivatal'!E77</f>
        <v>0</v>
      </c>
    </row>
    <row r="78" spans="1:5" ht="15">
      <c r="A78" s="13" t="s">
        <v>267</v>
      </c>
      <c r="B78" s="5" t="s">
        <v>268</v>
      </c>
      <c r="C78" s="106">
        <f>'bevétel önkormányzat'!C78+'bevétel Egészségház'!C78+'bevétel TGK'!C78+'bevétel Művelődési Ház'!C78+'bevétel Hivatal'!C78</f>
        <v>0</v>
      </c>
      <c r="D78" s="106">
        <f>'bevétel önkormányzat'!D78+'bevétel Egészségház'!D78+'bevétel TGK'!D78+'bevétel Művelődési Ház'!D78+'bevétel Hivatal'!D78</f>
        <v>0</v>
      </c>
      <c r="E78" s="106">
        <f>'bevétel önkormányzat'!E78+'bevétel Egészségház'!E78+'bevétel TGK'!E78+'bevétel Művelődési Ház'!E78+'bevétel Hivatal'!E78</f>
        <v>0</v>
      </c>
    </row>
    <row r="79" spans="1:5" ht="15">
      <c r="A79" s="15" t="s">
        <v>445</v>
      </c>
      <c r="B79" s="7" t="s">
        <v>269</v>
      </c>
      <c r="C79" s="106">
        <f>'bevétel önkormányzat'!C79+'bevétel Egészségház'!C79+'bevétel TGK'!C79+'bevétel Művelődési Ház'!C79+'bevétel Hivatal'!C79</f>
        <v>0</v>
      </c>
      <c r="D79" s="106">
        <f>'bevétel önkormányzat'!D79+'bevétel Egészségház'!D79+'bevétel TGK'!D79+'bevétel Művelődési Ház'!D79+'bevétel Hivatal'!D79</f>
        <v>0</v>
      </c>
      <c r="E79" s="106">
        <f>'bevétel önkormányzat'!E79+'bevétel Egészségház'!E79+'bevétel TGK'!E79+'bevétel Művelődési Ház'!E79+'bevétel Hivatal'!E79</f>
        <v>0</v>
      </c>
    </row>
    <row r="80" spans="1:5" ht="30">
      <c r="A80" s="5" t="s">
        <v>586</v>
      </c>
      <c r="B80" s="5" t="s">
        <v>270</v>
      </c>
      <c r="C80" s="106">
        <f>'bevétel önkormányzat'!C80+'bevétel Egészségház'!C80+'bevétel TGK'!C80+'bevétel Művelődési Ház'!C80+'bevétel Hivatal'!C80</f>
        <v>0</v>
      </c>
      <c r="D80" s="106">
        <f>'bevétel önkormányzat'!D80+'bevétel Egészségház'!D80+'bevétel TGK'!D80+'bevétel Művelődési Ház'!D80+'bevétel Hivatal'!D80</f>
        <v>9391921</v>
      </c>
      <c r="E80" s="106">
        <f>'bevétel önkormányzat'!E80+'bevétel Egészségház'!E80+'bevétel TGK'!E80+'bevétel Művelődési Ház'!E80+'bevétel Hivatal'!E80</f>
        <v>11632529</v>
      </c>
    </row>
    <row r="81" spans="1:5" ht="30">
      <c r="A81" s="5" t="s">
        <v>587</v>
      </c>
      <c r="B81" s="5" t="s">
        <v>270</v>
      </c>
      <c r="C81" s="106">
        <f>'bevétel önkormányzat'!C81+'bevétel Egészségház'!C81+'bevétel TGK'!C81+'bevétel Művelődési Ház'!C81+'bevétel Hivatal'!C81</f>
        <v>94383000</v>
      </c>
      <c r="D81" s="106">
        <f>'bevétel önkormányzat'!D81+'bevétel Egészségház'!D81+'bevétel TGK'!D81+'bevétel Művelődési Ház'!D81+'bevétel Hivatal'!D81</f>
        <v>140893985</v>
      </c>
      <c r="E81" s="106">
        <f>'bevétel önkormányzat'!E81+'bevétel Egészségház'!E81+'bevétel TGK'!E81+'bevétel Művelődési Ház'!E81+'bevétel Hivatal'!E81</f>
        <v>140893985</v>
      </c>
    </row>
    <row r="82" spans="1:5" ht="30">
      <c r="A82" s="5" t="s">
        <v>584</v>
      </c>
      <c r="B82" s="5" t="s">
        <v>271</v>
      </c>
      <c r="C82" s="106">
        <f>'bevétel önkormányzat'!C82+'bevétel Egészségház'!C82+'bevétel TGK'!C82+'bevétel Művelődési Ház'!C82+'bevétel Hivatal'!C82</f>
        <v>0</v>
      </c>
      <c r="D82" s="106">
        <f>'bevétel önkormányzat'!D82+'bevétel Egészségház'!D82+'bevétel TGK'!D82+'bevétel Művelődési Ház'!D82+'bevétel Hivatal'!D82</f>
        <v>0</v>
      </c>
      <c r="E82" s="106">
        <f>'bevétel önkormányzat'!E82+'bevétel Egészségház'!E82+'bevétel TGK'!E82+'bevétel Művelődési Ház'!E82+'bevétel Hivatal'!E82</f>
        <v>0</v>
      </c>
    </row>
    <row r="83" spans="1:5" ht="30">
      <c r="A83" s="5" t="s">
        <v>585</v>
      </c>
      <c r="B83" s="5" t="s">
        <v>271</v>
      </c>
      <c r="C83" s="106">
        <f>'bevétel önkormányzat'!C83+'bevétel Egészségház'!C83+'bevétel TGK'!C83+'bevétel Művelődési Ház'!C83+'bevétel Hivatal'!C83</f>
        <v>0</v>
      </c>
      <c r="D83" s="106">
        <f>'bevétel önkormányzat'!D83+'bevétel Egészségház'!D83+'bevétel TGK'!D83+'bevétel Művelődési Ház'!D83+'bevétel Hivatal'!D83</f>
        <v>0</v>
      </c>
      <c r="E83" s="106">
        <f>'bevétel önkormányzat'!E83+'bevétel Egészségház'!E83+'bevétel TGK'!E83+'bevétel Művelődési Ház'!E83+'bevétel Hivatal'!E83</f>
        <v>0</v>
      </c>
    </row>
    <row r="84" spans="1:5" ht="15">
      <c r="A84" s="7" t="s">
        <v>446</v>
      </c>
      <c r="B84" s="7" t="s">
        <v>272</v>
      </c>
      <c r="C84" s="106">
        <f>'bevétel önkormányzat'!C84+'bevétel Egészségház'!C84+'bevétel TGK'!C84+'bevétel Művelődési Ház'!C84+'bevétel Hivatal'!C84</f>
        <v>94383000</v>
      </c>
      <c r="D84" s="106">
        <f>'bevétel önkormányzat'!D84+'bevétel Egészségház'!D84+'bevétel TGK'!D84+'bevétel Művelődési Ház'!D84+'bevétel Hivatal'!D84</f>
        <v>150285906</v>
      </c>
      <c r="E84" s="106">
        <f>'bevétel önkormányzat'!E84+'bevétel Egészségház'!E84+'bevétel TGK'!E84+'bevétel Művelődési Ház'!E84+'bevétel Hivatal'!E84</f>
        <v>152526514</v>
      </c>
    </row>
    <row r="85" spans="1:5" ht="15">
      <c r="A85" s="13" t="s">
        <v>273</v>
      </c>
      <c r="B85" s="5" t="s">
        <v>274</v>
      </c>
      <c r="C85" s="106">
        <f>'bevétel önkormányzat'!C85+'bevétel Egészségház'!C85+'bevétel TGK'!C85+'bevétel Művelődési Ház'!C85+'bevétel Hivatal'!C85</f>
        <v>0</v>
      </c>
      <c r="D85" s="106">
        <f>'bevétel önkormányzat'!D85+'bevétel Egészségház'!D85+'bevétel TGK'!D85+'bevétel Művelődési Ház'!D85+'bevétel Hivatal'!D85</f>
        <v>0</v>
      </c>
      <c r="E85" s="106">
        <f>'bevétel önkormányzat'!E85+'bevétel Egészségház'!E85+'bevétel TGK'!E85+'bevétel Művelődési Ház'!E85+'bevétel Hivatal'!E85</f>
        <v>10215589</v>
      </c>
    </row>
    <row r="86" spans="1:5" ht="15">
      <c r="A86" s="13" t="s">
        <v>275</v>
      </c>
      <c r="B86" s="5" t="s">
        <v>276</v>
      </c>
      <c r="C86" s="106">
        <f>'bevétel önkormányzat'!C86+'bevétel Egészségház'!C86+'bevétel TGK'!C86+'bevétel Művelődési Ház'!C86+'bevétel Hivatal'!C86</f>
        <v>0</v>
      </c>
      <c r="D86" s="106">
        <f>'bevétel önkormányzat'!D86+'bevétel Egészségház'!D86+'bevétel TGK'!D86+'bevétel Művelődési Ház'!D86+'bevétel Hivatal'!D86</f>
        <v>0</v>
      </c>
      <c r="E86" s="106">
        <f>'bevétel önkormányzat'!E86+'bevétel Egészségház'!E86+'bevétel TGK'!E86+'bevétel Művelődési Ház'!E86+'bevétel Hivatal'!E86</f>
        <v>0</v>
      </c>
    </row>
    <row r="87" spans="1:5" ht="15">
      <c r="A87" s="13" t="s">
        <v>277</v>
      </c>
      <c r="B87" s="5" t="s">
        <v>278</v>
      </c>
      <c r="C87" s="106">
        <f>'bevétel önkormányzat'!C87+'bevétel Egészségház'!C87+'bevétel TGK'!C87+'bevétel Művelődési Ház'!C87+'bevétel Hivatal'!C87</f>
        <v>161500000</v>
      </c>
      <c r="D87" s="106">
        <f>'bevétel önkormányzat'!D87+'bevétel Egészségház'!D87+'bevétel TGK'!D87+'bevétel Művelődési Ház'!D87+'bevétel Hivatal'!D87</f>
        <v>179073004</v>
      </c>
      <c r="E87" s="106">
        <f>'bevétel önkormányzat'!E87+'bevétel Egészségház'!E87+'bevétel TGK'!E87+'bevétel Művelődési Ház'!E87+'bevétel Hivatal'!E87</f>
        <v>174098424</v>
      </c>
    </row>
    <row r="88" spans="1:5" ht="15">
      <c r="A88" s="13" t="s">
        <v>279</v>
      </c>
      <c r="B88" s="5" t="s">
        <v>280</v>
      </c>
      <c r="C88" s="106">
        <f>'bevétel önkormányzat'!C88+'bevétel Egészségház'!C88+'bevétel TGK'!C88+'bevétel Művelődési Ház'!C88+'bevétel Hivatal'!C88</f>
        <v>0</v>
      </c>
      <c r="D88" s="106">
        <f>'bevétel önkormányzat'!D88+'bevétel Egészségház'!D88+'bevétel TGK'!D88+'bevétel Művelődési Ház'!D88+'bevétel Hivatal'!D88</f>
        <v>0</v>
      </c>
      <c r="E88" s="106">
        <f>'bevétel önkormányzat'!E88+'bevétel Egészségház'!E88+'bevétel TGK'!E88+'bevétel Művelődési Ház'!E88+'bevétel Hivatal'!E88</f>
        <v>0</v>
      </c>
    </row>
    <row r="89" spans="1:5" ht="15">
      <c r="A89" s="13" t="s">
        <v>428</v>
      </c>
      <c r="B89" s="5" t="s">
        <v>281</v>
      </c>
      <c r="C89" s="106">
        <f>'bevétel önkormányzat'!C89+'bevétel Egészségház'!C89+'bevétel TGK'!C89+'bevétel Művelődési Ház'!C89+'bevétel Hivatal'!C89</f>
        <v>0</v>
      </c>
      <c r="D89" s="106">
        <f>'bevétel önkormányzat'!D89+'bevétel Egészségház'!D89+'bevétel TGK'!D89+'bevétel Művelődési Ház'!D89+'bevétel Hivatal'!D89</f>
        <v>0</v>
      </c>
      <c r="E89" s="106">
        <f>'bevétel önkormányzat'!E89+'bevétel Egészségház'!E89+'bevétel TGK'!E89+'bevétel Művelődési Ház'!E89+'bevétel Hivatal'!E89</f>
        <v>0</v>
      </c>
    </row>
    <row r="90" spans="1:5" ht="15">
      <c r="A90" s="15" t="s">
        <v>447</v>
      </c>
      <c r="B90" s="7" t="s">
        <v>283</v>
      </c>
      <c r="C90" s="106">
        <f>'bevétel önkormányzat'!C90+'bevétel Egészségház'!C90+'bevétel TGK'!C90+'bevétel Művelődési Ház'!C90+'bevétel Hivatal'!C90</f>
        <v>255883000</v>
      </c>
      <c r="D90" s="106">
        <f>'bevétel önkormányzat'!D90+'bevétel Egészségház'!D90+'bevétel TGK'!D90+'bevétel Művelődési Ház'!D90+'bevétel Hivatal'!D90</f>
        <v>329358910</v>
      </c>
      <c r="E90" s="106">
        <f>'bevétel önkormányzat'!E90+'bevétel Egészségház'!E90+'bevétel TGK'!E90+'bevétel Művelődési Ház'!E90+'bevétel Hivatal'!E90</f>
        <v>336840527</v>
      </c>
    </row>
    <row r="91" spans="1:5" ht="30">
      <c r="A91" s="13" t="s">
        <v>284</v>
      </c>
      <c r="B91" s="5" t="s">
        <v>285</v>
      </c>
      <c r="C91" s="106">
        <f>'bevétel önkormányzat'!C91+'bevétel Egészségház'!C91+'bevétel TGK'!C91+'bevétel Művelődési Ház'!C91+'bevétel Hivatal'!C91</f>
        <v>0</v>
      </c>
      <c r="D91" s="106">
        <f>'bevétel önkormányzat'!D91+'bevétel Egészségház'!D91+'bevétel TGK'!D91+'bevétel Művelődési Ház'!D91+'bevétel Hivatal'!D91</f>
        <v>0</v>
      </c>
      <c r="E91" s="106">
        <f>'bevétel önkormányzat'!E91+'bevétel Egészségház'!E91+'bevétel TGK'!E91+'bevétel Művelődési Ház'!E91+'bevétel Hivatal'!E91</f>
        <v>0</v>
      </c>
    </row>
    <row r="92" spans="1:5" ht="30">
      <c r="A92" s="13" t="s">
        <v>286</v>
      </c>
      <c r="B92" s="5" t="s">
        <v>287</v>
      </c>
      <c r="C92" s="106">
        <f>'bevétel önkormányzat'!C92+'bevétel Egészségház'!C92+'bevétel TGK'!C92+'bevétel Művelődési Ház'!C92+'bevétel Hivatal'!C92</f>
        <v>0</v>
      </c>
      <c r="D92" s="106">
        <f>'bevétel önkormányzat'!D92+'bevétel Egészségház'!D92+'bevétel TGK'!D92+'bevétel Művelődési Ház'!D92+'bevétel Hivatal'!D92</f>
        <v>0</v>
      </c>
      <c r="E92" s="106">
        <f>'bevétel önkormányzat'!E92+'bevétel Egészségház'!E92+'bevétel TGK'!E92+'bevétel Művelődési Ház'!E92+'bevétel Hivatal'!E92</f>
        <v>0</v>
      </c>
    </row>
    <row r="93" spans="1:5" ht="15">
      <c r="A93" s="13" t="s">
        <v>288</v>
      </c>
      <c r="B93" s="5" t="s">
        <v>289</v>
      </c>
      <c r="C93" s="106">
        <f>'bevétel önkormányzat'!C93+'bevétel Egészségház'!C93+'bevétel TGK'!C93+'bevétel Művelődési Ház'!C93+'bevétel Hivatal'!C93</f>
        <v>0</v>
      </c>
      <c r="D93" s="106">
        <f>'bevétel önkormányzat'!D93+'bevétel Egészségház'!D93+'bevétel TGK'!D93+'bevétel Művelődési Ház'!D93+'bevétel Hivatal'!D93</f>
        <v>0</v>
      </c>
      <c r="E93" s="106">
        <f>'bevétel önkormányzat'!E93+'bevétel Egészségház'!E93+'bevétel TGK'!E93+'bevétel Művelődési Ház'!E93+'bevétel Hivatal'!E93</f>
        <v>0</v>
      </c>
    </row>
    <row r="94" spans="1:5" ht="15">
      <c r="A94" s="13" t="s">
        <v>429</v>
      </c>
      <c r="B94" s="5" t="s">
        <v>290</v>
      </c>
      <c r="C94" s="106">
        <f>'bevétel önkormányzat'!C94+'bevétel Egészségház'!C94+'bevétel TGK'!C94+'bevétel Művelődési Ház'!C94+'bevétel Hivatal'!C94</f>
        <v>0</v>
      </c>
      <c r="D94" s="106">
        <f>'bevétel önkormányzat'!D94+'bevétel Egészségház'!D94+'bevétel TGK'!D94+'bevétel Művelődési Ház'!D94+'bevétel Hivatal'!D94</f>
        <v>0</v>
      </c>
      <c r="E94" s="106">
        <f>'bevétel önkormányzat'!E94+'bevétel Egészségház'!E94+'bevétel TGK'!E94+'bevétel Művelődési Ház'!E94+'bevétel Hivatal'!E94</f>
        <v>0</v>
      </c>
    </row>
    <row r="95" spans="1:5" ht="15">
      <c r="A95" s="15" t="s">
        <v>448</v>
      </c>
      <c r="B95" s="7" t="s">
        <v>291</v>
      </c>
      <c r="C95" s="106">
        <f>'bevétel önkormányzat'!C95+'bevétel Egészségház'!C95+'bevétel TGK'!C95+'bevétel Művelődési Ház'!C95+'bevétel Hivatal'!C95</f>
        <v>0</v>
      </c>
      <c r="D95" s="106">
        <f>'bevétel önkormányzat'!D95+'bevétel Egészségház'!D95+'bevétel TGK'!D95+'bevétel Művelődési Ház'!D95+'bevétel Hivatal'!D95</f>
        <v>0</v>
      </c>
      <c r="E95" s="106">
        <f>'bevétel önkormányzat'!E95+'bevétel Egészségház'!E95+'bevétel TGK'!E95+'bevétel Művelődési Ház'!E95+'bevétel Hivatal'!E95</f>
        <v>0</v>
      </c>
    </row>
    <row r="96" spans="1:5" ht="25.5">
      <c r="A96" s="15" t="s">
        <v>292</v>
      </c>
      <c r="B96" s="7" t="s">
        <v>293</v>
      </c>
      <c r="C96" s="106">
        <f>'bevétel önkormányzat'!C96+'bevétel Egészségház'!C96+'bevétel TGK'!C96+'bevétel Művelődési Ház'!C96+'bevétel Hivatal'!C96</f>
        <v>0</v>
      </c>
      <c r="D96" s="106">
        <f>'bevétel önkormányzat'!D96+'bevétel Egészségház'!D96+'bevétel TGK'!D96+'bevétel Művelődési Ház'!D96+'bevétel Hivatal'!D96</f>
        <v>0</v>
      </c>
      <c r="E96" s="106">
        <f>'bevétel önkormányzat'!E96+'bevétel Egészségház'!E96+'bevétel TGK'!E96+'bevétel Művelődési Ház'!E96+'bevétel Hivatal'!E96</f>
        <v>0</v>
      </c>
    </row>
    <row r="97" spans="1:5" ht="15.75">
      <c r="A97" s="43" t="s">
        <v>449</v>
      </c>
      <c r="B97" s="36" t="s">
        <v>294</v>
      </c>
      <c r="C97" s="106">
        <f>'bevétel önkormányzat'!C97+'bevétel Egészségház'!C97+'bevétel TGK'!C97+'bevétel Művelődési Ház'!C97+'bevétel Hivatal'!C97</f>
        <v>255883000</v>
      </c>
      <c r="D97" s="106">
        <f>'bevétel önkormányzat'!D97+'bevétel Egészségház'!D97+'bevétel TGK'!D97+'bevétel Művelődési Ház'!D97+'bevétel Hivatal'!D97</f>
        <v>329358910</v>
      </c>
      <c r="E97" s="106">
        <f>'bevétel önkormányzat'!E97+'bevétel Egészségház'!E97+'bevétel TGK'!E97+'bevétel Művelődési Ház'!E97+'bevétel Hivatal'!E97</f>
        <v>336840527</v>
      </c>
    </row>
    <row r="98" spans="1:5" ht="15.75">
      <c r="A98" s="189" t="s">
        <v>431</v>
      </c>
      <c r="B98" s="41"/>
      <c r="C98" s="106">
        <f>'bevétel önkormányzat'!C98+'bevétel Egészségház'!C98+'bevétel TGK'!C98+'bevétel Művelődési Ház'!C98+'bevétel Hivatal'!C98</f>
        <v>805879000</v>
      </c>
      <c r="D98" s="106">
        <f>'bevétel önkormányzat'!D98+'bevétel Egészségház'!D98+'bevétel TGK'!D98+'bevétel Művelődési Ház'!D98+'bevétel Hivatal'!D98</f>
        <v>951535591</v>
      </c>
      <c r="E98" s="106">
        <f>'bevétel önkormányzat'!E98+'bevétel Egészségház'!E98+'bevétel TGK'!E98+'bevétel Művelődési Ház'!E98+'bevétel Hivatal'!E98</f>
        <v>933062558</v>
      </c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86.28125" style="0" customWidth="1"/>
    <col min="2" max="2" width="15.57421875" style="0" customWidth="1"/>
    <col min="3" max="3" width="17.28125" style="0" customWidth="1"/>
    <col min="4" max="7" width="15.57421875" style="0" customWidth="1"/>
  </cols>
  <sheetData>
    <row r="1" spans="1:7" ht="15.75">
      <c r="A1" s="222" t="s">
        <v>931</v>
      </c>
      <c r="B1" s="222"/>
      <c r="C1" s="222"/>
      <c r="D1" s="222"/>
      <c r="E1" s="222"/>
      <c r="F1" s="222"/>
      <c r="G1" s="222"/>
    </row>
    <row r="2" ht="15.75">
      <c r="A2" s="96"/>
    </row>
    <row r="3" spans="1:7" ht="25.5" customHeight="1">
      <c r="A3" s="219" t="s">
        <v>885</v>
      </c>
      <c r="B3" s="219"/>
      <c r="C3" s="219"/>
      <c r="D3" s="219"/>
      <c r="E3" s="219"/>
      <c r="F3" s="219"/>
      <c r="G3" s="219"/>
    </row>
    <row r="4" spans="1:7" ht="23.25" customHeight="1">
      <c r="A4" s="227" t="s">
        <v>537</v>
      </c>
      <c r="B4" s="227"/>
      <c r="C4" s="227"/>
      <c r="D4" s="227"/>
      <c r="E4" s="227"/>
      <c r="F4" s="227"/>
      <c r="G4" s="227"/>
    </row>
    <row r="5" ht="15">
      <c r="A5" s="1"/>
    </row>
    <row r="6" ht="15">
      <c r="A6" s="1"/>
    </row>
    <row r="7" spans="1:7" ht="102" customHeight="1">
      <c r="A7" s="51" t="s">
        <v>536</v>
      </c>
      <c r="B7" s="196" t="s">
        <v>583</v>
      </c>
      <c r="C7" s="196" t="s">
        <v>500</v>
      </c>
      <c r="D7" s="196" t="s">
        <v>501</v>
      </c>
      <c r="E7" s="196" t="s">
        <v>502</v>
      </c>
      <c r="F7" s="196" t="s">
        <v>503</v>
      </c>
      <c r="G7" s="196" t="s">
        <v>622</v>
      </c>
    </row>
    <row r="8" spans="1:7" ht="15" customHeight="1">
      <c r="A8" s="52" t="s">
        <v>477</v>
      </c>
      <c r="B8" s="53"/>
      <c r="C8" s="53"/>
      <c r="D8" s="53"/>
      <c r="E8" s="53"/>
      <c r="F8" s="53">
        <v>2</v>
      </c>
      <c r="G8" s="53">
        <f>SUM(B8:F8)</f>
        <v>2</v>
      </c>
    </row>
    <row r="9" spans="1:7" ht="15" customHeight="1">
      <c r="A9" s="52" t="s">
        <v>478</v>
      </c>
      <c r="B9" s="53"/>
      <c r="C9" s="53"/>
      <c r="D9" s="53"/>
      <c r="E9" s="53"/>
      <c r="F9" s="53">
        <v>11</v>
      </c>
      <c r="G9" s="53">
        <f aca="true" t="shared" si="0" ref="G9:G34">SUM(B9:F9)</f>
        <v>11</v>
      </c>
    </row>
    <row r="10" spans="1:7" ht="15" customHeight="1">
      <c r="A10" s="52" t="s">
        <v>479</v>
      </c>
      <c r="B10" s="53"/>
      <c r="C10" s="53"/>
      <c r="D10" s="53"/>
      <c r="E10" s="53"/>
      <c r="F10" s="53">
        <v>7</v>
      </c>
      <c r="G10" s="53">
        <f t="shared" si="0"/>
        <v>7</v>
      </c>
    </row>
    <row r="11" spans="1:7" ht="15" customHeight="1">
      <c r="A11" s="52" t="s">
        <v>480</v>
      </c>
      <c r="B11" s="53"/>
      <c r="C11" s="53"/>
      <c r="D11" s="53"/>
      <c r="E11" s="53"/>
      <c r="F11" s="53"/>
      <c r="G11" s="53">
        <f t="shared" si="0"/>
        <v>0</v>
      </c>
    </row>
    <row r="12" spans="1:7" ht="15" customHeight="1">
      <c r="A12" s="51" t="s">
        <v>531</v>
      </c>
      <c r="B12" s="53">
        <f>SUM(B8:B11)</f>
        <v>0</v>
      </c>
      <c r="C12" s="53">
        <f>SUM(C8:C11)</f>
        <v>0</v>
      </c>
      <c r="D12" s="53">
        <f>SUM(D8:D11)</f>
        <v>0</v>
      </c>
      <c r="E12" s="53">
        <f>SUM(E8:E11)</f>
        <v>0</v>
      </c>
      <c r="F12" s="53">
        <f>SUM(F8:F11)</f>
        <v>20</v>
      </c>
      <c r="G12" s="53">
        <f t="shared" si="0"/>
        <v>20</v>
      </c>
    </row>
    <row r="13" spans="1:7" ht="15" customHeight="1">
      <c r="A13" s="52" t="s">
        <v>481</v>
      </c>
      <c r="B13" s="53"/>
      <c r="C13" s="53"/>
      <c r="D13" s="53">
        <v>2</v>
      </c>
      <c r="E13" s="53">
        <v>1</v>
      </c>
      <c r="F13" s="53"/>
      <c r="G13" s="53">
        <f t="shared" si="0"/>
        <v>3</v>
      </c>
    </row>
    <row r="14" spans="1:7" ht="15" customHeight="1">
      <c r="A14" s="52" t="s">
        <v>482</v>
      </c>
      <c r="B14" s="53"/>
      <c r="C14" s="53"/>
      <c r="D14" s="53"/>
      <c r="E14" s="53"/>
      <c r="F14" s="53"/>
      <c r="G14" s="53">
        <f t="shared" si="0"/>
        <v>0</v>
      </c>
    </row>
    <row r="15" spans="1:7" ht="15" customHeight="1">
      <c r="A15" s="52" t="s">
        <v>483</v>
      </c>
      <c r="B15" s="53"/>
      <c r="C15" s="53"/>
      <c r="D15" s="53"/>
      <c r="E15" s="53"/>
      <c r="F15" s="53"/>
      <c r="G15" s="53">
        <f t="shared" si="0"/>
        <v>0</v>
      </c>
    </row>
    <row r="16" spans="1:7" ht="15" customHeight="1">
      <c r="A16" s="52" t="s">
        <v>484</v>
      </c>
      <c r="B16" s="53">
        <v>7</v>
      </c>
      <c r="C16" s="53">
        <v>1</v>
      </c>
      <c r="D16" s="53">
        <v>6</v>
      </c>
      <c r="E16" s="53"/>
      <c r="F16" s="53"/>
      <c r="G16" s="53">
        <f t="shared" si="0"/>
        <v>14</v>
      </c>
    </row>
    <row r="17" spans="1:7" ht="15" customHeight="1">
      <c r="A17" s="52" t="s">
        <v>485</v>
      </c>
      <c r="B17" s="53"/>
      <c r="C17" s="53">
        <v>1</v>
      </c>
      <c r="D17" s="53">
        <v>6</v>
      </c>
      <c r="E17" s="53">
        <v>1</v>
      </c>
      <c r="F17" s="53"/>
      <c r="G17" s="53">
        <f t="shared" si="0"/>
        <v>8</v>
      </c>
    </row>
    <row r="18" spans="1:7" ht="15" customHeight="1">
      <c r="A18" s="52" t="s">
        <v>486</v>
      </c>
      <c r="B18" s="53"/>
      <c r="C18" s="53">
        <v>3</v>
      </c>
      <c r="D18" s="53">
        <v>4</v>
      </c>
      <c r="E18" s="53">
        <v>2</v>
      </c>
      <c r="F18" s="53"/>
      <c r="G18" s="53">
        <f t="shared" si="0"/>
        <v>9</v>
      </c>
    </row>
    <row r="19" spans="1:7" ht="15" customHeight="1">
      <c r="A19" s="52" t="s">
        <v>487</v>
      </c>
      <c r="B19" s="53"/>
      <c r="C19" s="53"/>
      <c r="D19" s="53"/>
      <c r="E19" s="53"/>
      <c r="F19" s="53"/>
      <c r="G19" s="53">
        <f t="shared" si="0"/>
        <v>0</v>
      </c>
    </row>
    <row r="20" spans="1:7" ht="15" customHeight="1">
      <c r="A20" s="51" t="s">
        <v>532</v>
      </c>
      <c r="B20" s="53">
        <f>SUM(B13:B19)</f>
        <v>7</v>
      </c>
      <c r="C20" s="53">
        <f>SUM(C13:C19)</f>
        <v>5</v>
      </c>
      <c r="D20" s="53">
        <f>SUM(D13:D19)</f>
        <v>18</v>
      </c>
      <c r="E20" s="53">
        <f>SUM(E13:E19)</f>
        <v>4</v>
      </c>
      <c r="F20" s="53">
        <f>SUM(F13:F19)</f>
        <v>0</v>
      </c>
      <c r="G20" s="53">
        <f t="shared" si="0"/>
        <v>34</v>
      </c>
    </row>
    <row r="21" spans="1:7" ht="15" customHeight="1">
      <c r="A21" s="52" t="s">
        <v>520</v>
      </c>
      <c r="B21" s="53"/>
      <c r="C21" s="53"/>
      <c r="D21" s="53"/>
      <c r="E21" s="53"/>
      <c r="F21" s="53"/>
      <c r="G21" s="53">
        <f t="shared" si="0"/>
        <v>0</v>
      </c>
    </row>
    <row r="22" spans="1:7" ht="15" customHeight="1">
      <c r="A22" s="52" t="s">
        <v>521</v>
      </c>
      <c r="B22" s="53"/>
      <c r="C22" s="53"/>
      <c r="D22" s="53"/>
      <c r="E22" s="53"/>
      <c r="F22" s="53"/>
      <c r="G22" s="53">
        <f t="shared" si="0"/>
        <v>0</v>
      </c>
    </row>
    <row r="23" spans="1:7" ht="15" customHeight="1">
      <c r="A23" s="52" t="s">
        <v>522</v>
      </c>
      <c r="B23" s="53">
        <v>9</v>
      </c>
      <c r="C23" s="53"/>
      <c r="D23" s="53"/>
      <c r="E23" s="53">
        <v>1</v>
      </c>
      <c r="F23" s="53">
        <v>2</v>
      </c>
      <c r="G23" s="53">
        <f t="shared" si="0"/>
        <v>12</v>
      </c>
    </row>
    <row r="24" spans="1:7" ht="15" customHeight="1">
      <c r="A24" s="51" t="s">
        <v>533</v>
      </c>
      <c r="B24" s="53">
        <f>SUM(B21:B23)</f>
        <v>9</v>
      </c>
      <c r="C24" s="53">
        <f>SUM(C21:C23)</f>
        <v>0</v>
      </c>
      <c r="D24" s="53">
        <f>SUM(D21:D23)</f>
        <v>0</v>
      </c>
      <c r="E24" s="53">
        <f>SUM(E21:E23)</f>
        <v>1</v>
      </c>
      <c r="F24" s="53">
        <f>SUM(F21:F23)</f>
        <v>2</v>
      </c>
      <c r="G24" s="53">
        <f t="shared" si="0"/>
        <v>12</v>
      </c>
    </row>
    <row r="25" spans="1:7" ht="15" customHeight="1">
      <c r="A25" s="52" t="s">
        <v>523</v>
      </c>
      <c r="B25" s="53">
        <v>1</v>
      </c>
      <c r="C25" s="53"/>
      <c r="D25" s="53"/>
      <c r="E25" s="53"/>
      <c r="F25" s="53"/>
      <c r="G25" s="53">
        <f t="shared" si="0"/>
        <v>1</v>
      </c>
    </row>
    <row r="26" spans="1:7" ht="15" customHeight="1">
      <c r="A26" s="52" t="s">
        <v>524</v>
      </c>
      <c r="B26" s="53">
        <v>6</v>
      </c>
      <c r="C26" s="53"/>
      <c r="D26" s="53"/>
      <c r="E26" s="53"/>
      <c r="F26" s="53"/>
      <c r="G26" s="53">
        <f t="shared" si="0"/>
        <v>6</v>
      </c>
    </row>
    <row r="27" spans="1:7" ht="15" customHeight="1">
      <c r="A27" s="52" t="s">
        <v>525</v>
      </c>
      <c r="B27" s="53"/>
      <c r="C27" s="53"/>
      <c r="D27" s="53"/>
      <c r="E27" s="53"/>
      <c r="F27" s="53"/>
      <c r="G27" s="53">
        <f t="shared" si="0"/>
        <v>0</v>
      </c>
    </row>
    <row r="28" spans="1:7" ht="15" customHeight="1">
      <c r="A28" s="51" t="s">
        <v>534</v>
      </c>
      <c r="B28" s="53">
        <f>SUM(B25:B27)</f>
        <v>7</v>
      </c>
      <c r="C28" s="53">
        <f>SUM(C25:C27)</f>
        <v>0</v>
      </c>
      <c r="D28" s="53">
        <f>SUM(D25:D27)</f>
        <v>0</v>
      </c>
      <c r="E28" s="53">
        <f>SUM(E25:E27)</f>
        <v>0</v>
      </c>
      <c r="F28" s="53">
        <f>SUM(F25:F27)</f>
        <v>0</v>
      </c>
      <c r="G28" s="53">
        <f t="shared" si="0"/>
        <v>7</v>
      </c>
    </row>
    <row r="29" spans="1:7" ht="37.5" customHeight="1">
      <c r="A29" s="51" t="s">
        <v>535</v>
      </c>
      <c r="B29" s="88">
        <f>B28+B24+B20+B12</f>
        <v>23</v>
      </c>
      <c r="C29" s="88">
        <f>C28+C24+C20+C12</f>
        <v>5</v>
      </c>
      <c r="D29" s="88">
        <f>D28+D24+D20+D12</f>
        <v>18</v>
      </c>
      <c r="E29" s="88">
        <f>E28+E24+E20+E12</f>
        <v>5</v>
      </c>
      <c r="F29" s="88">
        <f>F28+F24+F20+F12</f>
        <v>22</v>
      </c>
      <c r="G29" s="53">
        <f t="shared" si="0"/>
        <v>73</v>
      </c>
    </row>
    <row r="30" spans="1:7" ht="15" customHeight="1">
      <c r="A30" s="52" t="s">
        <v>526</v>
      </c>
      <c r="B30" s="53"/>
      <c r="C30" s="53"/>
      <c r="D30" s="53"/>
      <c r="E30" s="53"/>
      <c r="F30" s="53"/>
      <c r="G30" s="53">
        <f t="shared" si="0"/>
        <v>0</v>
      </c>
    </row>
    <row r="31" spans="1:7" ht="15" customHeight="1">
      <c r="A31" s="52" t="s">
        <v>527</v>
      </c>
      <c r="B31" s="53"/>
      <c r="C31" s="53"/>
      <c r="D31" s="53"/>
      <c r="E31" s="53"/>
      <c r="F31" s="53"/>
      <c r="G31" s="53">
        <f t="shared" si="0"/>
        <v>0</v>
      </c>
    </row>
    <row r="32" spans="1:7" ht="15" customHeight="1">
      <c r="A32" s="52" t="s">
        <v>528</v>
      </c>
      <c r="B32" s="53"/>
      <c r="C32" s="53"/>
      <c r="D32" s="53"/>
      <c r="E32" s="53"/>
      <c r="F32" s="53"/>
      <c r="G32" s="53">
        <f t="shared" si="0"/>
        <v>0</v>
      </c>
    </row>
    <row r="33" spans="1:7" ht="15" customHeight="1">
      <c r="A33" s="52" t="s">
        <v>529</v>
      </c>
      <c r="B33" s="53"/>
      <c r="C33" s="53"/>
      <c r="D33" s="53"/>
      <c r="E33" s="53"/>
      <c r="F33" s="53"/>
      <c r="G33" s="53">
        <f t="shared" si="0"/>
        <v>0</v>
      </c>
    </row>
    <row r="34" spans="1:7" ht="33.75" customHeight="1">
      <c r="A34" s="51" t="s">
        <v>530</v>
      </c>
      <c r="B34" s="53"/>
      <c r="C34" s="53"/>
      <c r="D34" s="53"/>
      <c r="E34" s="53"/>
      <c r="F34" s="53"/>
      <c r="G34" s="53">
        <f t="shared" si="0"/>
        <v>0</v>
      </c>
    </row>
    <row r="35" spans="1:4" ht="15">
      <c r="A35" s="224"/>
      <c r="B35" s="225"/>
      <c r="C35" s="225"/>
      <c r="D35" s="225"/>
    </row>
    <row r="36" spans="1:4" ht="15">
      <c r="A36" s="226"/>
      <c r="B36" s="225"/>
      <c r="C36" s="225"/>
      <c r="D36" s="225"/>
    </row>
  </sheetData>
  <sheetProtection/>
  <mergeCells count="5">
    <mergeCell ref="A1:G1"/>
    <mergeCell ref="A35:D35"/>
    <mergeCell ref="A36:D36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79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64.7109375" style="82" customWidth="1"/>
    <col min="2" max="2" width="6.00390625" style="0" customWidth="1"/>
    <col min="3" max="3" width="15.57421875" style="105" customWidth="1"/>
    <col min="4" max="4" width="14.57421875" style="105" customWidth="1"/>
    <col min="5" max="5" width="14.00390625" style="105" customWidth="1"/>
    <col min="6" max="6" width="7.00390625" style="195" customWidth="1"/>
    <col min="7" max="7" width="5.421875" style="195" customWidth="1"/>
    <col min="8" max="8" width="7.00390625" style="195" customWidth="1"/>
    <col min="9" max="9" width="6.421875" style="195" customWidth="1"/>
    <col min="10" max="11" width="9.7109375" style="195" customWidth="1"/>
    <col min="12" max="12" width="6.00390625" style="195" customWidth="1"/>
    <col min="13" max="14" width="9.7109375" style="195" customWidth="1"/>
    <col min="15" max="15" width="5.421875" style="195" customWidth="1"/>
    <col min="16" max="17" width="9.7109375" style="195" customWidth="1"/>
    <col min="18" max="18" width="14.8515625" style="105" customWidth="1"/>
    <col min="19" max="19" width="14.140625" style="133" customWidth="1"/>
    <col min="20" max="20" width="14.57421875" style="133" customWidth="1"/>
  </cols>
  <sheetData>
    <row r="1" spans="1:20" ht="15.75">
      <c r="A1" s="222" t="s">
        <v>932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ht="15.75">
      <c r="A2" s="96"/>
    </row>
    <row r="3" spans="1:20" ht="21.75" customHeight="1">
      <c r="A3" s="219" t="s">
        <v>885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spans="1:20" ht="26.25" customHeight="1">
      <c r="A4" s="221" t="s">
        <v>915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6:17" ht="15"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20" ht="15.75" customHeight="1">
      <c r="A6" s="234" t="s">
        <v>683</v>
      </c>
      <c r="B6" s="236" t="s">
        <v>684</v>
      </c>
      <c r="C6" s="228" t="s">
        <v>621</v>
      </c>
      <c r="D6" s="229"/>
      <c r="E6" s="230"/>
      <c r="F6" s="231" t="s">
        <v>504</v>
      </c>
      <c r="G6" s="232"/>
      <c r="H6" s="233"/>
      <c r="I6" s="231" t="s">
        <v>505</v>
      </c>
      <c r="J6" s="232"/>
      <c r="K6" s="233"/>
      <c r="L6" s="231" t="s">
        <v>506</v>
      </c>
      <c r="M6" s="232"/>
      <c r="N6" s="233"/>
      <c r="O6" s="238" t="s">
        <v>507</v>
      </c>
      <c r="P6" s="239"/>
      <c r="Q6" s="240"/>
      <c r="R6" s="241" t="s">
        <v>622</v>
      </c>
      <c r="S6" s="242"/>
      <c r="T6" s="242"/>
    </row>
    <row r="7" spans="1:20" ht="51.75">
      <c r="A7" s="235"/>
      <c r="B7" s="237"/>
      <c r="C7" s="114" t="s">
        <v>637</v>
      </c>
      <c r="D7" s="114" t="s">
        <v>298</v>
      </c>
      <c r="E7" s="114" t="s">
        <v>299</v>
      </c>
      <c r="F7" s="206" t="s">
        <v>637</v>
      </c>
      <c r="G7" s="206" t="s">
        <v>298</v>
      </c>
      <c r="H7" s="206" t="s">
        <v>299</v>
      </c>
      <c r="I7" s="206" t="s">
        <v>637</v>
      </c>
      <c r="J7" s="206" t="s">
        <v>298</v>
      </c>
      <c r="K7" s="206" t="s">
        <v>299</v>
      </c>
      <c r="L7" s="206" t="s">
        <v>637</v>
      </c>
      <c r="M7" s="206" t="s">
        <v>298</v>
      </c>
      <c r="N7" s="206" t="s">
        <v>299</v>
      </c>
      <c r="O7" s="206" t="s">
        <v>637</v>
      </c>
      <c r="P7" s="206" t="s">
        <v>298</v>
      </c>
      <c r="Q7" s="206" t="s">
        <v>299</v>
      </c>
      <c r="R7" s="114" t="s">
        <v>637</v>
      </c>
      <c r="S7" s="114" t="s">
        <v>298</v>
      </c>
      <c r="T7" s="114" t="s">
        <v>299</v>
      </c>
    </row>
    <row r="8" spans="1:20" ht="15.75">
      <c r="A8" s="85" t="s">
        <v>884</v>
      </c>
      <c r="B8" s="27"/>
      <c r="C8" s="106">
        <v>10919000</v>
      </c>
      <c r="D8" s="106"/>
      <c r="E8" s="1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42">
        <f>C8+F8+I8+L8+O8</f>
        <v>10919000</v>
      </c>
      <c r="S8" s="142">
        <f aca="true" t="shared" si="0" ref="S8:T15">D8+G8+J8+M8+P8</f>
        <v>0</v>
      </c>
      <c r="T8" s="142">
        <f t="shared" si="0"/>
        <v>0</v>
      </c>
    </row>
    <row r="9" spans="1:20" ht="15.75">
      <c r="A9" s="83" t="s">
        <v>661</v>
      </c>
      <c r="B9" s="27"/>
      <c r="C9" s="142"/>
      <c r="D9" s="142"/>
      <c r="E9" s="142"/>
      <c r="F9" s="207"/>
      <c r="G9" s="207"/>
      <c r="H9" s="207"/>
      <c r="I9" s="207"/>
      <c r="J9" s="207">
        <v>28740</v>
      </c>
      <c r="K9" s="207">
        <v>28740</v>
      </c>
      <c r="L9" s="207"/>
      <c r="M9" s="207"/>
      <c r="N9" s="207"/>
      <c r="O9" s="207"/>
      <c r="P9" s="207">
        <v>40866</v>
      </c>
      <c r="Q9" s="207">
        <v>40866</v>
      </c>
      <c r="R9" s="142">
        <f aca="true" t="shared" si="1" ref="R9:T35">C9+F9+I9+L9+O9</f>
        <v>0</v>
      </c>
      <c r="S9" s="142">
        <f t="shared" si="0"/>
        <v>69606</v>
      </c>
      <c r="T9" s="142">
        <f t="shared" si="0"/>
        <v>69606</v>
      </c>
    </row>
    <row r="10" spans="1:20" s="153" customFormat="1" ht="15">
      <c r="A10" s="15" t="s">
        <v>95</v>
      </c>
      <c r="B10" s="152" t="s">
        <v>96</v>
      </c>
      <c r="C10" s="134">
        <f aca="true" t="shared" si="2" ref="C10:Q10">SUM(C8:C9)</f>
        <v>10919000</v>
      </c>
      <c r="D10" s="134">
        <f t="shared" si="2"/>
        <v>0</v>
      </c>
      <c r="E10" s="134">
        <f t="shared" si="2"/>
        <v>0</v>
      </c>
      <c r="F10" s="208">
        <f t="shared" si="2"/>
        <v>0</v>
      </c>
      <c r="G10" s="208">
        <f t="shared" si="2"/>
        <v>0</v>
      </c>
      <c r="H10" s="208">
        <f t="shared" si="2"/>
        <v>0</v>
      </c>
      <c r="I10" s="208">
        <f t="shared" si="2"/>
        <v>0</v>
      </c>
      <c r="J10" s="208">
        <v>28740</v>
      </c>
      <c r="K10" s="208">
        <v>28740</v>
      </c>
      <c r="L10" s="208">
        <f t="shared" si="2"/>
        <v>0</v>
      </c>
      <c r="M10" s="208">
        <f t="shared" si="2"/>
        <v>0</v>
      </c>
      <c r="N10" s="208">
        <f t="shared" si="2"/>
        <v>0</v>
      </c>
      <c r="O10" s="208">
        <f t="shared" si="2"/>
        <v>0</v>
      </c>
      <c r="P10" s="208">
        <f t="shared" si="2"/>
        <v>40866</v>
      </c>
      <c r="Q10" s="208">
        <f t="shared" si="2"/>
        <v>40866</v>
      </c>
      <c r="R10" s="134">
        <f t="shared" si="1"/>
        <v>10919000</v>
      </c>
      <c r="S10" s="134">
        <f t="shared" si="0"/>
        <v>69606</v>
      </c>
      <c r="T10" s="134">
        <f t="shared" si="0"/>
        <v>69606</v>
      </c>
    </row>
    <row r="11" spans="1:20" ht="15.75">
      <c r="A11" s="13" t="s">
        <v>883</v>
      </c>
      <c r="B11" s="6"/>
      <c r="C11" s="106">
        <v>3937000</v>
      </c>
      <c r="D11" s="106">
        <v>15277371</v>
      </c>
      <c r="E11" s="106">
        <v>9277371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142">
        <f t="shared" si="1"/>
        <v>3937000</v>
      </c>
      <c r="S11" s="142">
        <f t="shared" si="0"/>
        <v>15277371</v>
      </c>
      <c r="T11" s="142">
        <f t="shared" si="0"/>
        <v>9277371</v>
      </c>
    </row>
    <row r="12" spans="1:20" s="153" customFormat="1" ht="15">
      <c r="A12" s="15" t="s">
        <v>339</v>
      </c>
      <c r="B12" s="152" t="s">
        <v>97</v>
      </c>
      <c r="C12" s="134">
        <f aca="true" t="shared" si="3" ref="C12:Q12">SUM(C11:C11)</f>
        <v>3937000</v>
      </c>
      <c r="D12" s="134">
        <f t="shared" si="3"/>
        <v>15277371</v>
      </c>
      <c r="E12" s="134">
        <f t="shared" si="3"/>
        <v>9277371</v>
      </c>
      <c r="F12" s="208">
        <f t="shared" si="3"/>
        <v>0</v>
      </c>
      <c r="G12" s="208">
        <f t="shared" si="3"/>
        <v>0</v>
      </c>
      <c r="H12" s="208">
        <f t="shared" si="3"/>
        <v>0</v>
      </c>
      <c r="I12" s="208">
        <f t="shared" si="3"/>
        <v>0</v>
      </c>
      <c r="J12" s="208">
        <f t="shared" si="3"/>
        <v>0</v>
      </c>
      <c r="K12" s="208">
        <f t="shared" si="3"/>
        <v>0</v>
      </c>
      <c r="L12" s="208">
        <f t="shared" si="3"/>
        <v>0</v>
      </c>
      <c r="M12" s="208">
        <f t="shared" si="3"/>
        <v>0</v>
      </c>
      <c r="N12" s="208">
        <f t="shared" si="3"/>
        <v>0</v>
      </c>
      <c r="O12" s="208">
        <f t="shared" si="3"/>
        <v>0</v>
      </c>
      <c r="P12" s="208">
        <f t="shared" si="3"/>
        <v>0</v>
      </c>
      <c r="Q12" s="208">
        <f t="shared" si="3"/>
        <v>0</v>
      </c>
      <c r="R12" s="134">
        <f t="shared" si="1"/>
        <v>3937000</v>
      </c>
      <c r="S12" s="134">
        <f t="shared" si="0"/>
        <v>15277371</v>
      </c>
      <c r="T12" s="134">
        <f t="shared" si="0"/>
        <v>9277371</v>
      </c>
    </row>
    <row r="13" spans="1:20" ht="15.75">
      <c r="A13" s="13" t="s">
        <v>519</v>
      </c>
      <c r="B13" s="6"/>
      <c r="C13" s="142"/>
      <c r="D13" s="142"/>
      <c r="E13" s="142"/>
      <c r="F13" s="207"/>
      <c r="G13" s="207"/>
      <c r="H13" s="207"/>
      <c r="I13" s="207"/>
      <c r="J13" s="207">
        <v>132677</v>
      </c>
      <c r="K13" s="207">
        <v>132677</v>
      </c>
      <c r="L13" s="207"/>
      <c r="M13" s="207">
        <v>20470</v>
      </c>
      <c r="N13" s="207"/>
      <c r="O13" s="207"/>
      <c r="P13" s="207">
        <v>177874</v>
      </c>
      <c r="Q13" s="207">
        <v>177874</v>
      </c>
      <c r="R13" s="142">
        <f t="shared" si="1"/>
        <v>0</v>
      </c>
      <c r="S13" s="142">
        <f t="shared" si="0"/>
        <v>331021</v>
      </c>
      <c r="T13" s="142">
        <f t="shared" si="0"/>
        <v>310551</v>
      </c>
    </row>
    <row r="14" spans="1:20" s="153" customFormat="1" ht="15">
      <c r="A14" s="154" t="s">
        <v>98</v>
      </c>
      <c r="B14" s="152" t="s">
        <v>99</v>
      </c>
      <c r="C14" s="134">
        <f aca="true" t="shared" si="4" ref="C14:Q14">SUM(C13:C13)</f>
        <v>0</v>
      </c>
      <c r="D14" s="134">
        <f t="shared" si="4"/>
        <v>0</v>
      </c>
      <c r="E14" s="134">
        <f t="shared" si="4"/>
        <v>0</v>
      </c>
      <c r="F14" s="208">
        <f t="shared" si="4"/>
        <v>0</v>
      </c>
      <c r="G14" s="208">
        <f t="shared" si="4"/>
        <v>0</v>
      </c>
      <c r="H14" s="208">
        <f t="shared" si="4"/>
        <v>0</v>
      </c>
      <c r="I14" s="208">
        <f t="shared" si="4"/>
        <v>0</v>
      </c>
      <c r="J14" s="208">
        <f t="shared" si="4"/>
        <v>132677</v>
      </c>
      <c r="K14" s="208">
        <f t="shared" si="4"/>
        <v>132677</v>
      </c>
      <c r="L14" s="208">
        <f t="shared" si="4"/>
        <v>0</v>
      </c>
      <c r="M14" s="208">
        <f t="shared" si="4"/>
        <v>20470</v>
      </c>
      <c r="N14" s="208">
        <f t="shared" si="4"/>
        <v>0</v>
      </c>
      <c r="O14" s="208">
        <f t="shared" si="4"/>
        <v>0</v>
      </c>
      <c r="P14" s="208">
        <f t="shared" si="4"/>
        <v>177874</v>
      </c>
      <c r="Q14" s="208">
        <f t="shared" si="4"/>
        <v>177874</v>
      </c>
      <c r="R14" s="134">
        <f t="shared" si="1"/>
        <v>0</v>
      </c>
      <c r="S14" s="134">
        <f t="shared" si="0"/>
        <v>331021</v>
      </c>
      <c r="T14" s="134">
        <f t="shared" si="0"/>
        <v>310551</v>
      </c>
    </row>
    <row r="15" spans="1:20" ht="15.75">
      <c r="A15" s="94" t="s">
        <v>348</v>
      </c>
      <c r="B15" s="6"/>
      <c r="C15" s="142"/>
      <c r="D15" s="142"/>
      <c r="E15" s="142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142">
        <f t="shared" si="1"/>
        <v>0</v>
      </c>
      <c r="S15" s="142">
        <f t="shared" si="0"/>
        <v>0</v>
      </c>
      <c r="T15" s="142">
        <f t="shared" si="0"/>
        <v>0</v>
      </c>
    </row>
    <row r="16" spans="1:20" ht="15.75">
      <c r="A16" s="94" t="s">
        <v>660</v>
      </c>
      <c r="B16" s="6"/>
      <c r="C16" s="142">
        <v>13306000</v>
      </c>
      <c r="D16" s="142">
        <v>7305864</v>
      </c>
      <c r="E16" s="142">
        <v>7305864</v>
      </c>
      <c r="F16" s="207"/>
      <c r="G16" s="207"/>
      <c r="H16" s="207"/>
      <c r="I16" s="207"/>
      <c r="J16" s="207">
        <v>250000</v>
      </c>
      <c r="K16" s="207">
        <v>250000</v>
      </c>
      <c r="L16" s="207"/>
      <c r="M16" s="207">
        <v>113223</v>
      </c>
      <c r="N16" s="207">
        <v>113223</v>
      </c>
      <c r="O16" s="207"/>
      <c r="P16" s="207">
        <v>292780</v>
      </c>
      <c r="Q16" s="207">
        <v>292780</v>
      </c>
      <c r="R16" s="142">
        <f t="shared" si="1"/>
        <v>13306000</v>
      </c>
      <c r="S16" s="142">
        <f t="shared" si="1"/>
        <v>7961867</v>
      </c>
      <c r="T16" s="142">
        <f t="shared" si="1"/>
        <v>7961867</v>
      </c>
    </row>
    <row r="17" spans="1:20" s="153" customFormat="1" ht="15">
      <c r="A17" s="15" t="s">
        <v>100</v>
      </c>
      <c r="B17" s="152" t="s">
        <v>101</v>
      </c>
      <c r="C17" s="134">
        <f aca="true" t="shared" si="5" ref="C17:Q17">SUM(C15:C16)</f>
        <v>13306000</v>
      </c>
      <c r="D17" s="134">
        <f t="shared" si="5"/>
        <v>7305864</v>
      </c>
      <c r="E17" s="134">
        <f t="shared" si="5"/>
        <v>7305864</v>
      </c>
      <c r="F17" s="208">
        <f t="shared" si="5"/>
        <v>0</v>
      </c>
      <c r="G17" s="208">
        <f t="shared" si="5"/>
        <v>0</v>
      </c>
      <c r="H17" s="208">
        <f t="shared" si="5"/>
        <v>0</v>
      </c>
      <c r="I17" s="208">
        <f t="shared" si="5"/>
        <v>0</v>
      </c>
      <c r="J17" s="208">
        <f t="shared" si="5"/>
        <v>250000</v>
      </c>
      <c r="K17" s="208">
        <f t="shared" si="5"/>
        <v>250000</v>
      </c>
      <c r="L17" s="208">
        <f t="shared" si="5"/>
        <v>0</v>
      </c>
      <c r="M17" s="208">
        <f t="shared" si="5"/>
        <v>113223</v>
      </c>
      <c r="N17" s="208">
        <f t="shared" si="5"/>
        <v>113223</v>
      </c>
      <c r="O17" s="208">
        <f t="shared" si="5"/>
        <v>0</v>
      </c>
      <c r="P17" s="208">
        <f t="shared" si="5"/>
        <v>292780</v>
      </c>
      <c r="Q17" s="208">
        <f t="shared" si="5"/>
        <v>292780</v>
      </c>
      <c r="R17" s="134">
        <f t="shared" si="1"/>
        <v>13306000</v>
      </c>
      <c r="S17" s="134">
        <f t="shared" si="1"/>
        <v>7961867</v>
      </c>
      <c r="T17" s="134">
        <f t="shared" si="1"/>
        <v>7961867</v>
      </c>
    </row>
    <row r="18" spans="1:20" s="153" customFormat="1" ht="15">
      <c r="A18" s="15" t="s">
        <v>102</v>
      </c>
      <c r="B18" s="152" t="s">
        <v>103</v>
      </c>
      <c r="C18" s="134"/>
      <c r="D18" s="134"/>
      <c r="E18" s="134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134">
        <f t="shared" si="1"/>
        <v>0</v>
      </c>
      <c r="S18" s="134">
        <f t="shared" si="1"/>
        <v>0</v>
      </c>
      <c r="T18" s="134">
        <f t="shared" si="1"/>
        <v>0</v>
      </c>
    </row>
    <row r="19" spans="1:20" s="153" customFormat="1" ht="15">
      <c r="A19" s="154" t="s">
        <v>104</v>
      </c>
      <c r="B19" s="152" t="s">
        <v>105</v>
      </c>
      <c r="C19" s="134"/>
      <c r="D19" s="134"/>
      <c r="E19" s="134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134">
        <f t="shared" si="1"/>
        <v>0</v>
      </c>
      <c r="S19" s="134">
        <f t="shared" si="1"/>
        <v>0</v>
      </c>
      <c r="T19" s="134">
        <f t="shared" si="1"/>
        <v>0</v>
      </c>
    </row>
    <row r="20" spans="1:20" s="153" customFormat="1" ht="25.5">
      <c r="A20" s="154" t="s">
        <v>106</v>
      </c>
      <c r="B20" s="152" t="s">
        <v>107</v>
      </c>
      <c r="C20" s="134">
        <v>7603000</v>
      </c>
      <c r="D20" s="134">
        <v>6883084</v>
      </c>
      <c r="E20" s="134">
        <v>2023779</v>
      </c>
      <c r="F20" s="208"/>
      <c r="G20" s="208"/>
      <c r="H20" s="208"/>
      <c r="I20" s="208"/>
      <c r="J20" s="208">
        <v>43583</v>
      </c>
      <c r="K20" s="208">
        <v>43583</v>
      </c>
      <c r="L20" s="208">
        <v>21</v>
      </c>
      <c r="M20" s="208">
        <v>36097</v>
      </c>
      <c r="N20" s="208">
        <v>30570</v>
      </c>
      <c r="O20" s="208"/>
      <c r="P20" s="208">
        <v>138111</v>
      </c>
      <c r="Q20" s="208">
        <v>138111</v>
      </c>
      <c r="R20" s="134">
        <f t="shared" si="1"/>
        <v>7603021</v>
      </c>
      <c r="S20" s="134">
        <f t="shared" si="1"/>
        <v>7100875</v>
      </c>
      <c r="T20" s="134">
        <f t="shared" si="1"/>
        <v>2236043</v>
      </c>
    </row>
    <row r="21" spans="1:20" s="153" customFormat="1" ht="15.75">
      <c r="A21" s="19" t="s">
        <v>340</v>
      </c>
      <c r="B21" s="152" t="s">
        <v>108</v>
      </c>
      <c r="C21" s="134">
        <f aca="true" t="shared" si="6" ref="C21:Q21">C20+C19+C18+C17+C14+C12+C10</f>
        <v>35765000</v>
      </c>
      <c r="D21" s="134">
        <f t="shared" si="6"/>
        <v>29466319</v>
      </c>
      <c r="E21" s="134">
        <f t="shared" si="6"/>
        <v>18607014</v>
      </c>
      <c r="F21" s="208">
        <f t="shared" si="6"/>
        <v>0</v>
      </c>
      <c r="G21" s="208">
        <f t="shared" si="6"/>
        <v>0</v>
      </c>
      <c r="H21" s="208">
        <f t="shared" si="6"/>
        <v>0</v>
      </c>
      <c r="I21" s="208">
        <f t="shared" si="6"/>
        <v>0</v>
      </c>
      <c r="J21" s="208">
        <f t="shared" si="6"/>
        <v>455000</v>
      </c>
      <c r="K21" s="208">
        <f t="shared" si="6"/>
        <v>455000</v>
      </c>
      <c r="L21" s="208">
        <f t="shared" si="6"/>
        <v>21</v>
      </c>
      <c r="M21" s="208">
        <f t="shared" si="6"/>
        <v>169790</v>
      </c>
      <c r="N21" s="208">
        <f t="shared" si="6"/>
        <v>143793</v>
      </c>
      <c r="O21" s="208">
        <f t="shared" si="6"/>
        <v>0</v>
      </c>
      <c r="P21" s="208">
        <f t="shared" si="6"/>
        <v>649631</v>
      </c>
      <c r="Q21" s="208">
        <f t="shared" si="6"/>
        <v>649631</v>
      </c>
      <c r="R21" s="134">
        <f t="shared" si="1"/>
        <v>35765021</v>
      </c>
      <c r="S21" s="134">
        <f t="shared" si="1"/>
        <v>30740740</v>
      </c>
      <c r="T21" s="134">
        <f t="shared" si="1"/>
        <v>19855438</v>
      </c>
    </row>
    <row r="22" spans="1:20" ht="15.75">
      <c r="A22" s="13" t="s">
        <v>513</v>
      </c>
      <c r="B22" s="8"/>
      <c r="C22" s="142"/>
      <c r="D22" s="142"/>
      <c r="E22" s="142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142">
        <f t="shared" si="1"/>
        <v>0</v>
      </c>
      <c r="S22" s="142">
        <f t="shared" si="1"/>
        <v>0</v>
      </c>
      <c r="T22" s="142">
        <f t="shared" si="1"/>
        <v>0</v>
      </c>
    </row>
    <row r="23" spans="1:20" ht="15.75">
      <c r="A23" s="13" t="s">
        <v>514</v>
      </c>
      <c r="B23" s="8"/>
      <c r="C23" s="142"/>
      <c r="D23" s="142"/>
      <c r="E23" s="142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142">
        <f t="shared" si="1"/>
        <v>0</v>
      </c>
      <c r="S23" s="142">
        <f t="shared" si="1"/>
        <v>0</v>
      </c>
      <c r="T23" s="142">
        <f t="shared" si="1"/>
        <v>0</v>
      </c>
    </row>
    <row r="24" spans="1:20" ht="15.75">
      <c r="A24" s="13" t="s">
        <v>900</v>
      </c>
      <c r="B24" s="8"/>
      <c r="C24" s="142">
        <v>0</v>
      </c>
      <c r="D24" s="142">
        <v>0</v>
      </c>
      <c r="E24" s="142">
        <v>0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142">
        <f t="shared" si="1"/>
        <v>0</v>
      </c>
      <c r="S24" s="142">
        <f t="shared" si="1"/>
        <v>0</v>
      </c>
      <c r="T24" s="142">
        <f t="shared" si="1"/>
        <v>0</v>
      </c>
    </row>
    <row r="25" spans="1:20" ht="15.75">
      <c r="A25" s="13" t="s">
        <v>662</v>
      </c>
      <c r="B25" s="8"/>
      <c r="C25" s="142"/>
      <c r="D25" s="142"/>
      <c r="E25" s="142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142">
        <f t="shared" si="1"/>
        <v>0</v>
      </c>
      <c r="S25" s="142"/>
      <c r="T25" s="142"/>
    </row>
    <row r="26" spans="1:20" ht="15.75">
      <c r="A26" s="13" t="s">
        <v>515</v>
      </c>
      <c r="B26" s="8"/>
      <c r="C26" s="142"/>
      <c r="D26" s="142"/>
      <c r="E26" s="142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142">
        <f t="shared" si="1"/>
        <v>0</v>
      </c>
      <c r="S26" s="142">
        <f t="shared" si="1"/>
        <v>0</v>
      </c>
      <c r="T26" s="142">
        <f t="shared" si="1"/>
        <v>0</v>
      </c>
    </row>
    <row r="27" spans="1:20" ht="15.75">
      <c r="A27" s="13" t="s">
        <v>516</v>
      </c>
      <c r="B27" s="8"/>
      <c r="C27" s="142"/>
      <c r="D27" s="142"/>
      <c r="E27" s="142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142">
        <f t="shared" si="1"/>
        <v>0</v>
      </c>
      <c r="S27" s="142">
        <f t="shared" si="1"/>
        <v>0</v>
      </c>
      <c r="T27" s="142">
        <f t="shared" si="1"/>
        <v>0</v>
      </c>
    </row>
    <row r="28" spans="1:20" ht="15.75">
      <c r="A28" s="13" t="s">
        <v>517</v>
      </c>
      <c r="B28" s="8"/>
      <c r="C28" s="142"/>
      <c r="D28" s="142"/>
      <c r="E28" s="142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142">
        <f t="shared" si="1"/>
        <v>0</v>
      </c>
      <c r="S28" s="142">
        <f t="shared" si="1"/>
        <v>0</v>
      </c>
      <c r="T28" s="142">
        <f t="shared" si="1"/>
        <v>0</v>
      </c>
    </row>
    <row r="29" spans="1:20" ht="15.75">
      <c r="A29" s="13" t="s">
        <v>899</v>
      </c>
      <c r="B29" s="8"/>
      <c r="C29" s="142">
        <v>89380000</v>
      </c>
      <c r="D29" s="142">
        <v>100295870</v>
      </c>
      <c r="E29" s="142">
        <v>82879854</v>
      </c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142">
        <f t="shared" si="1"/>
        <v>89380000</v>
      </c>
      <c r="S29" s="142">
        <f t="shared" si="1"/>
        <v>100295870</v>
      </c>
      <c r="T29" s="142">
        <f t="shared" si="1"/>
        <v>82879854</v>
      </c>
    </row>
    <row r="30" spans="1:20" ht="15.75">
      <c r="A30" s="13" t="s">
        <v>663</v>
      </c>
      <c r="B30" s="8"/>
      <c r="C30" s="142"/>
      <c r="D30" s="142"/>
      <c r="E30" s="142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142">
        <f t="shared" si="1"/>
        <v>0</v>
      </c>
      <c r="S30" s="142">
        <f t="shared" si="1"/>
        <v>0</v>
      </c>
      <c r="T30" s="142">
        <f t="shared" si="1"/>
        <v>0</v>
      </c>
    </row>
    <row r="31" spans="1:20" s="153" customFormat="1" ht="15">
      <c r="A31" s="15" t="s">
        <v>109</v>
      </c>
      <c r="B31" s="152" t="s">
        <v>110</v>
      </c>
      <c r="C31" s="134">
        <f>SUM(C22:C30)</f>
        <v>89380000</v>
      </c>
      <c r="D31" s="134">
        <f aca="true" t="shared" si="7" ref="D31:Q31">SUM(D22:D30)</f>
        <v>100295870</v>
      </c>
      <c r="E31" s="134">
        <f t="shared" si="7"/>
        <v>82879854</v>
      </c>
      <c r="F31" s="208">
        <f t="shared" si="7"/>
        <v>0</v>
      </c>
      <c r="G31" s="208">
        <f t="shared" si="7"/>
        <v>0</v>
      </c>
      <c r="H31" s="208">
        <f t="shared" si="7"/>
        <v>0</v>
      </c>
      <c r="I31" s="208">
        <f t="shared" si="7"/>
        <v>0</v>
      </c>
      <c r="J31" s="208">
        <f t="shared" si="7"/>
        <v>0</v>
      </c>
      <c r="K31" s="208">
        <f t="shared" si="7"/>
        <v>0</v>
      </c>
      <c r="L31" s="208">
        <f t="shared" si="7"/>
        <v>0</v>
      </c>
      <c r="M31" s="208">
        <f t="shared" si="7"/>
        <v>0</v>
      </c>
      <c r="N31" s="208">
        <f t="shared" si="7"/>
        <v>0</v>
      </c>
      <c r="O31" s="208">
        <f t="shared" si="7"/>
        <v>0</v>
      </c>
      <c r="P31" s="208">
        <f t="shared" si="7"/>
        <v>0</v>
      </c>
      <c r="Q31" s="208">
        <f t="shared" si="7"/>
        <v>0</v>
      </c>
      <c r="R31" s="134">
        <f t="shared" si="1"/>
        <v>89380000</v>
      </c>
      <c r="S31" s="134">
        <f t="shared" si="1"/>
        <v>100295870</v>
      </c>
      <c r="T31" s="134">
        <f t="shared" si="1"/>
        <v>82879854</v>
      </c>
    </row>
    <row r="32" spans="1:20" s="153" customFormat="1" ht="15">
      <c r="A32" s="15" t="s">
        <v>111</v>
      </c>
      <c r="B32" s="152" t="s">
        <v>112</v>
      </c>
      <c r="C32" s="134"/>
      <c r="D32" s="134"/>
      <c r="E32" s="134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134">
        <f t="shared" si="1"/>
        <v>0</v>
      </c>
      <c r="S32" s="134">
        <f t="shared" si="1"/>
        <v>0</v>
      </c>
      <c r="T32" s="134">
        <f t="shared" si="1"/>
        <v>0</v>
      </c>
    </row>
    <row r="33" spans="1:20" s="153" customFormat="1" ht="15">
      <c r="A33" s="15" t="s">
        <v>113</v>
      </c>
      <c r="B33" s="152" t="s">
        <v>114</v>
      </c>
      <c r="C33" s="134"/>
      <c r="D33" s="134"/>
      <c r="E33" s="134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134">
        <f t="shared" si="1"/>
        <v>0</v>
      </c>
      <c r="S33" s="134">
        <f t="shared" si="1"/>
        <v>0</v>
      </c>
      <c r="T33" s="134">
        <f t="shared" si="1"/>
        <v>0</v>
      </c>
    </row>
    <row r="34" spans="1:20" s="153" customFormat="1" ht="15">
      <c r="A34" s="15" t="s">
        <v>115</v>
      </c>
      <c r="B34" s="152" t="s">
        <v>116</v>
      </c>
      <c r="C34" s="134">
        <v>24133000</v>
      </c>
      <c r="D34" s="134">
        <v>27080284</v>
      </c>
      <c r="E34" s="134">
        <v>13659102</v>
      </c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134">
        <f>C34+F34+I34+L34+O34</f>
        <v>24133000</v>
      </c>
      <c r="S34" s="134">
        <f t="shared" si="1"/>
        <v>27080284</v>
      </c>
      <c r="T34" s="134">
        <f t="shared" si="1"/>
        <v>13659102</v>
      </c>
    </row>
    <row r="35" spans="1:20" s="153" customFormat="1" ht="15.75">
      <c r="A35" s="19" t="s">
        <v>341</v>
      </c>
      <c r="B35" s="155" t="s">
        <v>117</v>
      </c>
      <c r="C35" s="134">
        <f aca="true" t="shared" si="8" ref="C35:Q35">C34+C33+C32+C31</f>
        <v>113513000</v>
      </c>
      <c r="D35" s="134">
        <f t="shared" si="8"/>
        <v>127376154</v>
      </c>
      <c r="E35" s="134">
        <f t="shared" si="8"/>
        <v>96538956</v>
      </c>
      <c r="F35" s="208">
        <f t="shared" si="8"/>
        <v>0</v>
      </c>
      <c r="G35" s="208">
        <f t="shared" si="8"/>
        <v>0</v>
      </c>
      <c r="H35" s="208">
        <f t="shared" si="8"/>
        <v>0</v>
      </c>
      <c r="I35" s="208">
        <f t="shared" si="8"/>
        <v>0</v>
      </c>
      <c r="J35" s="208">
        <f t="shared" si="8"/>
        <v>0</v>
      </c>
      <c r="K35" s="208">
        <f t="shared" si="8"/>
        <v>0</v>
      </c>
      <c r="L35" s="208">
        <f t="shared" si="8"/>
        <v>0</v>
      </c>
      <c r="M35" s="208">
        <f t="shared" si="8"/>
        <v>0</v>
      </c>
      <c r="N35" s="208">
        <f t="shared" si="8"/>
        <v>0</v>
      </c>
      <c r="O35" s="208">
        <f t="shared" si="8"/>
        <v>0</v>
      </c>
      <c r="P35" s="208">
        <f t="shared" si="8"/>
        <v>0</v>
      </c>
      <c r="Q35" s="208">
        <f t="shared" si="8"/>
        <v>0</v>
      </c>
      <c r="R35" s="134">
        <f t="shared" si="1"/>
        <v>113513000</v>
      </c>
      <c r="S35" s="134">
        <f t="shared" si="1"/>
        <v>127376154</v>
      </c>
      <c r="T35" s="134">
        <f t="shared" si="1"/>
        <v>96538956</v>
      </c>
    </row>
    <row r="36" spans="6:18" ht="15"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113"/>
    </row>
    <row r="37" spans="6:18" ht="15"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113"/>
    </row>
    <row r="38" spans="1:18" ht="15">
      <c r="A38" s="156"/>
      <c r="B38" s="157"/>
      <c r="C38" s="165"/>
      <c r="D38" s="165"/>
      <c r="E38" s="165"/>
      <c r="F38" s="165"/>
      <c r="G38" s="165"/>
      <c r="H38" s="165"/>
      <c r="I38" s="205"/>
      <c r="J38" s="205"/>
      <c r="K38" s="205"/>
      <c r="L38" s="205"/>
      <c r="M38" s="205"/>
      <c r="N38" s="205"/>
      <c r="O38" s="205"/>
      <c r="P38" s="205"/>
      <c r="Q38" s="205"/>
      <c r="R38" s="113"/>
    </row>
    <row r="39" spans="1:18" ht="15">
      <c r="A39" s="158"/>
      <c r="B39" s="159"/>
      <c r="C39" s="132"/>
      <c r="D39" s="132"/>
      <c r="E39" s="132"/>
      <c r="F39" s="132"/>
      <c r="G39" s="132"/>
      <c r="H39" s="132"/>
      <c r="I39" s="205"/>
      <c r="J39" s="205"/>
      <c r="K39" s="205"/>
      <c r="L39" s="205"/>
      <c r="M39" s="205"/>
      <c r="N39" s="205"/>
      <c r="O39" s="205"/>
      <c r="P39" s="205"/>
      <c r="Q39" s="205"/>
      <c r="R39" s="113"/>
    </row>
    <row r="40" spans="1:18" ht="15">
      <c r="A40" s="158"/>
      <c r="B40" s="159"/>
      <c r="C40" s="132"/>
      <c r="D40" s="132"/>
      <c r="E40" s="132"/>
      <c r="F40" s="132"/>
      <c r="G40" s="132"/>
      <c r="H40" s="132"/>
      <c r="I40" s="205"/>
      <c r="J40" s="205"/>
      <c r="K40" s="205"/>
      <c r="L40" s="205"/>
      <c r="M40" s="205"/>
      <c r="N40" s="205"/>
      <c r="O40" s="205"/>
      <c r="P40" s="205"/>
      <c r="Q40" s="205"/>
      <c r="R40" s="113"/>
    </row>
    <row r="41" spans="1:18" ht="15">
      <c r="A41" s="158"/>
      <c r="B41" s="159"/>
      <c r="C41" s="132"/>
      <c r="D41" s="132"/>
      <c r="E41" s="132"/>
      <c r="F41" s="132"/>
      <c r="G41" s="132"/>
      <c r="H41" s="132"/>
      <c r="I41" s="205"/>
      <c r="J41" s="205"/>
      <c r="K41" s="205"/>
      <c r="L41" s="205"/>
      <c r="M41" s="205"/>
      <c r="N41" s="205"/>
      <c r="O41" s="205"/>
      <c r="P41" s="205"/>
      <c r="Q41" s="205"/>
      <c r="R41" s="113"/>
    </row>
    <row r="42" spans="1:18" ht="15">
      <c r="A42" s="158"/>
      <c r="B42" s="159"/>
      <c r="C42" s="132"/>
      <c r="D42" s="132"/>
      <c r="E42" s="132"/>
      <c r="F42" s="132"/>
      <c r="G42" s="132"/>
      <c r="H42" s="132"/>
      <c r="I42" s="205"/>
      <c r="J42" s="205"/>
      <c r="K42" s="205"/>
      <c r="L42" s="205"/>
      <c r="M42" s="205"/>
      <c r="N42" s="205"/>
      <c r="O42" s="205"/>
      <c r="P42" s="205"/>
      <c r="Q42" s="205"/>
      <c r="R42" s="113"/>
    </row>
    <row r="43" spans="1:18" ht="15">
      <c r="A43" s="160"/>
      <c r="B43" s="161"/>
      <c r="C43" s="132"/>
      <c r="D43" s="132"/>
      <c r="E43" s="132"/>
      <c r="F43" s="132"/>
      <c r="G43" s="132"/>
      <c r="H43" s="132"/>
      <c r="I43" s="205"/>
      <c r="J43" s="205"/>
      <c r="K43" s="205"/>
      <c r="L43" s="205"/>
      <c r="M43" s="205"/>
      <c r="N43" s="205"/>
      <c r="O43" s="205"/>
      <c r="P43" s="205"/>
      <c r="Q43" s="205"/>
      <c r="R43" s="113"/>
    </row>
    <row r="44" spans="1:18" ht="15">
      <c r="A44" s="160"/>
      <c r="B44" s="161"/>
      <c r="C44" s="132"/>
      <c r="D44" s="132"/>
      <c r="E44" s="132"/>
      <c r="F44" s="132"/>
      <c r="G44" s="132"/>
      <c r="H44" s="132"/>
      <c r="I44" s="205"/>
      <c r="J44" s="205"/>
      <c r="K44" s="205"/>
      <c r="L44" s="205"/>
      <c r="M44" s="205"/>
      <c r="N44" s="205"/>
      <c r="O44" s="205"/>
      <c r="P44" s="205"/>
      <c r="Q44" s="205"/>
      <c r="R44" s="113"/>
    </row>
    <row r="45" spans="1:18" ht="15">
      <c r="A45" s="160"/>
      <c r="B45" s="161"/>
      <c r="C45" s="132"/>
      <c r="D45" s="132"/>
      <c r="E45" s="132"/>
      <c r="F45" s="132"/>
      <c r="G45" s="132"/>
      <c r="H45" s="132"/>
      <c r="I45" s="205"/>
      <c r="J45" s="205"/>
      <c r="K45" s="205"/>
      <c r="L45" s="205"/>
      <c r="M45" s="205"/>
      <c r="N45" s="205"/>
      <c r="O45" s="205"/>
      <c r="P45" s="205"/>
      <c r="Q45" s="205"/>
      <c r="R45" s="113"/>
    </row>
    <row r="46" spans="1:18" ht="15">
      <c r="A46" s="160"/>
      <c r="B46" s="161"/>
      <c r="C46" s="132"/>
      <c r="D46" s="132"/>
      <c r="E46" s="132"/>
      <c r="F46" s="132"/>
      <c r="G46" s="132"/>
      <c r="H46" s="132"/>
      <c r="I46" s="205"/>
      <c r="J46" s="205"/>
      <c r="K46" s="205"/>
      <c r="L46" s="205"/>
      <c r="M46" s="205"/>
      <c r="N46" s="205"/>
      <c r="O46" s="205"/>
      <c r="P46" s="205"/>
      <c r="Q46" s="205"/>
      <c r="R46" s="113"/>
    </row>
    <row r="47" spans="1:18" ht="15">
      <c r="A47" s="160"/>
      <c r="B47" s="161"/>
      <c r="C47" s="132"/>
      <c r="D47" s="132"/>
      <c r="E47" s="132"/>
      <c r="F47" s="132"/>
      <c r="G47" s="132"/>
      <c r="H47" s="132"/>
      <c r="I47" s="205"/>
      <c r="J47" s="205"/>
      <c r="K47" s="205"/>
      <c r="L47" s="205"/>
      <c r="M47" s="205"/>
      <c r="N47" s="205"/>
      <c r="O47" s="205"/>
      <c r="P47" s="205"/>
      <c r="Q47" s="205"/>
      <c r="R47" s="113"/>
    </row>
    <row r="48" spans="1:18" ht="15">
      <c r="A48" s="160"/>
      <c r="B48" s="161"/>
      <c r="C48" s="132"/>
      <c r="D48" s="132"/>
      <c r="E48" s="132"/>
      <c r="F48" s="132"/>
      <c r="G48" s="132"/>
      <c r="H48" s="132"/>
      <c r="I48" s="205"/>
      <c r="J48" s="205"/>
      <c r="K48" s="205"/>
      <c r="L48" s="205"/>
      <c r="M48" s="205"/>
      <c r="N48" s="205"/>
      <c r="O48" s="205"/>
      <c r="P48" s="205"/>
      <c r="Q48" s="205"/>
      <c r="R48" s="113"/>
    </row>
    <row r="49" spans="1:18" ht="15">
      <c r="A49" s="160"/>
      <c r="B49" s="161"/>
      <c r="C49" s="132"/>
      <c r="D49" s="132"/>
      <c r="E49" s="132"/>
      <c r="F49" s="132"/>
      <c r="G49" s="132"/>
      <c r="H49" s="132"/>
      <c r="I49" s="205"/>
      <c r="J49" s="205"/>
      <c r="K49" s="205"/>
      <c r="L49" s="205"/>
      <c r="M49" s="205"/>
      <c r="N49" s="205"/>
      <c r="O49" s="205"/>
      <c r="P49" s="205"/>
      <c r="Q49" s="205"/>
      <c r="R49" s="113"/>
    </row>
    <row r="50" spans="1:18" ht="15">
      <c r="A50" s="160"/>
      <c r="B50" s="161"/>
      <c r="C50" s="132"/>
      <c r="D50" s="132"/>
      <c r="E50" s="132"/>
      <c r="F50" s="132"/>
      <c r="G50" s="132"/>
      <c r="H50" s="132"/>
      <c r="I50" s="205"/>
      <c r="J50" s="205"/>
      <c r="K50" s="205"/>
      <c r="L50" s="205"/>
      <c r="M50" s="205"/>
      <c r="N50" s="205"/>
      <c r="O50" s="205"/>
      <c r="P50" s="205"/>
      <c r="Q50" s="205"/>
      <c r="R50" s="113"/>
    </row>
    <row r="51" spans="1:18" ht="15">
      <c r="A51" s="160"/>
      <c r="B51" s="161"/>
      <c r="C51" s="132"/>
      <c r="D51" s="132"/>
      <c r="E51" s="132"/>
      <c r="F51" s="132"/>
      <c r="G51" s="132"/>
      <c r="H51" s="132"/>
      <c r="I51" s="205"/>
      <c r="J51" s="205"/>
      <c r="K51" s="205"/>
      <c r="L51" s="205"/>
      <c r="M51" s="205"/>
      <c r="N51" s="205"/>
      <c r="O51" s="205"/>
      <c r="P51" s="205"/>
      <c r="Q51" s="205"/>
      <c r="R51" s="113"/>
    </row>
    <row r="52" spans="1:18" ht="15">
      <c r="A52" s="160"/>
      <c r="B52" s="161"/>
      <c r="C52" s="132"/>
      <c r="D52" s="132"/>
      <c r="E52" s="132"/>
      <c r="F52" s="132"/>
      <c r="G52" s="132"/>
      <c r="H52" s="132"/>
      <c r="I52" s="205"/>
      <c r="J52" s="205"/>
      <c r="K52" s="205"/>
      <c r="L52" s="205"/>
      <c r="M52" s="205"/>
      <c r="N52" s="205"/>
      <c r="O52" s="205"/>
      <c r="P52" s="205"/>
      <c r="Q52" s="205"/>
      <c r="R52" s="113"/>
    </row>
    <row r="53" spans="1:18" ht="15">
      <c r="A53" s="162"/>
      <c r="B53" s="161"/>
      <c r="C53" s="132"/>
      <c r="D53" s="132"/>
      <c r="E53" s="132"/>
      <c r="F53" s="132"/>
      <c r="G53" s="132"/>
      <c r="H53" s="132"/>
      <c r="I53" s="205"/>
      <c r="J53" s="205"/>
      <c r="K53" s="205"/>
      <c r="L53" s="205"/>
      <c r="M53" s="205"/>
      <c r="N53" s="205"/>
      <c r="O53" s="205"/>
      <c r="P53" s="205"/>
      <c r="Q53" s="205"/>
      <c r="R53" s="113"/>
    </row>
    <row r="54" spans="1:18" ht="15">
      <c r="A54" s="162"/>
      <c r="B54" s="161"/>
      <c r="C54" s="132"/>
      <c r="D54" s="132"/>
      <c r="E54" s="132"/>
      <c r="F54" s="132"/>
      <c r="G54" s="132"/>
      <c r="H54" s="132"/>
      <c r="I54" s="205"/>
      <c r="J54" s="205"/>
      <c r="K54" s="205"/>
      <c r="L54" s="205"/>
      <c r="M54" s="205"/>
      <c r="N54" s="205"/>
      <c r="O54" s="205"/>
      <c r="P54" s="205"/>
      <c r="Q54" s="205"/>
      <c r="R54" s="113"/>
    </row>
    <row r="55" spans="1:18" ht="15">
      <c r="A55" s="162"/>
      <c r="B55" s="161"/>
      <c r="C55" s="132"/>
      <c r="D55" s="132"/>
      <c r="E55" s="132"/>
      <c r="F55" s="132"/>
      <c r="G55" s="132"/>
      <c r="H55" s="132"/>
      <c r="I55" s="205"/>
      <c r="J55" s="205"/>
      <c r="K55" s="205"/>
      <c r="L55" s="205"/>
      <c r="M55" s="205"/>
      <c r="N55" s="205"/>
      <c r="O55" s="205"/>
      <c r="P55" s="205"/>
      <c r="Q55" s="205"/>
      <c r="R55" s="113"/>
    </row>
    <row r="56" spans="1:18" ht="15">
      <c r="A56" s="160"/>
      <c r="B56" s="161"/>
      <c r="C56" s="132"/>
      <c r="D56" s="132"/>
      <c r="E56" s="132"/>
      <c r="F56" s="132"/>
      <c r="G56" s="132"/>
      <c r="H56" s="132"/>
      <c r="I56" s="205"/>
      <c r="J56" s="205"/>
      <c r="K56" s="205"/>
      <c r="L56" s="205"/>
      <c r="M56" s="205"/>
      <c r="N56" s="205"/>
      <c r="O56" s="205"/>
      <c r="P56" s="205"/>
      <c r="Q56" s="205"/>
      <c r="R56" s="113"/>
    </row>
    <row r="57" spans="1:18" ht="15.75">
      <c r="A57" s="163"/>
      <c r="B57" s="164"/>
      <c r="C57" s="132"/>
      <c r="D57" s="132"/>
      <c r="E57" s="132"/>
      <c r="F57" s="132"/>
      <c r="G57" s="132"/>
      <c r="H57" s="132"/>
      <c r="I57" s="205"/>
      <c r="J57" s="205"/>
      <c r="K57" s="205"/>
      <c r="L57" s="205"/>
      <c r="M57" s="205"/>
      <c r="N57" s="205"/>
      <c r="O57" s="205"/>
      <c r="P57" s="205"/>
      <c r="Q57" s="205"/>
      <c r="R57" s="113"/>
    </row>
    <row r="58" spans="1:18" ht="15.75">
      <c r="A58" s="163"/>
      <c r="B58" s="164"/>
      <c r="C58" s="132"/>
      <c r="D58" s="132"/>
      <c r="E58" s="132"/>
      <c r="F58" s="132"/>
      <c r="G58" s="132"/>
      <c r="H58" s="132"/>
      <c r="I58" s="205"/>
      <c r="J58" s="205"/>
      <c r="K58" s="205"/>
      <c r="L58" s="205"/>
      <c r="M58" s="205"/>
      <c r="N58" s="205"/>
      <c r="O58" s="205"/>
      <c r="P58" s="205"/>
      <c r="Q58" s="205"/>
      <c r="R58" s="113"/>
    </row>
    <row r="59" spans="1:18" ht="15.75">
      <c r="A59" s="163"/>
      <c r="B59" s="164"/>
      <c r="C59" s="132"/>
      <c r="D59" s="132"/>
      <c r="E59" s="132"/>
      <c r="F59" s="132"/>
      <c r="G59" s="132"/>
      <c r="H59" s="132"/>
      <c r="I59" s="205"/>
      <c r="J59" s="205"/>
      <c r="K59" s="205"/>
      <c r="L59" s="205"/>
      <c r="M59" s="205"/>
      <c r="N59" s="205"/>
      <c r="O59" s="205"/>
      <c r="P59" s="205"/>
      <c r="Q59" s="205"/>
      <c r="R59" s="113"/>
    </row>
    <row r="60" spans="1:18" ht="15.75">
      <c r="A60" s="163"/>
      <c r="B60" s="164"/>
      <c r="C60" s="132"/>
      <c r="D60" s="132"/>
      <c r="E60" s="132"/>
      <c r="F60" s="132"/>
      <c r="G60" s="132"/>
      <c r="H60" s="132"/>
      <c r="I60" s="205"/>
      <c r="J60" s="205"/>
      <c r="K60" s="205"/>
      <c r="L60" s="205"/>
      <c r="M60" s="205"/>
      <c r="N60" s="205"/>
      <c r="O60" s="205"/>
      <c r="P60" s="205"/>
      <c r="Q60" s="205"/>
      <c r="R60" s="113"/>
    </row>
    <row r="61" spans="1:18" ht="15.75">
      <c r="A61" s="163"/>
      <c r="B61" s="164"/>
      <c r="C61" s="132"/>
      <c r="D61" s="132"/>
      <c r="E61" s="132"/>
      <c r="F61" s="132"/>
      <c r="G61" s="132"/>
      <c r="H61" s="132"/>
      <c r="I61" s="205"/>
      <c r="J61" s="205"/>
      <c r="K61" s="205"/>
      <c r="L61" s="205"/>
      <c r="M61" s="205"/>
      <c r="N61" s="205"/>
      <c r="O61" s="205"/>
      <c r="P61" s="205"/>
      <c r="Q61" s="205"/>
      <c r="R61" s="113"/>
    </row>
    <row r="62" spans="1:18" ht="15">
      <c r="A62" s="160"/>
      <c r="B62" s="161"/>
      <c r="C62" s="132"/>
      <c r="D62" s="132"/>
      <c r="E62" s="132"/>
      <c r="F62" s="132"/>
      <c r="G62" s="132"/>
      <c r="H62" s="132"/>
      <c r="I62" s="205"/>
      <c r="J62" s="205"/>
      <c r="K62" s="205"/>
      <c r="L62" s="205"/>
      <c r="M62" s="205"/>
      <c r="N62" s="205"/>
      <c r="O62" s="205"/>
      <c r="P62" s="205"/>
      <c r="Q62" s="205"/>
      <c r="R62" s="113"/>
    </row>
    <row r="63" spans="1:18" ht="15">
      <c r="A63" s="160"/>
      <c r="B63" s="161"/>
      <c r="C63" s="132"/>
      <c r="D63" s="132"/>
      <c r="E63" s="132"/>
      <c r="F63" s="132"/>
      <c r="G63" s="132"/>
      <c r="H63" s="132"/>
      <c r="I63" s="205"/>
      <c r="J63" s="205"/>
      <c r="K63" s="205"/>
      <c r="L63" s="205"/>
      <c r="M63" s="205"/>
      <c r="N63" s="205"/>
      <c r="O63" s="205"/>
      <c r="P63" s="205"/>
      <c r="Q63" s="205"/>
      <c r="R63" s="113"/>
    </row>
    <row r="64" spans="1:18" ht="15">
      <c r="A64" s="160"/>
      <c r="B64" s="161"/>
      <c r="C64" s="132"/>
      <c r="D64" s="132"/>
      <c r="E64" s="132"/>
      <c r="F64" s="132"/>
      <c r="G64" s="132"/>
      <c r="H64" s="132"/>
      <c r="I64" s="205"/>
      <c r="J64" s="205"/>
      <c r="K64" s="205"/>
      <c r="L64" s="205"/>
      <c r="M64" s="205"/>
      <c r="N64" s="205"/>
      <c r="O64" s="205"/>
      <c r="P64" s="205"/>
      <c r="Q64" s="205"/>
      <c r="R64" s="113"/>
    </row>
    <row r="65" spans="1:18" ht="15">
      <c r="A65" s="160"/>
      <c r="B65" s="161"/>
      <c r="C65" s="132"/>
      <c r="D65" s="132"/>
      <c r="E65" s="132"/>
      <c r="F65" s="132"/>
      <c r="G65" s="132"/>
      <c r="H65" s="132"/>
      <c r="I65" s="205"/>
      <c r="J65" s="205"/>
      <c r="K65" s="205"/>
      <c r="L65" s="205"/>
      <c r="M65" s="205"/>
      <c r="N65" s="205"/>
      <c r="O65" s="205"/>
      <c r="P65" s="205"/>
      <c r="Q65" s="205"/>
      <c r="R65" s="113"/>
    </row>
    <row r="66" spans="1:18" ht="15">
      <c r="A66" s="160"/>
      <c r="B66" s="161"/>
      <c r="C66" s="132"/>
      <c r="D66" s="132"/>
      <c r="E66" s="132"/>
      <c r="F66" s="132"/>
      <c r="G66" s="132"/>
      <c r="H66" s="132"/>
      <c r="I66" s="205"/>
      <c r="J66" s="205"/>
      <c r="K66" s="205"/>
      <c r="L66" s="205"/>
      <c r="M66" s="205"/>
      <c r="N66" s="205"/>
      <c r="O66" s="205"/>
      <c r="P66" s="205"/>
      <c r="Q66" s="205"/>
      <c r="R66" s="113"/>
    </row>
    <row r="67" spans="1:18" ht="15">
      <c r="A67" s="160"/>
      <c r="B67" s="161"/>
      <c r="C67" s="132"/>
      <c r="D67" s="132"/>
      <c r="E67" s="132"/>
      <c r="F67" s="132"/>
      <c r="G67" s="132"/>
      <c r="H67" s="132"/>
      <c r="I67" s="205"/>
      <c r="J67" s="205"/>
      <c r="K67" s="205"/>
      <c r="L67" s="205"/>
      <c r="M67" s="205"/>
      <c r="N67" s="205"/>
      <c r="O67" s="205"/>
      <c r="P67" s="205"/>
      <c r="Q67" s="205"/>
      <c r="R67" s="113"/>
    </row>
    <row r="68" spans="1:18" ht="15">
      <c r="A68" s="160"/>
      <c r="B68" s="161"/>
      <c r="C68" s="132"/>
      <c r="D68" s="132"/>
      <c r="E68" s="132"/>
      <c r="F68" s="132"/>
      <c r="G68" s="132"/>
      <c r="H68" s="132"/>
      <c r="I68" s="205"/>
      <c r="J68" s="205"/>
      <c r="K68" s="205"/>
      <c r="L68" s="205"/>
      <c r="M68" s="205"/>
      <c r="N68" s="205"/>
      <c r="O68" s="205"/>
      <c r="P68" s="205"/>
      <c r="Q68" s="205"/>
      <c r="R68" s="113"/>
    </row>
    <row r="69" spans="1:18" ht="15">
      <c r="A69" s="160"/>
      <c r="B69" s="161"/>
      <c r="C69" s="132"/>
      <c r="D69" s="132"/>
      <c r="E69" s="132"/>
      <c r="F69" s="132"/>
      <c r="G69" s="132"/>
      <c r="H69" s="132"/>
      <c r="I69" s="205"/>
      <c r="J69" s="205"/>
      <c r="K69" s="205"/>
      <c r="L69" s="205"/>
      <c r="M69" s="205"/>
      <c r="N69" s="205"/>
      <c r="O69" s="205"/>
      <c r="P69" s="205"/>
      <c r="Q69" s="205"/>
      <c r="R69" s="113"/>
    </row>
    <row r="70" spans="1:18" ht="15">
      <c r="A70" s="160"/>
      <c r="B70" s="161"/>
      <c r="C70" s="132"/>
      <c r="D70" s="132"/>
      <c r="E70" s="132"/>
      <c r="F70" s="132"/>
      <c r="G70" s="132"/>
      <c r="H70" s="132"/>
      <c r="I70" s="205"/>
      <c r="J70" s="205"/>
      <c r="K70" s="205"/>
      <c r="L70" s="205"/>
      <c r="M70" s="205"/>
      <c r="N70" s="205"/>
      <c r="O70" s="205"/>
      <c r="P70" s="205"/>
      <c r="Q70" s="205"/>
      <c r="R70" s="113"/>
    </row>
    <row r="71" spans="1:18" ht="15">
      <c r="A71" s="160"/>
      <c r="B71" s="161"/>
      <c r="C71" s="132"/>
      <c r="D71" s="132"/>
      <c r="E71" s="132"/>
      <c r="F71" s="132"/>
      <c r="G71" s="132"/>
      <c r="H71" s="132"/>
      <c r="I71" s="205"/>
      <c r="J71" s="205"/>
      <c r="K71" s="205"/>
      <c r="L71" s="205"/>
      <c r="M71" s="205"/>
      <c r="N71" s="205"/>
      <c r="O71" s="205"/>
      <c r="P71" s="205"/>
      <c r="Q71" s="205"/>
      <c r="R71" s="113"/>
    </row>
    <row r="72" spans="1:18" ht="15">
      <c r="A72" s="160"/>
      <c r="B72" s="161"/>
      <c r="C72" s="132"/>
      <c r="D72" s="132"/>
      <c r="E72" s="132"/>
      <c r="F72" s="132"/>
      <c r="G72" s="132"/>
      <c r="H72" s="132"/>
      <c r="I72" s="205"/>
      <c r="J72" s="205"/>
      <c r="K72" s="205"/>
      <c r="L72" s="205"/>
      <c r="M72" s="205"/>
      <c r="N72" s="205"/>
      <c r="O72" s="205"/>
      <c r="P72" s="205"/>
      <c r="Q72" s="205"/>
      <c r="R72" s="113"/>
    </row>
    <row r="73" spans="1:18" ht="15.75">
      <c r="A73" s="163"/>
      <c r="B73" s="164"/>
      <c r="C73" s="132"/>
      <c r="D73" s="132"/>
      <c r="E73" s="132"/>
      <c r="F73" s="132"/>
      <c r="G73" s="132"/>
      <c r="H73" s="132"/>
      <c r="I73" s="205"/>
      <c r="J73" s="205"/>
      <c r="K73" s="205"/>
      <c r="L73" s="205"/>
      <c r="M73" s="205"/>
      <c r="N73" s="205"/>
      <c r="O73" s="205"/>
      <c r="P73" s="205"/>
      <c r="Q73" s="205"/>
      <c r="R73" s="113"/>
    </row>
    <row r="74" spans="2:18" ht="15">
      <c r="B74" s="4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113"/>
    </row>
    <row r="75" spans="2:17" ht="15">
      <c r="B75" s="4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</row>
    <row r="76" spans="2:17" ht="15">
      <c r="B76" s="4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</row>
    <row r="77" spans="2:17" ht="15">
      <c r="B77" s="4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</row>
    <row r="78" spans="2:17" ht="15">
      <c r="B78" s="4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</row>
    <row r="79" spans="2:17" ht="15">
      <c r="B79" s="4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</row>
  </sheetData>
  <sheetProtection/>
  <mergeCells count="11">
    <mergeCell ref="R6:T6"/>
    <mergeCell ref="A4:T4"/>
    <mergeCell ref="A3:T3"/>
    <mergeCell ref="A1:T1"/>
    <mergeCell ref="C6:E6"/>
    <mergeCell ref="F6:H6"/>
    <mergeCell ref="I6:K6"/>
    <mergeCell ref="A6:A7"/>
    <mergeCell ref="B6:B7"/>
    <mergeCell ref="L6:N6"/>
    <mergeCell ref="O6:Q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1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421875" style="0" customWidth="1"/>
    <col min="2" max="2" width="10.140625" style="0" customWidth="1"/>
    <col min="3" max="14" width="12.7109375" style="82" customWidth="1"/>
  </cols>
  <sheetData>
    <row r="1" spans="1:14" ht="15.75">
      <c r="A1" s="222" t="s">
        <v>933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ht="15.75">
      <c r="A2" s="96"/>
    </row>
    <row r="3" spans="1:14" ht="24" customHeight="1">
      <c r="A3" s="219" t="s">
        <v>885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23.25" customHeight="1">
      <c r="A4" s="221" t="s">
        <v>901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ht="18">
      <c r="A5" s="44"/>
    </row>
    <row r="7" spans="1:14" ht="60" customHeight="1">
      <c r="A7" s="2" t="s">
        <v>683</v>
      </c>
      <c r="B7" s="3" t="s">
        <v>684</v>
      </c>
      <c r="C7" s="243" t="s">
        <v>621</v>
      </c>
      <c r="D7" s="244"/>
      <c r="E7" s="243" t="s">
        <v>504</v>
      </c>
      <c r="F7" s="244"/>
      <c r="G7" s="243" t="s">
        <v>505</v>
      </c>
      <c r="H7" s="244"/>
      <c r="I7" s="243" t="s">
        <v>506</v>
      </c>
      <c r="J7" s="244"/>
      <c r="K7" s="243" t="s">
        <v>507</v>
      </c>
      <c r="L7" s="244"/>
      <c r="M7" s="245" t="s">
        <v>622</v>
      </c>
      <c r="N7" s="245"/>
    </row>
    <row r="8" spans="1:19" ht="25.5">
      <c r="A8" s="27"/>
      <c r="B8" s="27"/>
      <c r="C8" s="3" t="s">
        <v>637</v>
      </c>
      <c r="D8" s="3" t="s">
        <v>298</v>
      </c>
      <c r="E8" s="3" t="s">
        <v>637</v>
      </c>
      <c r="F8" s="3" t="s">
        <v>298</v>
      </c>
      <c r="G8" s="3" t="s">
        <v>637</v>
      </c>
      <c r="H8" s="3" t="s">
        <v>298</v>
      </c>
      <c r="I8" s="3" t="s">
        <v>637</v>
      </c>
      <c r="J8" s="3" t="s">
        <v>298</v>
      </c>
      <c r="K8" s="3" t="s">
        <v>637</v>
      </c>
      <c r="L8" s="3" t="s">
        <v>298</v>
      </c>
      <c r="M8" s="3" t="s">
        <v>637</v>
      </c>
      <c r="N8" s="3" t="s">
        <v>298</v>
      </c>
      <c r="O8" s="174"/>
      <c r="P8" s="174"/>
      <c r="Q8" s="174"/>
      <c r="R8" s="174"/>
      <c r="S8" s="23"/>
    </row>
    <row r="9" spans="1:14" ht="15">
      <c r="A9" s="27"/>
      <c r="B9" s="2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15">
      <c r="A10" s="27"/>
      <c r="B10" s="27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5">
      <c r="A11" s="27"/>
      <c r="B11" s="2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5">
      <c r="A12" s="15" t="s">
        <v>593</v>
      </c>
      <c r="B12" s="8" t="s">
        <v>93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5">
      <c r="A13" s="15"/>
      <c r="B13" s="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15">
      <c r="A14" s="15"/>
      <c r="B14" s="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ht="15">
      <c r="A15" s="15"/>
      <c r="B15" s="8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ht="15">
      <c r="A16" s="15"/>
      <c r="B16" s="8"/>
      <c r="C16" s="83">
        <v>16114000</v>
      </c>
      <c r="D16" s="83">
        <v>45545405</v>
      </c>
      <c r="E16" s="83"/>
      <c r="F16" s="83"/>
      <c r="G16" s="83"/>
      <c r="H16" s="83"/>
      <c r="I16" s="83"/>
      <c r="J16" s="83"/>
      <c r="K16" s="83"/>
      <c r="L16" s="83"/>
      <c r="M16" s="83">
        <f>SUM(C16+E16+G16+I16)</f>
        <v>16114000</v>
      </c>
      <c r="N16" s="83">
        <f>SUM(D16+F16+H16+J16)</f>
        <v>45545405</v>
      </c>
    </row>
    <row r="17" spans="1:14" ht="15">
      <c r="A17" s="15" t="s">
        <v>592</v>
      </c>
      <c r="B17" s="8" t="s">
        <v>93</v>
      </c>
      <c r="C17" s="83">
        <f>SUM(C16)</f>
        <v>16114000</v>
      </c>
      <c r="D17" s="83">
        <f>SUM(D16)</f>
        <v>45545405</v>
      </c>
      <c r="E17" s="83"/>
      <c r="F17" s="83"/>
      <c r="G17" s="83"/>
      <c r="H17" s="83"/>
      <c r="I17" s="83"/>
      <c r="J17" s="83"/>
      <c r="K17" s="83"/>
      <c r="L17" s="83"/>
      <c r="M17" s="83">
        <f>SUM(C17+E17+G17+I17)</f>
        <v>16114000</v>
      </c>
      <c r="N17" s="83">
        <f>SUM(D17+F17+H17+J17)</f>
        <v>45545405</v>
      </c>
    </row>
  </sheetData>
  <sheetProtection/>
  <mergeCells count="9">
    <mergeCell ref="A4:N4"/>
    <mergeCell ref="A1:N1"/>
    <mergeCell ref="C7:D7"/>
    <mergeCell ref="E7:F7"/>
    <mergeCell ref="G7:H7"/>
    <mergeCell ref="I7:J7"/>
    <mergeCell ref="K7:L7"/>
    <mergeCell ref="M7:N7"/>
    <mergeCell ref="A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3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64.28125" style="0" customWidth="1"/>
    <col min="3" max="3" width="14.7109375" style="0" customWidth="1"/>
    <col min="4" max="4" width="15.8515625" style="0" customWidth="1"/>
    <col min="5" max="5" width="13.57421875" style="0" customWidth="1"/>
    <col min="6" max="6" width="14.57421875" style="0" customWidth="1"/>
    <col min="7" max="7" width="20.28125" style="0" customWidth="1"/>
    <col min="8" max="8" width="19.28125" style="0" customWidth="1"/>
    <col min="9" max="9" width="17.00390625" style="0" customWidth="1"/>
    <col min="10" max="10" width="14.7109375" style="0" customWidth="1"/>
    <col min="11" max="11" width="14.8515625" style="0" customWidth="1"/>
    <col min="12" max="12" width="28.57421875" style="0" customWidth="1"/>
  </cols>
  <sheetData>
    <row r="1" spans="1:12" ht="15.75">
      <c r="A1" s="222" t="s">
        <v>934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ht="15.75">
      <c r="A2" s="96"/>
    </row>
    <row r="3" spans="1:12" ht="30" customHeight="1">
      <c r="A3" s="219" t="s">
        <v>885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46.5" customHeight="1">
      <c r="A4" s="221" t="s">
        <v>917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6.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ht="15">
      <c r="A6" s="4" t="s">
        <v>621</v>
      </c>
    </row>
    <row r="7" spans="1:12" ht="61.5" customHeight="1">
      <c r="A7" s="2" t="s">
        <v>683</v>
      </c>
      <c r="B7" s="3" t="s">
        <v>684</v>
      </c>
      <c r="C7" s="166" t="s">
        <v>595</v>
      </c>
      <c r="D7" s="166" t="s">
        <v>664</v>
      </c>
      <c r="E7" s="168" t="s">
        <v>665</v>
      </c>
      <c r="F7" s="166" t="s">
        <v>598</v>
      </c>
      <c r="G7" s="166" t="s">
        <v>599</v>
      </c>
      <c r="H7" s="166" t="s">
        <v>600</v>
      </c>
      <c r="I7" s="166" t="s">
        <v>606</v>
      </c>
      <c r="J7" s="166" t="s">
        <v>596</v>
      </c>
      <c r="K7" s="166" t="s">
        <v>597</v>
      </c>
      <c r="L7" s="166" t="s">
        <v>601</v>
      </c>
    </row>
    <row r="8" spans="1:12" ht="26.25">
      <c r="A8" s="85" t="s">
        <v>510</v>
      </c>
      <c r="B8" s="37"/>
      <c r="C8" s="167">
        <f>'beruházások felújítások'!R8</f>
        <v>10919000</v>
      </c>
      <c r="D8" s="167">
        <f>'beruházások felújítások'!S8</f>
        <v>0</v>
      </c>
      <c r="E8" s="167">
        <f>'beruházások felújítások'!T8</f>
        <v>0</v>
      </c>
      <c r="F8" s="167">
        <f>E8</f>
        <v>0</v>
      </c>
      <c r="G8" s="37"/>
      <c r="H8" s="58" t="s">
        <v>607</v>
      </c>
      <c r="I8" s="57"/>
      <c r="J8" s="37"/>
      <c r="K8" s="37"/>
      <c r="L8" s="37"/>
    </row>
    <row r="9" spans="1:12" ht="15.75">
      <c r="A9" s="85" t="s">
        <v>347</v>
      </c>
      <c r="B9" s="37"/>
      <c r="C9" s="167"/>
      <c r="D9" s="167"/>
      <c r="E9" s="167"/>
      <c r="F9" s="167"/>
      <c r="G9" s="37"/>
      <c r="H9" s="37"/>
      <c r="I9" s="37"/>
      <c r="J9" s="37"/>
      <c r="K9" s="37"/>
      <c r="L9" s="37"/>
    </row>
    <row r="10" spans="1:12" ht="15">
      <c r="A10" s="83" t="s">
        <v>661</v>
      </c>
      <c r="B10" s="37"/>
      <c r="C10" s="167"/>
      <c r="D10" s="167">
        <f>'beruházások felújítások'!S9</f>
        <v>69606</v>
      </c>
      <c r="E10" s="167">
        <f>'beruházások felújítások'!T9</f>
        <v>69606</v>
      </c>
      <c r="F10" s="167">
        <f aca="true" t="shared" si="0" ref="F10:F37">E10</f>
        <v>69606</v>
      </c>
      <c r="G10" s="37"/>
      <c r="H10" s="37"/>
      <c r="I10" s="37"/>
      <c r="J10" s="37"/>
      <c r="K10" s="37"/>
      <c r="L10" s="37"/>
    </row>
    <row r="11" spans="1:12" ht="15">
      <c r="A11" s="15" t="s">
        <v>95</v>
      </c>
      <c r="B11" s="6" t="s">
        <v>96</v>
      </c>
      <c r="C11" s="167">
        <f>'beruházások felújítások'!R10</f>
        <v>10919000</v>
      </c>
      <c r="D11" s="167">
        <f>'beruházások felújítások'!S10</f>
        <v>69606</v>
      </c>
      <c r="E11" s="167">
        <f>'beruházások felújítások'!T10</f>
        <v>69606</v>
      </c>
      <c r="F11" s="167">
        <f t="shared" si="0"/>
        <v>69606</v>
      </c>
      <c r="G11" s="37"/>
      <c r="H11" s="37"/>
      <c r="I11" s="37"/>
      <c r="J11" s="37"/>
      <c r="K11" s="37"/>
      <c r="L11" s="37"/>
    </row>
    <row r="12" spans="1:12" ht="15">
      <c r="A12" s="13" t="s">
        <v>511</v>
      </c>
      <c r="B12" s="6"/>
      <c r="C12" s="167">
        <f>'beruházások felújítások'!R11</f>
        <v>3937000</v>
      </c>
      <c r="D12" s="167"/>
      <c r="E12" s="167"/>
      <c r="F12" s="167"/>
      <c r="G12" s="37"/>
      <c r="H12" s="37"/>
      <c r="I12" s="37"/>
      <c r="J12" s="37"/>
      <c r="K12" s="37"/>
      <c r="L12" s="37"/>
    </row>
    <row r="13" spans="1:12" ht="15">
      <c r="A13" s="94" t="s">
        <v>348</v>
      </c>
      <c r="B13" s="6"/>
      <c r="C13" s="167"/>
      <c r="D13" s="167"/>
      <c r="E13" s="167"/>
      <c r="F13" s="167"/>
      <c r="G13" s="37"/>
      <c r="H13" s="37"/>
      <c r="I13" s="37"/>
      <c r="J13" s="37"/>
      <c r="K13" s="37"/>
      <c r="L13" s="37"/>
    </row>
    <row r="14" spans="1:12" ht="15">
      <c r="A14" s="15" t="s">
        <v>339</v>
      </c>
      <c r="B14" s="6" t="s">
        <v>97</v>
      </c>
      <c r="C14" s="167">
        <f>'beruházások felújítások'!R12</f>
        <v>3937000</v>
      </c>
      <c r="D14" s="167">
        <f>'beruházások felújítások'!S12</f>
        <v>15277371</v>
      </c>
      <c r="E14" s="167">
        <f>'beruházások felújítások'!T12</f>
        <v>9277371</v>
      </c>
      <c r="F14" s="167">
        <f t="shared" si="0"/>
        <v>9277371</v>
      </c>
      <c r="G14" s="37"/>
      <c r="H14" s="37"/>
      <c r="I14" s="37"/>
      <c r="J14" s="37"/>
      <c r="K14" s="37"/>
      <c r="L14" s="37"/>
    </row>
    <row r="15" spans="1:12" ht="15">
      <c r="A15" s="13" t="s">
        <v>519</v>
      </c>
      <c r="B15" s="6"/>
      <c r="C15" s="167">
        <f>'beruházások felújítások'!R13</f>
        <v>0</v>
      </c>
      <c r="D15" s="167">
        <f>'beruházások felújítások'!S13</f>
        <v>331021</v>
      </c>
      <c r="E15" s="167">
        <f>'beruházások felújítások'!T13</f>
        <v>310551</v>
      </c>
      <c r="F15" s="167">
        <f t="shared" si="0"/>
        <v>310551</v>
      </c>
      <c r="G15" s="37"/>
      <c r="H15" s="37"/>
      <c r="I15" s="37"/>
      <c r="J15" s="37"/>
      <c r="K15" s="37"/>
      <c r="L15" s="37"/>
    </row>
    <row r="16" spans="1:12" ht="15">
      <c r="A16" s="154" t="s">
        <v>98</v>
      </c>
      <c r="B16" s="6" t="s">
        <v>99</v>
      </c>
      <c r="C16" s="167">
        <f>'beruházások felújítások'!R14</f>
        <v>0</v>
      </c>
      <c r="D16" s="167">
        <f>'beruházások felújítások'!S14</f>
        <v>331021</v>
      </c>
      <c r="E16" s="167">
        <f>'beruházások felújítások'!T14</f>
        <v>310551</v>
      </c>
      <c r="F16" s="167">
        <f t="shared" si="0"/>
        <v>310551</v>
      </c>
      <c r="G16" s="37"/>
      <c r="H16" s="37"/>
      <c r="I16" s="37"/>
      <c r="J16" s="37"/>
      <c r="K16" s="37"/>
      <c r="L16" s="37"/>
    </row>
    <row r="17" spans="1:12" ht="15">
      <c r="A17" s="94" t="s">
        <v>348</v>
      </c>
      <c r="B17" s="6"/>
      <c r="C17" s="167">
        <f>'beruházások felújítások'!R15</f>
        <v>0</v>
      </c>
      <c r="D17" s="167"/>
      <c r="E17" s="167"/>
      <c r="F17" s="167"/>
      <c r="G17" s="37"/>
      <c r="H17" s="37"/>
      <c r="I17" s="37"/>
      <c r="J17" s="37"/>
      <c r="K17" s="37"/>
      <c r="L17" s="37"/>
    </row>
    <row r="18" spans="1:12" ht="15">
      <c r="A18" s="94" t="s">
        <v>660</v>
      </c>
      <c r="B18" s="6"/>
      <c r="C18" s="167">
        <f>'beruházások felújítások'!R16</f>
        <v>13306000</v>
      </c>
      <c r="D18" s="167">
        <f>'beruházások felújítások'!S16</f>
        <v>7961867</v>
      </c>
      <c r="E18" s="167">
        <f>'beruházások felújítások'!T16</f>
        <v>7961867</v>
      </c>
      <c r="F18" s="167">
        <f t="shared" si="0"/>
        <v>7961867</v>
      </c>
      <c r="G18" s="37"/>
      <c r="H18" s="37"/>
      <c r="I18" s="37"/>
      <c r="J18" s="37"/>
      <c r="K18" s="37"/>
      <c r="L18" s="37"/>
    </row>
    <row r="19" spans="1:12" ht="15">
      <c r="A19" s="15" t="s">
        <v>100</v>
      </c>
      <c r="B19" s="6" t="s">
        <v>101</v>
      </c>
      <c r="C19" s="167">
        <f>'beruházások felújítások'!R17</f>
        <v>13306000</v>
      </c>
      <c r="D19" s="167">
        <f>'beruházások felújítások'!S17</f>
        <v>7961867</v>
      </c>
      <c r="E19" s="167">
        <f>'beruházások felújítások'!T17</f>
        <v>7961867</v>
      </c>
      <c r="F19" s="167">
        <f t="shared" si="0"/>
        <v>7961867</v>
      </c>
      <c r="G19" s="37"/>
      <c r="H19" s="37"/>
      <c r="I19" s="37"/>
      <c r="J19" s="37"/>
      <c r="K19" s="37"/>
      <c r="L19" s="37"/>
    </row>
    <row r="20" spans="1:12" ht="15">
      <c r="A20" s="15" t="s">
        <v>102</v>
      </c>
      <c r="B20" s="6" t="s">
        <v>103</v>
      </c>
      <c r="C20" s="167"/>
      <c r="D20" s="167"/>
      <c r="E20" s="167"/>
      <c r="F20" s="167"/>
      <c r="G20" s="37"/>
      <c r="H20" s="37"/>
      <c r="I20" s="37"/>
      <c r="J20" s="37"/>
      <c r="K20" s="37"/>
      <c r="L20" s="37"/>
    </row>
    <row r="21" spans="1:12" ht="15">
      <c r="A21" s="154" t="s">
        <v>104</v>
      </c>
      <c r="B21" s="6" t="s">
        <v>105</v>
      </c>
      <c r="C21" s="167"/>
      <c r="D21" s="167"/>
      <c r="E21" s="167"/>
      <c r="F21" s="167"/>
      <c r="G21" s="37"/>
      <c r="H21" s="37"/>
      <c r="I21" s="37"/>
      <c r="J21" s="37"/>
      <c r="K21" s="37"/>
      <c r="L21" s="37"/>
    </row>
    <row r="22" spans="1:12" ht="25.5">
      <c r="A22" s="154" t="s">
        <v>106</v>
      </c>
      <c r="B22" s="6" t="s">
        <v>107</v>
      </c>
      <c r="C22" s="167">
        <f>'beruházások felújítások'!R20</f>
        <v>7603021</v>
      </c>
      <c r="D22" s="167">
        <f>'beruházások felújítások'!S20</f>
        <v>7100875</v>
      </c>
      <c r="E22" s="167">
        <f>'beruházások felújítások'!T20</f>
        <v>2236043</v>
      </c>
      <c r="F22" s="167">
        <f t="shared" si="0"/>
        <v>2236043</v>
      </c>
      <c r="G22" s="37"/>
      <c r="H22" s="37"/>
      <c r="I22" s="37"/>
      <c r="J22" s="37"/>
      <c r="K22" s="37"/>
      <c r="L22" s="37"/>
    </row>
    <row r="23" spans="1:12" ht="15.75">
      <c r="A23" s="19" t="s">
        <v>340</v>
      </c>
      <c r="B23" s="9" t="s">
        <v>108</v>
      </c>
      <c r="C23" s="167">
        <f>'beruházások felújítások'!R21</f>
        <v>35765021</v>
      </c>
      <c r="D23" s="167">
        <f>'beruházások felújítások'!S21</f>
        <v>30740740</v>
      </c>
      <c r="E23" s="167">
        <f>'beruházások felújítások'!T21</f>
        <v>19855438</v>
      </c>
      <c r="F23" s="167">
        <f t="shared" si="0"/>
        <v>19855438</v>
      </c>
      <c r="G23" s="37"/>
      <c r="H23" s="37"/>
      <c r="I23" s="37"/>
      <c r="J23" s="37"/>
      <c r="K23" s="37"/>
      <c r="L23" s="37"/>
    </row>
    <row r="24" spans="1:12" ht="15">
      <c r="A24" s="13" t="s">
        <v>513</v>
      </c>
      <c r="B24" s="8"/>
      <c r="C24" s="167">
        <f>'beruházások felújítások'!R22</f>
        <v>0</v>
      </c>
      <c r="D24" s="167"/>
      <c r="E24" s="167"/>
      <c r="F24" s="167"/>
      <c r="G24" s="37"/>
      <c r="H24" s="37"/>
      <c r="I24" s="37"/>
      <c r="J24" s="37"/>
      <c r="K24" s="37"/>
      <c r="L24" s="37"/>
    </row>
    <row r="25" spans="1:12" ht="15">
      <c r="A25" s="13" t="s">
        <v>514</v>
      </c>
      <c r="B25" s="8"/>
      <c r="C25" s="167">
        <f>'beruházások felújítások'!R23</f>
        <v>0</v>
      </c>
      <c r="D25" s="167"/>
      <c r="E25" s="167"/>
      <c r="F25" s="167"/>
      <c r="G25" s="37"/>
      <c r="H25" s="37"/>
      <c r="I25" s="37"/>
      <c r="J25" s="37"/>
      <c r="K25" s="37"/>
      <c r="L25" s="37"/>
    </row>
    <row r="26" spans="1:12" ht="15">
      <c r="A26" s="13" t="s">
        <v>512</v>
      </c>
      <c r="B26" s="8"/>
      <c r="C26" s="167">
        <f>'beruházások felújítások'!R24</f>
        <v>0</v>
      </c>
      <c r="D26" s="167"/>
      <c r="E26" s="167"/>
      <c r="F26" s="167"/>
      <c r="G26" s="37"/>
      <c r="H26" s="37"/>
      <c r="I26" s="37"/>
      <c r="J26" s="37"/>
      <c r="K26" s="37"/>
      <c r="L26" s="37"/>
    </row>
    <row r="27" spans="1:12" ht="15">
      <c r="A27" s="13" t="s">
        <v>662</v>
      </c>
      <c r="B27" s="8"/>
      <c r="C27" s="167">
        <f>'beruházások felújítások'!R25</f>
        <v>0</v>
      </c>
      <c r="D27" s="167"/>
      <c r="E27" s="167"/>
      <c r="F27" s="167"/>
      <c r="G27" s="37"/>
      <c r="H27" s="37"/>
      <c r="I27" s="37"/>
      <c r="J27" s="37"/>
      <c r="K27" s="37"/>
      <c r="L27" s="37"/>
    </row>
    <row r="28" spans="1:12" ht="15">
      <c r="A28" s="13" t="s">
        <v>515</v>
      </c>
      <c r="B28" s="8"/>
      <c r="C28" s="167">
        <f>'beruházások felújítások'!R26</f>
        <v>0</v>
      </c>
      <c r="D28" s="167"/>
      <c r="E28" s="167"/>
      <c r="F28" s="167"/>
      <c r="G28" s="37"/>
      <c r="H28" s="37"/>
      <c r="I28" s="37"/>
      <c r="J28" s="37"/>
      <c r="K28" s="37"/>
      <c r="L28" s="37"/>
    </row>
    <row r="29" spans="1:12" ht="15">
      <c r="A29" s="13" t="s">
        <v>516</v>
      </c>
      <c r="B29" s="8"/>
      <c r="C29" s="167">
        <f>'beruházások felújítások'!R27</f>
        <v>0</v>
      </c>
      <c r="D29" s="167">
        <f>'beruházások felújítások'!S27</f>
        <v>0</v>
      </c>
      <c r="E29" s="167">
        <f>'beruházások felújítások'!T27</f>
        <v>0</v>
      </c>
      <c r="F29" s="167">
        <f t="shared" si="0"/>
        <v>0</v>
      </c>
      <c r="G29" s="37"/>
      <c r="H29" s="37"/>
      <c r="I29" s="37"/>
      <c r="J29" s="37"/>
      <c r="K29" s="37"/>
      <c r="L29" s="37"/>
    </row>
    <row r="30" spans="1:12" ht="15">
      <c r="A30" s="13" t="s">
        <v>517</v>
      </c>
      <c r="B30" s="8"/>
      <c r="C30" s="167">
        <f>'beruházások felújítások'!R28</f>
        <v>0</v>
      </c>
      <c r="D30" s="167">
        <f>'beruházások felújítások'!S28</f>
        <v>0</v>
      </c>
      <c r="E30" s="167">
        <f>'beruházások felújítások'!T28</f>
        <v>0</v>
      </c>
      <c r="F30" s="167">
        <f t="shared" si="0"/>
        <v>0</v>
      </c>
      <c r="G30" s="37"/>
      <c r="H30" s="37"/>
      <c r="I30" s="37"/>
      <c r="J30" s="37"/>
      <c r="K30" s="37"/>
      <c r="L30" s="37"/>
    </row>
    <row r="31" spans="1:12" ht="15">
      <c r="A31" s="13" t="s">
        <v>518</v>
      </c>
      <c r="B31" s="8"/>
      <c r="C31" s="167">
        <f>'beruházások felújítások'!R29</f>
        <v>89380000</v>
      </c>
      <c r="D31" s="167"/>
      <c r="E31" s="167"/>
      <c r="F31" s="167"/>
      <c r="G31" s="37"/>
      <c r="H31" s="37"/>
      <c r="I31" s="37"/>
      <c r="J31" s="37"/>
      <c r="K31" s="37"/>
      <c r="L31" s="37"/>
    </row>
    <row r="32" spans="1:12" ht="15">
      <c r="A32" s="13" t="s">
        <v>663</v>
      </c>
      <c r="B32" s="8"/>
      <c r="C32" s="167"/>
      <c r="D32" s="167"/>
      <c r="E32" s="167"/>
      <c r="F32" s="167"/>
      <c r="G32" s="37"/>
      <c r="H32" s="37"/>
      <c r="I32" s="37"/>
      <c r="J32" s="37"/>
      <c r="K32" s="37"/>
      <c r="L32" s="37"/>
    </row>
    <row r="33" spans="1:12" ht="15">
      <c r="A33" s="15" t="s">
        <v>109</v>
      </c>
      <c r="B33" s="6" t="s">
        <v>110</v>
      </c>
      <c r="C33" s="167">
        <f>'beruházások felújítások'!R31</f>
        <v>89380000</v>
      </c>
      <c r="D33" s="167">
        <f>'beruházások felújítások'!S31</f>
        <v>100295870</v>
      </c>
      <c r="E33" s="167">
        <f>'beruházások felújítások'!T31</f>
        <v>82879854</v>
      </c>
      <c r="F33" s="167">
        <f t="shared" si="0"/>
        <v>82879854</v>
      </c>
      <c r="G33" s="37"/>
      <c r="H33" s="37"/>
      <c r="I33" s="37"/>
      <c r="J33" s="37"/>
      <c r="K33" s="37"/>
      <c r="L33" s="37"/>
    </row>
    <row r="34" spans="1:12" ht="15">
      <c r="A34" s="15" t="s">
        <v>111</v>
      </c>
      <c r="B34" s="6" t="s">
        <v>112</v>
      </c>
      <c r="C34" s="167"/>
      <c r="D34" s="167"/>
      <c r="E34" s="167"/>
      <c r="F34" s="167"/>
      <c r="G34" s="37"/>
      <c r="H34" s="37"/>
      <c r="I34" s="37"/>
      <c r="J34" s="37"/>
      <c r="K34" s="37"/>
      <c r="L34" s="37"/>
    </row>
    <row r="35" spans="1:12" ht="15">
      <c r="A35" s="15" t="s">
        <v>113</v>
      </c>
      <c r="B35" s="6" t="s">
        <v>114</v>
      </c>
      <c r="C35" s="167"/>
      <c r="D35" s="167"/>
      <c r="E35" s="167"/>
      <c r="F35" s="167"/>
      <c r="G35" s="37"/>
      <c r="H35" s="37"/>
      <c r="I35" s="37"/>
      <c r="J35" s="37"/>
      <c r="K35" s="37"/>
      <c r="L35" s="37"/>
    </row>
    <row r="36" spans="1:12" ht="15">
      <c r="A36" s="15" t="s">
        <v>115</v>
      </c>
      <c r="B36" s="6" t="s">
        <v>116</v>
      </c>
      <c r="C36" s="167">
        <f>'beruházások felújítások'!R34</f>
        <v>24133000</v>
      </c>
      <c r="D36" s="167">
        <f>'beruházások felújítások'!S34</f>
        <v>27080284</v>
      </c>
      <c r="E36" s="167">
        <f>'beruházások felújítások'!T34</f>
        <v>13659102</v>
      </c>
      <c r="F36" s="167">
        <f t="shared" si="0"/>
        <v>13659102</v>
      </c>
      <c r="G36" s="37"/>
      <c r="H36" s="37"/>
      <c r="I36" s="37"/>
      <c r="J36" s="37"/>
      <c r="K36" s="37"/>
      <c r="L36" s="37"/>
    </row>
    <row r="37" spans="1:12" ht="15.75">
      <c r="A37" s="19" t="s">
        <v>341</v>
      </c>
      <c r="B37" s="9" t="s">
        <v>117</v>
      </c>
      <c r="C37" s="167">
        <f>'beruházások felújítások'!R35</f>
        <v>113513000</v>
      </c>
      <c r="D37" s="167">
        <f>'beruházások felújítások'!S35</f>
        <v>127376154</v>
      </c>
      <c r="E37" s="167">
        <f>'beruházások felújítások'!T35</f>
        <v>96538956</v>
      </c>
      <c r="F37" s="167">
        <f t="shared" si="0"/>
        <v>96538956</v>
      </c>
      <c r="G37" s="37"/>
      <c r="H37" s="37"/>
      <c r="I37" s="37"/>
      <c r="J37" s="37"/>
      <c r="K37" s="37"/>
      <c r="L37" s="37"/>
    </row>
  </sheetData>
  <sheetProtection/>
  <mergeCells count="3">
    <mergeCell ref="A4:L4"/>
    <mergeCell ref="A3:L3"/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7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9.140625" style="82" customWidth="1"/>
    <col min="7" max="7" width="15.28125" style="82" customWidth="1"/>
    <col min="8" max="8" width="17.00390625" style="82" customWidth="1"/>
    <col min="9" max="9" width="16.28125" style="82" customWidth="1"/>
  </cols>
  <sheetData>
    <row r="1" spans="1:9" ht="15.75">
      <c r="A1" s="222" t="s">
        <v>935</v>
      </c>
      <c r="B1" s="222"/>
      <c r="C1" s="222"/>
      <c r="D1" s="222"/>
      <c r="E1" s="222"/>
      <c r="F1" s="222"/>
      <c r="G1" s="222"/>
      <c r="H1" s="222"/>
      <c r="I1" s="222"/>
    </row>
    <row r="2" ht="15.75">
      <c r="A2" s="96"/>
    </row>
    <row r="3" spans="1:8" ht="25.5" customHeight="1">
      <c r="A3" s="219" t="s">
        <v>885</v>
      </c>
      <c r="B3" s="223"/>
      <c r="C3" s="223"/>
      <c r="D3" s="223"/>
      <c r="E3" s="223"/>
      <c r="F3" s="223"/>
      <c r="G3" s="223"/>
      <c r="H3" s="223"/>
    </row>
    <row r="4" spans="1:9" ht="82.5" customHeight="1">
      <c r="A4" s="221" t="s">
        <v>918</v>
      </c>
      <c r="B4" s="227"/>
      <c r="C4" s="227"/>
      <c r="D4" s="227"/>
      <c r="E4" s="227"/>
      <c r="F4" s="227"/>
      <c r="G4" s="227"/>
      <c r="H4" s="227"/>
      <c r="I4" s="227"/>
    </row>
    <row r="5" spans="1:8" ht="20.25" customHeight="1">
      <c r="A5" s="61"/>
      <c r="B5" s="62"/>
      <c r="C5" s="62"/>
      <c r="D5" s="62"/>
      <c r="E5" s="62"/>
      <c r="F5" s="62"/>
      <c r="G5" s="62"/>
      <c r="H5" s="62"/>
    </row>
    <row r="6" ht="15">
      <c r="A6" s="4" t="s">
        <v>621</v>
      </c>
    </row>
    <row r="7" spans="1:9" ht="86.25" customHeight="1">
      <c r="A7" s="2" t="s">
        <v>683</v>
      </c>
      <c r="B7" s="3" t="s">
        <v>684</v>
      </c>
      <c r="C7" s="54" t="s">
        <v>596</v>
      </c>
      <c r="D7" s="54" t="s">
        <v>597</v>
      </c>
      <c r="E7" s="54" t="s">
        <v>602</v>
      </c>
      <c r="F7" s="211" t="s">
        <v>603</v>
      </c>
      <c r="G7" s="211" t="s">
        <v>657</v>
      </c>
      <c r="H7" s="211" t="s">
        <v>902</v>
      </c>
      <c r="I7" s="211" t="s">
        <v>903</v>
      </c>
    </row>
    <row r="8" spans="1:9" ht="15">
      <c r="A8" s="20" t="s">
        <v>424</v>
      </c>
      <c r="B8" s="13" t="s">
        <v>258</v>
      </c>
      <c r="C8" s="37"/>
      <c r="D8" s="37"/>
      <c r="E8" s="57"/>
      <c r="F8" s="83"/>
      <c r="G8" s="83"/>
      <c r="H8" s="83"/>
      <c r="I8" s="83"/>
    </row>
    <row r="9" spans="1:9" ht="15">
      <c r="A9" s="101" t="s">
        <v>131</v>
      </c>
      <c r="B9" s="101" t="s">
        <v>258</v>
      </c>
      <c r="C9" s="37"/>
      <c r="D9" s="37"/>
      <c r="E9" s="37"/>
      <c r="F9" s="83"/>
      <c r="G9" s="83"/>
      <c r="H9" s="83"/>
      <c r="I9" s="83"/>
    </row>
    <row r="10" spans="1:9" ht="30">
      <c r="A10" s="12" t="s">
        <v>259</v>
      </c>
      <c r="B10" s="13" t="s">
        <v>260</v>
      </c>
      <c r="C10" s="37"/>
      <c r="D10" s="37"/>
      <c r="E10" s="37"/>
      <c r="F10" s="83"/>
      <c r="G10" s="83"/>
      <c r="H10" s="83"/>
      <c r="I10" s="83"/>
    </row>
    <row r="11" spans="1:9" ht="15">
      <c r="A11" s="20" t="s">
        <v>473</v>
      </c>
      <c r="B11" s="13" t="s">
        <v>261</v>
      </c>
      <c r="C11" s="37"/>
      <c r="D11" s="37"/>
      <c r="E11" s="37"/>
      <c r="F11" s="83"/>
      <c r="G11" s="83"/>
      <c r="H11" s="83"/>
      <c r="I11" s="83"/>
    </row>
    <row r="12" spans="1:9" ht="15">
      <c r="A12" s="101" t="s">
        <v>131</v>
      </c>
      <c r="B12" s="101" t="s">
        <v>261</v>
      </c>
      <c r="C12" s="37"/>
      <c r="D12" s="37"/>
      <c r="E12" s="37"/>
      <c r="F12" s="83"/>
      <c r="G12" s="83"/>
      <c r="H12" s="83"/>
      <c r="I12" s="83"/>
    </row>
    <row r="13" spans="1:9" ht="15">
      <c r="A13" s="11" t="s">
        <v>444</v>
      </c>
      <c r="B13" s="15" t="s">
        <v>262</v>
      </c>
      <c r="C13" s="37"/>
      <c r="D13" s="37"/>
      <c r="E13" s="37"/>
      <c r="F13" s="83"/>
      <c r="G13" s="83"/>
      <c r="H13" s="83"/>
      <c r="I13" s="83"/>
    </row>
    <row r="14" spans="1:9" ht="15">
      <c r="A14" s="12" t="s">
        <v>474</v>
      </c>
      <c r="B14" s="13" t="s">
        <v>263</v>
      </c>
      <c r="C14" s="37"/>
      <c r="D14" s="37"/>
      <c r="E14" s="37"/>
      <c r="F14" s="83"/>
      <c r="G14" s="83"/>
      <c r="H14" s="83"/>
      <c r="I14" s="83"/>
    </row>
    <row r="15" spans="1:9" ht="15">
      <c r="A15" s="101" t="s">
        <v>139</v>
      </c>
      <c r="B15" s="101" t="s">
        <v>263</v>
      </c>
      <c r="C15" s="37"/>
      <c r="D15" s="37"/>
      <c r="E15" s="37"/>
      <c r="F15" s="83"/>
      <c r="G15" s="83"/>
      <c r="H15" s="83"/>
      <c r="I15" s="83"/>
    </row>
    <row r="16" spans="1:9" ht="15">
      <c r="A16" s="20" t="s">
        <v>264</v>
      </c>
      <c r="B16" s="13" t="s">
        <v>265</v>
      </c>
      <c r="C16" s="37"/>
      <c r="D16" s="37"/>
      <c r="E16" s="37"/>
      <c r="F16" s="83"/>
      <c r="G16" s="83"/>
      <c r="H16" s="83"/>
      <c r="I16" s="83"/>
    </row>
    <row r="17" spans="1:9" ht="15">
      <c r="A17" s="13" t="s">
        <v>475</v>
      </c>
      <c r="B17" s="13" t="s">
        <v>266</v>
      </c>
      <c r="C17" s="27"/>
      <c r="D17" s="27"/>
      <c r="E17" s="27"/>
      <c r="F17" s="83"/>
      <c r="G17" s="83"/>
      <c r="H17" s="83"/>
      <c r="I17" s="83"/>
    </row>
    <row r="18" spans="1:9" ht="15">
      <c r="A18" s="101" t="s">
        <v>140</v>
      </c>
      <c r="B18" s="101" t="s">
        <v>266</v>
      </c>
      <c r="C18" s="27"/>
      <c r="D18" s="27"/>
      <c r="E18" s="27"/>
      <c r="F18" s="83"/>
      <c r="G18" s="83"/>
      <c r="H18" s="83"/>
      <c r="I18" s="83"/>
    </row>
    <row r="19" spans="1:9" ht="15">
      <c r="A19" s="20" t="s">
        <v>267</v>
      </c>
      <c r="B19" s="13" t="s">
        <v>268</v>
      </c>
      <c r="C19" s="27"/>
      <c r="D19" s="27"/>
      <c r="E19" s="27"/>
      <c r="F19" s="83"/>
      <c r="G19" s="83"/>
      <c r="H19" s="83"/>
      <c r="I19" s="83"/>
    </row>
    <row r="20" spans="1:9" ht="15">
      <c r="A20" s="21" t="s">
        <v>445</v>
      </c>
      <c r="B20" s="15" t="s">
        <v>269</v>
      </c>
      <c r="C20" s="27"/>
      <c r="D20" s="27"/>
      <c r="E20" s="27"/>
      <c r="F20" s="83"/>
      <c r="G20" s="83"/>
      <c r="H20" s="83"/>
      <c r="I20" s="83"/>
    </row>
    <row r="21" spans="1:9" ht="15">
      <c r="A21" s="12" t="s">
        <v>284</v>
      </c>
      <c r="B21" s="13" t="s">
        <v>285</v>
      </c>
      <c r="C21" s="27"/>
      <c r="D21" s="27"/>
      <c r="E21" s="27"/>
      <c r="F21" s="83"/>
      <c r="G21" s="83"/>
      <c r="H21" s="83"/>
      <c r="I21" s="83"/>
    </row>
    <row r="22" spans="1:9" ht="15">
      <c r="A22" s="13" t="s">
        <v>286</v>
      </c>
      <c r="B22" s="13" t="s">
        <v>287</v>
      </c>
      <c r="C22" s="27"/>
      <c r="D22" s="27"/>
      <c r="E22" s="27"/>
      <c r="F22" s="83"/>
      <c r="G22" s="83"/>
      <c r="H22" s="83"/>
      <c r="I22" s="83"/>
    </row>
    <row r="23" spans="1:9" ht="15">
      <c r="A23" s="20" t="s">
        <v>288</v>
      </c>
      <c r="B23" s="13" t="s">
        <v>289</v>
      </c>
      <c r="C23" s="27"/>
      <c r="D23" s="27"/>
      <c r="E23" s="27"/>
      <c r="F23" s="83"/>
      <c r="G23" s="83"/>
      <c r="H23" s="83"/>
      <c r="I23" s="83"/>
    </row>
    <row r="24" spans="1:9" ht="15">
      <c r="A24" s="20" t="s">
        <v>429</v>
      </c>
      <c r="B24" s="13" t="s">
        <v>290</v>
      </c>
      <c r="C24" s="27"/>
      <c r="D24" s="27"/>
      <c r="E24" s="27"/>
      <c r="F24" s="83"/>
      <c r="G24" s="83"/>
      <c r="H24" s="83"/>
      <c r="I24" s="83"/>
    </row>
    <row r="25" spans="1:9" ht="15">
      <c r="A25" s="101" t="s">
        <v>165</v>
      </c>
      <c r="B25" s="101" t="s">
        <v>290</v>
      </c>
      <c r="C25" s="27"/>
      <c r="D25" s="27"/>
      <c r="E25" s="27"/>
      <c r="F25" s="83"/>
      <c r="G25" s="83"/>
      <c r="H25" s="83"/>
      <c r="I25" s="83"/>
    </row>
    <row r="26" spans="1:9" ht="15">
      <c r="A26" s="101" t="s">
        <v>166</v>
      </c>
      <c r="B26" s="101" t="s">
        <v>290</v>
      </c>
      <c r="C26" s="27"/>
      <c r="D26" s="27"/>
      <c r="E26" s="27"/>
      <c r="F26" s="83"/>
      <c r="G26" s="83"/>
      <c r="H26" s="83"/>
      <c r="I26" s="83"/>
    </row>
    <row r="27" spans="1:9" ht="15">
      <c r="A27" s="15" t="s">
        <v>167</v>
      </c>
      <c r="B27" s="15" t="s">
        <v>290</v>
      </c>
      <c r="C27" s="27"/>
      <c r="D27" s="27"/>
      <c r="E27" s="27"/>
      <c r="F27" s="83"/>
      <c r="G27" s="83"/>
      <c r="H27" s="83"/>
      <c r="I27" s="83"/>
    </row>
    <row r="28" spans="1:9" ht="15">
      <c r="A28" s="49" t="s">
        <v>448</v>
      </c>
      <c r="B28" s="45" t="s">
        <v>291</v>
      </c>
      <c r="C28" s="27"/>
      <c r="D28" s="27"/>
      <c r="E28" s="27"/>
      <c r="F28" s="83"/>
      <c r="G28" s="83"/>
      <c r="H28" s="83"/>
      <c r="I28" s="83"/>
    </row>
    <row r="29" spans="1:2" ht="15">
      <c r="A29" s="78"/>
      <c r="B29" s="79"/>
    </row>
    <row r="30" spans="1:9" ht="24.75" customHeight="1">
      <c r="A30" s="2" t="s">
        <v>683</v>
      </c>
      <c r="B30" s="3" t="s">
        <v>684</v>
      </c>
      <c r="C30" s="27"/>
      <c r="D30" s="27"/>
      <c r="E30" s="27"/>
      <c r="F30" s="83"/>
      <c r="G30" s="83"/>
      <c r="H30" s="83"/>
      <c r="I30" s="83"/>
    </row>
    <row r="31" spans="1:9" ht="26.25">
      <c r="A31" s="81" t="s">
        <v>656</v>
      </c>
      <c r="B31" s="35"/>
      <c r="C31" s="27"/>
      <c r="D31" s="27"/>
      <c r="E31" s="27"/>
      <c r="F31" s="83"/>
      <c r="G31" s="83"/>
      <c r="H31" s="83"/>
      <c r="I31" s="83"/>
    </row>
    <row r="32" spans="1:9" ht="15.75">
      <c r="A32" s="80" t="s">
        <v>650</v>
      </c>
      <c r="B32" s="35"/>
      <c r="C32" s="27"/>
      <c r="D32" s="27"/>
      <c r="E32" s="27"/>
      <c r="F32" s="210">
        <v>105425693</v>
      </c>
      <c r="G32" s="83"/>
      <c r="H32" s="83"/>
      <c r="I32" s="83"/>
    </row>
    <row r="33" spans="1:9" ht="31.5">
      <c r="A33" s="80" t="s">
        <v>651</v>
      </c>
      <c r="B33" s="35"/>
      <c r="C33" s="27"/>
      <c r="D33" s="27"/>
      <c r="E33" s="27"/>
      <c r="F33" s="210">
        <v>16217907</v>
      </c>
      <c r="G33" s="83"/>
      <c r="H33" s="83"/>
      <c r="I33" s="83"/>
    </row>
    <row r="34" spans="1:9" ht="15.75">
      <c r="A34" s="80" t="s">
        <v>652</v>
      </c>
      <c r="B34" s="35"/>
      <c r="C34" s="27"/>
      <c r="D34" s="27"/>
      <c r="E34" s="27"/>
      <c r="F34" s="210"/>
      <c r="G34" s="83"/>
      <c r="H34" s="83"/>
      <c r="I34" s="83"/>
    </row>
    <row r="35" spans="1:9" ht="31.5">
      <c r="A35" s="80" t="s">
        <v>653</v>
      </c>
      <c r="B35" s="35"/>
      <c r="C35" s="27"/>
      <c r="D35" s="27"/>
      <c r="E35" s="27"/>
      <c r="F35" s="210"/>
      <c r="G35" s="83"/>
      <c r="H35" s="83"/>
      <c r="I35" s="83"/>
    </row>
    <row r="36" spans="1:9" ht="15.75">
      <c r="A36" s="80" t="s">
        <v>654</v>
      </c>
      <c r="B36" s="35"/>
      <c r="C36" s="27"/>
      <c r="D36" s="27"/>
      <c r="E36" s="27"/>
      <c r="F36" s="210">
        <v>2168363</v>
      </c>
      <c r="G36" s="83"/>
      <c r="H36" s="83"/>
      <c r="I36" s="83"/>
    </row>
    <row r="37" spans="1:9" ht="15.75">
      <c r="A37" s="80" t="s">
        <v>655</v>
      </c>
      <c r="B37" s="35"/>
      <c r="C37" s="27"/>
      <c r="D37" s="27"/>
      <c r="E37" s="27"/>
      <c r="F37" s="210"/>
      <c r="G37" s="83"/>
      <c r="H37" s="83"/>
      <c r="I37" s="83"/>
    </row>
    <row r="38" spans="1:9" ht="15">
      <c r="A38" s="49" t="s">
        <v>636</v>
      </c>
      <c r="B38" s="35"/>
      <c r="C38" s="27"/>
      <c r="D38" s="27"/>
      <c r="E38" s="27"/>
      <c r="F38" s="210">
        <f>SUM(F32:F37)</f>
        <v>123811963</v>
      </c>
      <c r="G38" s="83"/>
      <c r="H38" s="83"/>
      <c r="I38" s="83"/>
    </row>
    <row r="39" spans="1:2" ht="15">
      <c r="A39" s="78"/>
      <c r="B39" s="79"/>
    </row>
    <row r="40" spans="1:2" ht="15">
      <c r="A40" s="78"/>
      <c r="B40" s="79"/>
    </row>
    <row r="41" spans="1:2" ht="15">
      <c r="A41" s="78"/>
      <c r="B41" s="79"/>
    </row>
    <row r="42" spans="1:2" ht="15">
      <c r="A42" s="78"/>
      <c r="B42" s="79"/>
    </row>
    <row r="43" spans="1:2" ht="15">
      <c r="A43" s="78"/>
      <c r="B43" s="79"/>
    </row>
    <row r="44" spans="1:2" ht="15">
      <c r="A44" s="78"/>
      <c r="B44" s="79"/>
    </row>
    <row r="45" spans="1:2" ht="15">
      <c r="A45" s="78"/>
      <c r="B45" s="79"/>
    </row>
    <row r="46" spans="1:2" ht="15">
      <c r="A46" s="78"/>
      <c r="B46" s="79"/>
    </row>
    <row r="47" spans="1:2" ht="15">
      <c r="A47" s="78"/>
      <c r="B47" s="79"/>
    </row>
    <row r="49" spans="1:5" ht="15">
      <c r="A49" s="4"/>
      <c r="B49" s="4"/>
      <c r="C49" s="4"/>
      <c r="D49" s="4"/>
      <c r="E49" s="4"/>
    </row>
    <row r="50" spans="1:5" ht="15">
      <c r="A50" s="59" t="s">
        <v>604</v>
      </c>
      <c r="B50" s="4"/>
      <c r="C50" s="4"/>
      <c r="D50" s="4"/>
      <c r="E50" s="4"/>
    </row>
    <row r="51" spans="1:5" ht="15.75">
      <c r="A51" s="60" t="s">
        <v>608</v>
      </c>
      <c r="B51" s="4"/>
      <c r="C51" s="4"/>
      <c r="D51" s="4"/>
      <c r="E51" s="4"/>
    </row>
    <row r="52" spans="1:5" ht="15.75">
      <c r="A52" s="60" t="s">
        <v>609</v>
      </c>
      <c r="B52" s="4"/>
      <c r="C52" s="4"/>
      <c r="D52" s="4"/>
      <c r="E52" s="4"/>
    </row>
    <row r="53" spans="1:5" ht="15.75">
      <c r="A53" s="60" t="s">
        <v>610</v>
      </c>
      <c r="B53" s="4"/>
      <c r="C53" s="4"/>
      <c r="D53" s="4"/>
      <c r="E53" s="4"/>
    </row>
    <row r="54" spans="1:5" ht="15.75">
      <c r="A54" s="60" t="s">
        <v>611</v>
      </c>
      <c r="B54" s="4"/>
      <c r="C54" s="4"/>
      <c r="D54" s="4"/>
      <c r="E54" s="4"/>
    </row>
    <row r="55" spans="1:5" ht="15.75">
      <c r="A55" s="60" t="s">
        <v>612</v>
      </c>
      <c r="B55" s="4"/>
      <c r="C55" s="4"/>
      <c r="D55" s="4"/>
      <c r="E55" s="4"/>
    </row>
    <row r="56" spans="1:5" ht="15">
      <c r="A56" s="59" t="s">
        <v>605</v>
      </c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8" ht="45.75" customHeight="1">
      <c r="A58" s="246" t="s">
        <v>613</v>
      </c>
      <c r="B58" s="247"/>
      <c r="C58" s="247"/>
      <c r="D58" s="247"/>
      <c r="E58" s="247"/>
      <c r="F58" s="247"/>
      <c r="G58" s="247"/>
      <c r="H58" s="247"/>
    </row>
    <row r="61" ht="15.75">
      <c r="A61" s="50" t="s">
        <v>615</v>
      </c>
    </row>
    <row r="62" ht="15.75">
      <c r="A62" s="60" t="s">
        <v>616</v>
      </c>
    </row>
    <row r="63" ht="15.75">
      <c r="A63" s="60" t="s">
        <v>617</v>
      </c>
    </row>
    <row r="64" ht="15.75">
      <c r="A64" s="60" t="s">
        <v>618</v>
      </c>
    </row>
    <row r="65" ht="15">
      <c r="A65" s="59" t="s">
        <v>614</v>
      </c>
    </row>
    <row r="66" ht="15.75">
      <c r="A66" s="60" t="s">
        <v>619</v>
      </c>
    </row>
    <row r="68" ht="15.75">
      <c r="A68" s="76" t="s">
        <v>648</v>
      </c>
    </row>
    <row r="69" ht="15.75">
      <c r="A69" s="76" t="s">
        <v>649</v>
      </c>
    </row>
    <row r="70" ht="15.75">
      <c r="A70" s="77" t="s">
        <v>650</v>
      </c>
    </row>
    <row r="71" ht="15.75">
      <c r="A71" s="77" t="s">
        <v>651</v>
      </c>
    </row>
    <row r="72" ht="15.75">
      <c r="A72" s="77" t="s">
        <v>652</v>
      </c>
    </row>
    <row r="73" ht="15.75">
      <c r="A73" s="77" t="s">
        <v>653</v>
      </c>
    </row>
    <row r="74" ht="15.75">
      <c r="A74" s="77" t="s">
        <v>654</v>
      </c>
    </row>
    <row r="75" ht="15.75">
      <c r="A75" s="77" t="s">
        <v>655</v>
      </c>
    </row>
  </sheetData>
  <sheetProtection/>
  <mergeCells count="4">
    <mergeCell ref="A58:H58"/>
    <mergeCell ref="A3:H3"/>
    <mergeCell ref="A4:I4"/>
    <mergeCell ref="A1:I1"/>
  </mergeCells>
  <hyperlinks>
    <hyperlink ref="A20" r:id="rId1" display="http://njt.hu/cgi_bin/njt_doc.cgi?docid=142896.245143#foot4"/>
    <hyperlink ref="A50" r:id="rId2" display="http://njt.hu/cgi_bin/njt_doc.cgi?docid=142896.245143#foot4"/>
    <hyperlink ref="A56" r:id="rId3" display="http://njt.hu/cgi_bin/njt_doc.cgi?docid=142896.245143#foot5"/>
    <hyperlink ref="A65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4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105" customWidth="1"/>
  </cols>
  <sheetData>
    <row r="1" spans="1:2" ht="15.75">
      <c r="A1" s="222" t="s">
        <v>936</v>
      </c>
      <c r="B1" s="222"/>
    </row>
    <row r="2" ht="15.75">
      <c r="A2" s="96"/>
    </row>
    <row r="3" spans="1:2" ht="27" customHeight="1">
      <c r="A3" s="219" t="s">
        <v>885</v>
      </c>
      <c r="B3" s="223"/>
    </row>
    <row r="4" spans="1:7" ht="71.25" customHeight="1">
      <c r="A4" s="221" t="s">
        <v>904</v>
      </c>
      <c r="B4" s="227"/>
      <c r="C4" s="66"/>
      <c r="D4" s="66"/>
      <c r="E4" s="66"/>
      <c r="F4" s="66"/>
      <c r="G4" s="66"/>
    </row>
    <row r="5" spans="1:7" ht="24" customHeight="1">
      <c r="A5" s="63"/>
      <c r="B5" s="175"/>
      <c r="C5" s="66"/>
      <c r="D5" s="66"/>
      <c r="E5" s="66"/>
      <c r="F5" s="66"/>
      <c r="G5" s="66"/>
    </row>
    <row r="6" ht="22.5" customHeight="1">
      <c r="A6" s="4" t="s">
        <v>621</v>
      </c>
    </row>
    <row r="7" spans="1:2" ht="18">
      <c r="A7" s="39" t="s">
        <v>346</v>
      </c>
      <c r="B7" s="176" t="s">
        <v>630</v>
      </c>
    </row>
    <row r="8" spans="1:2" ht="15">
      <c r="A8" s="37" t="s">
        <v>659</v>
      </c>
      <c r="B8" s="106"/>
    </row>
    <row r="9" spans="1:2" ht="15">
      <c r="A9" s="67" t="s">
        <v>666</v>
      </c>
      <c r="B9" s="106"/>
    </row>
    <row r="10" spans="1:2" ht="15">
      <c r="A10" s="37" t="s">
        <v>667</v>
      </c>
      <c r="B10" s="106"/>
    </row>
    <row r="11" spans="1:2" ht="15">
      <c r="A11" s="37" t="s">
        <v>668</v>
      </c>
      <c r="B11" s="106"/>
    </row>
    <row r="12" spans="1:2" ht="15">
      <c r="A12" s="37" t="s">
        <v>669</v>
      </c>
      <c r="B12" s="106"/>
    </row>
    <row r="13" spans="1:2" ht="15">
      <c r="A13" s="37" t="s">
        <v>670</v>
      </c>
      <c r="B13" s="106"/>
    </row>
    <row r="14" spans="1:2" ht="15">
      <c r="A14" s="37" t="s">
        <v>671</v>
      </c>
      <c r="B14" s="106"/>
    </row>
    <row r="15" spans="1:2" ht="15">
      <c r="A15" s="37" t="s">
        <v>672</v>
      </c>
      <c r="B15" s="106"/>
    </row>
    <row r="16" spans="1:2" ht="15">
      <c r="A16" s="65" t="s">
        <v>633</v>
      </c>
      <c r="B16" s="177">
        <f>SUM(B8:B15)</f>
        <v>0</v>
      </c>
    </row>
    <row r="17" spans="1:2" ht="30">
      <c r="A17" s="68" t="s">
        <v>625</v>
      </c>
      <c r="B17" s="106"/>
    </row>
    <row r="18" spans="1:2" ht="30">
      <c r="A18" s="68" t="s">
        <v>626</v>
      </c>
      <c r="B18" s="106"/>
    </row>
    <row r="19" spans="1:2" ht="15">
      <c r="A19" s="69" t="s">
        <v>627</v>
      </c>
      <c r="B19" s="106"/>
    </row>
    <row r="20" spans="1:2" ht="15">
      <c r="A20" s="69" t="s">
        <v>628</v>
      </c>
      <c r="B20" s="106"/>
    </row>
    <row r="21" spans="1:2" ht="15">
      <c r="A21" s="37" t="s">
        <v>631</v>
      </c>
      <c r="B21" s="106"/>
    </row>
    <row r="22" spans="1:2" ht="15">
      <c r="A22" s="45" t="s">
        <v>629</v>
      </c>
      <c r="B22" s="106"/>
    </row>
    <row r="23" spans="1:2" ht="31.5">
      <c r="A23" s="70" t="s">
        <v>632</v>
      </c>
      <c r="B23" s="178"/>
    </row>
    <row r="24" spans="1:2" ht="15.75">
      <c r="A24" s="40" t="s">
        <v>476</v>
      </c>
      <c r="B24" s="179">
        <f>SUM(B17:B23)</f>
        <v>0</v>
      </c>
    </row>
    <row r="27" spans="1:2" ht="18">
      <c r="A27" s="39" t="s">
        <v>624</v>
      </c>
      <c r="B27" s="180" t="s">
        <v>630</v>
      </c>
    </row>
    <row r="28" spans="1:2" ht="15">
      <c r="A28" s="37" t="s">
        <v>659</v>
      </c>
      <c r="B28" s="106"/>
    </row>
    <row r="29" spans="1:2" ht="15">
      <c r="A29" s="67" t="s">
        <v>666</v>
      </c>
      <c r="B29" s="106"/>
    </row>
    <row r="30" spans="1:2" ht="15">
      <c r="A30" s="37" t="s">
        <v>667</v>
      </c>
      <c r="B30" s="106"/>
    </row>
    <row r="31" spans="1:2" ht="15">
      <c r="A31" s="37" t="s">
        <v>668</v>
      </c>
      <c r="B31" s="106"/>
    </row>
    <row r="32" spans="1:2" ht="15">
      <c r="A32" s="37" t="s">
        <v>669</v>
      </c>
      <c r="B32" s="106"/>
    </row>
    <row r="33" spans="1:2" ht="15">
      <c r="A33" s="37" t="s">
        <v>670</v>
      </c>
      <c r="B33" s="106"/>
    </row>
    <row r="34" spans="1:2" ht="15">
      <c r="A34" s="37" t="s">
        <v>671</v>
      </c>
      <c r="B34" s="106"/>
    </row>
    <row r="35" spans="1:2" ht="15">
      <c r="A35" s="37" t="s">
        <v>672</v>
      </c>
      <c r="B35" s="106"/>
    </row>
    <row r="36" spans="1:2" ht="15">
      <c r="A36" s="65" t="s">
        <v>633</v>
      </c>
      <c r="B36" s="177"/>
    </row>
    <row r="37" spans="1:2" ht="30">
      <c r="A37" s="68" t="s">
        <v>625</v>
      </c>
      <c r="B37" s="106"/>
    </row>
    <row r="38" spans="1:2" ht="30">
      <c r="A38" s="68" t="s">
        <v>626</v>
      </c>
      <c r="B38" s="106"/>
    </row>
    <row r="39" spans="1:2" ht="15">
      <c r="A39" s="69" t="s">
        <v>627</v>
      </c>
      <c r="B39" s="106"/>
    </row>
    <row r="40" spans="1:2" ht="15">
      <c r="A40" s="69" t="s">
        <v>628</v>
      </c>
      <c r="B40" s="106"/>
    </row>
    <row r="41" spans="1:2" ht="15">
      <c r="A41" s="37" t="s">
        <v>631</v>
      </c>
      <c r="B41" s="106"/>
    </row>
    <row r="42" spans="1:2" ht="15">
      <c r="A42" s="45" t="s">
        <v>629</v>
      </c>
      <c r="B42" s="106"/>
    </row>
    <row r="43" spans="1:2" ht="31.5">
      <c r="A43" s="70" t="s">
        <v>632</v>
      </c>
      <c r="B43" s="178"/>
    </row>
    <row r="44" spans="1:2" ht="15.75">
      <c r="A44" s="40" t="s">
        <v>476</v>
      </c>
      <c r="B44" s="179"/>
    </row>
  </sheetData>
  <sheetProtection/>
  <mergeCells count="3">
    <mergeCell ref="A4:B4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1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8515625" style="182" customWidth="1"/>
    <col min="3" max="3" width="17.140625" style="105" customWidth="1"/>
    <col min="4" max="4" width="20.140625" style="105" customWidth="1"/>
    <col min="5" max="5" width="18.8515625" style="105" customWidth="1"/>
  </cols>
  <sheetData>
    <row r="1" spans="1:5" ht="15.75">
      <c r="A1" s="222" t="s">
        <v>955</v>
      </c>
      <c r="B1" s="222"/>
      <c r="C1" s="222"/>
      <c r="D1" s="222"/>
      <c r="E1" s="222"/>
    </row>
    <row r="2" ht="15.75">
      <c r="A2" s="184"/>
    </row>
    <row r="3" spans="1:5" ht="21" customHeight="1">
      <c r="A3" s="219" t="s">
        <v>885</v>
      </c>
      <c r="B3" s="220"/>
      <c r="C3" s="220"/>
      <c r="D3" s="220"/>
      <c r="E3" s="220"/>
    </row>
    <row r="4" spans="1:5" ht="18.75" customHeight="1">
      <c r="A4" s="221" t="s">
        <v>886</v>
      </c>
      <c r="B4" s="220"/>
      <c r="C4" s="220"/>
      <c r="D4" s="220"/>
      <c r="E4" s="220"/>
    </row>
    <row r="5" ht="18">
      <c r="A5" s="185"/>
    </row>
    <row r="6" ht="15">
      <c r="A6" s="186" t="s">
        <v>621</v>
      </c>
    </row>
    <row r="7" spans="1:5" ht="25.5">
      <c r="A7" s="3" t="s">
        <v>683</v>
      </c>
      <c r="B7" s="3" t="s">
        <v>684</v>
      </c>
      <c r="C7" s="114" t="s">
        <v>637</v>
      </c>
      <c r="D7" s="114" t="s">
        <v>298</v>
      </c>
      <c r="E7" s="114" t="s">
        <v>299</v>
      </c>
    </row>
    <row r="8" spans="1:5" ht="15">
      <c r="A8" s="30" t="s">
        <v>685</v>
      </c>
      <c r="B8" s="28" t="s">
        <v>686</v>
      </c>
      <c r="C8" s="106">
        <v>19536000</v>
      </c>
      <c r="D8" s="106">
        <v>23991115</v>
      </c>
      <c r="E8" s="106">
        <v>20544227</v>
      </c>
    </row>
    <row r="9" spans="1:5" ht="15">
      <c r="A9" s="30" t="s">
        <v>687</v>
      </c>
      <c r="B9" s="29" t="s">
        <v>688</v>
      </c>
      <c r="C9" s="106"/>
      <c r="D9" s="106"/>
      <c r="E9" s="106"/>
    </row>
    <row r="10" spans="1:5" ht="15">
      <c r="A10" s="30" t="s">
        <v>689</v>
      </c>
      <c r="B10" s="29" t="s">
        <v>690</v>
      </c>
      <c r="C10" s="106"/>
      <c r="D10" s="106"/>
      <c r="E10" s="106"/>
    </row>
    <row r="11" spans="1:5" ht="15">
      <c r="A11" s="30" t="s">
        <v>691</v>
      </c>
      <c r="B11" s="29" t="s">
        <v>692</v>
      </c>
      <c r="C11" s="106"/>
      <c r="D11" s="106"/>
      <c r="E11" s="106"/>
    </row>
    <row r="12" spans="1:5" ht="15">
      <c r="A12" s="30" t="s">
        <v>693</v>
      </c>
      <c r="B12" s="29" t="s">
        <v>694</v>
      </c>
      <c r="C12" s="106"/>
      <c r="D12" s="106"/>
      <c r="E12" s="106"/>
    </row>
    <row r="13" spans="1:5" ht="15">
      <c r="A13" s="30" t="s">
        <v>695</v>
      </c>
      <c r="B13" s="29" t="s">
        <v>696</v>
      </c>
      <c r="C13" s="106"/>
      <c r="D13" s="106"/>
      <c r="E13" s="106"/>
    </row>
    <row r="14" spans="1:5" ht="15">
      <c r="A14" s="30" t="s">
        <v>697</v>
      </c>
      <c r="B14" s="29" t="s">
        <v>698</v>
      </c>
      <c r="C14" s="106">
        <v>1112000</v>
      </c>
      <c r="D14" s="106">
        <v>1112000</v>
      </c>
      <c r="E14" s="106">
        <v>157070</v>
      </c>
    </row>
    <row r="15" spans="1:5" ht="15">
      <c r="A15" s="30" t="s">
        <v>699</v>
      </c>
      <c r="B15" s="29" t="s">
        <v>700</v>
      </c>
      <c r="C15" s="106"/>
      <c r="D15" s="106"/>
      <c r="E15" s="106"/>
    </row>
    <row r="16" spans="1:5" ht="15">
      <c r="A16" s="5" t="s">
        <v>701</v>
      </c>
      <c r="B16" s="29" t="s">
        <v>702</v>
      </c>
      <c r="C16" s="106">
        <v>130000</v>
      </c>
      <c r="D16" s="106">
        <v>130000</v>
      </c>
      <c r="E16" s="106">
        <v>69300</v>
      </c>
    </row>
    <row r="17" spans="1:5" ht="15">
      <c r="A17" s="5" t="s">
        <v>703</v>
      </c>
      <c r="B17" s="29" t="s">
        <v>704</v>
      </c>
      <c r="C17" s="106">
        <v>1000000</v>
      </c>
      <c r="D17" s="106">
        <v>1084186</v>
      </c>
      <c r="E17" s="106">
        <v>1084186</v>
      </c>
    </row>
    <row r="18" spans="1:5" ht="15">
      <c r="A18" s="5" t="s">
        <v>705</v>
      </c>
      <c r="B18" s="29" t="s">
        <v>706</v>
      </c>
      <c r="C18" s="106"/>
      <c r="D18" s="106"/>
      <c r="E18" s="106"/>
    </row>
    <row r="19" spans="1:5" ht="15">
      <c r="A19" s="5" t="s">
        <v>707</v>
      </c>
      <c r="B19" s="29" t="s">
        <v>708</v>
      </c>
      <c r="C19" s="106"/>
      <c r="D19" s="106"/>
      <c r="E19" s="106"/>
    </row>
    <row r="20" spans="1:5" ht="15">
      <c r="A20" s="5" t="s">
        <v>361</v>
      </c>
      <c r="B20" s="29" t="s">
        <v>709</v>
      </c>
      <c r="C20" s="106"/>
      <c r="D20" s="106">
        <v>1273000</v>
      </c>
      <c r="E20" s="106">
        <v>1060024</v>
      </c>
    </row>
    <row r="21" spans="1:5" ht="15">
      <c r="A21" s="31" t="s">
        <v>295</v>
      </c>
      <c r="B21" s="32" t="s">
        <v>710</v>
      </c>
      <c r="C21" s="106">
        <f>SUM(C8:C20)</f>
        <v>21778000</v>
      </c>
      <c r="D21" s="106">
        <f>SUM(D8:D20)</f>
        <v>27590301</v>
      </c>
      <c r="E21" s="106">
        <f>SUM(E8:E20)</f>
        <v>22914807</v>
      </c>
    </row>
    <row r="22" spans="1:5" ht="15">
      <c r="A22" s="5" t="s">
        <v>711</v>
      </c>
      <c r="B22" s="29" t="s">
        <v>712</v>
      </c>
      <c r="C22" s="106">
        <v>11542000</v>
      </c>
      <c r="D22" s="106">
        <v>12598000</v>
      </c>
      <c r="E22" s="106">
        <v>10739727</v>
      </c>
    </row>
    <row r="23" spans="1:5" ht="30">
      <c r="A23" s="5" t="s">
        <v>713</v>
      </c>
      <c r="B23" s="29" t="s">
        <v>714</v>
      </c>
      <c r="C23" s="106"/>
      <c r="D23" s="106">
        <v>2116610</v>
      </c>
      <c r="E23" s="106">
        <v>2116610</v>
      </c>
    </row>
    <row r="24" spans="1:5" ht="15">
      <c r="A24" s="5" t="s">
        <v>715</v>
      </c>
      <c r="B24" s="29" t="s">
        <v>716</v>
      </c>
      <c r="C24" s="106">
        <v>2538000</v>
      </c>
      <c r="D24" s="106">
        <v>609000</v>
      </c>
      <c r="E24" s="106">
        <v>140124</v>
      </c>
    </row>
    <row r="25" spans="1:5" ht="15">
      <c r="A25" s="7" t="s">
        <v>296</v>
      </c>
      <c r="B25" s="32" t="s">
        <v>717</v>
      </c>
      <c r="C25" s="106">
        <f>SUM(C22:C24)</f>
        <v>14080000</v>
      </c>
      <c r="D25" s="106">
        <f>SUM(D22:D24)</f>
        <v>15323610</v>
      </c>
      <c r="E25" s="106">
        <f>SUM(E22:E24)</f>
        <v>12996461</v>
      </c>
    </row>
    <row r="26" spans="1:5" ht="15">
      <c r="A26" s="47" t="s">
        <v>391</v>
      </c>
      <c r="B26" s="48" t="s">
        <v>718</v>
      </c>
      <c r="C26" s="106">
        <f>C25+C21</f>
        <v>35858000</v>
      </c>
      <c r="D26" s="106">
        <f>D25+D21</f>
        <v>42913911</v>
      </c>
      <c r="E26" s="106">
        <f>E25+E21</f>
        <v>35911268</v>
      </c>
    </row>
    <row r="27" spans="1:5" ht="30">
      <c r="A27" s="35" t="s">
        <v>362</v>
      </c>
      <c r="B27" s="48" t="s">
        <v>719</v>
      </c>
      <c r="C27" s="106">
        <v>9204000</v>
      </c>
      <c r="D27" s="106">
        <v>10110194</v>
      </c>
      <c r="E27" s="106">
        <v>8712884</v>
      </c>
    </row>
    <row r="28" spans="1:5" ht="15">
      <c r="A28" s="5" t="s">
        <v>720</v>
      </c>
      <c r="B28" s="29" t="s">
        <v>721</v>
      </c>
      <c r="C28" s="106">
        <v>294000</v>
      </c>
      <c r="D28" s="106">
        <v>297880</v>
      </c>
      <c r="E28" s="106">
        <v>15190</v>
      </c>
    </row>
    <row r="29" spans="1:5" ht="15">
      <c r="A29" s="5" t="s">
        <v>722</v>
      </c>
      <c r="B29" s="29" t="s">
        <v>723</v>
      </c>
      <c r="C29" s="106">
        <v>2882000</v>
      </c>
      <c r="D29" s="106">
        <v>11567829</v>
      </c>
      <c r="E29" s="106">
        <v>10014552</v>
      </c>
    </row>
    <row r="30" spans="1:5" ht="15">
      <c r="A30" s="5" t="s">
        <v>724</v>
      </c>
      <c r="B30" s="29" t="s">
        <v>725</v>
      </c>
      <c r="C30" s="106">
        <v>575000</v>
      </c>
      <c r="D30" s="106">
        <v>575000</v>
      </c>
      <c r="E30" s="106"/>
    </row>
    <row r="31" spans="1:5" ht="15">
      <c r="A31" s="7" t="s">
        <v>297</v>
      </c>
      <c r="B31" s="32" t="s">
        <v>726</v>
      </c>
      <c r="C31" s="106">
        <f>SUM(C28:C30)</f>
        <v>3751000</v>
      </c>
      <c r="D31" s="106">
        <f>SUM(D28:D30)</f>
        <v>12440709</v>
      </c>
      <c r="E31" s="106">
        <f>SUM(E28:E30)</f>
        <v>10029742</v>
      </c>
    </row>
    <row r="32" spans="1:5" ht="15">
      <c r="A32" s="5" t="s">
        <v>727</v>
      </c>
      <c r="B32" s="29" t="s">
        <v>728</v>
      </c>
      <c r="C32" s="106">
        <v>370000</v>
      </c>
      <c r="D32" s="106">
        <v>414640</v>
      </c>
      <c r="E32" s="106">
        <v>400721</v>
      </c>
    </row>
    <row r="33" spans="1:5" ht="15">
      <c r="A33" s="5" t="s">
        <v>729</v>
      </c>
      <c r="B33" s="29" t="s">
        <v>730</v>
      </c>
      <c r="C33" s="106">
        <v>900000</v>
      </c>
      <c r="D33" s="106">
        <v>998250</v>
      </c>
      <c r="E33" s="106">
        <v>988897</v>
      </c>
    </row>
    <row r="34" spans="1:5" ht="15" customHeight="1">
      <c r="A34" s="7" t="s">
        <v>392</v>
      </c>
      <c r="B34" s="32" t="s">
        <v>731</v>
      </c>
      <c r="C34" s="106">
        <f>SUM(C32:C33)</f>
        <v>1270000</v>
      </c>
      <c r="D34" s="106">
        <f>SUM(D32:D33)</f>
        <v>1412890</v>
      </c>
      <c r="E34" s="106">
        <f>SUM(E32:E33)</f>
        <v>1389618</v>
      </c>
    </row>
    <row r="35" spans="1:5" ht="15">
      <c r="A35" s="5" t="s">
        <v>732</v>
      </c>
      <c r="B35" s="29" t="s">
        <v>733</v>
      </c>
      <c r="C35" s="106">
        <v>7424000</v>
      </c>
      <c r="D35" s="106">
        <v>8568586</v>
      </c>
      <c r="E35" s="106">
        <v>8487348</v>
      </c>
    </row>
    <row r="36" spans="1:5" ht="15">
      <c r="A36" s="5" t="s">
        <v>734</v>
      </c>
      <c r="B36" s="29" t="s">
        <v>735</v>
      </c>
      <c r="C36" s="106"/>
      <c r="D36" s="106"/>
      <c r="E36" s="106"/>
    </row>
    <row r="37" spans="1:5" ht="15">
      <c r="A37" s="5" t="s">
        <v>363</v>
      </c>
      <c r="B37" s="29" t="s">
        <v>736</v>
      </c>
      <c r="C37" s="106">
        <v>280000</v>
      </c>
      <c r="D37" s="106">
        <v>882804</v>
      </c>
      <c r="E37" s="106">
        <v>882804</v>
      </c>
    </row>
    <row r="38" spans="1:5" ht="15">
      <c r="A38" s="5" t="s">
        <v>737</v>
      </c>
      <c r="B38" s="29" t="s">
        <v>738</v>
      </c>
      <c r="C38" s="106">
        <v>10627000</v>
      </c>
      <c r="D38" s="106">
        <v>10627000</v>
      </c>
      <c r="E38" s="106">
        <v>5171220</v>
      </c>
    </row>
    <row r="39" spans="1:5" ht="15">
      <c r="A39" s="10" t="s">
        <v>364</v>
      </c>
      <c r="B39" s="29" t="s">
        <v>739</v>
      </c>
      <c r="C39" s="106"/>
      <c r="D39" s="106"/>
      <c r="E39" s="106"/>
    </row>
    <row r="40" spans="1:5" ht="15">
      <c r="A40" s="5" t="s">
        <v>740</v>
      </c>
      <c r="B40" s="29" t="s">
        <v>741</v>
      </c>
      <c r="C40" s="106">
        <v>1710000</v>
      </c>
      <c r="D40" s="106">
        <v>3578617</v>
      </c>
      <c r="E40" s="106">
        <v>3195956</v>
      </c>
    </row>
    <row r="41" spans="1:5" ht="15">
      <c r="A41" s="5" t="s">
        <v>365</v>
      </c>
      <c r="B41" s="29" t="s">
        <v>742</v>
      </c>
      <c r="C41" s="106">
        <v>6031000</v>
      </c>
      <c r="D41" s="106">
        <v>6031000</v>
      </c>
      <c r="E41" s="106">
        <v>3774477</v>
      </c>
    </row>
    <row r="42" spans="1:5" ht="15">
      <c r="A42" s="7" t="s">
        <v>300</v>
      </c>
      <c r="B42" s="32" t="s">
        <v>743</v>
      </c>
      <c r="C42" s="106">
        <f>SUM(C35:C41)</f>
        <v>26072000</v>
      </c>
      <c r="D42" s="106">
        <f>SUM(D35:D41)</f>
        <v>29688007</v>
      </c>
      <c r="E42" s="106">
        <v>21511025</v>
      </c>
    </row>
    <row r="43" spans="1:5" ht="15">
      <c r="A43" s="5" t="s">
        <v>744</v>
      </c>
      <c r="B43" s="29" t="s">
        <v>745</v>
      </c>
      <c r="C43" s="106">
        <v>512000</v>
      </c>
      <c r="D43" s="106">
        <v>654890</v>
      </c>
      <c r="E43" s="106">
        <v>643900</v>
      </c>
    </row>
    <row r="44" spans="1:5" ht="15">
      <c r="A44" s="5" t="s">
        <v>746</v>
      </c>
      <c r="B44" s="29" t="s">
        <v>747</v>
      </c>
      <c r="C44" s="106">
        <v>390000</v>
      </c>
      <c r="D44" s="106">
        <v>390000</v>
      </c>
      <c r="E44" s="106">
        <v>267716</v>
      </c>
    </row>
    <row r="45" spans="1:5" ht="15">
      <c r="A45" s="7" t="s">
        <v>301</v>
      </c>
      <c r="B45" s="32" t="s">
        <v>748</v>
      </c>
      <c r="C45" s="106">
        <f>SUM(C43:C44)</f>
        <v>902000</v>
      </c>
      <c r="D45" s="106">
        <f>SUM(D43:D44)</f>
        <v>1044890</v>
      </c>
      <c r="E45" s="106">
        <f>SUM(E43:E44)</f>
        <v>911616</v>
      </c>
    </row>
    <row r="46" spans="1:5" ht="30">
      <c r="A46" s="5" t="s">
        <v>749</v>
      </c>
      <c r="B46" s="29" t="s">
        <v>750</v>
      </c>
      <c r="C46" s="106">
        <v>9652000</v>
      </c>
      <c r="D46" s="106">
        <v>9652000</v>
      </c>
      <c r="E46" s="106">
        <v>7808162</v>
      </c>
    </row>
    <row r="47" spans="1:5" ht="15">
      <c r="A47" s="5" t="s">
        <v>751</v>
      </c>
      <c r="B47" s="29" t="s">
        <v>752</v>
      </c>
      <c r="C47" s="106">
        <v>2920000</v>
      </c>
      <c r="D47" s="106">
        <v>7668000</v>
      </c>
      <c r="E47" s="106">
        <v>7668000</v>
      </c>
    </row>
    <row r="48" spans="1:5" ht="15">
      <c r="A48" s="5" t="s">
        <v>366</v>
      </c>
      <c r="B48" s="29" t="s">
        <v>753</v>
      </c>
      <c r="C48" s="106"/>
      <c r="D48" s="106">
        <v>4529</v>
      </c>
      <c r="E48" s="106"/>
    </row>
    <row r="49" spans="1:5" ht="15">
      <c r="A49" s="5" t="s">
        <v>367</v>
      </c>
      <c r="B49" s="29" t="s">
        <v>754</v>
      </c>
      <c r="C49" s="106"/>
      <c r="D49" s="106"/>
      <c r="E49" s="106"/>
    </row>
    <row r="50" spans="1:5" ht="15">
      <c r="A50" s="5" t="s">
        <v>755</v>
      </c>
      <c r="B50" s="29" t="s">
        <v>756</v>
      </c>
      <c r="C50" s="106">
        <v>896000</v>
      </c>
      <c r="D50" s="106">
        <v>4362716</v>
      </c>
      <c r="E50" s="106">
        <v>4362716</v>
      </c>
    </row>
    <row r="51" spans="1:5" ht="15">
      <c r="A51" s="7" t="s">
        <v>302</v>
      </c>
      <c r="B51" s="32" t="s">
        <v>757</v>
      </c>
      <c r="C51" s="106">
        <f>SUM(C46:C50)</f>
        <v>13468000</v>
      </c>
      <c r="D51" s="106">
        <f>SUM(D46:D50)</f>
        <v>21687245</v>
      </c>
      <c r="E51" s="106">
        <f>SUM(E46:E50)</f>
        <v>19838878</v>
      </c>
    </row>
    <row r="52" spans="1:5" ht="15">
      <c r="A52" s="35" t="s">
        <v>303</v>
      </c>
      <c r="B52" s="48" t="s">
        <v>758</v>
      </c>
      <c r="C52" s="106">
        <f>C31+C34+C42+C45+C51</f>
        <v>45463000</v>
      </c>
      <c r="D52" s="106">
        <f>D31+D34+D42+D45+D51</f>
        <v>66273741</v>
      </c>
      <c r="E52" s="106">
        <f>E31+E34+E42+E45+E51</f>
        <v>53680879</v>
      </c>
    </row>
    <row r="53" spans="1:5" ht="15">
      <c r="A53" s="13" t="s">
        <v>759</v>
      </c>
      <c r="B53" s="29" t="s">
        <v>760</v>
      </c>
      <c r="C53" s="106"/>
      <c r="D53" s="106"/>
      <c r="E53" s="106"/>
    </row>
    <row r="54" spans="1:5" ht="15">
      <c r="A54" s="13" t="s">
        <v>304</v>
      </c>
      <c r="B54" s="29" t="s">
        <v>761</v>
      </c>
      <c r="C54" s="106">
        <v>1030000</v>
      </c>
      <c r="D54" s="106">
        <v>1030000</v>
      </c>
      <c r="E54" s="106">
        <v>794600</v>
      </c>
    </row>
    <row r="55" spans="1:5" ht="15">
      <c r="A55" s="17" t="s">
        <v>368</v>
      </c>
      <c r="B55" s="29" t="s">
        <v>762</v>
      </c>
      <c r="C55" s="106"/>
      <c r="D55" s="106"/>
      <c r="E55" s="106"/>
    </row>
    <row r="56" spans="1:5" ht="30">
      <c r="A56" s="17" t="s">
        <v>369</v>
      </c>
      <c r="B56" s="29" t="s">
        <v>763</v>
      </c>
      <c r="C56" s="106"/>
      <c r="D56" s="106"/>
      <c r="E56" s="106"/>
    </row>
    <row r="57" spans="1:5" ht="30">
      <c r="A57" s="17" t="s">
        <v>370</v>
      </c>
      <c r="B57" s="29" t="s">
        <v>764</v>
      </c>
      <c r="C57" s="106"/>
      <c r="D57" s="106"/>
      <c r="E57" s="106"/>
    </row>
    <row r="58" spans="1:5" ht="15">
      <c r="A58" s="13" t="s">
        <v>371</v>
      </c>
      <c r="B58" s="29" t="s">
        <v>765</v>
      </c>
      <c r="C58" s="106"/>
      <c r="D58" s="106">
        <v>5400</v>
      </c>
      <c r="E58" s="106">
        <v>5400</v>
      </c>
    </row>
    <row r="59" spans="1:5" ht="15">
      <c r="A59" s="13" t="s">
        <v>372</v>
      </c>
      <c r="B59" s="29" t="s">
        <v>766</v>
      </c>
      <c r="C59" s="106"/>
      <c r="D59" s="106"/>
      <c r="E59" s="106"/>
    </row>
    <row r="60" spans="1:5" ht="15">
      <c r="A60" s="13" t="s">
        <v>373</v>
      </c>
      <c r="B60" s="29" t="s">
        <v>767</v>
      </c>
      <c r="C60" s="106">
        <v>4000000</v>
      </c>
      <c r="D60" s="106">
        <v>5478980</v>
      </c>
      <c r="E60" s="106">
        <v>2963199</v>
      </c>
    </row>
    <row r="61" spans="1:5" ht="15">
      <c r="A61" s="45" t="s">
        <v>332</v>
      </c>
      <c r="B61" s="48" t="s">
        <v>768</v>
      </c>
      <c r="C61" s="106">
        <f>SUM(C53:C60)</f>
        <v>5030000</v>
      </c>
      <c r="D61" s="106">
        <f>SUM(D53:D60)</f>
        <v>6514380</v>
      </c>
      <c r="E61" s="106">
        <f>SUM(E53:E60)</f>
        <v>3763199</v>
      </c>
    </row>
    <row r="62" spans="1:5" ht="15">
      <c r="A62" s="12" t="s">
        <v>374</v>
      </c>
      <c r="B62" s="29" t="s">
        <v>769</v>
      </c>
      <c r="C62" s="106"/>
      <c r="D62" s="106"/>
      <c r="E62" s="106"/>
    </row>
    <row r="63" spans="1:5" ht="15">
      <c r="A63" s="12" t="s">
        <v>770</v>
      </c>
      <c r="B63" s="29" t="s">
        <v>771</v>
      </c>
      <c r="C63" s="106"/>
      <c r="D63" s="106">
        <v>5382913</v>
      </c>
      <c r="E63" s="106">
        <v>5382913</v>
      </c>
    </row>
    <row r="64" spans="1:5" ht="30">
      <c r="A64" s="12" t="s">
        <v>772</v>
      </c>
      <c r="B64" s="29" t="s">
        <v>773</v>
      </c>
      <c r="C64" s="106"/>
      <c r="D64" s="106"/>
      <c r="E64" s="106"/>
    </row>
    <row r="65" spans="1:5" ht="30">
      <c r="A65" s="12" t="s">
        <v>333</v>
      </c>
      <c r="B65" s="29" t="s">
        <v>774</v>
      </c>
      <c r="C65" s="106"/>
      <c r="D65" s="106"/>
      <c r="E65" s="106"/>
    </row>
    <row r="66" spans="1:5" ht="30">
      <c r="A66" s="12" t="s">
        <v>375</v>
      </c>
      <c r="B66" s="29" t="s">
        <v>775</v>
      </c>
      <c r="C66" s="106"/>
      <c r="D66" s="106"/>
      <c r="E66" s="106"/>
    </row>
    <row r="67" spans="1:5" ht="30">
      <c r="A67" s="12" t="s">
        <v>335</v>
      </c>
      <c r="B67" s="29" t="s">
        <v>776</v>
      </c>
      <c r="C67" s="106">
        <v>159309000</v>
      </c>
      <c r="D67" s="106">
        <v>171228640</v>
      </c>
      <c r="E67" s="106">
        <v>149528641</v>
      </c>
    </row>
    <row r="68" spans="1:5" ht="30">
      <c r="A68" s="12" t="s">
        <v>376</v>
      </c>
      <c r="B68" s="29" t="s">
        <v>777</v>
      </c>
      <c r="C68" s="106"/>
      <c r="D68" s="106"/>
      <c r="E68" s="106"/>
    </row>
    <row r="69" spans="1:5" ht="30">
      <c r="A69" s="12" t="s">
        <v>377</v>
      </c>
      <c r="B69" s="29" t="s">
        <v>778</v>
      </c>
      <c r="C69" s="106"/>
      <c r="D69" s="106"/>
      <c r="E69" s="106"/>
    </row>
    <row r="70" spans="1:5" ht="15">
      <c r="A70" s="12" t="s">
        <v>779</v>
      </c>
      <c r="B70" s="29" t="s">
        <v>89</v>
      </c>
      <c r="C70" s="106"/>
      <c r="D70" s="106"/>
      <c r="E70" s="106"/>
    </row>
    <row r="71" spans="1:5" ht="15">
      <c r="A71" s="12" t="s">
        <v>90</v>
      </c>
      <c r="B71" s="29" t="s">
        <v>91</v>
      </c>
      <c r="C71" s="106"/>
      <c r="D71" s="106"/>
      <c r="E71" s="106"/>
    </row>
    <row r="72" spans="1:5" ht="30">
      <c r="A72" s="12" t="s">
        <v>378</v>
      </c>
      <c r="B72" s="29" t="s">
        <v>92</v>
      </c>
      <c r="C72" s="106">
        <v>3994000</v>
      </c>
      <c r="D72" s="106">
        <v>1294000</v>
      </c>
      <c r="E72" s="106"/>
    </row>
    <row r="73" spans="1:5" ht="15">
      <c r="A73" s="12" t="s">
        <v>590</v>
      </c>
      <c r="B73" s="29" t="s">
        <v>93</v>
      </c>
      <c r="C73" s="106"/>
      <c r="D73" s="106"/>
      <c r="E73" s="106"/>
    </row>
    <row r="74" spans="1:5" ht="15">
      <c r="A74" s="12" t="s">
        <v>591</v>
      </c>
      <c r="B74" s="29" t="s">
        <v>93</v>
      </c>
      <c r="C74" s="106">
        <v>16114000</v>
      </c>
      <c r="D74" s="106">
        <v>45545405</v>
      </c>
      <c r="E74" s="106"/>
    </row>
    <row r="75" spans="1:5" ht="15">
      <c r="A75" s="45" t="s">
        <v>338</v>
      </c>
      <c r="B75" s="48" t="s">
        <v>94</v>
      </c>
      <c r="C75" s="106">
        <f>SUM(C62:C74)</f>
        <v>179417000</v>
      </c>
      <c r="D75" s="106">
        <f>SUM(D62:D74)</f>
        <v>223450958</v>
      </c>
      <c r="E75" s="106">
        <f>SUM(E62:E74)</f>
        <v>154911554</v>
      </c>
    </row>
    <row r="76" spans="1:5" ht="15.75">
      <c r="A76" s="187" t="s">
        <v>539</v>
      </c>
      <c r="B76" s="48"/>
      <c r="C76" s="106">
        <f>C75+C61+C52+C27+C26</f>
        <v>274972000</v>
      </c>
      <c r="D76" s="106">
        <f>D75+D61+D52+D27+D26</f>
        <v>349263184</v>
      </c>
      <c r="E76" s="106">
        <f>E75+E61+E52+E27+E26</f>
        <v>256979784</v>
      </c>
    </row>
    <row r="77" spans="1:5" ht="15">
      <c r="A77" s="188" t="s">
        <v>95</v>
      </c>
      <c r="B77" s="29" t="s">
        <v>96</v>
      </c>
      <c r="C77" s="106">
        <v>10919000</v>
      </c>
      <c r="D77" s="106"/>
      <c r="E77" s="106"/>
    </row>
    <row r="78" spans="1:5" ht="15">
      <c r="A78" s="188" t="s">
        <v>379</v>
      </c>
      <c r="B78" s="29" t="s">
        <v>97</v>
      </c>
      <c r="C78" s="106">
        <v>3937000</v>
      </c>
      <c r="D78" s="106">
        <v>15277371</v>
      </c>
      <c r="E78" s="106">
        <v>9277371</v>
      </c>
    </row>
    <row r="79" spans="1:5" ht="15">
      <c r="A79" s="188" t="s">
        <v>98</v>
      </c>
      <c r="B79" s="29" t="s">
        <v>99</v>
      </c>
      <c r="C79" s="106"/>
      <c r="D79" s="106"/>
      <c r="E79" s="106"/>
    </row>
    <row r="80" spans="1:5" ht="15">
      <c r="A80" s="188" t="s">
        <v>100</v>
      </c>
      <c r="B80" s="29" t="s">
        <v>101</v>
      </c>
      <c r="C80" s="106">
        <v>13306000</v>
      </c>
      <c r="D80" s="106">
        <v>7305864</v>
      </c>
      <c r="E80" s="106">
        <v>7305864</v>
      </c>
    </row>
    <row r="81" spans="1:5" ht="15">
      <c r="A81" s="5" t="s">
        <v>102</v>
      </c>
      <c r="B81" s="29" t="s">
        <v>103</v>
      </c>
      <c r="C81" s="106"/>
      <c r="D81" s="106"/>
      <c r="E81" s="106"/>
    </row>
    <row r="82" spans="1:5" ht="15">
      <c r="A82" s="5" t="s">
        <v>104</v>
      </c>
      <c r="B82" s="29" t="s">
        <v>105</v>
      </c>
      <c r="C82" s="106"/>
      <c r="D82" s="106"/>
      <c r="E82" s="106"/>
    </row>
    <row r="83" spans="1:5" ht="30">
      <c r="A83" s="5" t="s">
        <v>106</v>
      </c>
      <c r="B83" s="29" t="s">
        <v>107</v>
      </c>
      <c r="C83" s="106">
        <v>7603000</v>
      </c>
      <c r="D83" s="106">
        <v>6883084</v>
      </c>
      <c r="E83" s="106">
        <v>2023779</v>
      </c>
    </row>
    <row r="84" spans="1:5" ht="15">
      <c r="A84" s="35" t="s">
        <v>340</v>
      </c>
      <c r="B84" s="48" t="s">
        <v>108</v>
      </c>
      <c r="C84" s="106">
        <f>SUM(C77:C83)</f>
        <v>35765000</v>
      </c>
      <c r="D84" s="106">
        <f>SUM(D77:D83)</f>
        <v>29466319</v>
      </c>
      <c r="E84" s="106">
        <f>SUM(E77:E83)</f>
        <v>18607014</v>
      </c>
    </row>
    <row r="85" spans="1:5" ht="15">
      <c r="A85" s="13" t="s">
        <v>109</v>
      </c>
      <c r="B85" s="29" t="s">
        <v>110</v>
      </c>
      <c r="C85" s="106">
        <v>89380000</v>
      </c>
      <c r="D85" s="106">
        <v>100295870</v>
      </c>
      <c r="E85" s="106">
        <v>82879854</v>
      </c>
    </row>
    <row r="86" spans="1:5" ht="15">
      <c r="A86" s="13" t="s">
        <v>111</v>
      </c>
      <c r="B86" s="29" t="s">
        <v>112</v>
      </c>
      <c r="C86" s="106"/>
      <c r="D86" s="106"/>
      <c r="E86" s="106"/>
    </row>
    <row r="87" spans="1:5" ht="15">
      <c r="A87" s="13" t="s">
        <v>113</v>
      </c>
      <c r="B87" s="29" t="s">
        <v>114</v>
      </c>
      <c r="C87" s="106"/>
      <c r="D87" s="106"/>
      <c r="E87" s="106"/>
    </row>
    <row r="88" spans="1:5" ht="30">
      <c r="A88" s="13" t="s">
        <v>115</v>
      </c>
      <c r="B88" s="29" t="s">
        <v>116</v>
      </c>
      <c r="C88" s="106">
        <v>24133000</v>
      </c>
      <c r="D88" s="106">
        <v>27080284</v>
      </c>
      <c r="E88" s="106">
        <v>13659102</v>
      </c>
    </row>
    <row r="89" spans="1:5" ht="15">
      <c r="A89" s="45" t="s">
        <v>341</v>
      </c>
      <c r="B89" s="48" t="s">
        <v>117</v>
      </c>
      <c r="C89" s="106">
        <f>SUM(C85:C88)</f>
        <v>113513000</v>
      </c>
      <c r="D89" s="106">
        <f>SUM(D85:D88)</f>
        <v>127376154</v>
      </c>
      <c r="E89" s="106">
        <f>SUM(E85:E88)</f>
        <v>96538956</v>
      </c>
    </row>
    <row r="90" spans="1:5" ht="30">
      <c r="A90" s="13" t="s">
        <v>118</v>
      </c>
      <c r="B90" s="29" t="s">
        <v>119</v>
      </c>
      <c r="C90" s="106"/>
      <c r="D90" s="106"/>
      <c r="E90" s="106"/>
    </row>
    <row r="91" spans="1:5" ht="30">
      <c r="A91" s="13" t="s">
        <v>380</v>
      </c>
      <c r="B91" s="29" t="s">
        <v>120</v>
      </c>
      <c r="C91" s="106"/>
      <c r="D91" s="106"/>
      <c r="E91" s="106"/>
    </row>
    <row r="92" spans="1:5" ht="30">
      <c r="A92" s="13" t="s">
        <v>381</v>
      </c>
      <c r="B92" s="29" t="s">
        <v>121</v>
      </c>
      <c r="C92" s="106"/>
      <c r="D92" s="106"/>
      <c r="E92" s="106"/>
    </row>
    <row r="93" spans="1:5" ht="30">
      <c r="A93" s="13" t="s">
        <v>382</v>
      </c>
      <c r="B93" s="29" t="s">
        <v>122</v>
      </c>
      <c r="C93" s="106"/>
      <c r="D93" s="106"/>
      <c r="E93" s="106"/>
    </row>
    <row r="94" spans="1:5" ht="30">
      <c r="A94" s="13" t="s">
        <v>383</v>
      </c>
      <c r="B94" s="29" t="s">
        <v>123</v>
      </c>
      <c r="C94" s="106"/>
      <c r="D94" s="106"/>
      <c r="E94" s="106"/>
    </row>
    <row r="95" spans="1:5" ht="30">
      <c r="A95" s="13" t="s">
        <v>384</v>
      </c>
      <c r="B95" s="29" t="s">
        <v>124</v>
      </c>
      <c r="C95" s="106"/>
      <c r="D95" s="106"/>
      <c r="E95" s="106"/>
    </row>
    <row r="96" spans="1:5" ht="15">
      <c r="A96" s="13" t="s">
        <v>125</v>
      </c>
      <c r="B96" s="29" t="s">
        <v>126</v>
      </c>
      <c r="C96" s="106">
        <v>600000</v>
      </c>
      <c r="D96" s="106">
        <v>600000</v>
      </c>
      <c r="E96" s="106">
        <v>600000</v>
      </c>
    </row>
    <row r="97" spans="1:5" ht="30">
      <c r="A97" s="13" t="s">
        <v>385</v>
      </c>
      <c r="B97" s="29" t="s">
        <v>127</v>
      </c>
      <c r="C97" s="106"/>
      <c r="D97" s="106"/>
      <c r="E97" s="106"/>
    </row>
    <row r="98" spans="1:5" ht="15">
      <c r="A98" s="45" t="s">
        <v>342</v>
      </c>
      <c r="B98" s="48" t="s">
        <v>128</v>
      </c>
      <c r="C98" s="106">
        <f>SUM(C90:C97)</f>
        <v>600000</v>
      </c>
      <c r="D98" s="106">
        <f>SUM(D90:D97)</f>
        <v>600000</v>
      </c>
      <c r="E98" s="106">
        <f>SUM(E90:E97)</f>
        <v>600000</v>
      </c>
    </row>
    <row r="99" spans="1:5" ht="31.5">
      <c r="A99" s="187" t="s">
        <v>538</v>
      </c>
      <c r="B99" s="48"/>
      <c r="C99" s="106">
        <f>C98+C89+C84</f>
        <v>149878000</v>
      </c>
      <c r="D99" s="106">
        <f>D98+D89+D84</f>
        <v>157442473</v>
      </c>
      <c r="E99" s="106">
        <f>E98+E89+E84</f>
        <v>115745970</v>
      </c>
    </row>
    <row r="100" spans="1:5" ht="15.75">
      <c r="A100" s="36" t="s">
        <v>393</v>
      </c>
      <c r="B100" s="34" t="s">
        <v>129</v>
      </c>
      <c r="C100" s="106">
        <f>C98+C89+C84+C75+C61+C52+C27+C26</f>
        <v>424850000</v>
      </c>
      <c r="D100" s="106">
        <f>D98+D89+D84+D75+D61+D52+D27+D26</f>
        <v>506705657</v>
      </c>
      <c r="E100" s="106">
        <f>E98+E89+E84+E75+E61+E52+E27+E26</f>
        <v>372725754</v>
      </c>
    </row>
    <row r="101" spans="1:24" ht="15">
      <c r="A101" s="13" t="s">
        <v>386</v>
      </c>
      <c r="B101" s="5" t="s">
        <v>130</v>
      </c>
      <c r="C101" s="107"/>
      <c r="D101" s="107"/>
      <c r="E101" s="10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3"/>
      <c r="X101" s="23"/>
    </row>
    <row r="102" spans="1:24" ht="30">
      <c r="A102" s="13" t="s">
        <v>133</v>
      </c>
      <c r="B102" s="5" t="s">
        <v>134</v>
      </c>
      <c r="C102" s="107"/>
      <c r="D102" s="107"/>
      <c r="E102" s="10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3"/>
      <c r="X102" s="23"/>
    </row>
    <row r="103" spans="1:24" ht="15">
      <c r="A103" s="13" t="s">
        <v>387</v>
      </c>
      <c r="B103" s="5" t="s">
        <v>135</v>
      </c>
      <c r="C103" s="107"/>
      <c r="D103" s="107"/>
      <c r="E103" s="10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23"/>
    </row>
    <row r="104" spans="1:24" ht="15">
      <c r="A104" s="15" t="s">
        <v>350</v>
      </c>
      <c r="B104" s="7" t="s">
        <v>137</v>
      </c>
      <c r="C104" s="108"/>
      <c r="D104" s="108"/>
      <c r="E104" s="10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3"/>
      <c r="X104" s="23"/>
    </row>
    <row r="105" spans="1:24" ht="15">
      <c r="A105" s="13" t="s">
        <v>388</v>
      </c>
      <c r="B105" s="5" t="s">
        <v>138</v>
      </c>
      <c r="C105" s="109"/>
      <c r="D105" s="109"/>
      <c r="E105" s="109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3"/>
      <c r="X105" s="23"/>
    </row>
    <row r="106" spans="1:24" ht="15">
      <c r="A106" s="13" t="s">
        <v>356</v>
      </c>
      <c r="B106" s="5" t="s">
        <v>141</v>
      </c>
      <c r="C106" s="109"/>
      <c r="D106" s="109"/>
      <c r="E106" s="10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3"/>
      <c r="X106" s="23"/>
    </row>
    <row r="107" spans="1:24" ht="15">
      <c r="A107" s="13" t="s">
        <v>142</v>
      </c>
      <c r="B107" s="5" t="s">
        <v>143</v>
      </c>
      <c r="C107" s="107"/>
      <c r="D107" s="107"/>
      <c r="E107" s="10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3"/>
      <c r="X107" s="23"/>
    </row>
    <row r="108" spans="1:24" ht="15">
      <c r="A108" s="13" t="s">
        <v>389</v>
      </c>
      <c r="B108" s="5" t="s">
        <v>144</v>
      </c>
      <c r="C108" s="107"/>
      <c r="D108" s="107"/>
      <c r="E108" s="10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3"/>
      <c r="X108" s="23"/>
    </row>
    <row r="109" spans="1:24" ht="15">
      <c r="A109" s="15" t="s">
        <v>353</v>
      </c>
      <c r="B109" s="7" t="s">
        <v>145</v>
      </c>
      <c r="C109" s="110"/>
      <c r="D109" s="110"/>
      <c r="E109" s="11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3"/>
      <c r="X109" s="23"/>
    </row>
    <row r="110" spans="1:24" ht="15">
      <c r="A110" s="13" t="s">
        <v>146</v>
      </c>
      <c r="B110" s="5" t="s">
        <v>147</v>
      </c>
      <c r="C110" s="109"/>
      <c r="D110" s="109"/>
      <c r="E110" s="10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3"/>
      <c r="X110" s="23"/>
    </row>
    <row r="111" spans="1:24" ht="15">
      <c r="A111" s="13" t="s">
        <v>148</v>
      </c>
      <c r="B111" s="5" t="s">
        <v>149</v>
      </c>
      <c r="C111" s="109"/>
      <c r="D111" s="111">
        <v>9863556</v>
      </c>
      <c r="E111" s="111">
        <v>9863556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3"/>
      <c r="X111" s="23"/>
    </row>
    <row r="112" spans="1:24" ht="15">
      <c r="A112" s="15" t="s">
        <v>150</v>
      </c>
      <c r="B112" s="7" t="s">
        <v>151</v>
      </c>
      <c r="C112" s="111">
        <v>161500000</v>
      </c>
      <c r="D112" s="111">
        <v>179073004</v>
      </c>
      <c r="E112" s="111">
        <v>174098424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3"/>
      <c r="X112" s="23"/>
    </row>
    <row r="113" spans="1:24" ht="15">
      <c r="A113" s="13" t="s">
        <v>152</v>
      </c>
      <c r="B113" s="5" t="s">
        <v>153</v>
      </c>
      <c r="C113" s="111"/>
      <c r="D113" s="111"/>
      <c r="E113" s="111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3"/>
      <c r="X113" s="23"/>
    </row>
    <row r="114" spans="1:24" ht="15">
      <c r="A114" s="13" t="s">
        <v>154</v>
      </c>
      <c r="B114" s="5" t="s">
        <v>155</v>
      </c>
      <c r="C114" s="109"/>
      <c r="D114" s="109"/>
      <c r="E114" s="10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3"/>
      <c r="X114" s="23"/>
    </row>
    <row r="115" spans="1:24" ht="15">
      <c r="A115" s="13" t="s">
        <v>156</v>
      </c>
      <c r="B115" s="5" t="s">
        <v>157</v>
      </c>
      <c r="C115" s="109"/>
      <c r="D115" s="109"/>
      <c r="E115" s="112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3"/>
      <c r="X115" s="23"/>
    </row>
    <row r="116" spans="1:24" ht="15">
      <c r="A116" s="45" t="s">
        <v>354</v>
      </c>
      <c r="B116" s="35" t="s">
        <v>158</v>
      </c>
      <c r="C116" s="118">
        <v>161500000</v>
      </c>
      <c r="D116" s="118">
        <v>188936560</v>
      </c>
      <c r="E116" s="118">
        <v>183961980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3"/>
      <c r="X116" s="23"/>
    </row>
    <row r="117" spans="1:24" ht="15">
      <c r="A117" s="13" t="s">
        <v>159</v>
      </c>
      <c r="B117" s="5" t="s">
        <v>160</v>
      </c>
      <c r="C117" s="109"/>
      <c r="D117" s="109"/>
      <c r="E117" s="109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3"/>
      <c r="X117" s="23"/>
    </row>
    <row r="118" spans="1:24" ht="15">
      <c r="A118" s="13" t="s">
        <v>161</v>
      </c>
      <c r="B118" s="5" t="s">
        <v>162</v>
      </c>
      <c r="C118" s="107"/>
      <c r="D118" s="107"/>
      <c r="E118" s="10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23"/>
    </row>
    <row r="119" spans="1:24" ht="15">
      <c r="A119" s="13" t="s">
        <v>390</v>
      </c>
      <c r="B119" s="5" t="s">
        <v>163</v>
      </c>
      <c r="C119" s="109"/>
      <c r="D119" s="109"/>
      <c r="E119" s="10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3"/>
      <c r="X119" s="23"/>
    </row>
    <row r="120" spans="1:24" ht="15">
      <c r="A120" s="13" t="s">
        <v>359</v>
      </c>
      <c r="B120" s="5" t="s">
        <v>164</v>
      </c>
      <c r="C120" s="109"/>
      <c r="D120" s="109"/>
      <c r="E120" s="109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3"/>
      <c r="X120" s="23"/>
    </row>
    <row r="121" spans="1:24" ht="15">
      <c r="A121" s="45" t="s">
        <v>360</v>
      </c>
      <c r="B121" s="35" t="s">
        <v>168</v>
      </c>
      <c r="C121" s="110"/>
      <c r="D121" s="110"/>
      <c r="E121" s="110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3"/>
      <c r="X121" s="23"/>
    </row>
    <row r="122" spans="1:24" ht="15">
      <c r="A122" s="13" t="s">
        <v>169</v>
      </c>
      <c r="B122" s="5" t="s">
        <v>170</v>
      </c>
      <c r="C122" s="107"/>
      <c r="D122" s="107"/>
      <c r="E122" s="10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3"/>
      <c r="X122" s="23"/>
    </row>
    <row r="123" spans="1:24" s="93" customFormat="1" ht="15.75">
      <c r="A123" s="43" t="s">
        <v>394</v>
      </c>
      <c r="B123" s="90" t="s">
        <v>171</v>
      </c>
      <c r="C123" s="118">
        <f>SUM(C116+C121+C122)</f>
        <v>161500000</v>
      </c>
      <c r="D123" s="118">
        <f>SUM(D116+D121+D122)</f>
        <v>188936560</v>
      </c>
      <c r="E123" s="118">
        <f>SUM(E116+E121+E122)</f>
        <v>183961980</v>
      </c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2"/>
      <c r="X123" s="92"/>
    </row>
    <row r="124" spans="1:24" ht="15.75">
      <c r="A124" s="189" t="s">
        <v>430</v>
      </c>
      <c r="B124" s="41"/>
      <c r="C124" s="106">
        <f>C123+C100</f>
        <v>586350000</v>
      </c>
      <c r="D124" s="106">
        <f>D123+D100</f>
        <v>695642217</v>
      </c>
      <c r="E124" s="106">
        <f>E123+E100</f>
        <v>556687734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2:24" ht="15">
      <c r="B125" s="23"/>
      <c r="C125" s="113"/>
      <c r="D125" s="113"/>
      <c r="E125" s="1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2:24" ht="15">
      <c r="B126" s="23"/>
      <c r="C126" s="113"/>
      <c r="D126" s="113"/>
      <c r="E126" s="1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2:24" ht="15">
      <c r="B127" s="23"/>
      <c r="C127" s="113"/>
      <c r="D127" s="113"/>
      <c r="E127" s="1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2:24" ht="15">
      <c r="B128" s="23"/>
      <c r="C128" s="113"/>
      <c r="D128" s="113"/>
      <c r="E128" s="1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2:24" ht="15">
      <c r="B129" s="23"/>
      <c r="C129" s="113"/>
      <c r="D129" s="113"/>
      <c r="E129" s="1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2:24" ht="15">
      <c r="B130" s="23"/>
      <c r="C130" s="113"/>
      <c r="D130" s="113"/>
      <c r="E130" s="1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2:24" ht="15">
      <c r="B131" s="23"/>
      <c r="C131" s="113"/>
      <c r="D131" s="113"/>
      <c r="E131" s="1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2:24" ht="15">
      <c r="B132" s="23"/>
      <c r="C132" s="113"/>
      <c r="D132" s="113"/>
      <c r="E132" s="1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2:24" ht="15">
      <c r="B133" s="23"/>
      <c r="C133" s="113"/>
      <c r="D133" s="113"/>
      <c r="E133" s="1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2:24" ht="15">
      <c r="B134" s="23"/>
      <c r="C134" s="113"/>
      <c r="D134" s="113"/>
      <c r="E134" s="1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2:24" ht="15">
      <c r="B135" s="23"/>
      <c r="C135" s="113"/>
      <c r="D135" s="113"/>
      <c r="E135" s="1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2:24" ht="15">
      <c r="B136" s="23"/>
      <c r="C136" s="113"/>
      <c r="D136" s="113"/>
      <c r="E136" s="1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2:24" ht="15">
      <c r="B137" s="23"/>
      <c r="C137" s="113"/>
      <c r="D137" s="113"/>
      <c r="E137" s="1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2:24" ht="15">
      <c r="B138" s="23"/>
      <c r="C138" s="113"/>
      <c r="D138" s="113"/>
      <c r="E138" s="1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2:24" ht="15">
      <c r="B139" s="23"/>
      <c r="C139" s="113"/>
      <c r="D139" s="113"/>
      <c r="E139" s="1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2:24" ht="15">
      <c r="B140" s="23"/>
      <c r="C140" s="113"/>
      <c r="D140" s="113"/>
      <c r="E140" s="1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2:24" ht="15">
      <c r="B141" s="23"/>
      <c r="C141" s="113"/>
      <c r="D141" s="113"/>
      <c r="E141" s="1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2:24" ht="15">
      <c r="B142" s="23"/>
      <c r="C142" s="113"/>
      <c r="D142" s="113"/>
      <c r="E142" s="1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2:24" ht="15">
      <c r="B143" s="23"/>
      <c r="C143" s="113"/>
      <c r="D143" s="113"/>
      <c r="E143" s="1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2:24" ht="15">
      <c r="B144" s="23"/>
      <c r="C144" s="113"/>
      <c r="D144" s="113"/>
      <c r="E144" s="1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2:24" ht="15">
      <c r="B145" s="23"/>
      <c r="C145" s="113"/>
      <c r="D145" s="113"/>
      <c r="E145" s="1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2:24" ht="15">
      <c r="B146" s="23"/>
      <c r="C146" s="113"/>
      <c r="D146" s="113"/>
      <c r="E146" s="1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2:24" ht="15">
      <c r="B147" s="23"/>
      <c r="C147" s="113"/>
      <c r="D147" s="113"/>
      <c r="E147" s="1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2:24" ht="15">
      <c r="B148" s="23"/>
      <c r="C148" s="113"/>
      <c r="D148" s="113"/>
      <c r="E148" s="1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2:24" ht="15">
      <c r="B149" s="23"/>
      <c r="C149" s="113"/>
      <c r="D149" s="113"/>
      <c r="E149" s="1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2:24" ht="15">
      <c r="B150" s="23"/>
      <c r="C150" s="113"/>
      <c r="D150" s="113"/>
      <c r="E150" s="1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2:24" ht="15">
      <c r="B151" s="23"/>
      <c r="C151" s="113"/>
      <c r="D151" s="113"/>
      <c r="E151" s="1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ht="15">
      <c r="B152" s="23"/>
      <c r="C152" s="113"/>
      <c r="D152" s="113"/>
      <c r="E152" s="1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2:24" ht="15">
      <c r="B153" s="23"/>
      <c r="C153" s="113"/>
      <c r="D153" s="113"/>
      <c r="E153" s="1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2:24" ht="15">
      <c r="B154" s="23"/>
      <c r="C154" s="113"/>
      <c r="D154" s="113"/>
      <c r="E154" s="1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2:24" ht="15">
      <c r="B155" s="23"/>
      <c r="C155" s="113"/>
      <c r="D155" s="113"/>
      <c r="E155" s="1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2:24" ht="15">
      <c r="B156" s="23"/>
      <c r="C156" s="113"/>
      <c r="D156" s="113"/>
      <c r="E156" s="1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2:24" ht="15">
      <c r="B157" s="23"/>
      <c r="C157" s="113"/>
      <c r="D157" s="113"/>
      <c r="E157" s="1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2:24" ht="15">
      <c r="B158" s="23"/>
      <c r="C158" s="113"/>
      <c r="D158" s="113"/>
      <c r="E158" s="1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2:24" ht="15">
      <c r="B159" s="23"/>
      <c r="C159" s="113"/>
      <c r="D159" s="113"/>
      <c r="E159" s="1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2:24" ht="15">
      <c r="B160" s="23"/>
      <c r="C160" s="113"/>
      <c r="D160" s="113"/>
      <c r="E160" s="1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t="15">
      <c r="B161" s="23"/>
      <c r="C161" s="113"/>
      <c r="D161" s="113"/>
      <c r="E161" s="1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t="15">
      <c r="B162" s="23"/>
      <c r="C162" s="113"/>
      <c r="D162" s="113"/>
      <c r="E162" s="1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t="15">
      <c r="B163" s="23"/>
      <c r="C163" s="113"/>
      <c r="D163" s="113"/>
      <c r="E163" s="1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t="15">
      <c r="B164" s="23"/>
      <c r="C164" s="113"/>
      <c r="D164" s="113"/>
      <c r="E164" s="1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t="15">
      <c r="B165" s="23"/>
      <c r="C165" s="113"/>
      <c r="D165" s="113"/>
      <c r="E165" s="1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t="15">
      <c r="B166" s="23"/>
      <c r="C166" s="113"/>
      <c r="D166" s="113"/>
      <c r="E166" s="1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5">
      <c r="B167" s="23"/>
      <c r="C167" s="113"/>
      <c r="D167" s="113"/>
      <c r="E167" s="1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5">
      <c r="B168" s="23"/>
      <c r="C168" s="113"/>
      <c r="D168" s="113"/>
      <c r="E168" s="1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t="15">
      <c r="B169" s="23"/>
      <c r="C169" s="113"/>
      <c r="D169" s="113"/>
      <c r="E169" s="1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t="15">
      <c r="B170" s="23"/>
      <c r="C170" s="113"/>
      <c r="D170" s="113"/>
      <c r="E170" s="1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t="15">
      <c r="B171" s="23"/>
      <c r="C171" s="113"/>
      <c r="D171" s="113"/>
      <c r="E171" s="1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2:24" ht="15">
      <c r="B172" s="23"/>
      <c r="C172" s="113"/>
      <c r="D172" s="113"/>
      <c r="E172" s="1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2:24" ht="15">
      <c r="B173" s="23"/>
      <c r="C173" s="113"/>
      <c r="D173" s="113"/>
      <c r="E173" s="1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7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15.75">
      <c r="A1" s="222" t="s">
        <v>937</v>
      </c>
      <c r="B1" s="222"/>
      <c r="C1" s="222"/>
      <c r="D1" s="222"/>
    </row>
    <row r="2" ht="15.75">
      <c r="A2" s="96"/>
    </row>
    <row r="3" spans="1:4" ht="22.5" customHeight="1">
      <c r="A3" s="219" t="s">
        <v>885</v>
      </c>
      <c r="B3" s="220"/>
      <c r="C3" s="220"/>
      <c r="D3" s="220"/>
    </row>
    <row r="4" spans="1:4" ht="48.75" customHeight="1">
      <c r="A4" s="227" t="s">
        <v>645</v>
      </c>
      <c r="B4" s="220"/>
      <c r="C4" s="220"/>
      <c r="D4" s="248"/>
    </row>
    <row r="5" spans="1:3" ht="21" customHeight="1">
      <c r="A5" s="63"/>
      <c r="B5" s="64"/>
      <c r="C5" s="64"/>
    </row>
    <row r="6" ht="15">
      <c r="A6" s="4" t="s">
        <v>621</v>
      </c>
    </row>
    <row r="7" spans="1:4" ht="25.5">
      <c r="A7" s="97" t="s">
        <v>594</v>
      </c>
      <c r="B7" s="98" t="s">
        <v>684</v>
      </c>
      <c r="C7" s="99" t="s">
        <v>638</v>
      </c>
      <c r="D7" s="99" t="s">
        <v>640</v>
      </c>
    </row>
    <row r="8" spans="1:4" ht="15">
      <c r="A8" s="12" t="s">
        <v>352</v>
      </c>
      <c r="B8" s="13" t="s">
        <v>130</v>
      </c>
      <c r="C8" s="100"/>
      <c r="D8" s="100"/>
    </row>
    <row r="9" spans="1:4" ht="15">
      <c r="A9" s="101" t="s">
        <v>131</v>
      </c>
      <c r="B9" s="101" t="s">
        <v>130</v>
      </c>
      <c r="C9" s="100"/>
      <c r="D9" s="100"/>
    </row>
    <row r="10" spans="1:4" ht="15">
      <c r="A10" s="101" t="s">
        <v>132</v>
      </c>
      <c r="B10" s="101" t="s">
        <v>130</v>
      </c>
      <c r="C10" s="100"/>
      <c r="D10" s="100"/>
    </row>
    <row r="11" spans="1:4" ht="30">
      <c r="A11" s="12" t="s">
        <v>133</v>
      </c>
      <c r="B11" s="13" t="s">
        <v>134</v>
      </c>
      <c r="C11" s="100"/>
      <c r="D11" s="100"/>
    </row>
    <row r="12" spans="1:4" ht="15">
      <c r="A12" s="12" t="s">
        <v>351</v>
      </c>
      <c r="B12" s="13" t="s">
        <v>135</v>
      </c>
      <c r="C12" s="100"/>
      <c r="D12" s="100"/>
    </row>
    <row r="13" spans="1:4" ht="15">
      <c r="A13" s="101" t="s">
        <v>131</v>
      </c>
      <c r="B13" s="101" t="s">
        <v>135</v>
      </c>
      <c r="C13" s="100"/>
      <c r="D13" s="100"/>
    </row>
    <row r="14" spans="1:4" ht="15">
      <c r="A14" s="101" t="s">
        <v>132</v>
      </c>
      <c r="B14" s="101" t="s">
        <v>136</v>
      </c>
      <c r="C14" s="100"/>
      <c r="D14" s="100"/>
    </row>
    <row r="15" spans="1:4" ht="15">
      <c r="A15" s="11" t="s">
        <v>350</v>
      </c>
      <c r="B15" s="15" t="s">
        <v>137</v>
      </c>
      <c r="C15" s="100"/>
      <c r="D15" s="100"/>
    </row>
    <row r="16" spans="1:4" ht="15">
      <c r="A16" s="20" t="s">
        <v>355</v>
      </c>
      <c r="B16" s="13" t="s">
        <v>138</v>
      </c>
      <c r="C16" s="100"/>
      <c r="D16" s="100"/>
    </row>
    <row r="17" spans="1:4" ht="15">
      <c r="A17" s="101" t="s">
        <v>139</v>
      </c>
      <c r="B17" s="101" t="s">
        <v>138</v>
      </c>
      <c r="C17" s="100"/>
      <c r="D17" s="100"/>
    </row>
    <row r="18" spans="1:4" ht="15">
      <c r="A18" s="101" t="s">
        <v>140</v>
      </c>
      <c r="B18" s="101" t="s">
        <v>138</v>
      </c>
      <c r="C18" s="100"/>
      <c r="D18" s="100"/>
    </row>
    <row r="19" spans="1:4" ht="15">
      <c r="A19" s="20" t="s">
        <v>356</v>
      </c>
      <c r="B19" s="13" t="s">
        <v>141</v>
      </c>
      <c r="C19" s="100"/>
      <c r="D19" s="100"/>
    </row>
    <row r="20" spans="1:4" ht="15">
      <c r="A20" s="101" t="s">
        <v>132</v>
      </c>
      <c r="B20" s="101" t="s">
        <v>141</v>
      </c>
      <c r="C20" s="100"/>
      <c r="D20" s="100"/>
    </row>
    <row r="21" spans="1:4" ht="15">
      <c r="A21" s="13" t="s">
        <v>142</v>
      </c>
      <c r="B21" s="13" t="s">
        <v>143</v>
      </c>
      <c r="C21" s="100"/>
      <c r="D21" s="100"/>
    </row>
    <row r="22" spans="1:4" ht="15">
      <c r="A22" s="13" t="s">
        <v>357</v>
      </c>
      <c r="B22" s="13" t="s">
        <v>144</v>
      </c>
      <c r="C22" s="100"/>
      <c r="D22" s="100"/>
    </row>
    <row r="23" spans="1:4" ht="15">
      <c r="A23" s="101" t="s">
        <v>140</v>
      </c>
      <c r="B23" s="101" t="s">
        <v>144</v>
      </c>
      <c r="C23" s="100"/>
      <c r="D23" s="100"/>
    </row>
    <row r="24" spans="1:4" ht="15">
      <c r="A24" s="101" t="s">
        <v>132</v>
      </c>
      <c r="B24" s="101" t="s">
        <v>144</v>
      </c>
      <c r="C24" s="100"/>
      <c r="D24" s="100"/>
    </row>
    <row r="25" spans="1:4" ht="15">
      <c r="A25" s="21" t="s">
        <v>353</v>
      </c>
      <c r="B25" s="15" t="s">
        <v>145</v>
      </c>
      <c r="C25" s="100"/>
      <c r="D25" s="100"/>
    </row>
    <row r="26" spans="1:4" ht="15">
      <c r="A26" s="20" t="s">
        <v>146</v>
      </c>
      <c r="B26" s="13" t="s">
        <v>147</v>
      </c>
      <c r="C26" s="100"/>
      <c r="D26" s="100"/>
    </row>
    <row r="27" spans="1:4" ht="15">
      <c r="A27" s="20" t="s">
        <v>148</v>
      </c>
      <c r="B27" s="13" t="s">
        <v>149</v>
      </c>
      <c r="C27" s="100"/>
      <c r="D27" s="100"/>
    </row>
    <row r="28" spans="1:4" ht="15">
      <c r="A28" s="20" t="s">
        <v>152</v>
      </c>
      <c r="B28" s="13" t="s">
        <v>153</v>
      </c>
      <c r="C28" s="100"/>
      <c r="D28" s="100"/>
    </row>
    <row r="29" spans="1:4" ht="15">
      <c r="A29" s="20" t="s">
        <v>154</v>
      </c>
      <c r="B29" s="13" t="s">
        <v>155</v>
      </c>
      <c r="C29" s="100"/>
      <c r="D29" s="100"/>
    </row>
    <row r="30" spans="1:4" ht="15">
      <c r="A30" s="20" t="s">
        <v>156</v>
      </c>
      <c r="B30" s="13" t="s">
        <v>157</v>
      </c>
      <c r="C30" s="100"/>
      <c r="D30" s="100"/>
    </row>
    <row r="31" spans="1:4" ht="15">
      <c r="A31" s="42" t="s">
        <v>354</v>
      </c>
      <c r="B31" s="102" t="s">
        <v>158</v>
      </c>
      <c r="C31" s="100"/>
      <c r="D31" s="100"/>
    </row>
    <row r="32" spans="1:4" ht="15">
      <c r="A32" s="20" t="s">
        <v>159</v>
      </c>
      <c r="B32" s="13" t="s">
        <v>160</v>
      </c>
      <c r="C32" s="100"/>
      <c r="D32" s="100"/>
    </row>
    <row r="33" spans="1:4" ht="15">
      <c r="A33" s="12" t="s">
        <v>161</v>
      </c>
      <c r="B33" s="13" t="s">
        <v>162</v>
      </c>
      <c r="C33" s="100"/>
      <c r="D33" s="100"/>
    </row>
    <row r="34" spans="1:4" ht="15">
      <c r="A34" s="20" t="s">
        <v>358</v>
      </c>
      <c r="B34" s="13" t="s">
        <v>163</v>
      </c>
      <c r="C34" s="100"/>
      <c r="D34" s="100"/>
    </row>
    <row r="35" spans="1:4" ht="15">
      <c r="A35" s="101" t="s">
        <v>132</v>
      </c>
      <c r="B35" s="101" t="s">
        <v>163</v>
      </c>
      <c r="C35" s="100"/>
      <c r="D35" s="100"/>
    </row>
    <row r="36" spans="1:4" ht="15">
      <c r="A36" s="20" t="s">
        <v>359</v>
      </c>
      <c r="B36" s="13" t="s">
        <v>164</v>
      </c>
      <c r="C36" s="100"/>
      <c r="D36" s="100"/>
    </row>
    <row r="37" spans="1:4" ht="15">
      <c r="A37" s="101" t="s">
        <v>165</v>
      </c>
      <c r="B37" s="101" t="s">
        <v>164</v>
      </c>
      <c r="C37" s="100"/>
      <c r="D37" s="100"/>
    </row>
    <row r="38" spans="1:4" ht="15">
      <c r="A38" s="101" t="s">
        <v>166</v>
      </c>
      <c r="B38" s="101" t="s">
        <v>164</v>
      </c>
      <c r="C38" s="100"/>
      <c r="D38" s="100"/>
    </row>
    <row r="39" spans="1:4" ht="15">
      <c r="A39" s="101" t="s">
        <v>167</v>
      </c>
      <c r="B39" s="101" t="s">
        <v>164</v>
      </c>
      <c r="C39" s="100"/>
      <c r="D39" s="100"/>
    </row>
    <row r="40" spans="1:4" ht="15">
      <c r="A40" s="101" t="s">
        <v>132</v>
      </c>
      <c r="B40" s="101" t="s">
        <v>164</v>
      </c>
      <c r="C40" s="100"/>
      <c r="D40" s="100"/>
    </row>
    <row r="41" spans="1:4" ht="15">
      <c r="A41" s="42" t="s">
        <v>360</v>
      </c>
      <c r="B41" s="102" t="s">
        <v>168</v>
      </c>
      <c r="C41" s="100"/>
      <c r="D41" s="100"/>
    </row>
    <row r="42" spans="1:4" ht="15">
      <c r="A42" s="103"/>
      <c r="B42" s="103"/>
      <c r="C42" s="103"/>
      <c r="D42" s="103"/>
    </row>
    <row r="43" spans="1:4" ht="15">
      <c r="A43" s="103"/>
      <c r="B43" s="103"/>
      <c r="C43" s="103"/>
      <c r="D43" s="103"/>
    </row>
    <row r="44" spans="1:4" ht="25.5">
      <c r="A44" s="97" t="s">
        <v>594</v>
      </c>
      <c r="B44" s="98" t="s">
        <v>684</v>
      </c>
      <c r="C44" s="99" t="s">
        <v>638</v>
      </c>
      <c r="D44" s="99" t="s">
        <v>639</v>
      </c>
    </row>
    <row r="45" spans="1:4" ht="15">
      <c r="A45" s="20" t="s">
        <v>424</v>
      </c>
      <c r="B45" s="13" t="s">
        <v>258</v>
      </c>
      <c r="C45" s="100"/>
      <c r="D45" s="100"/>
    </row>
    <row r="46" spans="1:4" ht="15">
      <c r="A46" s="101" t="s">
        <v>131</v>
      </c>
      <c r="B46" s="101" t="s">
        <v>258</v>
      </c>
      <c r="C46" s="100"/>
      <c r="D46" s="100"/>
    </row>
    <row r="47" spans="1:4" ht="30">
      <c r="A47" s="12" t="s">
        <v>259</v>
      </c>
      <c r="B47" s="13" t="s">
        <v>260</v>
      </c>
      <c r="C47" s="100"/>
      <c r="D47" s="100"/>
    </row>
    <row r="48" spans="1:4" ht="15">
      <c r="A48" s="20" t="s">
        <v>473</v>
      </c>
      <c r="B48" s="13" t="s">
        <v>261</v>
      </c>
      <c r="C48" s="100"/>
      <c r="D48" s="100"/>
    </row>
    <row r="49" spans="1:4" ht="15">
      <c r="A49" s="101" t="s">
        <v>131</v>
      </c>
      <c r="B49" s="101" t="s">
        <v>261</v>
      </c>
      <c r="C49" s="100"/>
      <c r="D49" s="100"/>
    </row>
    <row r="50" spans="1:4" ht="15">
      <c r="A50" s="11" t="s">
        <v>444</v>
      </c>
      <c r="B50" s="15" t="s">
        <v>262</v>
      </c>
      <c r="C50" s="100"/>
      <c r="D50" s="100"/>
    </row>
    <row r="51" spans="1:4" ht="15">
      <c r="A51" s="12" t="s">
        <v>474</v>
      </c>
      <c r="B51" s="13" t="s">
        <v>263</v>
      </c>
      <c r="C51" s="100"/>
      <c r="D51" s="100"/>
    </row>
    <row r="52" spans="1:4" ht="15">
      <c r="A52" s="101" t="s">
        <v>139</v>
      </c>
      <c r="B52" s="101" t="s">
        <v>263</v>
      </c>
      <c r="C52" s="100"/>
      <c r="D52" s="100"/>
    </row>
    <row r="53" spans="1:4" ht="15">
      <c r="A53" s="20" t="s">
        <v>264</v>
      </c>
      <c r="B53" s="13" t="s">
        <v>265</v>
      </c>
      <c r="C53" s="100"/>
      <c r="D53" s="100"/>
    </row>
    <row r="54" spans="1:4" ht="15">
      <c r="A54" s="13" t="s">
        <v>475</v>
      </c>
      <c r="B54" s="13" t="s">
        <v>266</v>
      </c>
      <c r="C54" s="100"/>
      <c r="D54" s="100"/>
    </row>
    <row r="55" spans="1:4" ht="15">
      <c r="A55" s="101" t="s">
        <v>140</v>
      </c>
      <c r="B55" s="101" t="s">
        <v>266</v>
      </c>
      <c r="C55" s="100"/>
      <c r="D55" s="100"/>
    </row>
    <row r="56" spans="1:4" ht="15">
      <c r="A56" s="20" t="s">
        <v>267</v>
      </c>
      <c r="B56" s="13" t="s">
        <v>268</v>
      </c>
      <c r="C56" s="100"/>
      <c r="D56" s="100"/>
    </row>
    <row r="57" spans="1:4" ht="15">
      <c r="A57" s="21" t="s">
        <v>445</v>
      </c>
      <c r="B57" s="15" t="s">
        <v>269</v>
      </c>
      <c r="C57" s="100"/>
      <c r="D57" s="100"/>
    </row>
    <row r="58" spans="1:4" ht="15">
      <c r="A58" s="21" t="s">
        <v>273</v>
      </c>
      <c r="B58" s="15" t="s">
        <v>274</v>
      </c>
      <c r="C58" s="100"/>
      <c r="D58" s="100"/>
    </row>
    <row r="59" spans="1:4" ht="15">
      <c r="A59" s="21" t="s">
        <v>275</v>
      </c>
      <c r="B59" s="15" t="s">
        <v>276</v>
      </c>
      <c r="C59" s="100"/>
      <c r="D59" s="100"/>
    </row>
    <row r="60" spans="1:4" ht="15">
      <c r="A60" s="21" t="s">
        <v>279</v>
      </c>
      <c r="B60" s="15" t="s">
        <v>280</v>
      </c>
      <c r="C60" s="100"/>
      <c r="D60" s="100"/>
    </row>
    <row r="61" spans="1:4" ht="15">
      <c r="A61" s="11" t="s">
        <v>620</v>
      </c>
      <c r="B61" s="15" t="s">
        <v>281</v>
      </c>
      <c r="C61" s="100"/>
      <c r="D61" s="100"/>
    </row>
    <row r="62" spans="1:4" ht="15">
      <c r="A62" s="15" t="s">
        <v>282</v>
      </c>
      <c r="B62" s="15" t="s">
        <v>281</v>
      </c>
      <c r="C62" s="100"/>
      <c r="D62" s="100"/>
    </row>
    <row r="63" spans="1:4" ht="15">
      <c r="A63" s="74" t="s">
        <v>447</v>
      </c>
      <c r="B63" s="102" t="s">
        <v>283</v>
      </c>
      <c r="C63" s="100"/>
      <c r="D63" s="100"/>
    </row>
    <row r="64" spans="1:4" ht="15">
      <c r="A64" s="12" t="s">
        <v>284</v>
      </c>
      <c r="B64" s="13" t="s">
        <v>285</v>
      </c>
      <c r="C64" s="100"/>
      <c r="D64" s="100"/>
    </row>
    <row r="65" spans="1:4" ht="15">
      <c r="A65" s="13" t="s">
        <v>286</v>
      </c>
      <c r="B65" s="13" t="s">
        <v>287</v>
      </c>
      <c r="C65" s="100"/>
      <c r="D65" s="100"/>
    </row>
    <row r="66" spans="1:4" ht="15">
      <c r="A66" s="20" t="s">
        <v>288</v>
      </c>
      <c r="B66" s="13" t="s">
        <v>289</v>
      </c>
      <c r="C66" s="100"/>
      <c r="D66" s="100"/>
    </row>
    <row r="67" spans="1:4" ht="15">
      <c r="A67" s="20" t="s">
        <v>429</v>
      </c>
      <c r="B67" s="13" t="s">
        <v>290</v>
      </c>
      <c r="C67" s="100"/>
      <c r="D67" s="100"/>
    </row>
    <row r="68" spans="1:4" ht="15">
      <c r="A68" s="101" t="s">
        <v>165</v>
      </c>
      <c r="B68" s="101" t="s">
        <v>290</v>
      </c>
      <c r="C68" s="100"/>
      <c r="D68" s="100"/>
    </row>
    <row r="69" spans="1:4" ht="15">
      <c r="A69" s="101" t="s">
        <v>166</v>
      </c>
      <c r="B69" s="101" t="s">
        <v>290</v>
      </c>
      <c r="C69" s="100"/>
      <c r="D69" s="100"/>
    </row>
    <row r="70" spans="1:4" ht="15">
      <c r="A70" s="15" t="s">
        <v>167</v>
      </c>
      <c r="B70" s="15" t="s">
        <v>290</v>
      </c>
      <c r="C70" s="100"/>
      <c r="D70" s="100"/>
    </row>
    <row r="71" spans="1:4" ht="15">
      <c r="A71" s="42" t="s">
        <v>448</v>
      </c>
      <c r="B71" s="102" t="s">
        <v>291</v>
      </c>
      <c r="C71" s="100"/>
      <c r="D71" s="100"/>
    </row>
  </sheetData>
  <sheetProtection/>
  <mergeCells count="3">
    <mergeCell ref="A3:D3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3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6.140625" style="0" customWidth="1"/>
    <col min="5" max="5" width="14.421875" style="0" customWidth="1"/>
  </cols>
  <sheetData>
    <row r="1" spans="1:5" ht="23.25" customHeight="1">
      <c r="A1" s="222" t="s">
        <v>938</v>
      </c>
      <c r="B1" s="222"/>
      <c r="C1" s="222"/>
      <c r="D1" s="222"/>
      <c r="E1" s="222"/>
    </row>
    <row r="2" spans="1:5" ht="25.5" customHeight="1">
      <c r="A2" s="253" t="s">
        <v>920</v>
      </c>
      <c r="B2" s="220"/>
      <c r="C2" s="220"/>
      <c r="D2" s="220"/>
      <c r="E2" s="220"/>
    </row>
    <row r="3" spans="1:5" ht="42.75" customHeight="1">
      <c r="A3" s="253" t="s">
        <v>919</v>
      </c>
      <c r="B3" s="253"/>
      <c r="C3" s="253"/>
      <c r="D3" s="253"/>
      <c r="E3" s="253"/>
    </row>
    <row r="4" ht="20.25" customHeight="1">
      <c r="A4" s="82" t="s">
        <v>621</v>
      </c>
    </row>
    <row r="5" spans="1:5" ht="15">
      <c r="A5" s="254" t="s">
        <v>594</v>
      </c>
      <c r="B5" s="236" t="s">
        <v>684</v>
      </c>
      <c r="C5" s="256" t="s">
        <v>801</v>
      </c>
      <c r="D5" s="257"/>
      <c r="E5" s="258"/>
    </row>
    <row r="6" spans="1:5" ht="30.75" customHeight="1">
      <c r="A6" s="255"/>
      <c r="B6" s="249"/>
      <c r="C6" s="172" t="s">
        <v>637</v>
      </c>
      <c r="D6" s="151" t="s">
        <v>298</v>
      </c>
      <c r="E6" s="172" t="s">
        <v>299</v>
      </c>
    </row>
    <row r="7" spans="1:5" ht="30">
      <c r="A7" s="68" t="s">
        <v>634</v>
      </c>
      <c r="B7" s="5" t="s">
        <v>151</v>
      </c>
      <c r="C7" s="142">
        <v>15814000</v>
      </c>
      <c r="D7" s="142">
        <v>12169510</v>
      </c>
      <c r="E7" s="142">
        <v>9560232</v>
      </c>
    </row>
    <row r="8" spans="1:5" ht="30">
      <c r="A8" s="68" t="s">
        <v>635</v>
      </c>
      <c r="B8" s="5" t="s">
        <v>151</v>
      </c>
      <c r="C8" s="142"/>
      <c r="D8" s="142"/>
      <c r="E8" s="142"/>
    </row>
    <row r="9" spans="1:5" ht="18.75" customHeight="1">
      <c r="A9" s="87" t="s">
        <v>636</v>
      </c>
      <c r="B9" s="87"/>
      <c r="C9" s="142"/>
      <c r="D9" s="142"/>
      <c r="E9" s="142"/>
    </row>
    <row r="10" spans="3:5" ht="15.75">
      <c r="C10" s="145"/>
      <c r="D10" s="145"/>
      <c r="E10" s="145"/>
    </row>
    <row r="11" spans="3:5" ht="15.75">
      <c r="C11" s="145"/>
      <c r="D11" s="145"/>
      <c r="E11" s="145"/>
    </row>
    <row r="12" spans="1:5" ht="15.75">
      <c r="A12" s="254" t="s">
        <v>594</v>
      </c>
      <c r="B12" s="236" t="s">
        <v>684</v>
      </c>
      <c r="C12" s="250" t="s">
        <v>505</v>
      </c>
      <c r="D12" s="251"/>
      <c r="E12" s="252"/>
    </row>
    <row r="13" spans="1:5" ht="15">
      <c r="A13" s="255"/>
      <c r="B13" s="249"/>
      <c r="C13" s="149" t="s">
        <v>637</v>
      </c>
      <c r="D13" s="170" t="s">
        <v>298</v>
      </c>
      <c r="E13" s="149" t="s">
        <v>299</v>
      </c>
    </row>
    <row r="14" spans="1:5" ht="30">
      <c r="A14" s="68" t="s">
        <v>634</v>
      </c>
      <c r="B14" s="5" t="s">
        <v>151</v>
      </c>
      <c r="C14" s="142">
        <v>31771000</v>
      </c>
      <c r="D14" s="142">
        <v>52289364</v>
      </c>
      <c r="E14" s="142">
        <v>52289364</v>
      </c>
    </row>
    <row r="15" spans="1:5" ht="30">
      <c r="A15" s="68" t="s">
        <v>635</v>
      </c>
      <c r="B15" s="5" t="s">
        <v>151</v>
      </c>
      <c r="C15" s="142"/>
      <c r="D15" s="142"/>
      <c r="E15" s="142"/>
    </row>
    <row r="16" spans="1:5" ht="21" customHeight="1">
      <c r="A16" s="87" t="s">
        <v>636</v>
      </c>
      <c r="B16" s="87"/>
      <c r="C16" s="142"/>
      <c r="D16" s="142"/>
      <c r="E16" s="142"/>
    </row>
    <row r="17" spans="3:5" ht="15.75">
      <c r="C17" s="145"/>
      <c r="D17" s="145"/>
      <c r="E17" s="145"/>
    </row>
    <row r="18" spans="3:5" ht="15.75">
      <c r="C18" s="145"/>
      <c r="D18" s="145"/>
      <c r="E18" s="145"/>
    </row>
    <row r="19" spans="1:5" ht="15.75">
      <c r="A19" s="254" t="s">
        <v>594</v>
      </c>
      <c r="B19" s="236" t="s">
        <v>684</v>
      </c>
      <c r="C19" s="250" t="s">
        <v>508</v>
      </c>
      <c r="D19" s="251"/>
      <c r="E19" s="252"/>
    </row>
    <row r="20" spans="1:5" ht="15">
      <c r="A20" s="255"/>
      <c r="B20" s="249"/>
      <c r="C20" s="149" t="s">
        <v>637</v>
      </c>
      <c r="D20" s="170" t="s">
        <v>298</v>
      </c>
      <c r="E20" s="149" t="s">
        <v>299</v>
      </c>
    </row>
    <row r="21" spans="1:5" ht="30">
      <c r="A21" s="68" t="s">
        <v>634</v>
      </c>
      <c r="B21" s="5" t="s">
        <v>151</v>
      </c>
      <c r="C21" s="142">
        <v>24033000</v>
      </c>
      <c r="D21" s="142">
        <v>25264898</v>
      </c>
      <c r="E21" s="142">
        <v>22304102</v>
      </c>
    </row>
    <row r="22" spans="1:5" ht="30">
      <c r="A22" s="68" t="s">
        <v>635</v>
      </c>
      <c r="B22" s="5" t="s">
        <v>151</v>
      </c>
      <c r="C22" s="142"/>
      <c r="D22" s="142"/>
      <c r="E22" s="142"/>
    </row>
    <row r="23" spans="1:5" ht="22.5" customHeight="1">
      <c r="A23" s="87" t="s">
        <v>636</v>
      </c>
      <c r="B23" s="87"/>
      <c r="C23" s="142"/>
      <c r="D23" s="142"/>
      <c r="E23" s="142"/>
    </row>
    <row r="24" spans="1:5" ht="15" customHeight="1">
      <c r="A24" s="169"/>
      <c r="B24" s="169"/>
      <c r="C24" s="171"/>
      <c r="D24" s="171"/>
      <c r="E24" s="171"/>
    </row>
    <row r="25" spans="1:5" ht="15" customHeight="1">
      <c r="A25" s="169"/>
      <c r="B25" s="169"/>
      <c r="C25" s="171"/>
      <c r="D25" s="171"/>
      <c r="E25" s="171"/>
    </row>
    <row r="26" spans="1:5" ht="22.5" customHeight="1">
      <c r="A26" s="254" t="s">
        <v>594</v>
      </c>
      <c r="B26" s="236" t="s">
        <v>684</v>
      </c>
      <c r="C26" s="250" t="s">
        <v>803</v>
      </c>
      <c r="D26" s="251"/>
      <c r="E26" s="252"/>
    </row>
    <row r="27" spans="1:5" ht="27.75" customHeight="1">
      <c r="A27" s="255"/>
      <c r="B27" s="249"/>
      <c r="C27" s="149" t="s">
        <v>637</v>
      </c>
      <c r="D27" s="170" t="s">
        <v>298</v>
      </c>
      <c r="E27" s="149" t="s">
        <v>299</v>
      </c>
    </row>
    <row r="28" spans="1:5" ht="27" customHeight="1">
      <c r="A28" s="68" t="s">
        <v>634</v>
      </c>
      <c r="B28" s="5" t="s">
        <v>151</v>
      </c>
      <c r="C28" s="142">
        <v>89882000</v>
      </c>
      <c r="D28" s="142">
        <v>89349232</v>
      </c>
      <c r="E28" s="142">
        <v>89944726</v>
      </c>
    </row>
    <row r="29" spans="1:5" ht="27.75" customHeight="1">
      <c r="A29" s="68" t="s">
        <v>635</v>
      </c>
      <c r="B29" s="5" t="s">
        <v>151</v>
      </c>
      <c r="C29" s="142"/>
      <c r="D29" s="142"/>
      <c r="E29" s="142"/>
    </row>
    <row r="30" spans="1:5" ht="22.5" customHeight="1">
      <c r="A30" s="87" t="s">
        <v>636</v>
      </c>
      <c r="B30" s="87"/>
      <c r="C30" s="142"/>
      <c r="D30" s="142"/>
      <c r="E30" s="142"/>
    </row>
    <row r="31" spans="3:5" ht="15.75">
      <c r="C31" s="145"/>
      <c r="D31" s="145"/>
      <c r="E31" s="145"/>
    </row>
    <row r="32" spans="3:5" ht="15.75">
      <c r="C32" s="145"/>
      <c r="D32" s="145"/>
      <c r="E32" s="145"/>
    </row>
    <row r="33" spans="1:5" ht="15.75">
      <c r="A33" s="254" t="s">
        <v>594</v>
      </c>
      <c r="B33" s="236" t="s">
        <v>684</v>
      </c>
      <c r="C33" s="250" t="s">
        <v>622</v>
      </c>
      <c r="D33" s="251"/>
      <c r="E33" s="252"/>
    </row>
    <row r="34" spans="1:5" ht="15">
      <c r="A34" s="255"/>
      <c r="B34" s="249"/>
      <c r="C34" s="149" t="s">
        <v>637</v>
      </c>
      <c r="D34" s="170" t="s">
        <v>298</v>
      </c>
      <c r="E34" s="149" t="s">
        <v>299</v>
      </c>
    </row>
    <row r="35" spans="1:5" ht="30">
      <c r="A35" s="68" t="s">
        <v>634</v>
      </c>
      <c r="B35" s="5" t="s">
        <v>151</v>
      </c>
      <c r="C35" s="134">
        <f aca="true" t="shared" si="0" ref="C35:E36">SUM(C7+C14+C21+C28)</f>
        <v>161500000</v>
      </c>
      <c r="D35" s="134">
        <f t="shared" si="0"/>
        <v>179073004</v>
      </c>
      <c r="E35" s="134">
        <f t="shared" si="0"/>
        <v>174098424</v>
      </c>
    </row>
    <row r="36" spans="1:5" ht="30">
      <c r="A36" s="68" t="s">
        <v>635</v>
      </c>
      <c r="B36" s="5" t="s">
        <v>151</v>
      </c>
      <c r="C36" s="134">
        <f t="shared" si="0"/>
        <v>0</v>
      </c>
      <c r="D36" s="134">
        <f t="shared" si="0"/>
        <v>0</v>
      </c>
      <c r="E36" s="134">
        <f t="shared" si="0"/>
        <v>0</v>
      </c>
    </row>
    <row r="37" spans="1:5" ht="21" customHeight="1">
      <c r="A37" s="87" t="s">
        <v>636</v>
      </c>
      <c r="B37" s="87"/>
      <c r="C37" s="142">
        <f>SUM(C35:C36)</f>
        <v>161500000</v>
      </c>
      <c r="D37" s="142">
        <f>SUM(D35:D36)</f>
        <v>179073004</v>
      </c>
      <c r="E37" s="142">
        <f>SUM(E35:E36)</f>
        <v>174098424</v>
      </c>
    </row>
  </sheetData>
  <sheetProtection/>
  <mergeCells count="18">
    <mergeCell ref="A33:A34"/>
    <mergeCell ref="B33:B34"/>
    <mergeCell ref="C33:E33"/>
    <mergeCell ref="A12:A13"/>
    <mergeCell ref="B12:B13"/>
    <mergeCell ref="C12:E12"/>
    <mergeCell ref="A19:A20"/>
    <mergeCell ref="B19:B20"/>
    <mergeCell ref="C19:E19"/>
    <mergeCell ref="A26:A27"/>
    <mergeCell ref="B26:B27"/>
    <mergeCell ref="C26:E26"/>
    <mergeCell ref="A1:E1"/>
    <mergeCell ref="A2:E2"/>
    <mergeCell ref="A5:A6"/>
    <mergeCell ref="B5:B6"/>
    <mergeCell ref="C5:E5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5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0.00390625" style="0" customWidth="1"/>
    <col min="3" max="3" width="17.00390625" style="145" customWidth="1"/>
    <col min="4" max="4" width="14.140625" style="145" customWidth="1"/>
    <col min="5" max="5" width="13.7109375" style="145" customWidth="1"/>
  </cols>
  <sheetData>
    <row r="1" spans="1:5" ht="16.5" customHeight="1">
      <c r="A1" s="222" t="s">
        <v>939</v>
      </c>
      <c r="B1" s="222"/>
      <c r="C1" s="222"/>
      <c r="D1" s="222"/>
      <c r="E1" s="222"/>
    </row>
    <row r="2" ht="16.5">
      <c r="A2" s="96"/>
    </row>
    <row r="3" spans="1:5" ht="28.5" customHeight="1">
      <c r="A3" s="219" t="s">
        <v>885</v>
      </c>
      <c r="B3" s="219"/>
      <c r="C3" s="219"/>
      <c r="D3" s="219"/>
      <c r="E3" s="219"/>
    </row>
    <row r="4" spans="1:5" ht="26.25" customHeight="1">
      <c r="A4" s="221" t="s">
        <v>905</v>
      </c>
      <c r="B4" s="227"/>
      <c r="C4" s="227"/>
      <c r="D4" s="227"/>
      <c r="E4" s="227"/>
    </row>
    <row r="5" spans="1:3" ht="18.75" customHeight="1">
      <c r="A5" s="71"/>
      <c r="B5" s="75"/>
      <c r="C5" s="146"/>
    </row>
    <row r="6" ht="23.25" customHeight="1">
      <c r="A6" s="4" t="s">
        <v>621</v>
      </c>
    </row>
    <row r="7" spans="1:5" ht="25.5">
      <c r="A7" s="38" t="s">
        <v>594</v>
      </c>
      <c r="B7" s="3" t="s">
        <v>684</v>
      </c>
      <c r="C7" s="149" t="s">
        <v>637</v>
      </c>
      <c r="D7" s="149" t="s">
        <v>298</v>
      </c>
      <c r="E7" s="149" t="s">
        <v>299</v>
      </c>
    </row>
    <row r="8" spans="1:5" ht="15.75">
      <c r="A8" s="85" t="s">
        <v>491</v>
      </c>
      <c r="B8" s="5" t="s">
        <v>761</v>
      </c>
      <c r="C8" s="147"/>
      <c r="D8" s="142"/>
      <c r="E8" s="142"/>
    </row>
    <row r="9" spans="1:5" ht="15.75">
      <c r="A9" s="85" t="s">
        <v>492</v>
      </c>
      <c r="B9" s="5" t="s">
        <v>761</v>
      </c>
      <c r="C9" s="147"/>
      <c r="D9" s="142"/>
      <c r="E9" s="142"/>
    </row>
    <row r="10" spans="1:5" ht="15.75">
      <c r="A10" s="85" t="s">
        <v>493</v>
      </c>
      <c r="B10" s="5" t="s">
        <v>761</v>
      </c>
      <c r="C10" s="148">
        <v>1030000</v>
      </c>
      <c r="D10" s="142">
        <v>1030000</v>
      </c>
      <c r="E10" s="142">
        <v>794600</v>
      </c>
    </row>
    <row r="11" spans="1:5" ht="15.75">
      <c r="A11" s="85" t="s">
        <v>494</v>
      </c>
      <c r="B11" s="5" t="s">
        <v>761</v>
      </c>
      <c r="C11" s="147"/>
      <c r="D11" s="142"/>
      <c r="E11" s="142"/>
    </row>
    <row r="12" spans="1:5" ht="15.75">
      <c r="A12" s="85" t="s">
        <v>495</v>
      </c>
      <c r="B12" s="5" t="s">
        <v>761</v>
      </c>
      <c r="C12" s="147"/>
      <c r="D12" s="142"/>
      <c r="E12" s="142"/>
    </row>
    <row r="13" spans="1:5" ht="15.75">
      <c r="A13" s="85" t="s">
        <v>496</v>
      </c>
      <c r="B13" s="5" t="s">
        <v>761</v>
      </c>
      <c r="C13" s="147"/>
      <c r="D13" s="142"/>
      <c r="E13" s="142"/>
    </row>
    <row r="14" spans="1:5" ht="15.75">
      <c r="A14" s="85" t="s">
        <v>497</v>
      </c>
      <c r="B14" s="5" t="s">
        <v>761</v>
      </c>
      <c r="C14" s="147"/>
      <c r="D14" s="142"/>
      <c r="E14" s="142"/>
    </row>
    <row r="15" spans="1:5" ht="15.75">
      <c r="A15" s="85" t="s">
        <v>498</v>
      </c>
      <c r="B15" s="5" t="s">
        <v>761</v>
      </c>
      <c r="C15" s="148"/>
      <c r="D15" s="142"/>
      <c r="E15" s="142"/>
    </row>
    <row r="16" spans="1:5" ht="15.75">
      <c r="A16" s="85" t="s">
        <v>499</v>
      </c>
      <c r="B16" s="5" t="s">
        <v>761</v>
      </c>
      <c r="C16" s="147"/>
      <c r="D16" s="142"/>
      <c r="E16" s="142"/>
    </row>
    <row r="17" spans="1:5" ht="15">
      <c r="A17" s="86" t="s">
        <v>304</v>
      </c>
      <c r="B17" s="7" t="s">
        <v>761</v>
      </c>
      <c r="C17" s="150">
        <f>SUM(C8:C16)</f>
        <v>1030000</v>
      </c>
      <c r="D17" s="150">
        <f>SUM(D8:D16)</f>
        <v>1030000</v>
      </c>
      <c r="E17" s="150">
        <f>SUM(E8:E16)</f>
        <v>794600</v>
      </c>
    </row>
    <row r="18" spans="1:5" ht="15.75">
      <c r="A18" s="12" t="s">
        <v>305</v>
      </c>
      <c r="B18" s="6" t="s">
        <v>763</v>
      </c>
      <c r="C18" s="142"/>
      <c r="D18" s="142"/>
      <c r="E18" s="142"/>
    </row>
    <row r="19" spans="1:5" ht="15.75">
      <c r="A19" s="12" t="s">
        <v>306</v>
      </c>
      <c r="B19" s="6" t="s">
        <v>763</v>
      </c>
      <c r="C19" s="142"/>
      <c r="D19" s="142"/>
      <c r="E19" s="142"/>
    </row>
    <row r="20" spans="1:5" ht="15.75">
      <c r="A20" s="12" t="s">
        <v>307</v>
      </c>
      <c r="B20" s="6" t="s">
        <v>763</v>
      </c>
      <c r="C20" s="142"/>
      <c r="D20" s="142"/>
      <c r="E20" s="142"/>
    </row>
    <row r="21" spans="1:5" ht="15.75">
      <c r="A21" s="12" t="s">
        <v>308</v>
      </c>
      <c r="B21" s="6" t="s">
        <v>763</v>
      </c>
      <c r="C21" s="142"/>
      <c r="D21" s="142"/>
      <c r="E21" s="142"/>
    </row>
    <row r="22" spans="1:5" ht="15.75">
      <c r="A22" s="13" t="s">
        <v>309</v>
      </c>
      <c r="B22" s="6" t="s">
        <v>763</v>
      </c>
      <c r="C22" s="142"/>
      <c r="D22" s="142"/>
      <c r="E22" s="142"/>
    </row>
    <row r="23" spans="1:5" ht="15.75">
      <c r="A23" s="13" t="s">
        <v>310</v>
      </c>
      <c r="B23" s="6" t="s">
        <v>763</v>
      </c>
      <c r="C23" s="142"/>
      <c r="D23" s="142"/>
      <c r="E23" s="142"/>
    </row>
    <row r="24" spans="1:5" ht="15">
      <c r="A24" s="15" t="s">
        <v>644</v>
      </c>
      <c r="B24" s="14" t="s">
        <v>763</v>
      </c>
      <c r="C24" s="134">
        <f>SUM(C18:C23)</f>
        <v>0</v>
      </c>
      <c r="D24" s="134">
        <f>SUM(D18:D23)</f>
        <v>0</v>
      </c>
      <c r="E24" s="134">
        <f>SUM(E18:E23)</f>
        <v>0</v>
      </c>
    </row>
    <row r="25" spans="1:5" ht="15.75">
      <c r="A25" s="12" t="s">
        <v>311</v>
      </c>
      <c r="B25" s="6" t="s">
        <v>764</v>
      </c>
      <c r="C25" s="142"/>
      <c r="D25" s="142"/>
      <c r="E25" s="142"/>
    </row>
    <row r="26" spans="1:5" ht="15">
      <c r="A26" s="16" t="s">
        <v>643</v>
      </c>
      <c r="B26" s="14" t="s">
        <v>764</v>
      </c>
      <c r="C26" s="134">
        <f>SUM(C25)</f>
        <v>0</v>
      </c>
      <c r="D26" s="134">
        <f>SUM(D25)</f>
        <v>0</v>
      </c>
      <c r="E26" s="134">
        <f>SUM(E25)</f>
        <v>0</v>
      </c>
    </row>
    <row r="27" spans="1:5" ht="15.75">
      <c r="A27" s="12" t="s">
        <v>312</v>
      </c>
      <c r="B27" s="6" t="s">
        <v>765</v>
      </c>
      <c r="C27" s="142"/>
      <c r="D27" s="142"/>
      <c r="E27" s="142"/>
    </row>
    <row r="28" spans="1:5" ht="15.75">
      <c r="A28" s="12" t="s">
        <v>313</v>
      </c>
      <c r="B28" s="6" t="s">
        <v>765</v>
      </c>
      <c r="C28" s="142"/>
      <c r="D28" s="142"/>
      <c r="E28" s="142"/>
    </row>
    <row r="29" spans="1:5" ht="15.75">
      <c r="A29" s="13" t="s">
        <v>314</v>
      </c>
      <c r="B29" s="6" t="s">
        <v>765</v>
      </c>
      <c r="C29" s="142"/>
      <c r="D29" s="142">
        <v>5400</v>
      </c>
      <c r="E29" s="142">
        <v>5400</v>
      </c>
    </row>
    <row r="30" spans="1:5" ht="15.75">
      <c r="A30" s="13" t="s">
        <v>315</v>
      </c>
      <c r="B30" s="6" t="s">
        <v>765</v>
      </c>
      <c r="C30" s="142"/>
      <c r="D30" s="142"/>
      <c r="E30" s="142"/>
    </row>
    <row r="31" spans="1:5" ht="15.75">
      <c r="A31" s="13" t="s">
        <v>316</v>
      </c>
      <c r="B31" s="6" t="s">
        <v>765</v>
      </c>
      <c r="C31" s="142"/>
      <c r="D31" s="142"/>
      <c r="E31" s="142"/>
    </row>
    <row r="32" spans="1:5" ht="30">
      <c r="A32" s="17" t="s">
        <v>317</v>
      </c>
      <c r="B32" s="6" t="s">
        <v>765</v>
      </c>
      <c r="C32" s="142"/>
      <c r="D32" s="142"/>
      <c r="E32" s="142"/>
    </row>
    <row r="33" spans="1:5" ht="15">
      <c r="A33" s="11" t="s">
        <v>642</v>
      </c>
      <c r="B33" s="14" t="s">
        <v>765</v>
      </c>
      <c r="C33" s="134">
        <f>SUM(C27:C32)</f>
        <v>0</v>
      </c>
      <c r="D33" s="134">
        <f>SUM(D27:D32)</f>
        <v>5400</v>
      </c>
      <c r="E33" s="134">
        <f>SUM(E27:E32)</f>
        <v>5400</v>
      </c>
    </row>
    <row r="34" spans="1:5" ht="15.75">
      <c r="A34" s="12" t="s">
        <v>318</v>
      </c>
      <c r="B34" s="6" t="s">
        <v>766</v>
      </c>
      <c r="C34" s="142"/>
      <c r="D34" s="142"/>
      <c r="E34" s="142"/>
    </row>
    <row r="35" spans="1:5" ht="15.75">
      <c r="A35" s="12" t="s">
        <v>319</v>
      </c>
      <c r="B35" s="6" t="s">
        <v>766</v>
      </c>
      <c r="C35" s="142"/>
      <c r="D35" s="142"/>
      <c r="E35" s="142"/>
    </row>
    <row r="36" spans="1:5" ht="15.75">
      <c r="A36" s="11" t="s">
        <v>641</v>
      </c>
      <c r="B36" s="8" t="s">
        <v>766</v>
      </c>
      <c r="C36" s="142"/>
      <c r="D36" s="142"/>
      <c r="E36" s="142"/>
    </row>
    <row r="37" spans="1:5" ht="15.75">
      <c r="A37" s="12" t="s">
        <v>320</v>
      </c>
      <c r="B37" s="6" t="s">
        <v>767</v>
      </c>
      <c r="C37" s="142"/>
      <c r="D37" s="142"/>
      <c r="E37" s="142"/>
    </row>
    <row r="38" spans="1:5" ht="15.75">
      <c r="A38" s="12" t="s">
        <v>321</v>
      </c>
      <c r="B38" s="6" t="s">
        <v>767</v>
      </c>
      <c r="C38" s="142"/>
      <c r="D38" s="142"/>
      <c r="E38" s="142"/>
    </row>
    <row r="39" spans="1:5" ht="15.75">
      <c r="A39" s="13" t="s">
        <v>906</v>
      </c>
      <c r="B39" s="6" t="s">
        <v>767</v>
      </c>
      <c r="C39" s="142"/>
      <c r="D39" s="142"/>
      <c r="E39" s="142">
        <v>1773950</v>
      </c>
    </row>
    <row r="40" spans="1:5" ht="15.75">
      <c r="A40" s="13" t="s">
        <v>322</v>
      </c>
      <c r="B40" s="6" t="s">
        <v>767</v>
      </c>
      <c r="C40" s="142"/>
      <c r="D40" s="142"/>
      <c r="E40" s="142"/>
    </row>
    <row r="41" spans="1:5" ht="15.75">
      <c r="A41" s="13" t="s">
        <v>323</v>
      </c>
      <c r="B41" s="6" t="s">
        <v>767</v>
      </c>
      <c r="C41" s="142">
        <v>4000000</v>
      </c>
      <c r="D41" s="142">
        <v>5478980</v>
      </c>
      <c r="E41" s="142"/>
    </row>
    <row r="42" spans="1:5" ht="15.75">
      <c r="A42" s="13" t="s">
        <v>324</v>
      </c>
      <c r="B42" s="6" t="s">
        <v>767</v>
      </c>
      <c r="C42" s="142"/>
      <c r="D42" s="142"/>
      <c r="E42" s="142"/>
    </row>
    <row r="43" spans="1:5" ht="15.75">
      <c r="A43" s="13" t="s">
        <v>325</v>
      </c>
      <c r="B43" s="6" t="s">
        <v>767</v>
      </c>
      <c r="C43" s="142"/>
      <c r="D43" s="142"/>
      <c r="E43" s="142"/>
    </row>
    <row r="44" spans="1:5" ht="15.75">
      <c r="A44" s="13" t="s">
        <v>326</v>
      </c>
      <c r="B44" s="6" t="s">
        <v>767</v>
      </c>
      <c r="C44" s="142"/>
      <c r="D44" s="142"/>
      <c r="E44" s="142"/>
    </row>
    <row r="45" spans="1:5" ht="15.75">
      <c r="A45" s="13" t="s">
        <v>327</v>
      </c>
      <c r="B45" s="6" t="s">
        <v>767</v>
      </c>
      <c r="C45" s="142"/>
      <c r="D45" s="142"/>
      <c r="E45" s="142">
        <v>453689</v>
      </c>
    </row>
    <row r="46" spans="1:5" ht="15.75">
      <c r="A46" s="13" t="s">
        <v>328</v>
      </c>
      <c r="B46" s="6" t="s">
        <v>767</v>
      </c>
      <c r="C46" s="142"/>
      <c r="D46" s="142"/>
      <c r="E46" s="142"/>
    </row>
    <row r="47" spans="1:5" ht="30">
      <c r="A47" s="13" t="s">
        <v>329</v>
      </c>
      <c r="B47" s="6" t="s">
        <v>767</v>
      </c>
      <c r="C47" s="142"/>
      <c r="D47" s="142"/>
      <c r="E47" s="142">
        <v>735560</v>
      </c>
    </row>
    <row r="48" spans="1:5" ht="30">
      <c r="A48" s="13" t="s">
        <v>330</v>
      </c>
      <c r="B48" s="6" t="s">
        <v>767</v>
      </c>
      <c r="C48" s="142"/>
      <c r="D48" s="142"/>
      <c r="E48" s="142"/>
    </row>
    <row r="49" spans="1:5" ht="15">
      <c r="A49" s="11" t="s">
        <v>331</v>
      </c>
      <c r="B49" s="14" t="s">
        <v>767</v>
      </c>
      <c r="C49" s="134">
        <f>SUM(C37:C48)</f>
        <v>4000000</v>
      </c>
      <c r="D49" s="134">
        <f>SUM(D37:D48)</f>
        <v>5478980</v>
      </c>
      <c r="E49" s="134">
        <f>SUM(E37:E48)</f>
        <v>2963199</v>
      </c>
    </row>
    <row r="50" spans="1:5" ht="15.75">
      <c r="A50" s="18" t="s">
        <v>332</v>
      </c>
      <c r="B50" s="9" t="s">
        <v>768</v>
      </c>
      <c r="C50" s="134">
        <f>C49+C33+C26+C24+C17</f>
        <v>5030000</v>
      </c>
      <c r="D50" s="134">
        <f>D49+D33+D26+D24+D17</f>
        <v>6514380</v>
      </c>
      <c r="E50" s="134">
        <f>E49+E33+E26+E24+E17</f>
        <v>3763199</v>
      </c>
    </row>
  </sheetData>
  <sheetProtection/>
  <mergeCells count="3">
    <mergeCell ref="A3:E3"/>
    <mergeCell ref="A1:E1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11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4.8515625" style="105" customWidth="1"/>
    <col min="4" max="4" width="15.421875" style="105" customWidth="1"/>
    <col min="5" max="5" width="16.140625" style="105" customWidth="1"/>
  </cols>
  <sheetData>
    <row r="1" spans="1:5" ht="18" customHeight="1">
      <c r="A1" s="222" t="s">
        <v>940</v>
      </c>
      <c r="B1" s="222"/>
      <c r="C1" s="222"/>
      <c r="D1" s="222"/>
      <c r="E1" s="222"/>
    </row>
    <row r="2" spans="1:5" ht="27" customHeight="1">
      <c r="A2" s="219"/>
      <c r="B2" s="219"/>
      <c r="C2" s="219"/>
      <c r="D2" s="219"/>
      <c r="E2" s="219"/>
    </row>
    <row r="3" spans="1:5" ht="19.5" customHeight="1">
      <c r="A3" s="221" t="s">
        <v>885</v>
      </c>
      <c r="B3" s="221"/>
      <c r="C3" s="221"/>
      <c r="D3" s="221"/>
      <c r="E3" s="221"/>
    </row>
    <row r="4" spans="1:3" ht="18">
      <c r="A4" s="116"/>
      <c r="B4" s="64"/>
      <c r="C4" s="137"/>
    </row>
    <row r="5" spans="1:5" ht="15">
      <c r="A5" s="82" t="s">
        <v>621</v>
      </c>
      <c r="D5" s="173"/>
      <c r="E5" s="181"/>
    </row>
    <row r="6" spans="1:5" ht="25.5">
      <c r="A6" s="87" t="s">
        <v>594</v>
      </c>
      <c r="B6" s="3" t="s">
        <v>684</v>
      </c>
      <c r="C6" s="149" t="s">
        <v>637</v>
      </c>
      <c r="D6" s="170" t="s">
        <v>298</v>
      </c>
      <c r="E6" s="149" t="s">
        <v>299</v>
      </c>
    </row>
    <row r="7" spans="1:5" ht="15">
      <c r="A7" s="13" t="s">
        <v>540</v>
      </c>
      <c r="B7" s="6" t="s">
        <v>774</v>
      </c>
      <c r="C7" s="106"/>
      <c r="D7" s="106"/>
      <c r="E7" s="106"/>
    </row>
    <row r="8" spans="1:5" ht="15">
      <c r="A8" s="13" t="s">
        <v>541</v>
      </c>
      <c r="B8" s="6" t="s">
        <v>774</v>
      </c>
      <c r="C8" s="106"/>
      <c r="D8" s="106"/>
      <c r="E8" s="106"/>
    </row>
    <row r="9" spans="1:5" ht="30">
      <c r="A9" s="13" t="s">
        <v>542</v>
      </c>
      <c r="B9" s="6" t="s">
        <v>774</v>
      </c>
      <c r="C9" s="106"/>
      <c r="D9" s="106"/>
      <c r="E9" s="106"/>
    </row>
    <row r="10" spans="1:5" ht="15">
      <c r="A10" s="13" t="s">
        <v>543</v>
      </c>
      <c r="B10" s="6" t="s">
        <v>774</v>
      </c>
      <c r="C10" s="106"/>
      <c r="D10" s="106"/>
      <c r="E10" s="106"/>
    </row>
    <row r="11" spans="1:5" ht="15">
      <c r="A11" s="13" t="s">
        <v>544</v>
      </c>
      <c r="B11" s="6" t="s">
        <v>774</v>
      </c>
      <c r="C11" s="106"/>
      <c r="D11" s="106"/>
      <c r="E11" s="106"/>
    </row>
    <row r="12" spans="1:5" ht="15">
      <c r="A12" s="13" t="s">
        <v>545</v>
      </c>
      <c r="B12" s="6" t="s">
        <v>774</v>
      </c>
      <c r="C12" s="106"/>
      <c r="D12" s="106"/>
      <c r="E12" s="106"/>
    </row>
    <row r="13" spans="1:5" ht="15">
      <c r="A13" s="13" t="s">
        <v>546</v>
      </c>
      <c r="B13" s="6" t="s">
        <v>774</v>
      </c>
      <c r="C13" s="106"/>
      <c r="D13" s="106"/>
      <c r="E13" s="106"/>
    </row>
    <row r="14" spans="1:5" ht="15">
      <c r="A14" s="13" t="s">
        <v>547</v>
      </c>
      <c r="B14" s="6" t="s">
        <v>774</v>
      </c>
      <c r="C14" s="106"/>
      <c r="D14" s="106"/>
      <c r="E14" s="106"/>
    </row>
    <row r="15" spans="1:5" ht="15">
      <c r="A15" s="13" t="s">
        <v>548</v>
      </c>
      <c r="B15" s="6" t="s">
        <v>774</v>
      </c>
      <c r="C15" s="106"/>
      <c r="D15" s="106"/>
      <c r="E15" s="106"/>
    </row>
    <row r="16" spans="1:5" ht="15">
      <c r="A16" s="13" t="s">
        <v>549</v>
      </c>
      <c r="B16" s="6" t="s">
        <v>774</v>
      </c>
      <c r="C16" s="106"/>
      <c r="D16" s="106"/>
      <c r="E16" s="106"/>
    </row>
    <row r="17" spans="1:5" ht="25.5">
      <c r="A17" s="11" t="s">
        <v>333</v>
      </c>
      <c r="B17" s="8" t="s">
        <v>774</v>
      </c>
      <c r="C17" s="106"/>
      <c r="D17" s="106"/>
      <c r="E17" s="106"/>
    </row>
    <row r="18" spans="1:5" ht="15">
      <c r="A18" s="13" t="s">
        <v>540</v>
      </c>
      <c r="B18" s="6" t="s">
        <v>775</v>
      </c>
      <c r="C18" s="106"/>
      <c r="D18" s="106"/>
      <c r="E18" s="106"/>
    </row>
    <row r="19" spans="1:5" ht="15">
      <c r="A19" s="13" t="s">
        <v>541</v>
      </c>
      <c r="B19" s="6" t="s">
        <v>775</v>
      </c>
      <c r="C19" s="106"/>
      <c r="D19" s="106"/>
      <c r="E19" s="106"/>
    </row>
    <row r="20" spans="1:5" ht="30">
      <c r="A20" s="13" t="s">
        <v>542</v>
      </c>
      <c r="B20" s="6" t="s">
        <v>775</v>
      </c>
      <c r="C20" s="106"/>
      <c r="D20" s="106"/>
      <c r="E20" s="106"/>
    </row>
    <row r="21" spans="1:5" ht="15">
      <c r="A21" s="13" t="s">
        <v>543</v>
      </c>
      <c r="B21" s="6" t="s">
        <v>775</v>
      </c>
      <c r="C21" s="106"/>
      <c r="D21" s="106"/>
      <c r="E21" s="106"/>
    </row>
    <row r="22" spans="1:5" ht="15">
      <c r="A22" s="13" t="s">
        <v>544</v>
      </c>
      <c r="B22" s="6" t="s">
        <v>775</v>
      </c>
      <c r="C22" s="106"/>
      <c r="D22" s="106"/>
      <c r="E22" s="106"/>
    </row>
    <row r="23" spans="1:5" ht="15">
      <c r="A23" s="13" t="s">
        <v>545</v>
      </c>
      <c r="B23" s="6" t="s">
        <v>775</v>
      </c>
      <c r="C23" s="106"/>
      <c r="D23" s="106"/>
      <c r="E23" s="106"/>
    </row>
    <row r="24" spans="1:5" ht="15">
      <c r="A24" s="13" t="s">
        <v>546</v>
      </c>
      <c r="B24" s="6" t="s">
        <v>775</v>
      </c>
      <c r="C24" s="106"/>
      <c r="D24" s="106"/>
      <c r="E24" s="106"/>
    </row>
    <row r="25" spans="1:5" ht="15">
      <c r="A25" s="13" t="s">
        <v>547</v>
      </c>
      <c r="B25" s="6" t="s">
        <v>775</v>
      </c>
      <c r="C25" s="106"/>
      <c r="D25" s="106"/>
      <c r="E25" s="106"/>
    </row>
    <row r="26" spans="1:5" ht="15">
      <c r="A26" s="13" t="s">
        <v>548</v>
      </c>
      <c r="B26" s="6" t="s">
        <v>775</v>
      </c>
      <c r="C26" s="106"/>
      <c r="D26" s="106"/>
      <c r="E26" s="106"/>
    </row>
    <row r="27" spans="1:5" ht="15">
      <c r="A27" s="13" t="s">
        <v>549</v>
      </c>
      <c r="B27" s="6" t="s">
        <v>775</v>
      </c>
      <c r="C27" s="106"/>
      <c r="D27" s="106"/>
      <c r="E27" s="106"/>
    </row>
    <row r="28" spans="1:5" ht="25.5">
      <c r="A28" s="11" t="s">
        <v>334</v>
      </c>
      <c r="B28" s="8" t="s">
        <v>775</v>
      </c>
      <c r="C28" s="106"/>
      <c r="D28" s="106"/>
      <c r="E28" s="106"/>
    </row>
    <row r="29" spans="1:5" ht="15">
      <c r="A29" s="13" t="s">
        <v>540</v>
      </c>
      <c r="B29" s="6" t="s">
        <v>776</v>
      </c>
      <c r="C29" s="106">
        <v>36096000</v>
      </c>
      <c r="D29" s="106">
        <v>36096000</v>
      </c>
      <c r="E29" s="106">
        <v>30080000</v>
      </c>
    </row>
    <row r="30" spans="1:5" ht="15">
      <c r="A30" s="13" t="s">
        <v>541</v>
      </c>
      <c r="B30" s="6" t="s">
        <v>776</v>
      </c>
      <c r="C30" s="106"/>
      <c r="D30" s="106"/>
      <c r="E30" s="106"/>
    </row>
    <row r="31" spans="1:5" ht="30">
      <c r="A31" s="13" t="s">
        <v>542</v>
      </c>
      <c r="B31" s="6" t="s">
        <v>776</v>
      </c>
      <c r="C31" s="106"/>
      <c r="D31" s="106"/>
      <c r="E31" s="106"/>
    </row>
    <row r="32" spans="1:5" ht="15">
      <c r="A32" s="13" t="s">
        <v>543</v>
      </c>
      <c r="B32" s="6" t="s">
        <v>776</v>
      </c>
      <c r="C32" s="106"/>
      <c r="D32" s="106"/>
      <c r="E32" s="106"/>
    </row>
    <row r="33" spans="1:5" ht="15">
      <c r="A33" s="13" t="s">
        <v>544</v>
      </c>
      <c r="B33" s="6" t="s">
        <v>776</v>
      </c>
      <c r="C33" s="106"/>
      <c r="D33" s="106"/>
      <c r="E33" s="106"/>
    </row>
    <row r="34" spans="1:5" ht="15">
      <c r="A34" s="13" t="s">
        <v>545</v>
      </c>
      <c r="B34" s="6" t="s">
        <v>776</v>
      </c>
      <c r="C34" s="106"/>
      <c r="D34" s="106"/>
      <c r="E34" s="106">
        <v>140449</v>
      </c>
    </row>
    <row r="35" spans="1:5" ht="15">
      <c r="A35" s="13" t="s">
        <v>546</v>
      </c>
      <c r="B35" s="6" t="s">
        <v>776</v>
      </c>
      <c r="C35" s="106">
        <v>1795000</v>
      </c>
      <c r="D35" s="106">
        <v>1795000</v>
      </c>
      <c r="E35" s="106">
        <v>6539000</v>
      </c>
    </row>
    <row r="36" spans="1:5" ht="15">
      <c r="A36" s="13" t="s">
        <v>547</v>
      </c>
      <c r="B36" s="6" t="s">
        <v>776</v>
      </c>
      <c r="C36" s="106">
        <v>121418000</v>
      </c>
      <c r="D36" s="106">
        <v>133337640</v>
      </c>
      <c r="E36" s="106">
        <v>112769192</v>
      </c>
    </row>
    <row r="37" spans="1:5" ht="15">
      <c r="A37" s="13" t="s">
        <v>548</v>
      </c>
      <c r="B37" s="6" t="s">
        <v>776</v>
      </c>
      <c r="C37" s="106"/>
      <c r="D37" s="106"/>
      <c r="E37" s="106"/>
    </row>
    <row r="38" spans="1:5" ht="15">
      <c r="A38" s="13" t="s">
        <v>549</v>
      </c>
      <c r="B38" s="6" t="s">
        <v>776</v>
      </c>
      <c r="C38" s="106"/>
      <c r="D38" s="106"/>
      <c r="E38" s="106"/>
    </row>
    <row r="39" spans="1:5" ht="15">
      <c r="A39" s="11" t="s">
        <v>335</v>
      </c>
      <c r="B39" s="8" t="s">
        <v>776</v>
      </c>
      <c r="C39" s="106">
        <f>SUM(C29:C38)</f>
        <v>159309000</v>
      </c>
      <c r="D39" s="106">
        <f>SUM(D29:D38)</f>
        <v>171228640</v>
      </c>
      <c r="E39" s="106">
        <f>SUM(E29:E38)</f>
        <v>149528641</v>
      </c>
    </row>
    <row r="40" spans="1:5" ht="15">
      <c r="A40" s="13" t="s">
        <v>550</v>
      </c>
      <c r="B40" s="5" t="s">
        <v>778</v>
      </c>
      <c r="C40" s="106"/>
      <c r="D40" s="106"/>
      <c r="E40" s="106"/>
    </row>
    <row r="41" spans="1:5" ht="15">
      <c r="A41" s="13" t="s">
        <v>551</v>
      </c>
      <c r="B41" s="5" t="s">
        <v>778</v>
      </c>
      <c r="C41" s="106"/>
      <c r="D41" s="106"/>
      <c r="E41" s="106"/>
    </row>
    <row r="42" spans="1:5" ht="15">
      <c r="A42" s="13" t="s">
        <v>552</v>
      </c>
      <c r="B42" s="5" t="s">
        <v>778</v>
      </c>
      <c r="C42" s="106"/>
      <c r="D42" s="106"/>
      <c r="E42" s="106"/>
    </row>
    <row r="43" spans="1:5" ht="15">
      <c r="A43" s="5" t="s">
        <v>553</v>
      </c>
      <c r="B43" s="5" t="s">
        <v>778</v>
      </c>
      <c r="C43" s="106"/>
      <c r="D43" s="106"/>
      <c r="E43" s="106"/>
    </row>
    <row r="44" spans="1:5" ht="15">
      <c r="A44" s="5" t="s">
        <v>554</v>
      </c>
      <c r="B44" s="5" t="s">
        <v>778</v>
      </c>
      <c r="C44" s="106"/>
      <c r="D44" s="106"/>
      <c r="E44" s="106"/>
    </row>
    <row r="45" spans="1:5" ht="15">
      <c r="A45" s="5" t="s">
        <v>555</v>
      </c>
      <c r="B45" s="5" t="s">
        <v>778</v>
      </c>
      <c r="C45" s="106"/>
      <c r="D45" s="106"/>
      <c r="E45" s="106"/>
    </row>
    <row r="46" spans="1:5" ht="15">
      <c r="A46" s="13" t="s">
        <v>556</v>
      </c>
      <c r="B46" s="5" t="s">
        <v>778</v>
      </c>
      <c r="C46" s="106"/>
      <c r="D46" s="106"/>
      <c r="E46" s="106"/>
    </row>
    <row r="47" spans="1:5" ht="15">
      <c r="A47" s="13" t="s">
        <v>557</v>
      </c>
      <c r="B47" s="5" t="s">
        <v>778</v>
      </c>
      <c r="C47" s="106"/>
      <c r="D47" s="106"/>
      <c r="E47" s="106"/>
    </row>
    <row r="48" spans="1:5" ht="15">
      <c r="A48" s="13" t="s">
        <v>558</v>
      </c>
      <c r="B48" s="5" t="s">
        <v>778</v>
      </c>
      <c r="C48" s="106"/>
      <c r="D48" s="106"/>
      <c r="E48" s="106"/>
    </row>
    <row r="49" spans="1:5" ht="15">
      <c r="A49" s="13" t="s">
        <v>559</v>
      </c>
      <c r="B49" s="5" t="s">
        <v>778</v>
      </c>
      <c r="C49" s="106"/>
      <c r="D49" s="106"/>
      <c r="E49" s="106"/>
    </row>
    <row r="50" spans="1:5" ht="25.5">
      <c r="A50" s="11" t="s">
        <v>336</v>
      </c>
      <c r="B50" s="8" t="s">
        <v>778</v>
      </c>
      <c r="C50" s="106">
        <f>SUM(C40:C49)</f>
        <v>0</v>
      </c>
      <c r="D50" s="106">
        <f>SUM(D40:D49)</f>
        <v>0</v>
      </c>
      <c r="E50" s="106">
        <f>SUM(E40:E49)</f>
        <v>0</v>
      </c>
    </row>
    <row r="51" spans="1:5" ht="15">
      <c r="A51" s="13" t="s">
        <v>550</v>
      </c>
      <c r="B51" s="5" t="s">
        <v>92</v>
      </c>
      <c r="C51" s="106"/>
      <c r="D51" s="106"/>
      <c r="E51" s="106"/>
    </row>
    <row r="52" spans="1:5" ht="15">
      <c r="A52" s="13" t="s">
        <v>551</v>
      </c>
      <c r="B52" s="5" t="s">
        <v>92</v>
      </c>
      <c r="C52" s="106">
        <v>3994000</v>
      </c>
      <c r="D52" s="106">
        <v>1294000</v>
      </c>
      <c r="E52" s="106"/>
    </row>
    <row r="53" spans="1:5" ht="15">
      <c r="A53" s="13" t="s">
        <v>552</v>
      </c>
      <c r="B53" s="5" t="s">
        <v>92</v>
      </c>
      <c r="C53" s="106"/>
      <c r="D53" s="106"/>
      <c r="E53" s="106"/>
    </row>
    <row r="54" spans="1:5" ht="15">
      <c r="A54" s="5" t="s">
        <v>553</v>
      </c>
      <c r="B54" s="5" t="s">
        <v>92</v>
      </c>
      <c r="C54" s="106"/>
      <c r="D54" s="106"/>
      <c r="E54" s="106"/>
    </row>
    <row r="55" spans="1:5" ht="15">
      <c r="A55" s="5" t="s">
        <v>554</v>
      </c>
      <c r="B55" s="5" t="s">
        <v>92</v>
      </c>
      <c r="C55" s="106"/>
      <c r="D55" s="106"/>
      <c r="E55" s="106"/>
    </row>
    <row r="56" spans="1:5" ht="15">
      <c r="A56" s="5" t="s">
        <v>555</v>
      </c>
      <c r="B56" s="5" t="s">
        <v>92</v>
      </c>
      <c r="C56" s="106"/>
      <c r="D56" s="106"/>
      <c r="E56" s="106"/>
    </row>
    <row r="57" spans="1:5" ht="15">
      <c r="A57" s="13" t="s">
        <v>556</v>
      </c>
      <c r="B57" s="5" t="s">
        <v>92</v>
      </c>
      <c r="C57" s="106"/>
      <c r="D57" s="106"/>
      <c r="E57" s="106"/>
    </row>
    <row r="58" spans="1:5" ht="15">
      <c r="A58" s="13" t="s">
        <v>560</v>
      </c>
      <c r="B58" s="5" t="s">
        <v>92</v>
      </c>
      <c r="C58" s="106"/>
      <c r="D58" s="106"/>
      <c r="E58" s="106"/>
    </row>
    <row r="59" spans="1:5" ht="15">
      <c r="A59" s="13" t="s">
        <v>558</v>
      </c>
      <c r="B59" s="5" t="s">
        <v>92</v>
      </c>
      <c r="C59" s="106"/>
      <c r="D59" s="106"/>
      <c r="E59" s="106"/>
    </row>
    <row r="60" spans="1:5" ht="15">
      <c r="A60" s="13" t="s">
        <v>559</v>
      </c>
      <c r="B60" s="5" t="s">
        <v>92</v>
      </c>
      <c r="C60" s="106"/>
      <c r="D60" s="106"/>
      <c r="E60" s="106"/>
    </row>
    <row r="61" spans="1:5" ht="15">
      <c r="A61" s="15" t="s">
        <v>337</v>
      </c>
      <c r="B61" s="8" t="s">
        <v>92</v>
      </c>
      <c r="C61" s="106">
        <f>SUM(C51:C60)</f>
        <v>3994000</v>
      </c>
      <c r="D61" s="106">
        <f>SUM(D51:D60)</f>
        <v>1294000</v>
      </c>
      <c r="E61" s="106">
        <f>SUM(E51:E60)</f>
        <v>0</v>
      </c>
    </row>
    <row r="62" spans="1:5" ht="15">
      <c r="A62" s="13" t="s">
        <v>540</v>
      </c>
      <c r="B62" s="6" t="s">
        <v>120</v>
      </c>
      <c r="C62" s="106"/>
      <c r="D62" s="106"/>
      <c r="E62" s="106"/>
    </row>
    <row r="63" spans="1:5" ht="15">
      <c r="A63" s="13" t="s">
        <v>541</v>
      </c>
      <c r="B63" s="6" t="s">
        <v>120</v>
      </c>
      <c r="C63" s="106"/>
      <c r="D63" s="106"/>
      <c r="E63" s="106"/>
    </row>
    <row r="64" spans="1:5" ht="30">
      <c r="A64" s="13" t="s">
        <v>542</v>
      </c>
      <c r="B64" s="6" t="s">
        <v>120</v>
      </c>
      <c r="C64" s="106"/>
      <c r="D64" s="106"/>
      <c r="E64" s="106"/>
    </row>
    <row r="65" spans="1:5" ht="15">
      <c r="A65" s="13" t="s">
        <v>543</v>
      </c>
      <c r="B65" s="6" t="s">
        <v>120</v>
      </c>
      <c r="C65" s="106"/>
      <c r="D65" s="106"/>
      <c r="E65" s="106"/>
    </row>
    <row r="66" spans="1:5" ht="15">
      <c r="A66" s="13" t="s">
        <v>544</v>
      </c>
      <c r="B66" s="6" t="s">
        <v>120</v>
      </c>
      <c r="C66" s="106"/>
      <c r="D66" s="106"/>
      <c r="E66" s="106"/>
    </row>
    <row r="67" spans="1:5" ht="15">
      <c r="A67" s="13" t="s">
        <v>545</v>
      </c>
      <c r="B67" s="6" t="s">
        <v>120</v>
      </c>
      <c r="C67" s="106"/>
      <c r="D67" s="106"/>
      <c r="E67" s="106"/>
    </row>
    <row r="68" spans="1:5" ht="15">
      <c r="A68" s="13" t="s">
        <v>546</v>
      </c>
      <c r="B68" s="6" t="s">
        <v>120</v>
      </c>
      <c r="C68" s="106"/>
      <c r="D68" s="106"/>
      <c r="E68" s="106"/>
    </row>
    <row r="69" spans="1:5" ht="15">
      <c r="A69" s="13" t="s">
        <v>547</v>
      </c>
      <c r="B69" s="6" t="s">
        <v>120</v>
      </c>
      <c r="C69" s="106"/>
      <c r="D69" s="106"/>
      <c r="E69" s="106"/>
    </row>
    <row r="70" spans="1:5" ht="15">
      <c r="A70" s="13" t="s">
        <v>548</v>
      </c>
      <c r="B70" s="6" t="s">
        <v>120</v>
      </c>
      <c r="C70" s="106"/>
      <c r="D70" s="106"/>
      <c r="E70" s="106"/>
    </row>
    <row r="71" spans="1:5" ht="15">
      <c r="A71" s="13" t="s">
        <v>549</v>
      </c>
      <c r="B71" s="6" t="s">
        <v>120</v>
      </c>
      <c r="C71" s="106"/>
      <c r="D71" s="106"/>
      <c r="E71" s="106"/>
    </row>
    <row r="72" spans="1:5" ht="25.5">
      <c r="A72" s="11" t="s">
        <v>349</v>
      </c>
      <c r="B72" s="8" t="s">
        <v>120</v>
      </c>
      <c r="C72" s="106"/>
      <c r="D72" s="106"/>
      <c r="E72" s="106"/>
    </row>
    <row r="73" spans="1:5" ht="15">
      <c r="A73" s="13" t="s">
        <v>540</v>
      </c>
      <c r="B73" s="6" t="s">
        <v>121</v>
      </c>
      <c r="C73" s="106"/>
      <c r="D73" s="106"/>
      <c r="E73" s="106"/>
    </row>
    <row r="74" spans="1:5" ht="15">
      <c r="A74" s="13" t="s">
        <v>541</v>
      </c>
      <c r="B74" s="6" t="s">
        <v>121</v>
      </c>
      <c r="C74" s="106"/>
      <c r="D74" s="106"/>
      <c r="E74" s="106"/>
    </row>
    <row r="75" spans="1:5" ht="30">
      <c r="A75" s="13" t="s">
        <v>542</v>
      </c>
      <c r="B75" s="6" t="s">
        <v>121</v>
      </c>
      <c r="C75" s="106"/>
      <c r="D75" s="106"/>
      <c r="E75" s="106"/>
    </row>
    <row r="76" spans="1:5" ht="15">
      <c r="A76" s="13" t="s">
        <v>543</v>
      </c>
      <c r="B76" s="6" t="s">
        <v>121</v>
      </c>
      <c r="C76" s="106"/>
      <c r="D76" s="106"/>
      <c r="E76" s="106"/>
    </row>
    <row r="77" spans="1:5" ht="15">
      <c r="A77" s="13" t="s">
        <v>544</v>
      </c>
      <c r="B77" s="6" t="s">
        <v>121</v>
      </c>
      <c r="C77" s="106"/>
      <c r="D77" s="106"/>
      <c r="E77" s="106"/>
    </row>
    <row r="78" spans="1:5" ht="15">
      <c r="A78" s="13" t="s">
        <v>545</v>
      </c>
      <c r="B78" s="6" t="s">
        <v>121</v>
      </c>
      <c r="C78" s="106"/>
      <c r="D78" s="106"/>
      <c r="E78" s="106"/>
    </row>
    <row r="79" spans="1:5" ht="15">
      <c r="A79" s="13" t="s">
        <v>546</v>
      </c>
      <c r="B79" s="6" t="s">
        <v>121</v>
      </c>
      <c r="C79" s="106"/>
      <c r="D79" s="106"/>
      <c r="E79" s="106"/>
    </row>
    <row r="80" spans="1:5" ht="15">
      <c r="A80" s="13" t="s">
        <v>547</v>
      </c>
      <c r="B80" s="6" t="s">
        <v>121</v>
      </c>
      <c r="C80" s="106"/>
      <c r="D80" s="106"/>
      <c r="E80" s="106"/>
    </row>
    <row r="81" spans="1:5" ht="15">
      <c r="A81" s="13" t="s">
        <v>548</v>
      </c>
      <c r="B81" s="6" t="s">
        <v>121</v>
      </c>
      <c r="C81" s="106"/>
      <c r="D81" s="106"/>
      <c r="E81" s="106"/>
    </row>
    <row r="82" spans="1:5" ht="15">
      <c r="A82" s="13" t="s">
        <v>549</v>
      </c>
      <c r="B82" s="6" t="s">
        <v>121</v>
      </c>
      <c r="C82" s="106"/>
      <c r="D82" s="106"/>
      <c r="E82" s="106"/>
    </row>
    <row r="83" spans="1:5" ht="25.5">
      <c r="A83" s="11" t="s">
        <v>345</v>
      </c>
      <c r="B83" s="8" t="s">
        <v>121</v>
      </c>
      <c r="C83" s="106"/>
      <c r="D83" s="106"/>
      <c r="E83" s="106"/>
    </row>
    <row r="84" spans="1:5" ht="15">
      <c r="A84" s="13" t="s">
        <v>540</v>
      </c>
      <c r="B84" s="6" t="s">
        <v>122</v>
      </c>
      <c r="C84" s="106"/>
      <c r="D84" s="106"/>
      <c r="E84" s="106"/>
    </row>
    <row r="85" spans="1:5" ht="15">
      <c r="A85" s="13" t="s">
        <v>541</v>
      </c>
      <c r="B85" s="6" t="s">
        <v>122</v>
      </c>
      <c r="C85" s="106"/>
      <c r="D85" s="106"/>
      <c r="E85" s="106"/>
    </row>
    <row r="86" spans="1:3" ht="30">
      <c r="A86" s="13" t="s">
        <v>542</v>
      </c>
      <c r="B86" s="6" t="s">
        <v>122</v>
      </c>
      <c r="C86" s="106"/>
    </row>
    <row r="87" spans="1:3" ht="15">
      <c r="A87" s="13" t="s">
        <v>543</v>
      </c>
      <c r="B87" s="6" t="s">
        <v>122</v>
      </c>
      <c r="C87" s="106"/>
    </row>
    <row r="88" spans="1:5" ht="15">
      <c r="A88" s="13" t="s">
        <v>544</v>
      </c>
      <c r="B88" s="6" t="s">
        <v>122</v>
      </c>
      <c r="C88" s="106"/>
      <c r="D88" s="106"/>
      <c r="E88" s="106"/>
    </row>
    <row r="89" spans="1:5" ht="15">
      <c r="A89" s="13" t="s">
        <v>545</v>
      </c>
      <c r="B89" s="6" t="s">
        <v>122</v>
      </c>
      <c r="C89" s="106"/>
      <c r="D89" s="106"/>
      <c r="E89" s="106"/>
    </row>
    <row r="90" spans="1:5" ht="15">
      <c r="A90" s="13" t="s">
        <v>546</v>
      </c>
      <c r="B90" s="6" t="s">
        <v>122</v>
      </c>
      <c r="C90" s="106"/>
      <c r="D90" s="106"/>
      <c r="E90" s="106"/>
    </row>
    <row r="91" spans="1:5" ht="15">
      <c r="A91" s="13" t="s">
        <v>547</v>
      </c>
      <c r="B91" s="6" t="s">
        <v>122</v>
      </c>
      <c r="C91" s="106"/>
      <c r="D91" s="106"/>
      <c r="E91" s="106"/>
    </row>
    <row r="92" spans="1:5" ht="15">
      <c r="A92" s="13" t="s">
        <v>548</v>
      </c>
      <c r="B92" s="6" t="s">
        <v>122</v>
      </c>
      <c r="C92" s="106"/>
      <c r="D92" s="106"/>
      <c r="E92" s="106"/>
    </row>
    <row r="93" spans="1:5" ht="15">
      <c r="A93" s="13" t="s">
        <v>549</v>
      </c>
      <c r="B93" s="6" t="s">
        <v>122</v>
      </c>
      <c r="C93" s="106"/>
      <c r="D93" s="106"/>
      <c r="E93" s="106"/>
    </row>
    <row r="94" spans="1:5" ht="15">
      <c r="A94" s="11" t="s">
        <v>344</v>
      </c>
      <c r="B94" s="8" t="s">
        <v>122</v>
      </c>
      <c r="C94" s="106">
        <f>SUM(C84:C93)</f>
        <v>0</v>
      </c>
      <c r="D94" s="106">
        <f>SUM(D84:D93)</f>
        <v>0</v>
      </c>
      <c r="E94" s="106">
        <f>SUM(E84:E93)</f>
        <v>0</v>
      </c>
    </row>
    <row r="95" spans="1:5" ht="15">
      <c r="A95" s="13" t="s">
        <v>550</v>
      </c>
      <c r="B95" s="5" t="s">
        <v>124</v>
      </c>
      <c r="C95" s="106"/>
      <c r="D95" s="106"/>
      <c r="E95" s="106"/>
    </row>
    <row r="96" spans="1:5" ht="15">
      <c r="A96" s="13" t="s">
        <v>551</v>
      </c>
      <c r="B96" s="6" t="s">
        <v>124</v>
      </c>
      <c r="C96" s="106"/>
      <c r="D96" s="106"/>
      <c r="E96" s="106"/>
    </row>
    <row r="97" spans="1:5" ht="15">
      <c r="A97" s="13" t="s">
        <v>552</v>
      </c>
      <c r="B97" s="5" t="s">
        <v>124</v>
      </c>
      <c r="C97" s="106"/>
      <c r="D97" s="106"/>
      <c r="E97" s="106"/>
    </row>
    <row r="98" spans="1:5" ht="15">
      <c r="A98" s="5" t="s">
        <v>553</v>
      </c>
      <c r="B98" s="6" t="s">
        <v>124</v>
      </c>
      <c r="C98" s="106"/>
      <c r="D98" s="106"/>
      <c r="E98" s="106"/>
    </row>
    <row r="99" spans="1:5" ht="15">
      <c r="A99" s="5" t="s">
        <v>554</v>
      </c>
      <c r="B99" s="5" t="s">
        <v>124</v>
      </c>
      <c r="C99" s="106"/>
      <c r="D99" s="106"/>
      <c r="E99" s="106"/>
    </row>
    <row r="100" spans="1:5" ht="15">
      <c r="A100" s="5" t="s">
        <v>555</v>
      </c>
      <c r="B100" s="6" t="s">
        <v>124</v>
      </c>
      <c r="C100" s="106"/>
      <c r="D100" s="106"/>
      <c r="E100" s="106"/>
    </row>
    <row r="101" spans="1:5" ht="15">
      <c r="A101" s="13" t="s">
        <v>556</v>
      </c>
      <c r="B101" s="5" t="s">
        <v>124</v>
      </c>
      <c r="C101" s="106"/>
      <c r="D101" s="106"/>
      <c r="E101" s="106"/>
    </row>
    <row r="102" spans="1:5" ht="15">
      <c r="A102" s="13" t="s">
        <v>560</v>
      </c>
      <c r="B102" s="6" t="s">
        <v>124</v>
      </c>
      <c r="C102" s="106"/>
      <c r="D102" s="106"/>
      <c r="E102" s="106"/>
    </row>
    <row r="103" spans="1:5" ht="15">
      <c r="A103" s="13" t="s">
        <v>558</v>
      </c>
      <c r="B103" s="5" t="s">
        <v>124</v>
      </c>
      <c r="C103" s="106"/>
      <c r="D103" s="106"/>
      <c r="E103" s="106"/>
    </row>
    <row r="104" spans="1:5" ht="15">
      <c r="A104" s="13" t="s">
        <v>559</v>
      </c>
      <c r="B104" s="6" t="s">
        <v>124</v>
      </c>
      <c r="C104" s="106"/>
      <c r="D104" s="106"/>
      <c r="E104" s="106"/>
    </row>
    <row r="105" spans="1:5" ht="25.5">
      <c r="A105" s="11" t="s">
        <v>343</v>
      </c>
      <c r="B105" s="8" t="s">
        <v>124</v>
      </c>
      <c r="C105" s="106"/>
      <c r="D105" s="106"/>
      <c r="E105" s="106"/>
    </row>
    <row r="106" spans="1:5" ht="15">
      <c r="A106" s="12" t="s">
        <v>907</v>
      </c>
      <c r="B106" s="8" t="s">
        <v>126</v>
      </c>
      <c r="C106" s="106">
        <v>600000</v>
      </c>
      <c r="D106" s="106">
        <v>600000</v>
      </c>
      <c r="E106" s="106">
        <v>600000</v>
      </c>
    </row>
    <row r="107" spans="1:5" ht="15">
      <c r="A107" s="13" t="s">
        <v>550</v>
      </c>
      <c r="B107" s="5" t="s">
        <v>127</v>
      </c>
      <c r="C107" s="106"/>
      <c r="D107" s="106"/>
      <c r="E107" s="106"/>
    </row>
    <row r="108" spans="1:5" ht="15">
      <c r="A108" s="13" t="s">
        <v>551</v>
      </c>
      <c r="B108" s="5" t="s">
        <v>127</v>
      </c>
      <c r="C108" s="106"/>
      <c r="D108" s="106"/>
      <c r="E108" s="106"/>
    </row>
    <row r="109" spans="1:5" ht="15">
      <c r="A109" s="13" t="s">
        <v>552</v>
      </c>
      <c r="B109" s="5" t="s">
        <v>127</v>
      </c>
      <c r="C109" s="106"/>
      <c r="D109" s="106">
        <v>10000</v>
      </c>
      <c r="E109" s="106">
        <v>10000</v>
      </c>
    </row>
    <row r="110" spans="1:5" ht="15">
      <c r="A110" s="5" t="s">
        <v>553</v>
      </c>
      <c r="B110" s="5" t="s">
        <v>127</v>
      </c>
      <c r="C110" s="106"/>
      <c r="D110" s="106"/>
      <c r="E110" s="106"/>
    </row>
    <row r="111" spans="1:5" ht="15">
      <c r="A111" s="5" t="s">
        <v>554</v>
      </c>
      <c r="B111" s="5" t="s">
        <v>127</v>
      </c>
      <c r="C111" s="106"/>
      <c r="D111" s="106"/>
      <c r="E111" s="106"/>
    </row>
    <row r="112" spans="1:5" ht="15">
      <c r="A112" s="5" t="s">
        <v>555</v>
      </c>
      <c r="B112" s="5" t="s">
        <v>127</v>
      </c>
      <c r="C112" s="106"/>
      <c r="D112" s="106"/>
      <c r="E112" s="106"/>
    </row>
    <row r="113" spans="1:5" ht="15">
      <c r="A113" s="13" t="s">
        <v>556</v>
      </c>
      <c r="B113" s="5" t="s">
        <v>127</v>
      </c>
      <c r="C113" s="106"/>
      <c r="D113" s="106"/>
      <c r="E113" s="106"/>
    </row>
    <row r="114" spans="1:5" ht="15">
      <c r="A114" s="13" t="s">
        <v>560</v>
      </c>
      <c r="B114" s="5" t="s">
        <v>127</v>
      </c>
      <c r="C114" s="106"/>
      <c r="D114" s="106"/>
      <c r="E114" s="106"/>
    </row>
    <row r="115" spans="1:5" ht="15">
      <c r="A115" s="13" t="s">
        <v>558</v>
      </c>
      <c r="B115" s="5" t="s">
        <v>127</v>
      </c>
      <c r="C115" s="106"/>
      <c r="D115" s="106"/>
      <c r="E115" s="106"/>
    </row>
    <row r="116" spans="1:5" ht="15">
      <c r="A116" s="13" t="s">
        <v>559</v>
      </c>
      <c r="B116" s="5" t="s">
        <v>127</v>
      </c>
      <c r="C116" s="106"/>
      <c r="D116" s="106"/>
      <c r="E116" s="106"/>
    </row>
    <row r="117" spans="1:5" ht="15">
      <c r="A117" s="15" t="s">
        <v>385</v>
      </c>
      <c r="B117" s="8" t="s">
        <v>127</v>
      </c>
      <c r="C117" s="106">
        <f>SUM(C106:C116)</f>
        <v>600000</v>
      </c>
      <c r="D117" s="106">
        <f>SUM(D106:D116)</f>
        <v>610000</v>
      </c>
      <c r="E117" s="106">
        <f>SUM(E106:E116)</f>
        <v>610000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11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6.57421875" style="0" customWidth="1"/>
    <col min="3" max="3" width="13.00390625" style="105" customWidth="1"/>
    <col min="4" max="4" width="12.7109375" style="105" customWidth="1"/>
    <col min="5" max="5" width="14.421875" style="105" customWidth="1"/>
    <col min="8" max="9" width="16.140625" style="0" bestFit="1" customWidth="1"/>
  </cols>
  <sheetData>
    <row r="1" spans="1:5" ht="15.75">
      <c r="A1" s="222" t="s">
        <v>941</v>
      </c>
      <c r="B1" s="222"/>
      <c r="C1" s="222"/>
      <c r="D1" s="222"/>
      <c r="E1" s="222"/>
    </row>
    <row r="2" spans="1:5" ht="27" customHeight="1">
      <c r="A2" s="219"/>
      <c r="B2" s="223"/>
      <c r="C2" s="223"/>
      <c r="D2" s="259"/>
      <c r="E2" s="259"/>
    </row>
    <row r="3" spans="1:5" ht="25.5" customHeight="1">
      <c r="A3" s="221" t="s">
        <v>885</v>
      </c>
      <c r="B3" s="221"/>
      <c r="C3" s="221"/>
      <c r="D3" s="221"/>
      <c r="E3" s="221"/>
    </row>
    <row r="4" spans="1:3" ht="15.75" customHeight="1">
      <c r="A4" s="116"/>
      <c r="B4" s="64"/>
      <c r="C4" s="137"/>
    </row>
    <row r="5" ht="21" customHeight="1">
      <c r="A5" s="82" t="s">
        <v>621</v>
      </c>
    </row>
    <row r="6" spans="1:5" ht="26.25">
      <c r="A6" s="87" t="s">
        <v>594</v>
      </c>
      <c r="B6" s="3" t="s">
        <v>684</v>
      </c>
      <c r="C6" s="149" t="s">
        <v>637</v>
      </c>
      <c r="D6" s="170" t="s">
        <v>298</v>
      </c>
      <c r="E6" s="149" t="s">
        <v>299</v>
      </c>
    </row>
    <row r="7" spans="1:5" ht="15">
      <c r="A7" s="13" t="s">
        <v>561</v>
      </c>
      <c r="B7" s="6" t="s">
        <v>189</v>
      </c>
      <c r="C7" s="106"/>
      <c r="D7" s="106"/>
      <c r="E7" s="106"/>
    </row>
    <row r="8" spans="1:5" ht="15">
      <c r="A8" s="13" t="s">
        <v>570</v>
      </c>
      <c r="B8" s="6" t="s">
        <v>189</v>
      </c>
      <c r="C8" s="106"/>
      <c r="D8" s="106"/>
      <c r="E8" s="106"/>
    </row>
    <row r="9" spans="1:5" ht="30">
      <c r="A9" s="13" t="s">
        <v>571</v>
      </c>
      <c r="B9" s="6" t="s">
        <v>189</v>
      </c>
      <c r="C9" s="106"/>
      <c r="D9" s="106"/>
      <c r="E9" s="106"/>
    </row>
    <row r="10" spans="1:5" ht="15">
      <c r="A10" s="13" t="s">
        <v>569</v>
      </c>
      <c r="B10" s="6" t="s">
        <v>189</v>
      </c>
      <c r="C10" s="106"/>
      <c r="D10" s="106"/>
      <c r="E10" s="106"/>
    </row>
    <row r="11" spans="1:5" ht="15">
      <c r="A11" s="13" t="s">
        <v>568</v>
      </c>
      <c r="B11" s="6" t="s">
        <v>189</v>
      </c>
      <c r="C11" s="106"/>
      <c r="D11" s="106"/>
      <c r="E11" s="106"/>
    </row>
    <row r="12" spans="1:5" ht="15">
      <c r="A12" s="13" t="s">
        <v>567</v>
      </c>
      <c r="B12" s="6" t="s">
        <v>189</v>
      </c>
      <c r="C12" s="106"/>
      <c r="D12" s="106"/>
      <c r="E12" s="106"/>
    </row>
    <row r="13" spans="1:5" ht="15">
      <c r="A13" s="13" t="s">
        <v>562</v>
      </c>
      <c r="B13" s="6" t="s">
        <v>189</v>
      </c>
      <c r="C13" s="106"/>
      <c r="D13" s="106"/>
      <c r="E13" s="106"/>
    </row>
    <row r="14" spans="1:5" ht="15">
      <c r="A14" s="13" t="s">
        <v>563</v>
      </c>
      <c r="B14" s="6" t="s">
        <v>189</v>
      </c>
      <c r="C14" s="106"/>
      <c r="D14" s="106"/>
      <c r="E14" s="106"/>
    </row>
    <row r="15" spans="1:5" ht="15">
      <c r="A15" s="13" t="s">
        <v>564</v>
      </c>
      <c r="B15" s="6" t="s">
        <v>189</v>
      </c>
      <c r="C15" s="106"/>
      <c r="D15" s="106"/>
      <c r="E15" s="106"/>
    </row>
    <row r="16" spans="1:5" ht="15">
      <c r="A16" s="13" t="s">
        <v>565</v>
      </c>
      <c r="B16" s="6" t="s">
        <v>189</v>
      </c>
      <c r="C16" s="106"/>
      <c r="D16" s="106"/>
      <c r="E16" s="106"/>
    </row>
    <row r="17" spans="1:5" ht="25.5">
      <c r="A17" s="7" t="s">
        <v>395</v>
      </c>
      <c r="B17" s="8" t="s">
        <v>189</v>
      </c>
      <c r="C17" s="106"/>
      <c r="D17" s="106"/>
      <c r="E17" s="106"/>
    </row>
    <row r="18" spans="1:5" ht="15">
      <c r="A18" s="13" t="s">
        <v>561</v>
      </c>
      <c r="B18" s="6" t="s">
        <v>190</v>
      </c>
      <c r="C18" s="106"/>
      <c r="D18" s="106"/>
      <c r="E18" s="106"/>
    </row>
    <row r="19" spans="1:5" ht="15">
      <c r="A19" s="13" t="s">
        <v>570</v>
      </c>
      <c r="B19" s="6" t="s">
        <v>190</v>
      </c>
      <c r="C19" s="106"/>
      <c r="D19" s="106"/>
      <c r="E19" s="106"/>
    </row>
    <row r="20" spans="1:5" ht="30">
      <c r="A20" s="13" t="s">
        <v>571</v>
      </c>
      <c r="B20" s="6" t="s">
        <v>190</v>
      </c>
      <c r="C20" s="106"/>
      <c r="D20" s="106"/>
      <c r="E20" s="106"/>
    </row>
    <row r="21" spans="1:5" ht="15">
      <c r="A21" s="13" t="s">
        <v>569</v>
      </c>
      <c r="B21" s="6" t="s">
        <v>190</v>
      </c>
      <c r="C21" s="106"/>
      <c r="D21" s="106"/>
      <c r="E21" s="106"/>
    </row>
    <row r="22" spans="1:5" ht="15">
      <c r="A22" s="13" t="s">
        <v>568</v>
      </c>
      <c r="B22" s="6" t="s">
        <v>190</v>
      </c>
      <c r="C22" s="106"/>
      <c r="D22" s="106"/>
      <c r="E22" s="106"/>
    </row>
    <row r="23" spans="1:5" ht="15">
      <c r="A23" s="13" t="s">
        <v>567</v>
      </c>
      <c r="B23" s="6" t="s">
        <v>190</v>
      </c>
      <c r="C23" s="106"/>
      <c r="D23" s="106"/>
      <c r="E23" s="106"/>
    </row>
    <row r="24" spans="1:5" ht="15">
      <c r="A24" s="13" t="s">
        <v>562</v>
      </c>
      <c r="B24" s="6" t="s">
        <v>190</v>
      </c>
      <c r="C24" s="106"/>
      <c r="D24" s="106"/>
      <c r="E24" s="106"/>
    </row>
    <row r="25" spans="1:5" ht="15">
      <c r="A25" s="13" t="s">
        <v>563</v>
      </c>
      <c r="B25" s="6" t="s">
        <v>190</v>
      </c>
      <c r="C25" s="106"/>
      <c r="D25" s="106"/>
      <c r="E25" s="106"/>
    </row>
    <row r="26" spans="1:5" ht="15">
      <c r="A26" s="13" t="s">
        <v>564</v>
      </c>
      <c r="B26" s="6" t="s">
        <v>190</v>
      </c>
      <c r="C26" s="106"/>
      <c r="D26" s="106"/>
      <c r="E26" s="106"/>
    </row>
    <row r="27" spans="1:5" ht="15">
      <c r="A27" s="13" t="s">
        <v>565</v>
      </c>
      <c r="B27" s="6" t="s">
        <v>190</v>
      </c>
      <c r="C27" s="106"/>
      <c r="D27" s="106"/>
      <c r="E27" s="106"/>
    </row>
    <row r="28" spans="1:5" ht="25.5">
      <c r="A28" s="7" t="s">
        <v>452</v>
      </c>
      <c r="B28" s="8" t="s">
        <v>190</v>
      </c>
      <c r="C28" s="106"/>
      <c r="D28" s="106"/>
      <c r="E28" s="106"/>
    </row>
    <row r="29" spans="1:5" ht="15">
      <c r="A29" s="13" t="s">
        <v>561</v>
      </c>
      <c r="B29" s="6" t="s">
        <v>191</v>
      </c>
      <c r="C29" s="106">
        <v>1030000</v>
      </c>
      <c r="D29" s="106">
        <v>1061000</v>
      </c>
      <c r="E29" s="106">
        <v>1061000</v>
      </c>
    </row>
    <row r="30" spans="1:5" ht="15">
      <c r="A30" s="13" t="s">
        <v>570</v>
      </c>
      <c r="B30" s="6" t="s">
        <v>191</v>
      </c>
      <c r="C30" s="106"/>
      <c r="D30" s="106"/>
      <c r="E30" s="106">
        <v>794600</v>
      </c>
    </row>
    <row r="31" spans="1:5" ht="30">
      <c r="A31" s="13" t="s">
        <v>571</v>
      </c>
      <c r="B31" s="6" t="s">
        <v>191</v>
      </c>
      <c r="C31" s="106"/>
      <c r="D31" s="106">
        <v>1844194</v>
      </c>
      <c r="E31" s="106">
        <v>1522562</v>
      </c>
    </row>
    <row r="32" spans="1:5" ht="15">
      <c r="A32" s="13" t="s">
        <v>569</v>
      </c>
      <c r="B32" s="6" t="s">
        <v>191</v>
      </c>
      <c r="C32" s="106"/>
      <c r="D32" s="106"/>
      <c r="E32" s="106">
        <v>37500</v>
      </c>
    </row>
    <row r="33" spans="1:5" ht="15">
      <c r="A33" s="13" t="s">
        <v>568</v>
      </c>
      <c r="B33" s="6" t="s">
        <v>191</v>
      </c>
      <c r="C33" s="106">
        <v>10386000</v>
      </c>
      <c r="D33" s="106">
        <v>10386000</v>
      </c>
      <c r="E33" s="106">
        <v>13217700</v>
      </c>
    </row>
    <row r="34" spans="1:9" ht="15">
      <c r="A34" s="13" t="s">
        <v>567</v>
      </c>
      <c r="B34" s="6" t="s">
        <v>191</v>
      </c>
      <c r="C34" s="106"/>
      <c r="D34" s="106">
        <v>17289906</v>
      </c>
      <c r="E34" s="106">
        <v>16694538</v>
      </c>
      <c r="H34" s="204"/>
      <c r="I34" s="204"/>
    </row>
    <row r="35" spans="1:9" ht="15">
      <c r="A35" s="13" t="s">
        <v>562</v>
      </c>
      <c r="B35" s="6" t="s">
        <v>191</v>
      </c>
      <c r="C35" s="106"/>
      <c r="D35" s="106">
        <v>200000</v>
      </c>
      <c r="E35" s="106">
        <v>250000</v>
      </c>
      <c r="H35" s="203"/>
      <c r="I35" s="202"/>
    </row>
    <row r="36" spans="1:5" ht="15">
      <c r="A36" s="13" t="s">
        <v>563</v>
      </c>
      <c r="B36" s="6" t="s">
        <v>191</v>
      </c>
      <c r="C36" s="106"/>
      <c r="D36" s="106"/>
      <c r="E36" s="106"/>
    </row>
    <row r="37" spans="1:5" ht="15">
      <c r="A37" s="13" t="s">
        <v>564</v>
      </c>
      <c r="B37" s="6" t="s">
        <v>191</v>
      </c>
      <c r="C37" s="106"/>
      <c r="D37" s="106"/>
      <c r="E37" s="106"/>
    </row>
    <row r="38" spans="1:5" ht="15">
      <c r="A38" s="13" t="s">
        <v>565</v>
      </c>
      <c r="B38" s="6" t="s">
        <v>191</v>
      </c>
      <c r="C38" s="106"/>
      <c r="D38" s="106"/>
      <c r="E38" s="106"/>
    </row>
    <row r="39" spans="1:5" ht="15">
      <c r="A39" s="7" t="s">
        <v>451</v>
      </c>
      <c r="B39" s="8" t="s">
        <v>191</v>
      </c>
      <c r="C39" s="106">
        <f>SUM(C29:C38)</f>
        <v>11416000</v>
      </c>
      <c r="D39" s="106">
        <f>SUM(D29:D38)</f>
        <v>30781100</v>
      </c>
      <c r="E39" s="106">
        <f>SUM(E29:E38)</f>
        <v>33577900</v>
      </c>
    </row>
    <row r="40" spans="1:5" ht="15">
      <c r="A40" s="13" t="s">
        <v>561</v>
      </c>
      <c r="B40" s="6" t="s">
        <v>197</v>
      </c>
      <c r="C40" s="106"/>
      <c r="D40" s="106"/>
      <c r="E40" s="106"/>
    </row>
    <row r="41" spans="1:5" ht="15">
      <c r="A41" s="13" t="s">
        <v>570</v>
      </c>
      <c r="B41" s="6" t="s">
        <v>197</v>
      </c>
      <c r="C41" s="106"/>
      <c r="D41" s="106"/>
      <c r="E41" s="106"/>
    </row>
    <row r="42" spans="1:5" ht="30">
      <c r="A42" s="13" t="s">
        <v>571</v>
      </c>
      <c r="B42" s="6" t="s">
        <v>197</v>
      </c>
      <c r="C42" s="106"/>
      <c r="D42" s="106"/>
      <c r="E42" s="106"/>
    </row>
    <row r="43" spans="1:5" ht="15">
      <c r="A43" s="13" t="s">
        <v>569</v>
      </c>
      <c r="B43" s="6" t="s">
        <v>197</v>
      </c>
      <c r="C43" s="106"/>
      <c r="D43" s="106"/>
      <c r="E43" s="106"/>
    </row>
    <row r="44" spans="1:5" ht="15">
      <c r="A44" s="13" t="s">
        <v>568</v>
      </c>
      <c r="B44" s="6" t="s">
        <v>197</v>
      </c>
      <c r="C44" s="106"/>
      <c r="D44" s="106"/>
      <c r="E44" s="106"/>
    </row>
    <row r="45" spans="1:5" ht="15">
      <c r="A45" s="13" t="s">
        <v>567</v>
      </c>
      <c r="B45" s="6" t="s">
        <v>197</v>
      </c>
      <c r="C45" s="106"/>
      <c r="D45" s="106"/>
      <c r="E45" s="106"/>
    </row>
    <row r="46" spans="1:5" ht="15">
      <c r="A46" s="13" t="s">
        <v>562</v>
      </c>
      <c r="B46" s="6" t="s">
        <v>197</v>
      </c>
      <c r="C46" s="106"/>
      <c r="D46" s="106"/>
      <c r="E46" s="106"/>
    </row>
    <row r="47" spans="1:5" ht="15">
      <c r="A47" s="13" t="s">
        <v>563</v>
      </c>
      <c r="B47" s="6" t="s">
        <v>197</v>
      </c>
      <c r="C47" s="106"/>
      <c r="D47" s="106"/>
      <c r="E47" s="106"/>
    </row>
    <row r="48" spans="1:5" ht="15">
      <c r="A48" s="13" t="s">
        <v>564</v>
      </c>
      <c r="B48" s="6" t="s">
        <v>197</v>
      </c>
      <c r="C48" s="106"/>
      <c r="D48" s="106"/>
      <c r="E48" s="106"/>
    </row>
    <row r="49" spans="1:5" ht="15">
      <c r="A49" s="13" t="s">
        <v>565</v>
      </c>
      <c r="B49" s="6" t="s">
        <v>197</v>
      </c>
      <c r="C49" s="106"/>
      <c r="D49" s="106"/>
      <c r="E49" s="106"/>
    </row>
    <row r="50" spans="1:5" ht="25.5">
      <c r="A50" s="7" t="s">
        <v>450</v>
      </c>
      <c r="B50" s="8" t="s">
        <v>197</v>
      </c>
      <c r="C50" s="106"/>
      <c r="D50" s="106"/>
      <c r="E50" s="106"/>
    </row>
    <row r="51" spans="1:5" ht="15">
      <c r="A51" s="13" t="s">
        <v>566</v>
      </c>
      <c r="B51" s="6" t="s">
        <v>198</v>
      </c>
      <c r="C51" s="106"/>
      <c r="D51" s="106"/>
      <c r="E51" s="106"/>
    </row>
    <row r="52" spans="1:5" ht="15">
      <c r="A52" s="13" t="s">
        <v>570</v>
      </c>
      <c r="B52" s="6" t="s">
        <v>198</v>
      </c>
      <c r="C52" s="106"/>
      <c r="D52" s="106"/>
      <c r="E52" s="106"/>
    </row>
    <row r="53" spans="1:5" ht="30">
      <c r="A53" s="13" t="s">
        <v>571</v>
      </c>
      <c r="B53" s="6" t="s">
        <v>198</v>
      </c>
      <c r="C53" s="106"/>
      <c r="D53" s="106"/>
      <c r="E53" s="106"/>
    </row>
    <row r="54" spans="1:5" ht="15">
      <c r="A54" s="13" t="s">
        <v>569</v>
      </c>
      <c r="B54" s="6" t="s">
        <v>198</v>
      </c>
      <c r="C54" s="106"/>
      <c r="D54" s="106"/>
      <c r="E54" s="106"/>
    </row>
    <row r="55" spans="1:5" ht="15">
      <c r="A55" s="13" t="s">
        <v>568</v>
      </c>
      <c r="B55" s="6" t="s">
        <v>198</v>
      </c>
      <c r="C55" s="106"/>
      <c r="D55" s="106"/>
      <c r="E55" s="106"/>
    </row>
    <row r="56" spans="1:5" ht="15">
      <c r="A56" s="13" t="s">
        <v>567</v>
      </c>
      <c r="B56" s="6" t="s">
        <v>198</v>
      </c>
      <c r="C56" s="106"/>
      <c r="D56" s="106"/>
      <c r="E56" s="106"/>
    </row>
    <row r="57" spans="1:5" ht="15">
      <c r="A57" s="13" t="s">
        <v>562</v>
      </c>
      <c r="B57" s="6" t="s">
        <v>198</v>
      </c>
      <c r="C57" s="106"/>
      <c r="D57" s="106"/>
      <c r="E57" s="106"/>
    </row>
    <row r="58" spans="1:5" ht="15">
      <c r="A58" s="13" t="s">
        <v>563</v>
      </c>
      <c r="B58" s="6" t="s">
        <v>198</v>
      </c>
      <c r="C58" s="106"/>
      <c r="D58" s="106"/>
      <c r="E58" s="106"/>
    </row>
    <row r="59" spans="1:5" ht="15">
      <c r="A59" s="13" t="s">
        <v>564</v>
      </c>
      <c r="B59" s="6" t="s">
        <v>198</v>
      </c>
      <c r="C59" s="106"/>
      <c r="D59" s="106"/>
      <c r="E59" s="106"/>
    </row>
    <row r="60" spans="1:5" ht="15">
      <c r="A60" s="13" t="s">
        <v>565</v>
      </c>
      <c r="B60" s="6" t="s">
        <v>198</v>
      </c>
      <c r="C60" s="106"/>
      <c r="D60" s="106"/>
      <c r="E60" s="106"/>
    </row>
    <row r="61" spans="1:5" ht="25.5">
      <c r="A61" s="7" t="s">
        <v>453</v>
      </c>
      <c r="B61" s="8" t="s">
        <v>198</v>
      </c>
      <c r="C61" s="106"/>
      <c r="D61" s="106"/>
      <c r="E61" s="106"/>
    </row>
    <row r="62" spans="1:5" ht="15">
      <c r="A62" s="13" t="s">
        <v>561</v>
      </c>
      <c r="B62" s="6" t="s">
        <v>199</v>
      </c>
      <c r="C62" s="106"/>
      <c r="D62" s="106"/>
      <c r="E62" s="106"/>
    </row>
    <row r="63" spans="1:5" ht="15">
      <c r="A63" s="13" t="s">
        <v>570</v>
      </c>
      <c r="B63" s="6" t="s">
        <v>199</v>
      </c>
      <c r="C63" s="106"/>
      <c r="D63" s="106"/>
      <c r="E63" s="106"/>
    </row>
    <row r="64" spans="1:5" ht="30">
      <c r="A64" s="13" t="s">
        <v>571</v>
      </c>
      <c r="B64" s="6" t="s">
        <v>199</v>
      </c>
      <c r="C64" s="106">
        <v>111354</v>
      </c>
      <c r="D64" s="106">
        <v>111354</v>
      </c>
      <c r="E64" s="106">
        <v>91073</v>
      </c>
    </row>
    <row r="65" spans="1:5" ht="15">
      <c r="A65" s="13" t="s">
        <v>569</v>
      </c>
      <c r="B65" s="6" t="s">
        <v>199</v>
      </c>
      <c r="C65" s="106"/>
      <c r="D65" s="106"/>
      <c r="E65" s="106"/>
    </row>
    <row r="66" spans="1:5" ht="15">
      <c r="A66" s="13" t="s">
        <v>568</v>
      </c>
      <c r="B66" s="6" t="s">
        <v>199</v>
      </c>
      <c r="C66" s="106"/>
      <c r="D66" s="106"/>
      <c r="E66" s="106"/>
    </row>
    <row r="67" spans="1:5" ht="15">
      <c r="A67" s="13" t="s">
        <v>567</v>
      </c>
      <c r="B67" s="6" t="s">
        <v>199</v>
      </c>
      <c r="C67" s="106"/>
      <c r="D67" s="106"/>
      <c r="E67" s="106"/>
    </row>
    <row r="68" spans="1:5" ht="15">
      <c r="A68" s="13" t="s">
        <v>562</v>
      </c>
      <c r="B68" s="6" t="s">
        <v>199</v>
      </c>
      <c r="C68" s="106"/>
      <c r="D68" s="106">
        <v>390</v>
      </c>
      <c r="E68" s="106">
        <v>2273</v>
      </c>
    </row>
    <row r="69" spans="1:5" ht="15">
      <c r="A69" s="13" t="s">
        <v>563</v>
      </c>
      <c r="B69" s="6" t="s">
        <v>199</v>
      </c>
      <c r="C69" s="106"/>
      <c r="D69" s="106"/>
      <c r="E69" s="106"/>
    </row>
    <row r="70" spans="1:5" ht="15">
      <c r="A70" s="13" t="s">
        <v>564</v>
      </c>
      <c r="B70" s="6" t="s">
        <v>199</v>
      </c>
      <c r="C70" s="106"/>
      <c r="D70" s="106"/>
      <c r="E70" s="106"/>
    </row>
    <row r="71" spans="1:5" ht="15">
      <c r="A71" s="13" t="s">
        <v>565</v>
      </c>
      <c r="B71" s="6" t="s">
        <v>199</v>
      </c>
      <c r="C71" s="106"/>
      <c r="D71" s="106"/>
      <c r="E71" s="106"/>
    </row>
    <row r="72" spans="1:5" ht="15">
      <c r="A72" s="7" t="s">
        <v>400</v>
      </c>
      <c r="B72" s="8" t="s">
        <v>199</v>
      </c>
      <c r="C72" s="106">
        <f>SUM(C62:C71)</f>
        <v>111354</v>
      </c>
      <c r="D72" s="106">
        <f>SUM(D62:D71)</f>
        <v>111744</v>
      </c>
      <c r="E72" s="106">
        <f>SUM(E62:E71)</f>
        <v>93346</v>
      </c>
    </row>
    <row r="73" spans="1:5" ht="15">
      <c r="A73" s="13" t="s">
        <v>572</v>
      </c>
      <c r="B73" s="5" t="s">
        <v>249</v>
      </c>
      <c r="C73" s="106"/>
      <c r="D73" s="106"/>
      <c r="E73" s="106"/>
    </row>
    <row r="74" spans="1:5" ht="15">
      <c r="A74" s="13" t="s">
        <v>573</v>
      </c>
      <c r="B74" s="5" t="s">
        <v>249</v>
      </c>
      <c r="C74" s="106"/>
      <c r="D74" s="106"/>
      <c r="E74" s="106"/>
    </row>
    <row r="75" spans="1:5" ht="15">
      <c r="A75" s="13" t="s">
        <v>581</v>
      </c>
      <c r="B75" s="5" t="s">
        <v>249</v>
      </c>
      <c r="C75" s="106"/>
      <c r="D75" s="106"/>
      <c r="E75" s="106"/>
    </row>
    <row r="76" spans="1:5" ht="15">
      <c r="A76" s="5" t="s">
        <v>580</v>
      </c>
      <c r="B76" s="5" t="s">
        <v>249</v>
      </c>
      <c r="C76" s="106"/>
      <c r="D76" s="106"/>
      <c r="E76" s="106"/>
    </row>
    <row r="77" spans="1:5" ht="15">
      <c r="A77" s="5" t="s">
        <v>579</v>
      </c>
      <c r="B77" s="5" t="s">
        <v>249</v>
      </c>
      <c r="C77" s="106"/>
      <c r="D77" s="106"/>
      <c r="E77" s="106"/>
    </row>
    <row r="78" spans="1:5" ht="15">
      <c r="A78" s="5" t="s">
        <v>578</v>
      </c>
      <c r="B78" s="5" t="s">
        <v>249</v>
      </c>
      <c r="C78" s="106"/>
      <c r="D78" s="106"/>
      <c r="E78" s="106"/>
    </row>
    <row r="79" spans="1:5" ht="15">
      <c r="A79" s="13" t="s">
        <v>577</v>
      </c>
      <c r="B79" s="5" t="s">
        <v>249</v>
      </c>
      <c r="C79" s="106"/>
      <c r="D79" s="106"/>
      <c r="E79" s="106"/>
    </row>
    <row r="80" spans="1:5" ht="15">
      <c r="A80" s="13" t="s">
        <v>582</v>
      </c>
      <c r="B80" s="5" t="s">
        <v>249</v>
      </c>
      <c r="C80" s="106"/>
      <c r="D80" s="106"/>
      <c r="E80" s="106"/>
    </row>
    <row r="81" spans="1:5" ht="15">
      <c r="A81" s="13" t="s">
        <v>574</v>
      </c>
      <c r="B81" s="5" t="s">
        <v>249</v>
      </c>
      <c r="C81" s="106"/>
      <c r="D81" s="106"/>
      <c r="E81" s="106"/>
    </row>
    <row r="82" spans="1:5" ht="15">
      <c r="A82" s="13" t="s">
        <v>575</v>
      </c>
      <c r="B82" s="5" t="s">
        <v>249</v>
      </c>
      <c r="C82" s="106"/>
      <c r="D82" s="106"/>
      <c r="E82" s="106"/>
    </row>
    <row r="83" spans="1:5" ht="25.5">
      <c r="A83" s="7" t="s">
        <v>469</v>
      </c>
      <c r="B83" s="8" t="s">
        <v>249</v>
      </c>
      <c r="C83" s="106"/>
      <c r="D83" s="106"/>
      <c r="E83" s="106"/>
    </row>
    <row r="84" spans="1:5" ht="15">
      <c r="A84" s="13" t="s">
        <v>572</v>
      </c>
      <c r="B84" s="5" t="s">
        <v>250</v>
      </c>
      <c r="C84" s="106"/>
      <c r="D84" s="106"/>
      <c r="E84" s="106"/>
    </row>
    <row r="85" spans="1:5" ht="15">
      <c r="A85" s="13" t="s">
        <v>573</v>
      </c>
      <c r="B85" s="5" t="s">
        <v>250</v>
      </c>
      <c r="C85" s="106"/>
      <c r="D85" s="106"/>
      <c r="E85" s="106"/>
    </row>
    <row r="86" spans="1:5" ht="15">
      <c r="A86" s="13" t="s">
        <v>581</v>
      </c>
      <c r="B86" s="5" t="s">
        <v>250</v>
      </c>
      <c r="C86" s="106"/>
      <c r="D86" s="106"/>
      <c r="E86" s="106">
        <v>51</v>
      </c>
    </row>
    <row r="87" spans="1:5" ht="15">
      <c r="A87" s="5" t="s">
        <v>580</v>
      </c>
      <c r="B87" s="5" t="s">
        <v>250</v>
      </c>
      <c r="C87" s="106"/>
      <c r="D87" s="106"/>
      <c r="E87" s="106"/>
    </row>
    <row r="88" spans="1:5" ht="15">
      <c r="A88" s="5" t="s">
        <v>579</v>
      </c>
      <c r="B88" s="5" t="s">
        <v>250</v>
      </c>
      <c r="C88" s="106"/>
      <c r="D88" s="106"/>
      <c r="E88" s="106"/>
    </row>
    <row r="89" spans="1:5" ht="15">
      <c r="A89" s="5" t="s">
        <v>578</v>
      </c>
      <c r="B89" s="5" t="s">
        <v>250</v>
      </c>
      <c r="C89" s="106"/>
      <c r="D89" s="106"/>
      <c r="E89" s="106"/>
    </row>
    <row r="90" spans="1:5" ht="15">
      <c r="A90" s="13" t="s">
        <v>577</v>
      </c>
      <c r="B90" s="5" t="s">
        <v>250</v>
      </c>
      <c r="C90" s="106"/>
      <c r="D90" s="106"/>
      <c r="E90" s="106"/>
    </row>
    <row r="91" spans="1:5" ht="15">
      <c r="A91" s="13" t="s">
        <v>576</v>
      </c>
      <c r="B91" s="5" t="s">
        <v>250</v>
      </c>
      <c r="C91" s="106"/>
      <c r="D91" s="106"/>
      <c r="E91" s="106"/>
    </row>
    <row r="92" spans="1:5" ht="15">
      <c r="A92" s="13" t="s">
        <v>574</v>
      </c>
      <c r="B92" s="5" t="s">
        <v>250</v>
      </c>
      <c r="C92" s="106"/>
      <c r="D92" s="106"/>
      <c r="E92" s="106"/>
    </row>
    <row r="93" spans="1:5" ht="15">
      <c r="A93" s="13" t="s">
        <v>575</v>
      </c>
      <c r="B93" s="5" t="s">
        <v>250</v>
      </c>
      <c r="C93" s="106"/>
      <c r="D93" s="106"/>
      <c r="E93" s="106"/>
    </row>
    <row r="94" spans="1:5" ht="15">
      <c r="A94" s="15" t="s">
        <v>470</v>
      </c>
      <c r="B94" s="8" t="s">
        <v>250</v>
      </c>
      <c r="C94" s="106">
        <f>SUM(C84:C93)</f>
        <v>0</v>
      </c>
      <c r="D94" s="106">
        <f>SUM(D84:D93)</f>
        <v>0</v>
      </c>
      <c r="E94" s="106">
        <f>SUM(E84:E93)</f>
        <v>51</v>
      </c>
    </row>
    <row r="95" spans="1:5" ht="15">
      <c r="A95" s="13" t="s">
        <v>572</v>
      </c>
      <c r="B95" s="5" t="s">
        <v>254</v>
      </c>
      <c r="C95" s="106"/>
      <c r="D95" s="106"/>
      <c r="E95" s="106"/>
    </row>
    <row r="96" spans="1:5" ht="15">
      <c r="A96" s="13" t="s">
        <v>573</v>
      </c>
      <c r="B96" s="5" t="s">
        <v>254</v>
      </c>
      <c r="C96" s="106"/>
      <c r="D96" s="106"/>
      <c r="E96" s="106"/>
    </row>
    <row r="97" spans="1:5" ht="15">
      <c r="A97" s="13" t="s">
        <v>581</v>
      </c>
      <c r="B97" s="5" t="s">
        <v>254</v>
      </c>
      <c r="C97" s="106"/>
      <c r="D97" s="106"/>
      <c r="E97" s="106">
        <v>39</v>
      </c>
    </row>
    <row r="98" spans="1:5" ht="15">
      <c r="A98" s="5" t="s">
        <v>580</v>
      </c>
      <c r="B98" s="5" t="s">
        <v>254</v>
      </c>
      <c r="C98" s="106"/>
      <c r="D98" s="106"/>
      <c r="E98" s="106"/>
    </row>
    <row r="99" spans="1:5" ht="15">
      <c r="A99" s="5" t="s">
        <v>579</v>
      </c>
      <c r="B99" s="5" t="s">
        <v>254</v>
      </c>
      <c r="C99" s="106"/>
      <c r="D99" s="106"/>
      <c r="E99" s="106"/>
    </row>
    <row r="100" spans="1:5" ht="15">
      <c r="A100" s="5" t="s">
        <v>578</v>
      </c>
      <c r="B100" s="5" t="s">
        <v>254</v>
      </c>
      <c r="C100" s="106"/>
      <c r="D100" s="106"/>
      <c r="E100" s="106"/>
    </row>
    <row r="101" spans="1:5" ht="15">
      <c r="A101" s="13" t="s">
        <v>577</v>
      </c>
      <c r="B101" s="5" t="s">
        <v>254</v>
      </c>
      <c r="C101" s="106"/>
      <c r="D101" s="106"/>
      <c r="E101" s="106"/>
    </row>
    <row r="102" spans="1:5" ht="15">
      <c r="A102" s="13" t="s">
        <v>582</v>
      </c>
      <c r="B102" s="5" t="s">
        <v>254</v>
      </c>
      <c r="C102" s="106"/>
      <c r="D102" s="106"/>
      <c r="E102" s="106"/>
    </row>
    <row r="103" spans="1:5" ht="15">
      <c r="A103" s="13" t="s">
        <v>574</v>
      </c>
      <c r="B103" s="5" t="s">
        <v>254</v>
      </c>
      <c r="C103" s="106"/>
      <c r="D103" s="106"/>
      <c r="E103" s="106"/>
    </row>
    <row r="104" spans="1:5" ht="15">
      <c r="A104" s="13" t="s">
        <v>575</v>
      </c>
      <c r="B104" s="5" t="s">
        <v>254</v>
      </c>
      <c r="C104" s="106"/>
      <c r="D104" s="106"/>
      <c r="E104" s="106"/>
    </row>
    <row r="105" spans="1:5" ht="25.5">
      <c r="A105" s="7" t="s">
        <v>471</v>
      </c>
      <c r="B105" s="8" t="s">
        <v>254</v>
      </c>
      <c r="C105" s="106">
        <f>SUM(C95:C104)</f>
        <v>0</v>
      </c>
      <c r="D105" s="106">
        <f>SUM(D95:D104)</f>
        <v>0</v>
      </c>
      <c r="E105" s="106">
        <f>SUM(E95:E104)</f>
        <v>39</v>
      </c>
    </row>
    <row r="106" spans="1:5" ht="15">
      <c r="A106" s="13" t="s">
        <v>572</v>
      </c>
      <c r="B106" s="5" t="s">
        <v>255</v>
      </c>
      <c r="C106" s="106"/>
      <c r="D106" s="106"/>
      <c r="E106" s="106"/>
    </row>
    <row r="107" spans="1:5" ht="15">
      <c r="A107" s="13" t="s">
        <v>573</v>
      </c>
      <c r="B107" s="5" t="s">
        <v>255</v>
      </c>
      <c r="C107" s="106"/>
      <c r="D107" s="106"/>
      <c r="E107" s="106"/>
    </row>
    <row r="108" spans="1:5" ht="15">
      <c r="A108" s="13" t="s">
        <v>581</v>
      </c>
      <c r="B108" s="5" t="s">
        <v>255</v>
      </c>
      <c r="C108" s="106"/>
      <c r="D108" s="106">
        <v>4400</v>
      </c>
      <c r="E108" s="106">
        <v>7731</v>
      </c>
    </row>
    <row r="109" spans="1:5" ht="15">
      <c r="A109" s="5" t="s">
        <v>580</v>
      </c>
      <c r="B109" s="5" t="s">
        <v>255</v>
      </c>
      <c r="C109" s="106"/>
      <c r="D109" s="106"/>
      <c r="E109" s="106"/>
    </row>
    <row r="110" spans="1:5" ht="15">
      <c r="A110" s="5" t="s">
        <v>579</v>
      </c>
      <c r="B110" s="5" t="s">
        <v>255</v>
      </c>
      <c r="C110" s="106"/>
      <c r="D110" s="106"/>
      <c r="E110" s="106"/>
    </row>
    <row r="111" spans="1:5" ht="15">
      <c r="A111" s="5" t="s">
        <v>578</v>
      </c>
      <c r="B111" s="5" t="s">
        <v>255</v>
      </c>
      <c r="C111" s="106">
        <v>10918</v>
      </c>
      <c r="D111" s="106">
        <v>10918</v>
      </c>
      <c r="E111" s="106">
        <v>3251</v>
      </c>
    </row>
    <row r="112" spans="1:5" ht="15">
      <c r="A112" s="13" t="s">
        <v>577</v>
      </c>
      <c r="B112" s="5" t="s">
        <v>255</v>
      </c>
      <c r="C112" s="106"/>
      <c r="D112" s="106"/>
      <c r="E112" s="106"/>
    </row>
    <row r="113" spans="1:5" ht="15">
      <c r="A113" s="13" t="s">
        <v>576</v>
      </c>
      <c r="B113" s="5" t="s">
        <v>255</v>
      </c>
      <c r="C113" s="106"/>
      <c r="D113" s="106"/>
      <c r="E113" s="106"/>
    </row>
    <row r="114" spans="1:5" ht="15">
      <c r="A114" s="13" t="s">
        <v>574</v>
      </c>
      <c r="B114" s="5" t="s">
        <v>255</v>
      </c>
      <c r="C114" s="106"/>
      <c r="D114" s="106"/>
      <c r="E114" s="106"/>
    </row>
    <row r="115" spans="1:5" ht="15">
      <c r="A115" s="13" t="s">
        <v>575</v>
      </c>
      <c r="B115" s="5" t="s">
        <v>255</v>
      </c>
      <c r="C115" s="106"/>
      <c r="D115" s="106"/>
      <c r="E115" s="106"/>
    </row>
    <row r="116" spans="1:5" ht="15">
      <c r="A116" s="15" t="s">
        <v>472</v>
      </c>
      <c r="B116" s="8" t="s">
        <v>255</v>
      </c>
      <c r="C116" s="106">
        <f>SUM(C106:C115)</f>
        <v>10918</v>
      </c>
      <c r="D116" s="106">
        <f>SUM(D106:D115)</f>
        <v>15318</v>
      </c>
      <c r="E116" s="106">
        <f>SUM(E106:E115)</f>
        <v>10982</v>
      </c>
    </row>
  </sheetData>
  <sheetProtection/>
  <mergeCells count="3">
    <mergeCell ref="A2:E2"/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3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5.00390625" style="0" customWidth="1"/>
    <col min="3" max="3" width="13.28125" style="144" customWidth="1"/>
    <col min="4" max="4" width="13.00390625" style="144" customWidth="1"/>
    <col min="5" max="5" width="14.00390625" style="144" customWidth="1"/>
  </cols>
  <sheetData>
    <row r="1" spans="1:5" ht="15.75">
      <c r="A1" s="222" t="s">
        <v>942</v>
      </c>
      <c r="B1" s="222"/>
      <c r="C1" s="222"/>
      <c r="D1" s="222"/>
      <c r="E1" s="222"/>
    </row>
    <row r="2" spans="1:5" ht="24" customHeight="1">
      <c r="A2" s="219"/>
      <c r="B2" s="223"/>
      <c r="C2" s="223"/>
      <c r="D2" s="259"/>
      <c r="E2" s="259"/>
    </row>
    <row r="3" spans="1:5" ht="26.25" customHeight="1">
      <c r="A3" s="221" t="s">
        <v>885</v>
      </c>
      <c r="B3" s="220"/>
      <c r="C3" s="220"/>
      <c r="D3" s="259"/>
      <c r="E3" s="259"/>
    </row>
    <row r="5" spans="1:5" ht="26.25">
      <c r="A5" s="87" t="s">
        <v>594</v>
      </c>
      <c r="B5" s="3" t="s">
        <v>684</v>
      </c>
      <c r="C5" s="128" t="s">
        <v>637</v>
      </c>
      <c r="D5" s="114" t="s">
        <v>298</v>
      </c>
      <c r="E5" s="128" t="s">
        <v>299</v>
      </c>
    </row>
    <row r="6" spans="1:5" ht="15.75">
      <c r="A6" s="85" t="s">
        <v>908</v>
      </c>
      <c r="B6" s="5" t="s">
        <v>201</v>
      </c>
      <c r="C6" s="148"/>
      <c r="D6" s="212">
        <v>23912</v>
      </c>
      <c r="E6" s="148">
        <v>23912</v>
      </c>
    </row>
    <row r="7" spans="1:5" s="215" customFormat="1" ht="15">
      <c r="A7" s="86" t="s">
        <v>909</v>
      </c>
      <c r="B7" s="7" t="s">
        <v>203</v>
      </c>
      <c r="C7" s="213"/>
      <c r="D7" s="214">
        <v>23912</v>
      </c>
      <c r="E7" s="213">
        <v>23912</v>
      </c>
    </row>
    <row r="8" spans="1:5" ht="15.75">
      <c r="A8" s="5" t="s">
        <v>454</v>
      </c>
      <c r="B8" s="5" t="s">
        <v>206</v>
      </c>
      <c r="C8" s="142">
        <v>12000000</v>
      </c>
      <c r="D8" s="142">
        <v>10500000</v>
      </c>
      <c r="E8" s="142">
        <v>13045649</v>
      </c>
    </row>
    <row r="9" spans="1:5" ht="15.75">
      <c r="A9" s="5" t="s">
        <v>455</v>
      </c>
      <c r="B9" s="5" t="s">
        <v>206</v>
      </c>
      <c r="C9" s="142"/>
      <c r="D9" s="142"/>
      <c r="E9" s="142"/>
    </row>
    <row r="10" spans="1:5" ht="15.75">
      <c r="A10" s="5" t="s">
        <v>456</v>
      </c>
      <c r="B10" s="5" t="s">
        <v>206</v>
      </c>
      <c r="C10" s="142">
        <v>12000000</v>
      </c>
      <c r="D10" s="142">
        <v>12000000</v>
      </c>
      <c r="E10" s="142">
        <v>14211166</v>
      </c>
    </row>
    <row r="11" spans="1:5" ht="15.75">
      <c r="A11" s="5" t="s">
        <v>457</v>
      </c>
      <c r="B11" s="5" t="s">
        <v>206</v>
      </c>
      <c r="C11" s="142">
        <v>800000</v>
      </c>
      <c r="D11" s="142">
        <v>800000</v>
      </c>
      <c r="E11" s="142">
        <v>698450</v>
      </c>
    </row>
    <row r="12" spans="1:5" s="215" customFormat="1" ht="15">
      <c r="A12" s="7" t="s">
        <v>405</v>
      </c>
      <c r="B12" s="8" t="s">
        <v>206</v>
      </c>
      <c r="C12" s="139">
        <f>SUM(C8:C11)</f>
        <v>24800000</v>
      </c>
      <c r="D12" s="139">
        <f>SUM(D8:D11)</f>
        <v>23300000</v>
      </c>
      <c r="E12" s="139">
        <f>SUM(E8:E11)</f>
        <v>27955265</v>
      </c>
    </row>
    <row r="13" spans="1:5" ht="15.75">
      <c r="A13" s="5" t="s">
        <v>406</v>
      </c>
      <c r="B13" s="6" t="s">
        <v>207</v>
      </c>
      <c r="C13" s="143">
        <v>57000000</v>
      </c>
      <c r="D13" s="138">
        <v>57000000</v>
      </c>
      <c r="E13" s="138">
        <v>65687105</v>
      </c>
    </row>
    <row r="14" spans="1:5" ht="27">
      <c r="A14" s="141" t="s">
        <v>208</v>
      </c>
      <c r="B14" s="141" t="s">
        <v>207</v>
      </c>
      <c r="C14" s="143">
        <v>57000000</v>
      </c>
      <c r="D14" s="138">
        <v>57000000</v>
      </c>
      <c r="E14" s="138">
        <v>65687105</v>
      </c>
    </row>
    <row r="15" spans="1:5" ht="27">
      <c r="A15" s="141" t="s">
        <v>209</v>
      </c>
      <c r="B15" s="141" t="s">
        <v>207</v>
      </c>
      <c r="C15" s="143"/>
      <c r="D15" s="138"/>
      <c r="E15" s="138"/>
    </row>
    <row r="16" spans="1:5" ht="15.75">
      <c r="A16" s="5" t="s">
        <v>408</v>
      </c>
      <c r="B16" s="6" t="s">
        <v>213</v>
      </c>
      <c r="C16" s="143">
        <v>9700000</v>
      </c>
      <c r="D16" s="138">
        <v>9700000</v>
      </c>
      <c r="E16" s="138">
        <v>9667961</v>
      </c>
    </row>
    <row r="17" spans="1:5" ht="27">
      <c r="A17" s="141" t="s">
        <v>214</v>
      </c>
      <c r="B17" s="141" t="s">
        <v>213</v>
      </c>
      <c r="C17" s="143"/>
      <c r="D17" s="138"/>
      <c r="E17" s="138"/>
    </row>
    <row r="18" spans="1:5" ht="27">
      <c r="A18" s="141" t="s">
        <v>215</v>
      </c>
      <c r="B18" s="141" t="s">
        <v>213</v>
      </c>
      <c r="C18" s="143">
        <v>9700000</v>
      </c>
      <c r="D18" s="138">
        <v>9700000</v>
      </c>
      <c r="E18" s="138">
        <v>9667961</v>
      </c>
    </row>
    <row r="19" spans="1:5" ht="15.75">
      <c r="A19" s="141" t="s">
        <v>216</v>
      </c>
      <c r="B19" s="141" t="s">
        <v>213</v>
      </c>
      <c r="C19" s="143"/>
      <c r="D19" s="138"/>
      <c r="E19" s="138"/>
    </row>
    <row r="20" spans="1:5" ht="15.75">
      <c r="A20" s="141" t="s">
        <v>217</v>
      </c>
      <c r="B20" s="141" t="s">
        <v>213</v>
      </c>
      <c r="C20" s="143"/>
      <c r="D20" s="138"/>
      <c r="E20" s="138"/>
    </row>
    <row r="21" spans="1:5" ht="15.75">
      <c r="A21" s="5" t="s">
        <v>458</v>
      </c>
      <c r="B21" s="6" t="s">
        <v>218</v>
      </c>
      <c r="C21" s="143">
        <v>2200000</v>
      </c>
      <c r="D21" s="138">
        <v>2200000</v>
      </c>
      <c r="E21" s="138">
        <v>2091450</v>
      </c>
    </row>
    <row r="22" spans="1:5" ht="15.75">
      <c r="A22" s="141" t="s">
        <v>219</v>
      </c>
      <c r="B22" s="141" t="s">
        <v>218</v>
      </c>
      <c r="C22" s="143">
        <v>2200000</v>
      </c>
      <c r="D22" s="138">
        <v>2200000</v>
      </c>
      <c r="E22" s="138">
        <v>2091450</v>
      </c>
    </row>
    <row r="23" spans="1:5" ht="15.75">
      <c r="A23" s="141" t="s">
        <v>220</v>
      </c>
      <c r="B23" s="141" t="s">
        <v>218</v>
      </c>
      <c r="C23" s="143"/>
      <c r="D23" s="138"/>
      <c r="E23" s="138"/>
    </row>
    <row r="24" spans="1:5" s="215" customFormat="1" ht="15">
      <c r="A24" s="7" t="s">
        <v>437</v>
      </c>
      <c r="B24" s="8" t="s">
        <v>221</v>
      </c>
      <c r="C24" s="216">
        <f>C21+C16+C13</f>
        <v>68900000</v>
      </c>
      <c r="D24" s="216">
        <f>D21+D16+D13</f>
        <v>68900000</v>
      </c>
      <c r="E24" s="216">
        <f>E21+E16+E13</f>
        <v>77446516</v>
      </c>
    </row>
    <row r="25" spans="1:5" ht="15.75">
      <c r="A25" s="5" t="s">
        <v>459</v>
      </c>
      <c r="B25" s="5" t="s">
        <v>222</v>
      </c>
      <c r="C25" s="143"/>
      <c r="D25" s="138"/>
      <c r="E25" s="138"/>
    </row>
    <row r="26" spans="1:5" ht="15.75">
      <c r="A26" s="5" t="s">
        <v>460</v>
      </c>
      <c r="B26" s="5" t="s">
        <v>222</v>
      </c>
      <c r="C26" s="143"/>
      <c r="D26" s="138"/>
      <c r="E26" s="138"/>
    </row>
    <row r="27" spans="1:5" ht="15.75">
      <c r="A27" s="5" t="s">
        <v>461</v>
      </c>
      <c r="B27" s="5" t="s">
        <v>222</v>
      </c>
      <c r="C27" s="143"/>
      <c r="D27" s="138"/>
      <c r="E27" s="138"/>
    </row>
    <row r="28" spans="1:5" ht="15.75">
      <c r="A28" s="5" t="s">
        <v>462</v>
      </c>
      <c r="B28" s="5" t="s">
        <v>222</v>
      </c>
      <c r="C28" s="143"/>
      <c r="D28" s="138"/>
      <c r="E28" s="138"/>
    </row>
    <row r="29" spans="1:5" ht="15.75">
      <c r="A29" s="5" t="s">
        <v>463</v>
      </c>
      <c r="B29" s="5" t="s">
        <v>222</v>
      </c>
      <c r="C29" s="143"/>
      <c r="D29" s="138"/>
      <c r="E29" s="138"/>
    </row>
    <row r="30" spans="1:5" ht="15.75">
      <c r="A30" s="5" t="s">
        <v>464</v>
      </c>
      <c r="B30" s="5" t="s">
        <v>222</v>
      </c>
      <c r="C30" s="143"/>
      <c r="D30" s="138"/>
      <c r="E30" s="138"/>
    </row>
    <row r="31" spans="1:5" ht="15.75">
      <c r="A31" s="5" t="s">
        <v>465</v>
      </c>
      <c r="B31" s="5" t="s">
        <v>222</v>
      </c>
      <c r="C31" s="143"/>
      <c r="D31" s="138"/>
      <c r="E31" s="138"/>
    </row>
    <row r="32" spans="1:5" ht="15.75">
      <c r="A32" s="5" t="s">
        <v>466</v>
      </c>
      <c r="B32" s="5" t="s">
        <v>222</v>
      </c>
      <c r="C32" s="143"/>
      <c r="D32" s="138"/>
      <c r="E32" s="138"/>
    </row>
    <row r="33" spans="1:5" ht="45">
      <c r="A33" s="5" t="s">
        <v>467</v>
      </c>
      <c r="B33" s="5" t="s">
        <v>222</v>
      </c>
      <c r="C33" s="143"/>
      <c r="D33" s="138"/>
      <c r="E33" s="138"/>
    </row>
    <row r="34" spans="1:5" ht="15.75">
      <c r="A34" s="5" t="s">
        <v>910</v>
      </c>
      <c r="B34" s="5" t="s">
        <v>222</v>
      </c>
      <c r="C34" s="143"/>
      <c r="D34" s="138"/>
      <c r="E34" s="138">
        <v>217151</v>
      </c>
    </row>
    <row r="35" spans="1:5" ht="15.75">
      <c r="A35" s="5" t="s">
        <v>468</v>
      </c>
      <c r="B35" s="5" t="s">
        <v>222</v>
      </c>
      <c r="C35" s="143"/>
      <c r="D35" s="138"/>
      <c r="E35" s="138">
        <v>61000</v>
      </c>
    </row>
    <row r="36" spans="1:5" s="215" customFormat="1" ht="15">
      <c r="A36" s="7" t="s">
        <v>410</v>
      </c>
      <c r="B36" s="8" t="s">
        <v>222</v>
      </c>
      <c r="C36" s="216">
        <v>300000</v>
      </c>
      <c r="D36" s="216">
        <v>1800000</v>
      </c>
      <c r="E36" s="216">
        <v>2168363</v>
      </c>
    </row>
    <row r="38" ht="15.75">
      <c r="E38" s="144">
        <f>SUM(E12+E7+E24)</f>
        <v>105425693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8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7.140625" style="0" customWidth="1"/>
    <col min="2" max="2" width="18.00390625" style="133" customWidth="1"/>
    <col min="3" max="3" width="15.8515625" style="201" customWidth="1"/>
    <col min="4" max="4" width="17.28125" style="133" customWidth="1"/>
    <col min="5" max="5" width="16.28125" style="133" customWidth="1"/>
    <col min="6" max="6" width="16.28125" style="201" customWidth="1"/>
    <col min="7" max="7" width="14.7109375" style="133" customWidth="1"/>
  </cols>
  <sheetData>
    <row r="1" spans="1:7" ht="15.75">
      <c r="A1" s="222" t="s">
        <v>943</v>
      </c>
      <c r="B1" s="222"/>
      <c r="C1" s="222"/>
      <c r="D1" s="222"/>
      <c r="E1" s="222"/>
      <c r="F1" s="222"/>
      <c r="G1" s="222"/>
    </row>
    <row r="2" spans="1:7" ht="27.75" customHeight="1">
      <c r="A2" s="221" t="s">
        <v>885</v>
      </c>
      <c r="B2" s="260"/>
      <c r="C2" s="260"/>
      <c r="D2" s="260"/>
      <c r="E2" s="259"/>
      <c r="F2" s="259"/>
      <c r="G2" s="259"/>
    </row>
    <row r="3" spans="1:7" ht="23.25" customHeight="1">
      <c r="A3" s="221" t="s">
        <v>898</v>
      </c>
      <c r="B3" s="221"/>
      <c r="C3" s="221"/>
      <c r="D3" s="221"/>
      <c r="E3" s="221"/>
      <c r="F3" s="221"/>
      <c r="G3" s="221"/>
    </row>
    <row r="6" spans="1:8" ht="39">
      <c r="A6" s="86" t="s">
        <v>594</v>
      </c>
      <c r="B6" s="128" t="s">
        <v>780</v>
      </c>
      <c r="C6" s="114" t="s">
        <v>801</v>
      </c>
      <c r="D6" s="114" t="s">
        <v>802</v>
      </c>
      <c r="E6" s="114" t="s">
        <v>508</v>
      </c>
      <c r="F6" s="114" t="s">
        <v>803</v>
      </c>
      <c r="G6" s="129" t="s">
        <v>647</v>
      </c>
      <c r="H6" s="82"/>
    </row>
    <row r="7" spans="1:8" ht="15">
      <c r="A7" s="119" t="s">
        <v>781</v>
      </c>
      <c r="B7" s="120">
        <v>529981550</v>
      </c>
      <c r="C7" s="106">
        <v>14410276</v>
      </c>
      <c r="D7" s="106">
        <v>41861903</v>
      </c>
      <c r="E7" s="106">
        <v>4943878</v>
      </c>
      <c r="F7" s="106">
        <v>5024424</v>
      </c>
      <c r="G7" s="106">
        <f>SUM(B7:F7)</f>
        <v>596222031</v>
      </c>
      <c r="H7" s="82"/>
    </row>
    <row r="8" spans="1:8" ht="15">
      <c r="A8" s="119" t="s">
        <v>782</v>
      </c>
      <c r="B8" s="120">
        <v>372725754</v>
      </c>
      <c r="C8" s="106">
        <v>27369082</v>
      </c>
      <c r="D8" s="106">
        <v>96159521</v>
      </c>
      <c r="E8" s="106">
        <v>28759815</v>
      </c>
      <c r="F8" s="106">
        <v>93731144</v>
      </c>
      <c r="G8" s="106">
        <f aca="true" t="shared" si="0" ref="G8:G26">SUM(B8:F8)</f>
        <v>618745316</v>
      </c>
      <c r="H8" s="82"/>
    </row>
    <row r="9" spans="1:8" ht="15">
      <c r="A9" s="121" t="s">
        <v>783</v>
      </c>
      <c r="B9" s="122">
        <f aca="true" t="shared" si="1" ref="B9:G9">B7-B8</f>
        <v>157255796</v>
      </c>
      <c r="C9" s="122">
        <f t="shared" si="1"/>
        <v>-12958806</v>
      </c>
      <c r="D9" s="122">
        <f t="shared" si="1"/>
        <v>-54297618</v>
      </c>
      <c r="E9" s="122">
        <f t="shared" si="1"/>
        <v>-23815937</v>
      </c>
      <c r="F9" s="122">
        <f t="shared" si="1"/>
        <v>-88706720</v>
      </c>
      <c r="G9" s="122">
        <f t="shared" si="1"/>
        <v>-22523285</v>
      </c>
      <c r="H9" s="82"/>
    </row>
    <row r="10" spans="1:8" ht="15">
      <c r="A10" s="119" t="s">
        <v>784</v>
      </c>
      <c r="B10" s="120">
        <v>151109574</v>
      </c>
      <c r="C10" s="106">
        <v>13678059</v>
      </c>
      <c r="D10" s="106">
        <v>56500018</v>
      </c>
      <c r="E10" s="106">
        <v>24373279</v>
      </c>
      <c r="F10" s="106">
        <v>91179597</v>
      </c>
      <c r="G10" s="106">
        <f t="shared" si="0"/>
        <v>336840527</v>
      </c>
      <c r="H10" s="82"/>
    </row>
    <row r="11" spans="1:8" ht="15">
      <c r="A11" s="119" t="s">
        <v>785</v>
      </c>
      <c r="B11" s="120">
        <v>183961980</v>
      </c>
      <c r="C11" s="106"/>
      <c r="D11" s="106"/>
      <c r="E11" s="106"/>
      <c r="F11" s="106"/>
      <c r="G11" s="106">
        <f t="shared" si="0"/>
        <v>183961980</v>
      </c>
      <c r="H11" s="82"/>
    </row>
    <row r="12" spans="1:8" ht="15">
      <c r="A12" s="121" t="s">
        <v>786</v>
      </c>
      <c r="B12" s="122">
        <f aca="true" t="shared" si="2" ref="B12:G12">B10-B11</f>
        <v>-32852406</v>
      </c>
      <c r="C12" s="122">
        <f t="shared" si="2"/>
        <v>13678059</v>
      </c>
      <c r="D12" s="122">
        <f t="shared" si="2"/>
        <v>56500018</v>
      </c>
      <c r="E12" s="122">
        <f t="shared" si="2"/>
        <v>24373279</v>
      </c>
      <c r="F12" s="122">
        <f t="shared" si="2"/>
        <v>91179597</v>
      </c>
      <c r="G12" s="122">
        <f t="shared" si="2"/>
        <v>152878547</v>
      </c>
      <c r="H12" s="82"/>
    </row>
    <row r="13" spans="1:8" ht="15">
      <c r="A13" s="123" t="s">
        <v>787</v>
      </c>
      <c r="B13" s="124">
        <f aca="true" t="shared" si="3" ref="B13:G13">SUM(B9+B12)</f>
        <v>124403390</v>
      </c>
      <c r="C13" s="209">
        <f t="shared" si="3"/>
        <v>719253</v>
      </c>
      <c r="D13" s="124">
        <f t="shared" si="3"/>
        <v>2202400</v>
      </c>
      <c r="E13" s="124">
        <f t="shared" si="3"/>
        <v>557342</v>
      </c>
      <c r="F13" s="124">
        <f t="shared" si="3"/>
        <v>2472877</v>
      </c>
      <c r="G13" s="124">
        <f t="shared" si="3"/>
        <v>130355262</v>
      </c>
      <c r="H13" s="82"/>
    </row>
    <row r="14" spans="1:8" ht="15">
      <c r="A14" s="119" t="s">
        <v>788</v>
      </c>
      <c r="B14" s="120"/>
      <c r="C14" s="180"/>
      <c r="D14" s="106"/>
      <c r="E14" s="106"/>
      <c r="F14" s="180"/>
      <c r="G14" s="106">
        <f t="shared" si="0"/>
        <v>0</v>
      </c>
      <c r="H14" s="82"/>
    </row>
    <row r="15" spans="1:8" ht="15">
      <c r="A15" s="119" t="s">
        <v>789</v>
      </c>
      <c r="B15" s="120"/>
      <c r="C15" s="180"/>
      <c r="D15" s="106"/>
      <c r="E15" s="106"/>
      <c r="F15" s="180"/>
      <c r="G15" s="106">
        <f t="shared" si="0"/>
        <v>0</v>
      </c>
      <c r="H15" s="82"/>
    </row>
    <row r="16" spans="1:8" ht="25.5">
      <c r="A16" s="121" t="s">
        <v>790</v>
      </c>
      <c r="B16" s="122"/>
      <c r="C16" s="180"/>
      <c r="D16" s="106"/>
      <c r="E16" s="106"/>
      <c r="F16" s="180"/>
      <c r="G16" s="106">
        <f t="shared" si="0"/>
        <v>0</v>
      </c>
      <c r="H16" s="82"/>
    </row>
    <row r="17" spans="1:8" ht="15">
      <c r="A17" s="119" t="s">
        <v>791</v>
      </c>
      <c r="B17" s="120"/>
      <c r="C17" s="180"/>
      <c r="D17" s="106"/>
      <c r="E17" s="106"/>
      <c r="F17" s="180"/>
      <c r="G17" s="106">
        <f t="shared" si="0"/>
        <v>0</v>
      </c>
      <c r="H17" s="82"/>
    </row>
    <row r="18" spans="1:8" ht="15">
      <c r="A18" s="119" t="s">
        <v>792</v>
      </c>
      <c r="B18" s="120"/>
      <c r="C18" s="180"/>
      <c r="D18" s="106"/>
      <c r="E18" s="106"/>
      <c r="F18" s="180"/>
      <c r="G18" s="106">
        <f t="shared" si="0"/>
        <v>0</v>
      </c>
      <c r="H18" s="82"/>
    </row>
    <row r="19" spans="1:8" ht="25.5">
      <c r="A19" s="121" t="s">
        <v>793</v>
      </c>
      <c r="B19" s="122"/>
      <c r="C19" s="180"/>
      <c r="D19" s="106"/>
      <c r="E19" s="106"/>
      <c r="F19" s="180"/>
      <c r="G19" s="106">
        <f t="shared" si="0"/>
        <v>0</v>
      </c>
      <c r="H19" s="82"/>
    </row>
    <row r="20" spans="1:8" ht="15">
      <c r="A20" s="125" t="s">
        <v>794</v>
      </c>
      <c r="B20" s="126"/>
      <c r="C20" s="197"/>
      <c r="D20" s="131"/>
      <c r="E20" s="131"/>
      <c r="F20" s="197"/>
      <c r="G20" s="131">
        <f t="shared" si="0"/>
        <v>0</v>
      </c>
      <c r="H20" s="82"/>
    </row>
    <row r="21" spans="1:12" ht="15">
      <c r="A21" s="121" t="s">
        <v>795</v>
      </c>
      <c r="B21" s="122">
        <f aca="true" t="shared" si="4" ref="B21:G21">SUM(B13+B20)</f>
        <v>124403390</v>
      </c>
      <c r="C21" s="122">
        <f t="shared" si="4"/>
        <v>719253</v>
      </c>
      <c r="D21" s="122">
        <f t="shared" si="4"/>
        <v>2202400</v>
      </c>
      <c r="E21" s="122">
        <f t="shared" si="4"/>
        <v>557342</v>
      </c>
      <c r="F21" s="122">
        <f t="shared" si="4"/>
        <v>2472877</v>
      </c>
      <c r="G21" s="122">
        <f t="shared" si="4"/>
        <v>130355262</v>
      </c>
      <c r="H21" s="82"/>
      <c r="L21" s="23"/>
    </row>
    <row r="22" spans="1:8" ht="25.5">
      <c r="A22" s="123" t="s">
        <v>796</v>
      </c>
      <c r="B22" s="124">
        <v>124403390</v>
      </c>
      <c r="C22" s="198">
        <v>719253</v>
      </c>
      <c r="D22" s="135">
        <v>2202400</v>
      </c>
      <c r="E22" s="135">
        <v>557342</v>
      </c>
      <c r="F22" s="198">
        <v>2472877</v>
      </c>
      <c r="G22" s="135">
        <f t="shared" si="0"/>
        <v>130355262</v>
      </c>
      <c r="H22" s="82"/>
    </row>
    <row r="23" spans="1:8" ht="15">
      <c r="A23" s="123" t="s">
        <v>797</v>
      </c>
      <c r="B23" s="124"/>
      <c r="C23" s="198"/>
      <c r="D23" s="135"/>
      <c r="E23" s="135"/>
      <c r="F23" s="198"/>
      <c r="G23" s="135">
        <f t="shared" si="0"/>
        <v>0</v>
      </c>
      <c r="H23" s="82"/>
    </row>
    <row r="24" spans="1:8" ht="25.5">
      <c r="A24" s="125" t="s">
        <v>798</v>
      </c>
      <c r="B24" s="126"/>
      <c r="C24" s="197"/>
      <c r="D24" s="131"/>
      <c r="E24" s="131"/>
      <c r="F24" s="197"/>
      <c r="G24" s="131">
        <f t="shared" si="0"/>
        <v>0</v>
      </c>
      <c r="H24" s="82"/>
    </row>
    <row r="25" spans="1:8" ht="25.5">
      <c r="A25" s="125" t="s">
        <v>799</v>
      </c>
      <c r="B25" s="126"/>
      <c r="C25" s="197"/>
      <c r="D25" s="131"/>
      <c r="E25" s="131"/>
      <c r="F25" s="197"/>
      <c r="G25" s="131">
        <f t="shared" si="0"/>
        <v>0</v>
      </c>
      <c r="H25" s="82"/>
    </row>
    <row r="26" spans="1:8" ht="27" customHeight="1">
      <c r="A26" s="127" t="s">
        <v>800</v>
      </c>
      <c r="B26" s="130"/>
      <c r="C26" s="199"/>
      <c r="D26" s="130"/>
      <c r="E26" s="130"/>
      <c r="F26" s="199"/>
      <c r="G26" s="130">
        <f t="shared" si="0"/>
        <v>0</v>
      </c>
      <c r="H26" s="82"/>
    </row>
    <row r="27" spans="1:8" ht="15">
      <c r="A27" s="82"/>
      <c r="B27" s="105"/>
      <c r="C27" s="200"/>
      <c r="D27" s="105"/>
      <c r="E27" s="105"/>
      <c r="F27" s="200"/>
      <c r="G27" s="132"/>
      <c r="H27" s="82"/>
    </row>
    <row r="28" spans="1:8" ht="15">
      <c r="A28" s="82"/>
      <c r="B28" s="105"/>
      <c r="C28" s="200"/>
      <c r="D28" s="105"/>
      <c r="E28" s="105"/>
      <c r="F28" s="200"/>
      <c r="G28" s="105"/>
      <c r="H28" s="82"/>
    </row>
    <row r="29" spans="1:8" ht="15">
      <c r="A29" s="82"/>
      <c r="B29" s="105"/>
      <c r="C29" s="200"/>
      <c r="D29" s="105"/>
      <c r="E29" s="105"/>
      <c r="F29" s="200"/>
      <c r="G29" s="105"/>
      <c r="H29" s="82"/>
    </row>
    <row r="30" spans="1:8" ht="15">
      <c r="A30" s="82"/>
      <c r="B30" s="105"/>
      <c r="C30" s="200"/>
      <c r="D30" s="105"/>
      <c r="E30" s="105"/>
      <c r="F30" s="200"/>
      <c r="G30" s="105"/>
      <c r="H30" s="82"/>
    </row>
    <row r="31" spans="1:8" ht="15">
      <c r="A31" s="82"/>
      <c r="B31" s="105"/>
      <c r="C31" s="200"/>
      <c r="D31" s="105"/>
      <c r="E31" s="105"/>
      <c r="F31" s="200"/>
      <c r="G31" s="105"/>
      <c r="H31" s="82"/>
    </row>
    <row r="32" spans="1:8" ht="15">
      <c r="A32" s="82"/>
      <c r="B32" s="105"/>
      <c r="C32" s="200"/>
      <c r="D32" s="105"/>
      <c r="E32" s="105"/>
      <c r="F32" s="200"/>
      <c r="G32" s="105"/>
      <c r="H32" s="82"/>
    </row>
    <row r="33" spans="1:8" ht="15">
      <c r="A33" s="82"/>
      <c r="B33" s="105"/>
      <c r="C33" s="200"/>
      <c r="D33" s="105"/>
      <c r="E33" s="105"/>
      <c r="F33" s="200"/>
      <c r="G33" s="105"/>
      <c r="H33" s="82"/>
    </row>
    <row r="34" spans="1:8" ht="15">
      <c r="A34" s="82"/>
      <c r="B34" s="105"/>
      <c r="C34" s="200"/>
      <c r="D34" s="105"/>
      <c r="E34" s="105"/>
      <c r="F34" s="200"/>
      <c r="G34" s="105"/>
      <c r="H34" s="82"/>
    </row>
    <row r="35" spans="1:8" ht="15">
      <c r="A35" s="82"/>
      <c r="B35" s="105"/>
      <c r="C35" s="200"/>
      <c r="D35" s="105"/>
      <c r="E35" s="105"/>
      <c r="F35" s="200"/>
      <c r="G35" s="105"/>
      <c r="H35" s="82"/>
    </row>
    <row r="36" spans="1:8" ht="15">
      <c r="A36" s="82"/>
      <c r="B36" s="105"/>
      <c r="C36" s="200"/>
      <c r="D36" s="105"/>
      <c r="E36" s="105"/>
      <c r="F36" s="200"/>
      <c r="G36" s="105"/>
      <c r="H36" s="82"/>
    </row>
    <row r="37" spans="1:8" ht="15">
      <c r="A37" s="82"/>
      <c r="B37" s="105"/>
      <c r="C37" s="200"/>
      <c r="D37" s="105"/>
      <c r="E37" s="105"/>
      <c r="F37" s="200"/>
      <c r="G37" s="105"/>
      <c r="H37" s="82"/>
    </row>
    <row r="38" spans="1:8" ht="15">
      <c r="A38" s="82"/>
      <c r="B38" s="105"/>
      <c r="C38" s="200"/>
      <c r="D38" s="105"/>
      <c r="E38" s="105"/>
      <c r="F38" s="200"/>
      <c r="G38" s="105"/>
      <c r="H38" s="82"/>
    </row>
    <row r="39" spans="1:8" ht="15">
      <c r="A39" s="82"/>
      <c r="B39" s="105"/>
      <c r="C39" s="200"/>
      <c r="D39" s="105"/>
      <c r="E39" s="105"/>
      <c r="F39" s="200"/>
      <c r="G39" s="105"/>
      <c r="H39" s="82"/>
    </row>
    <row r="40" spans="1:8" ht="15">
      <c r="A40" s="82"/>
      <c r="B40" s="105"/>
      <c r="C40" s="200"/>
      <c r="D40" s="105"/>
      <c r="E40" s="105"/>
      <c r="F40" s="200"/>
      <c r="G40" s="105"/>
      <c r="H40" s="82"/>
    </row>
    <row r="41" spans="1:8" ht="15">
      <c r="A41" s="82"/>
      <c r="B41" s="105"/>
      <c r="C41" s="200"/>
      <c r="D41" s="105"/>
      <c r="E41" s="105"/>
      <c r="F41" s="200"/>
      <c r="G41" s="105"/>
      <c r="H41" s="82"/>
    </row>
    <row r="42" spans="1:8" ht="15">
      <c r="A42" s="82"/>
      <c r="B42" s="105"/>
      <c r="C42" s="200"/>
      <c r="D42" s="105"/>
      <c r="E42" s="105"/>
      <c r="F42" s="200"/>
      <c r="G42" s="105"/>
      <c r="H42" s="82"/>
    </row>
    <row r="43" spans="1:8" ht="15">
      <c r="A43" s="82"/>
      <c r="B43" s="105"/>
      <c r="C43" s="200"/>
      <c r="D43" s="105"/>
      <c r="E43" s="105"/>
      <c r="F43" s="200"/>
      <c r="G43" s="105"/>
      <c r="H43" s="82"/>
    </row>
    <row r="44" spans="1:8" ht="15">
      <c r="A44" s="82"/>
      <c r="B44" s="105"/>
      <c r="C44" s="200"/>
      <c r="D44" s="105"/>
      <c r="E44" s="105"/>
      <c r="F44" s="200"/>
      <c r="G44" s="105"/>
      <c r="H44" s="82"/>
    </row>
    <row r="45" spans="1:8" ht="15">
      <c r="A45" s="82"/>
      <c r="B45" s="105"/>
      <c r="C45" s="200"/>
      <c r="D45" s="105"/>
      <c r="E45" s="105"/>
      <c r="F45" s="200"/>
      <c r="G45" s="105"/>
      <c r="H45" s="82"/>
    </row>
    <row r="46" spans="1:8" ht="15">
      <c r="A46" s="82"/>
      <c r="B46" s="105"/>
      <c r="C46" s="200"/>
      <c r="D46" s="105"/>
      <c r="E46" s="105"/>
      <c r="F46" s="200"/>
      <c r="G46" s="105"/>
      <c r="H46" s="82"/>
    </row>
    <row r="47" spans="1:8" ht="15">
      <c r="A47" s="82"/>
      <c r="B47" s="105"/>
      <c r="C47" s="200"/>
      <c r="D47" s="105"/>
      <c r="E47" s="105"/>
      <c r="F47" s="200"/>
      <c r="G47" s="105"/>
      <c r="H47" s="82"/>
    </row>
    <row r="48" spans="1:8" ht="15">
      <c r="A48" s="82"/>
      <c r="B48" s="105"/>
      <c r="C48" s="200"/>
      <c r="D48" s="105"/>
      <c r="E48" s="105"/>
      <c r="F48" s="200"/>
      <c r="G48" s="105"/>
      <c r="H48" s="82"/>
    </row>
    <row r="49" spans="1:8" ht="15">
      <c r="A49" s="82"/>
      <c r="B49" s="105"/>
      <c r="C49" s="200"/>
      <c r="D49" s="105"/>
      <c r="E49" s="105"/>
      <c r="F49" s="200"/>
      <c r="G49" s="105"/>
      <c r="H49" s="82"/>
    </row>
    <row r="50" spans="1:8" ht="15">
      <c r="A50" s="82"/>
      <c r="B50" s="105"/>
      <c r="C50" s="200"/>
      <c r="D50" s="105"/>
      <c r="E50" s="105"/>
      <c r="F50" s="200"/>
      <c r="G50" s="105"/>
      <c r="H50" s="82"/>
    </row>
    <row r="51" spans="1:8" ht="15">
      <c r="A51" s="82"/>
      <c r="B51" s="105"/>
      <c r="C51" s="200"/>
      <c r="D51" s="105"/>
      <c r="E51" s="105"/>
      <c r="F51" s="200"/>
      <c r="G51" s="105"/>
      <c r="H51" s="82"/>
    </row>
    <row r="52" spans="1:8" ht="15">
      <c r="A52" s="82"/>
      <c r="B52" s="105"/>
      <c r="C52" s="200"/>
      <c r="D52" s="105"/>
      <c r="E52" s="105"/>
      <c r="F52" s="200"/>
      <c r="G52" s="105"/>
      <c r="H52" s="82"/>
    </row>
    <row r="53" spans="1:8" ht="15">
      <c r="A53" s="82"/>
      <c r="B53" s="105"/>
      <c r="C53" s="200"/>
      <c r="D53" s="105"/>
      <c r="E53" s="105"/>
      <c r="F53" s="200"/>
      <c r="G53" s="105"/>
      <c r="H53" s="82"/>
    </row>
    <row r="54" spans="1:8" ht="15">
      <c r="A54" s="82"/>
      <c r="B54" s="105"/>
      <c r="C54" s="200"/>
      <c r="D54" s="105"/>
      <c r="E54" s="105"/>
      <c r="F54" s="200"/>
      <c r="G54" s="105"/>
      <c r="H54" s="82"/>
    </row>
    <row r="55" spans="1:8" ht="15">
      <c r="A55" s="82"/>
      <c r="B55" s="105"/>
      <c r="C55" s="200"/>
      <c r="D55" s="105"/>
      <c r="E55" s="105"/>
      <c r="F55" s="200"/>
      <c r="G55" s="105"/>
      <c r="H55" s="82"/>
    </row>
    <row r="56" spans="1:8" ht="15">
      <c r="A56" s="82"/>
      <c r="B56" s="105"/>
      <c r="C56" s="200"/>
      <c r="D56" s="105"/>
      <c r="E56" s="105"/>
      <c r="F56" s="200"/>
      <c r="G56" s="105"/>
      <c r="H56" s="82"/>
    </row>
    <row r="57" spans="1:8" ht="15">
      <c r="A57" s="82"/>
      <c r="B57" s="105"/>
      <c r="C57" s="200"/>
      <c r="D57" s="105"/>
      <c r="E57" s="105"/>
      <c r="F57" s="200"/>
      <c r="G57" s="105"/>
      <c r="H57" s="82"/>
    </row>
    <row r="58" spans="1:8" ht="15">
      <c r="A58" s="82"/>
      <c r="B58" s="105"/>
      <c r="C58" s="200"/>
      <c r="D58" s="105"/>
      <c r="E58" s="105"/>
      <c r="F58" s="200"/>
      <c r="G58" s="105"/>
      <c r="H58" s="82"/>
    </row>
    <row r="59" spans="1:8" ht="15">
      <c r="A59" s="82"/>
      <c r="B59" s="105"/>
      <c r="C59" s="200"/>
      <c r="D59" s="105"/>
      <c r="E59" s="105"/>
      <c r="F59" s="200"/>
      <c r="G59" s="105"/>
      <c r="H59" s="82"/>
    </row>
    <row r="60" spans="1:8" ht="15">
      <c r="A60" s="82"/>
      <c r="B60" s="105"/>
      <c r="C60" s="200"/>
      <c r="D60" s="105"/>
      <c r="E60" s="105"/>
      <c r="F60" s="200"/>
      <c r="G60" s="105"/>
      <c r="H60" s="82"/>
    </row>
    <row r="61" spans="1:8" ht="15">
      <c r="A61" s="82"/>
      <c r="B61" s="105"/>
      <c r="C61" s="200"/>
      <c r="D61" s="105"/>
      <c r="E61" s="105"/>
      <c r="F61" s="200"/>
      <c r="G61" s="105"/>
      <c r="H61" s="82"/>
    </row>
    <row r="62" spans="1:8" ht="15">
      <c r="A62" s="82"/>
      <c r="B62" s="105"/>
      <c r="C62" s="200"/>
      <c r="D62" s="105"/>
      <c r="E62" s="105"/>
      <c r="F62" s="200"/>
      <c r="G62" s="105"/>
      <c r="H62" s="82"/>
    </row>
    <row r="63" spans="1:8" ht="15">
      <c r="A63" s="82"/>
      <c r="B63" s="105"/>
      <c r="C63" s="200"/>
      <c r="D63" s="105"/>
      <c r="E63" s="105"/>
      <c r="F63" s="200"/>
      <c r="G63" s="105"/>
      <c r="H63" s="82"/>
    </row>
    <row r="64" spans="1:8" ht="15">
      <c r="A64" s="82"/>
      <c r="B64" s="105"/>
      <c r="C64" s="200"/>
      <c r="D64" s="105"/>
      <c r="E64" s="105"/>
      <c r="F64" s="200"/>
      <c r="G64" s="105"/>
      <c r="H64" s="82"/>
    </row>
    <row r="65" spans="1:8" ht="15">
      <c r="A65" s="82"/>
      <c r="B65" s="105"/>
      <c r="C65" s="200"/>
      <c r="D65" s="105"/>
      <c r="E65" s="105"/>
      <c r="F65" s="200"/>
      <c r="G65" s="105"/>
      <c r="H65" s="82"/>
    </row>
    <row r="66" spans="1:8" ht="15">
      <c r="A66" s="82"/>
      <c r="B66" s="105"/>
      <c r="C66" s="200"/>
      <c r="D66" s="105"/>
      <c r="E66" s="105"/>
      <c r="F66" s="200"/>
      <c r="G66" s="105"/>
      <c r="H66" s="82"/>
    </row>
    <row r="67" spans="1:8" ht="15">
      <c r="A67" s="82"/>
      <c r="B67" s="105"/>
      <c r="C67" s="200"/>
      <c r="D67" s="105"/>
      <c r="E67" s="105"/>
      <c r="F67" s="200"/>
      <c r="G67" s="105"/>
      <c r="H67" s="82"/>
    </row>
    <row r="68" spans="1:8" ht="15">
      <c r="A68" s="82"/>
      <c r="B68" s="105"/>
      <c r="C68" s="200"/>
      <c r="D68" s="105"/>
      <c r="E68" s="105"/>
      <c r="F68" s="200"/>
      <c r="G68" s="105"/>
      <c r="H68" s="82"/>
    </row>
    <row r="69" spans="1:8" ht="15">
      <c r="A69" s="82"/>
      <c r="B69" s="105"/>
      <c r="C69" s="200"/>
      <c r="D69" s="105"/>
      <c r="E69" s="105"/>
      <c r="F69" s="200"/>
      <c r="G69" s="105"/>
      <c r="H69" s="82"/>
    </row>
    <row r="70" spans="1:8" ht="15">
      <c r="A70" s="82"/>
      <c r="B70" s="105"/>
      <c r="C70" s="200"/>
      <c r="D70" s="105"/>
      <c r="E70" s="105"/>
      <c r="F70" s="200"/>
      <c r="G70" s="105"/>
      <c r="H70" s="82"/>
    </row>
    <row r="71" spans="1:8" ht="15">
      <c r="A71" s="82"/>
      <c r="B71" s="105"/>
      <c r="C71" s="200"/>
      <c r="D71" s="105"/>
      <c r="E71" s="105"/>
      <c r="F71" s="200"/>
      <c r="G71" s="105"/>
      <c r="H71" s="82"/>
    </row>
    <row r="72" spans="1:8" ht="15">
      <c r="A72" s="82"/>
      <c r="B72" s="105"/>
      <c r="C72" s="200"/>
      <c r="D72" s="105"/>
      <c r="E72" s="105"/>
      <c r="F72" s="200"/>
      <c r="G72" s="105"/>
      <c r="H72" s="82"/>
    </row>
    <row r="73" spans="1:8" ht="15">
      <c r="A73" s="82"/>
      <c r="B73" s="105"/>
      <c r="C73" s="200"/>
      <c r="D73" s="105"/>
      <c r="E73" s="105"/>
      <c r="F73" s="200"/>
      <c r="G73" s="105"/>
      <c r="H73" s="82"/>
    </row>
    <row r="74" spans="1:8" ht="15">
      <c r="A74" s="82"/>
      <c r="B74" s="105"/>
      <c r="C74" s="200"/>
      <c r="D74" s="105"/>
      <c r="E74" s="105"/>
      <c r="F74" s="200"/>
      <c r="G74" s="105"/>
      <c r="H74" s="82"/>
    </row>
    <row r="75" spans="1:8" ht="15">
      <c r="A75" s="82"/>
      <c r="B75" s="105"/>
      <c r="C75" s="200"/>
      <c r="D75" s="105"/>
      <c r="E75" s="105"/>
      <c r="F75" s="200"/>
      <c r="G75" s="105"/>
      <c r="H75" s="82"/>
    </row>
    <row r="76" spans="1:8" ht="15">
      <c r="A76" s="82"/>
      <c r="B76" s="105"/>
      <c r="C76" s="200"/>
      <c r="D76" s="105"/>
      <c r="E76" s="105"/>
      <c r="F76" s="200"/>
      <c r="G76" s="105"/>
      <c r="H76" s="82"/>
    </row>
    <row r="77" spans="1:8" ht="15">
      <c r="A77" s="82"/>
      <c r="B77" s="105"/>
      <c r="C77" s="200"/>
      <c r="D77" s="105"/>
      <c r="E77" s="105"/>
      <c r="F77" s="200"/>
      <c r="G77" s="105"/>
      <c r="H77" s="82"/>
    </row>
    <row r="78" spans="1:8" ht="15">
      <c r="A78" s="82"/>
      <c r="B78" s="105"/>
      <c r="C78" s="200"/>
      <c r="D78" s="105"/>
      <c r="E78" s="105"/>
      <c r="F78" s="200"/>
      <c r="G78" s="105"/>
      <c r="H78" s="82"/>
    </row>
    <row r="79" spans="1:8" ht="15">
      <c r="A79" s="82"/>
      <c r="B79" s="105"/>
      <c r="C79" s="200"/>
      <c r="D79" s="105"/>
      <c r="E79" s="105"/>
      <c r="F79" s="200"/>
      <c r="G79" s="105"/>
      <c r="H79" s="82"/>
    </row>
    <row r="80" spans="1:8" ht="15">
      <c r="A80" s="82"/>
      <c r="B80" s="105"/>
      <c r="C80" s="200"/>
      <c r="D80" s="105"/>
      <c r="E80" s="105"/>
      <c r="F80" s="200"/>
      <c r="G80" s="105"/>
      <c r="H80" s="82"/>
    </row>
    <row r="81" spans="1:8" ht="15">
      <c r="A81" s="82"/>
      <c r="B81" s="105"/>
      <c r="C81" s="200"/>
      <c r="D81" s="105"/>
      <c r="E81" s="105"/>
      <c r="F81" s="200"/>
      <c r="G81" s="105"/>
      <c r="H81" s="82"/>
    </row>
  </sheetData>
  <sheetProtection/>
  <mergeCells count="3">
    <mergeCell ref="A3:G3"/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4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5.00390625" style="0" customWidth="1"/>
    <col min="2" max="2" width="16.7109375" style="0" customWidth="1"/>
    <col min="3" max="3" width="10.421875" style="0" customWidth="1"/>
    <col min="4" max="4" width="17.28125" style="0" customWidth="1"/>
  </cols>
  <sheetData>
    <row r="1" spans="1:7" ht="15.75">
      <c r="A1" s="222" t="s">
        <v>944</v>
      </c>
      <c r="B1" s="222"/>
      <c r="C1" s="222"/>
      <c r="D1" s="222"/>
      <c r="E1" s="104"/>
      <c r="F1" s="104"/>
      <c r="G1" s="104"/>
    </row>
    <row r="2" spans="1:4" ht="21" customHeight="1">
      <c r="A2" s="221" t="s">
        <v>885</v>
      </c>
      <c r="B2" s="260"/>
      <c r="C2" s="260"/>
      <c r="D2" s="260"/>
    </row>
    <row r="3" spans="1:4" ht="21" customHeight="1">
      <c r="A3" s="221" t="s">
        <v>911</v>
      </c>
      <c r="B3" s="260"/>
      <c r="C3" s="260"/>
      <c r="D3" s="260"/>
    </row>
    <row r="4" spans="1:4" ht="18">
      <c r="A4" s="116"/>
      <c r="B4" s="89"/>
      <c r="C4" s="89"/>
      <c r="D4" s="89"/>
    </row>
    <row r="5" spans="1:4" ht="15">
      <c r="A5" s="82" t="s">
        <v>805</v>
      </c>
      <c r="B5" s="82"/>
      <c r="C5" s="82"/>
      <c r="D5" s="82"/>
    </row>
    <row r="6" spans="1:4" ht="25.5">
      <c r="A6" s="87" t="s">
        <v>594</v>
      </c>
      <c r="B6" s="136" t="s">
        <v>889</v>
      </c>
      <c r="C6" s="136" t="s">
        <v>806</v>
      </c>
      <c r="D6" s="136" t="s">
        <v>890</v>
      </c>
    </row>
    <row r="7" spans="1:4" ht="15">
      <c r="A7" s="119" t="s">
        <v>807</v>
      </c>
      <c r="B7" s="120">
        <v>99424000</v>
      </c>
      <c r="C7" s="120"/>
      <c r="D7" s="120">
        <v>105137503</v>
      </c>
    </row>
    <row r="8" spans="1:4" ht="30">
      <c r="A8" s="119" t="s">
        <v>808</v>
      </c>
      <c r="B8" s="120">
        <v>1369000</v>
      </c>
      <c r="C8" s="120"/>
      <c r="D8" s="120">
        <v>2610112</v>
      </c>
    </row>
    <row r="9" spans="1:4" ht="15">
      <c r="A9" s="119" t="s">
        <v>809</v>
      </c>
      <c r="B9" s="120">
        <v>16098000</v>
      </c>
      <c r="C9" s="120"/>
      <c r="D9" s="120">
        <v>25208813</v>
      </c>
    </row>
    <row r="10" spans="1:4" ht="25.5">
      <c r="A10" s="121" t="s">
        <v>810</v>
      </c>
      <c r="B10" s="122">
        <f>SUM(B7:B9)</f>
        <v>116891000</v>
      </c>
      <c r="C10" s="122">
        <f>SUM(C7:C9)</f>
        <v>0</v>
      </c>
      <c r="D10" s="122">
        <f>SUM(D7:D9)</f>
        <v>132956428</v>
      </c>
    </row>
    <row r="11" spans="1:4" ht="15">
      <c r="A11" s="119" t="s">
        <v>811</v>
      </c>
      <c r="B11" s="120"/>
      <c r="C11" s="120"/>
      <c r="D11" s="120"/>
    </row>
    <row r="12" spans="1:4" ht="15">
      <c r="A12" s="119" t="s">
        <v>812</v>
      </c>
      <c r="B12" s="120"/>
      <c r="C12" s="120"/>
      <c r="D12" s="120"/>
    </row>
    <row r="13" spans="1:4" ht="25.5">
      <c r="A13" s="121" t="s">
        <v>813</v>
      </c>
      <c r="B13" s="122"/>
      <c r="C13" s="122"/>
      <c r="D13" s="122"/>
    </row>
    <row r="14" spans="1:4" ht="30">
      <c r="A14" s="119" t="s">
        <v>814</v>
      </c>
      <c r="B14" s="120">
        <v>308448000</v>
      </c>
      <c r="C14" s="120"/>
      <c r="D14" s="120">
        <v>314606653</v>
      </c>
    </row>
    <row r="15" spans="1:4" ht="30">
      <c r="A15" s="119" t="s">
        <v>815</v>
      </c>
      <c r="B15" s="120">
        <v>12751000</v>
      </c>
      <c r="C15" s="120"/>
      <c r="D15" s="120">
        <v>12871625</v>
      </c>
    </row>
    <row r="16" spans="1:4" ht="30">
      <c r="A16" s="217" t="s">
        <v>912</v>
      </c>
      <c r="B16" s="120">
        <v>114179000</v>
      </c>
      <c r="C16" s="120"/>
      <c r="D16" s="120">
        <v>3466828</v>
      </c>
    </row>
    <row r="17" spans="1:4" ht="15">
      <c r="A17" s="119" t="s">
        <v>913</v>
      </c>
      <c r="B17" s="120">
        <v>468499000</v>
      </c>
      <c r="C17" s="120"/>
      <c r="D17" s="120">
        <v>105880660</v>
      </c>
    </row>
    <row r="18" spans="1:4" ht="25.5">
      <c r="A18" s="121" t="s">
        <v>817</v>
      </c>
      <c r="B18" s="122">
        <f>SUM(B14:B17)</f>
        <v>903877000</v>
      </c>
      <c r="C18" s="122">
        <f>SUM(C14:C17)</f>
        <v>0</v>
      </c>
      <c r="D18" s="122">
        <f>SUM(D14:D17)</f>
        <v>436825766</v>
      </c>
    </row>
    <row r="19" spans="1:4" ht="15">
      <c r="A19" s="119" t="s">
        <v>818</v>
      </c>
      <c r="B19" s="120">
        <v>6037000</v>
      </c>
      <c r="C19" s="120"/>
      <c r="D19" s="120">
        <v>13004121</v>
      </c>
    </row>
    <row r="20" spans="1:4" ht="15">
      <c r="A20" s="119" t="s">
        <v>819</v>
      </c>
      <c r="B20" s="120">
        <v>24494000</v>
      </c>
      <c r="C20" s="120"/>
      <c r="D20" s="120">
        <v>35452316</v>
      </c>
    </row>
    <row r="21" spans="1:4" ht="15">
      <c r="A21" s="119" t="s">
        <v>820</v>
      </c>
      <c r="B21" s="120"/>
      <c r="C21" s="120"/>
      <c r="D21" s="120"/>
    </row>
    <row r="22" spans="1:4" ht="15">
      <c r="A22" s="119" t="s">
        <v>821</v>
      </c>
      <c r="B22" s="120"/>
      <c r="C22" s="120"/>
      <c r="D22" s="120"/>
    </row>
    <row r="23" spans="1:4" ht="25.5">
      <c r="A23" s="121" t="s">
        <v>822</v>
      </c>
      <c r="B23" s="122">
        <f>SUM(B19:B22)</f>
        <v>30531000</v>
      </c>
      <c r="C23" s="122">
        <f>SUM(C19:C22)</f>
        <v>0</v>
      </c>
      <c r="D23" s="122">
        <f>SUM(D19:D22)</f>
        <v>48456437</v>
      </c>
    </row>
    <row r="24" spans="1:4" ht="15">
      <c r="A24" s="119" t="s">
        <v>823</v>
      </c>
      <c r="B24" s="120">
        <v>21801000</v>
      </c>
      <c r="C24" s="120"/>
      <c r="D24" s="120">
        <v>20482021</v>
      </c>
    </row>
    <row r="25" spans="1:4" ht="15">
      <c r="A25" s="119" t="s">
        <v>824</v>
      </c>
      <c r="B25" s="120">
        <v>14620000</v>
      </c>
      <c r="C25" s="120"/>
      <c r="D25" s="120">
        <v>15367041</v>
      </c>
    </row>
    <row r="26" spans="1:4" ht="15">
      <c r="A26" s="119" t="s">
        <v>825</v>
      </c>
      <c r="B26" s="120">
        <v>9274000</v>
      </c>
      <c r="C26" s="120"/>
      <c r="D26" s="120">
        <v>8712884</v>
      </c>
    </row>
    <row r="27" spans="1:4" ht="25.5">
      <c r="A27" s="121" t="s">
        <v>826</v>
      </c>
      <c r="B27" s="122">
        <f>SUM(B24:B26)</f>
        <v>45695000</v>
      </c>
      <c r="C27" s="122">
        <f>SUM(C24:C26)</f>
        <v>0</v>
      </c>
      <c r="D27" s="122">
        <f>SUM(D24:D26)</f>
        <v>44561946</v>
      </c>
    </row>
    <row r="28" spans="1:4" ht="15">
      <c r="A28" s="121" t="s">
        <v>827</v>
      </c>
      <c r="B28" s="122"/>
      <c r="C28" s="122"/>
      <c r="D28" s="122">
        <v>78678271</v>
      </c>
    </row>
    <row r="29" spans="1:4" ht="15">
      <c r="A29" s="121" t="s">
        <v>828</v>
      </c>
      <c r="B29" s="122">
        <v>263980000</v>
      </c>
      <c r="C29" s="122"/>
      <c r="D29" s="122">
        <v>391536412</v>
      </c>
    </row>
    <row r="30" spans="1:4" ht="25.5">
      <c r="A30" s="121" t="s">
        <v>829</v>
      </c>
      <c r="B30" s="122">
        <f>B10+B18+B13-B23-B27-B28-B29</f>
        <v>680562000</v>
      </c>
      <c r="C30" s="122">
        <f>C10+C18+C13-C23-C27-C28-C29</f>
        <v>0</v>
      </c>
      <c r="D30" s="122">
        <f>D10+D18+D13-D23-D27-D28-D29</f>
        <v>6549128</v>
      </c>
    </row>
    <row r="31" spans="1:4" ht="15">
      <c r="A31" s="119" t="s">
        <v>830</v>
      </c>
      <c r="B31" s="120"/>
      <c r="C31" s="120"/>
      <c r="D31" s="120"/>
    </row>
    <row r="32" spans="1:4" ht="30">
      <c r="A32" s="119" t="s">
        <v>831</v>
      </c>
      <c r="B32" s="120">
        <v>72000</v>
      </c>
      <c r="C32" s="120"/>
      <c r="D32" s="120"/>
    </row>
    <row r="33" spans="1:4" ht="30">
      <c r="A33" s="119" t="s">
        <v>832</v>
      </c>
      <c r="B33" s="120"/>
      <c r="C33" s="120"/>
      <c r="D33" s="120"/>
    </row>
    <row r="34" spans="1:4" ht="15">
      <c r="A34" s="119" t="s">
        <v>833</v>
      </c>
      <c r="B34" s="120"/>
      <c r="C34" s="120"/>
      <c r="D34" s="120"/>
    </row>
    <row r="35" spans="1:4" ht="25.5">
      <c r="A35" s="121" t="s">
        <v>834</v>
      </c>
      <c r="B35" s="122">
        <f>SUM(B32:B34)</f>
        <v>72000</v>
      </c>
      <c r="C35" s="122">
        <f>SUM(C32:C34)</f>
        <v>0</v>
      </c>
      <c r="D35" s="122">
        <f>SUM(D32:D34)</f>
        <v>0</v>
      </c>
    </row>
    <row r="36" spans="1:4" ht="15">
      <c r="A36" s="119" t="s">
        <v>835</v>
      </c>
      <c r="B36" s="120"/>
      <c r="C36" s="120"/>
      <c r="D36" s="120"/>
    </row>
    <row r="37" spans="1:4" ht="15">
      <c r="A37" s="119" t="s">
        <v>836</v>
      </c>
      <c r="B37" s="120"/>
      <c r="C37" s="120"/>
      <c r="D37" s="120"/>
    </row>
    <row r="38" spans="1:4" ht="15">
      <c r="A38" s="119" t="s">
        <v>837</v>
      </c>
      <c r="B38" s="120"/>
      <c r="C38" s="120"/>
      <c r="D38" s="120">
        <v>-748506</v>
      </c>
    </row>
    <row r="39" spans="1:4" ht="15">
      <c r="A39" s="119" t="s">
        <v>838</v>
      </c>
      <c r="B39" s="120"/>
      <c r="C39" s="120"/>
      <c r="D39" s="120"/>
    </row>
    <row r="40" spans="1:4" ht="25.5">
      <c r="A40" s="121" t="s">
        <v>839</v>
      </c>
      <c r="B40" s="122"/>
      <c r="C40" s="122"/>
      <c r="D40" s="122">
        <f>SUM(D38:D39)</f>
        <v>-748506</v>
      </c>
    </row>
    <row r="41" spans="1:4" ht="25.5">
      <c r="A41" s="121" t="s">
        <v>840</v>
      </c>
      <c r="B41" s="122">
        <f>B35-B40</f>
        <v>72000</v>
      </c>
      <c r="C41" s="122">
        <f>C35-C40</f>
        <v>0</v>
      </c>
      <c r="D41" s="122">
        <f>D35-D40</f>
        <v>748506</v>
      </c>
    </row>
    <row r="42" spans="1:4" ht="15">
      <c r="A42" s="121" t="s">
        <v>841</v>
      </c>
      <c r="B42" s="122">
        <f>SUM(B30+B41)</f>
        <v>680634000</v>
      </c>
      <c r="C42" s="122">
        <f>SUM(C30+C41)</f>
        <v>0</v>
      </c>
      <c r="D42" s="122">
        <f>SUM(D30+D41)</f>
        <v>7297634</v>
      </c>
    </row>
    <row r="43" spans="1:4" ht="30">
      <c r="A43" s="119" t="s">
        <v>842</v>
      </c>
      <c r="B43" s="120"/>
      <c r="C43" s="120"/>
      <c r="D43" s="120"/>
    </row>
    <row r="44" spans="1:4" ht="15">
      <c r="A44" s="119" t="s">
        <v>843</v>
      </c>
      <c r="B44" s="120"/>
      <c r="C44" s="120"/>
      <c r="D44" s="120"/>
    </row>
    <row r="45" spans="1:4" ht="25.5">
      <c r="A45" s="121" t="s">
        <v>844</v>
      </c>
      <c r="B45" s="122"/>
      <c r="C45" s="122"/>
      <c r="D45" s="122"/>
    </row>
    <row r="46" spans="1:4" ht="15">
      <c r="A46" s="121" t="s">
        <v>845</v>
      </c>
      <c r="B46" s="122"/>
      <c r="C46" s="122"/>
      <c r="D46" s="122"/>
    </row>
    <row r="47" spans="1:4" ht="15">
      <c r="A47" s="121" t="s">
        <v>846</v>
      </c>
      <c r="B47" s="122"/>
      <c r="C47" s="122"/>
      <c r="D47" s="122"/>
    </row>
    <row r="48" spans="1:4" ht="15">
      <c r="A48" s="121" t="s">
        <v>847</v>
      </c>
      <c r="B48" s="122">
        <f>SUM(B42+B47)</f>
        <v>680634000</v>
      </c>
      <c r="C48" s="122">
        <f>SUM(C42+C47)</f>
        <v>0</v>
      </c>
      <c r="D48" s="122">
        <f>SUM(D42+D47)</f>
        <v>7297634</v>
      </c>
    </row>
    <row r="49" spans="1:4" ht="15">
      <c r="A49" s="82"/>
      <c r="B49" s="82"/>
      <c r="C49" s="82"/>
      <c r="D49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4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15.75">
      <c r="A1" s="222" t="s">
        <v>945</v>
      </c>
      <c r="B1" s="222"/>
      <c r="C1" s="222"/>
      <c r="D1" s="222"/>
    </row>
    <row r="2" spans="1:7" ht="21" customHeight="1">
      <c r="A2" s="221" t="s">
        <v>896</v>
      </c>
      <c r="B2" s="221"/>
      <c r="C2" s="221"/>
      <c r="D2" s="221"/>
      <c r="E2" s="183"/>
      <c r="F2" s="183"/>
      <c r="G2" s="183"/>
    </row>
    <row r="3" spans="1:4" ht="21" customHeight="1">
      <c r="A3" s="221" t="s">
        <v>897</v>
      </c>
      <c r="B3" s="260"/>
      <c r="C3" s="260"/>
      <c r="D3" s="260"/>
    </row>
    <row r="4" spans="1:4" ht="18">
      <c r="A4" s="116"/>
      <c r="B4" s="89"/>
      <c r="C4" s="89"/>
      <c r="D4" s="89"/>
    </row>
    <row r="5" spans="1:4" ht="15">
      <c r="A5" s="82" t="s">
        <v>801</v>
      </c>
      <c r="B5" s="82"/>
      <c r="C5" s="82"/>
      <c r="D5" s="82"/>
    </row>
    <row r="6" spans="1:4" ht="38.25">
      <c r="A6" s="87" t="s">
        <v>594</v>
      </c>
      <c r="B6" s="136" t="s">
        <v>889</v>
      </c>
      <c r="C6" s="136" t="s">
        <v>806</v>
      </c>
      <c r="D6" s="136" t="s">
        <v>890</v>
      </c>
    </row>
    <row r="7" spans="1:4" ht="15">
      <c r="A7" s="119" t="s">
        <v>807</v>
      </c>
      <c r="B7" s="120"/>
      <c r="C7" s="120"/>
      <c r="D7" s="120"/>
    </row>
    <row r="8" spans="1:4" ht="30">
      <c r="A8" s="119" t="s">
        <v>808</v>
      </c>
      <c r="B8" s="120">
        <v>513120</v>
      </c>
      <c r="C8" s="120"/>
      <c r="D8" s="120"/>
    </row>
    <row r="9" spans="1:4" ht="15">
      <c r="A9" s="119" t="s">
        <v>809</v>
      </c>
      <c r="B9" s="120">
        <v>12596410</v>
      </c>
      <c r="C9" s="120"/>
      <c r="D9" s="120">
        <v>1220116</v>
      </c>
    </row>
    <row r="10" spans="1:4" ht="25.5">
      <c r="A10" s="121" t="s">
        <v>810</v>
      </c>
      <c r="B10" s="122">
        <f>SUM(B8:B9)</f>
        <v>13109530</v>
      </c>
      <c r="C10" s="122">
        <f>SUM(C8:C9)</f>
        <v>0</v>
      </c>
      <c r="D10" s="122">
        <f>SUM(D8:D9)</f>
        <v>1220116</v>
      </c>
    </row>
    <row r="11" spans="1:4" ht="15">
      <c r="A11" s="119" t="s">
        <v>811</v>
      </c>
      <c r="B11" s="120"/>
      <c r="C11" s="120"/>
      <c r="D11" s="120"/>
    </row>
    <row r="12" spans="1:4" ht="15">
      <c r="A12" s="119" t="s">
        <v>812</v>
      </c>
      <c r="B12" s="120"/>
      <c r="C12" s="120"/>
      <c r="D12" s="120"/>
    </row>
    <row r="13" spans="1:4" ht="25.5">
      <c r="A13" s="121" t="s">
        <v>813</v>
      </c>
      <c r="B13" s="122"/>
      <c r="C13" s="122"/>
      <c r="D13" s="122"/>
    </row>
    <row r="14" spans="1:4" ht="30">
      <c r="A14" s="119" t="s">
        <v>814</v>
      </c>
      <c r="B14" s="120">
        <v>14632888</v>
      </c>
      <c r="C14" s="120"/>
      <c r="D14" s="120">
        <v>9560232</v>
      </c>
    </row>
    <row r="15" spans="1:4" ht="30">
      <c r="A15" s="119" t="s">
        <v>815</v>
      </c>
      <c r="B15" s="120">
        <v>12596381</v>
      </c>
      <c r="C15" s="120"/>
      <c r="D15" s="120"/>
    </row>
    <row r="16" spans="1:4" ht="15">
      <c r="A16" s="119" t="s">
        <v>816</v>
      </c>
      <c r="B16" s="120"/>
      <c r="C16" s="120"/>
      <c r="D16" s="120">
        <v>13217700</v>
      </c>
    </row>
    <row r="17" spans="1:5" ht="25.5">
      <c r="A17" s="121" t="s">
        <v>817</v>
      </c>
      <c r="B17" s="122">
        <f>SUM(B14:B16)</f>
        <v>27229269</v>
      </c>
      <c r="C17" s="122">
        <f>SUM(C14:C16)</f>
        <v>0</v>
      </c>
      <c r="D17" s="122">
        <f>SUM(D14:D16)</f>
        <v>22777932</v>
      </c>
      <c r="E17" s="122"/>
    </row>
    <row r="18" spans="1:4" ht="15">
      <c r="A18" s="119" t="s">
        <v>818</v>
      </c>
      <c r="B18" s="120">
        <v>625941</v>
      </c>
      <c r="C18" s="120"/>
      <c r="D18" s="120">
        <v>401269</v>
      </c>
    </row>
    <row r="19" spans="1:4" ht="15">
      <c r="A19" s="119" t="s">
        <v>819</v>
      </c>
      <c r="B19" s="120">
        <v>5358219</v>
      </c>
      <c r="C19" s="120"/>
      <c r="D19" s="120">
        <v>6008253</v>
      </c>
    </row>
    <row r="20" spans="1:4" ht="15">
      <c r="A20" s="119" t="s">
        <v>820</v>
      </c>
      <c r="B20" s="120"/>
      <c r="C20" s="120"/>
      <c r="D20" s="120">
        <v>828927</v>
      </c>
    </row>
    <row r="21" spans="1:4" ht="15">
      <c r="A21" s="119" t="s">
        <v>821</v>
      </c>
      <c r="B21" s="120"/>
      <c r="C21" s="120"/>
      <c r="D21" s="120"/>
    </row>
    <row r="22" spans="1:4" ht="25.5">
      <c r="A22" s="121" t="s">
        <v>822</v>
      </c>
      <c r="B22" s="122">
        <f>SUM(B18:B21)</f>
        <v>5984160</v>
      </c>
      <c r="C22" s="122">
        <f>SUM(C18:C21)</f>
        <v>0</v>
      </c>
      <c r="D22" s="122">
        <f>SUM(D18:D21)</f>
        <v>7238449</v>
      </c>
    </row>
    <row r="23" spans="1:4" ht="15">
      <c r="A23" s="119" t="s">
        <v>823</v>
      </c>
      <c r="B23" s="120">
        <v>12444002</v>
      </c>
      <c r="C23" s="120"/>
      <c r="D23" s="120">
        <v>11123288</v>
      </c>
    </row>
    <row r="24" spans="1:4" ht="15">
      <c r="A24" s="119" t="s">
        <v>824</v>
      </c>
      <c r="B24" s="120">
        <v>2858399</v>
      </c>
      <c r="C24" s="120"/>
      <c r="D24" s="120">
        <v>4067673</v>
      </c>
    </row>
    <row r="25" spans="1:4" ht="15">
      <c r="A25" s="119" t="s">
        <v>825</v>
      </c>
      <c r="B25" s="120">
        <v>4010757</v>
      </c>
      <c r="C25" s="120"/>
      <c r="D25" s="120">
        <v>4141205</v>
      </c>
    </row>
    <row r="26" spans="1:4" ht="25.5">
      <c r="A26" s="121" t="s">
        <v>826</v>
      </c>
      <c r="B26" s="122">
        <f>SUM(B23:B25)</f>
        <v>19313158</v>
      </c>
      <c r="C26" s="122">
        <f>SUM(C23:C25)</f>
        <v>0</v>
      </c>
      <c r="D26" s="122">
        <f>SUM(D23:D25)</f>
        <v>19332166</v>
      </c>
    </row>
    <row r="27" spans="1:4" ht="15">
      <c r="A27" s="121" t="s">
        <v>827</v>
      </c>
      <c r="B27" s="122"/>
      <c r="C27" s="122"/>
      <c r="D27" s="122">
        <v>107765</v>
      </c>
    </row>
    <row r="28" spans="1:4" ht="15">
      <c r="A28" s="121" t="s">
        <v>828</v>
      </c>
      <c r="B28" s="122">
        <v>11674032</v>
      </c>
      <c r="C28" s="122"/>
      <c r="D28" s="122">
        <v>948226</v>
      </c>
    </row>
    <row r="29" spans="1:4" ht="25.5">
      <c r="A29" s="121" t="s">
        <v>829</v>
      </c>
      <c r="B29" s="122">
        <f>B10+B13+B17-B22-B26-B27-B28</f>
        <v>3367449</v>
      </c>
      <c r="C29" s="122">
        <f>C10+C13+C17-C22-C26-C27-C28</f>
        <v>0</v>
      </c>
      <c r="D29" s="122">
        <f>D10+D13+D17-D22-D26-D27-D28</f>
        <v>-3628558</v>
      </c>
    </row>
    <row r="30" spans="1:4" ht="15">
      <c r="A30" s="119" t="s">
        <v>830</v>
      </c>
      <c r="B30" s="120"/>
      <c r="C30" s="120"/>
      <c r="D30" s="120"/>
    </row>
    <row r="31" spans="1:4" ht="30">
      <c r="A31" s="119" t="s">
        <v>831</v>
      </c>
      <c r="B31" s="120"/>
      <c r="C31" s="120"/>
      <c r="D31" s="120">
        <v>198</v>
      </c>
    </row>
    <row r="32" spans="1:4" ht="30">
      <c r="A32" s="119" t="s">
        <v>832</v>
      </c>
      <c r="B32" s="120"/>
      <c r="C32" s="120"/>
      <c r="D32" s="120"/>
    </row>
    <row r="33" spans="1:4" ht="15">
      <c r="A33" s="119" t="s">
        <v>833</v>
      </c>
      <c r="B33" s="120"/>
      <c r="C33" s="120"/>
      <c r="D33" s="120"/>
    </row>
    <row r="34" spans="1:4" ht="25.5">
      <c r="A34" s="121" t="s">
        <v>834</v>
      </c>
      <c r="B34" s="122"/>
      <c r="C34" s="122"/>
      <c r="D34" s="122">
        <v>198</v>
      </c>
    </row>
    <row r="35" spans="1:4" ht="15">
      <c r="A35" s="119" t="s">
        <v>835</v>
      </c>
      <c r="B35" s="120"/>
      <c r="C35" s="120"/>
      <c r="D35" s="120">
        <v>4653</v>
      </c>
    </row>
    <row r="36" spans="1:4" ht="15">
      <c r="A36" s="119" t="s">
        <v>836</v>
      </c>
      <c r="B36" s="120"/>
      <c r="C36" s="120"/>
      <c r="D36" s="120"/>
    </row>
    <row r="37" spans="1:4" ht="15">
      <c r="A37" s="119" t="s">
        <v>837</v>
      </c>
      <c r="B37" s="120"/>
      <c r="C37" s="120"/>
      <c r="D37" s="120"/>
    </row>
    <row r="38" spans="1:4" ht="15">
      <c r="A38" s="119" t="s">
        <v>838</v>
      </c>
      <c r="B38" s="120"/>
      <c r="C38" s="120"/>
      <c r="D38" s="120"/>
    </row>
    <row r="39" spans="1:4" ht="25.5">
      <c r="A39" s="121" t="s">
        <v>839</v>
      </c>
      <c r="B39" s="122"/>
      <c r="C39" s="122"/>
      <c r="D39" s="122">
        <v>4653</v>
      </c>
    </row>
    <row r="40" spans="1:4" ht="25.5">
      <c r="A40" s="121" t="s">
        <v>840</v>
      </c>
      <c r="B40" s="122"/>
      <c r="C40" s="122"/>
      <c r="D40" s="122">
        <f>D34-D39</f>
        <v>-4455</v>
      </c>
    </row>
    <row r="41" spans="1:5" ht="15">
      <c r="A41" s="121" t="s">
        <v>841</v>
      </c>
      <c r="B41" s="122">
        <f>SUM(B29+B40)</f>
        <v>3367449</v>
      </c>
      <c r="C41" s="122">
        <f>SUM(C29+C40)</f>
        <v>0</v>
      </c>
      <c r="D41" s="122">
        <f>SUM(D29+D40)</f>
        <v>-3633013</v>
      </c>
      <c r="E41" s="122"/>
    </row>
    <row r="42" spans="1:4" ht="30">
      <c r="A42" s="119" t="s">
        <v>842</v>
      </c>
      <c r="B42" s="120"/>
      <c r="C42" s="120"/>
      <c r="D42" s="120"/>
    </row>
    <row r="43" spans="1:4" ht="15">
      <c r="A43" s="119" t="s">
        <v>843</v>
      </c>
      <c r="B43" s="120"/>
      <c r="C43" s="120"/>
      <c r="D43" s="120"/>
    </row>
    <row r="44" spans="1:4" ht="25.5">
      <c r="A44" s="121" t="s">
        <v>844</v>
      </c>
      <c r="B44" s="122"/>
      <c r="C44" s="122"/>
      <c r="D44" s="122"/>
    </row>
    <row r="45" spans="1:4" ht="15">
      <c r="A45" s="121" t="s">
        <v>845</v>
      </c>
      <c r="B45" s="122"/>
      <c r="C45" s="122"/>
      <c r="D45" s="122"/>
    </row>
    <row r="46" spans="1:4" ht="15">
      <c r="A46" s="121" t="s">
        <v>846</v>
      </c>
      <c r="B46" s="122"/>
      <c r="C46" s="122"/>
      <c r="D46" s="122"/>
    </row>
    <row r="47" spans="1:4" ht="15">
      <c r="A47" s="121" t="s">
        <v>847</v>
      </c>
      <c r="B47" s="122">
        <f>SUM(B41+B46)</f>
        <v>3367449</v>
      </c>
      <c r="C47" s="122">
        <f>SUM(C41+C46)</f>
        <v>0</v>
      </c>
      <c r="D47" s="122">
        <f>SUM(D41+D46)</f>
        <v>-3633013</v>
      </c>
    </row>
    <row r="48" spans="1:4" ht="15">
      <c r="A48" s="82"/>
      <c r="B48" s="82"/>
      <c r="C48" s="82"/>
      <c r="D48" s="82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4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15.75">
      <c r="A1" s="222" t="s">
        <v>946</v>
      </c>
      <c r="B1" s="222"/>
      <c r="C1" s="222"/>
      <c r="D1" s="222"/>
    </row>
    <row r="2" spans="1:4" ht="21" customHeight="1">
      <c r="A2" s="221" t="s">
        <v>885</v>
      </c>
      <c r="B2" s="260"/>
      <c r="C2" s="260"/>
      <c r="D2" s="260"/>
    </row>
    <row r="3" spans="1:4" ht="21" customHeight="1">
      <c r="A3" s="221" t="s">
        <v>897</v>
      </c>
      <c r="B3" s="260"/>
      <c r="C3" s="260"/>
      <c r="D3" s="260"/>
    </row>
    <row r="4" spans="1:4" ht="18">
      <c r="A4" s="116"/>
      <c r="B4" s="89"/>
      <c r="C4" s="89"/>
      <c r="D4" s="89"/>
    </row>
    <row r="5" spans="1:4" ht="15">
      <c r="A5" s="82" t="s">
        <v>505</v>
      </c>
      <c r="B5" s="82"/>
      <c r="C5" s="82"/>
      <c r="D5" s="82"/>
    </row>
    <row r="6" spans="1:4" ht="38.25">
      <c r="A6" s="87" t="s">
        <v>594</v>
      </c>
      <c r="B6" s="136" t="s">
        <v>881</v>
      </c>
      <c r="C6" s="136" t="s">
        <v>806</v>
      </c>
      <c r="D6" s="136" t="s">
        <v>882</v>
      </c>
    </row>
    <row r="7" spans="1:4" ht="15">
      <c r="A7" s="119" t="s">
        <v>807</v>
      </c>
      <c r="B7" s="120"/>
      <c r="C7" s="120"/>
      <c r="D7" s="120"/>
    </row>
    <row r="8" spans="1:4" ht="30">
      <c r="A8" s="119" t="s">
        <v>808</v>
      </c>
      <c r="B8" s="120">
        <v>34446021</v>
      </c>
      <c r="C8" s="120"/>
      <c r="D8" s="120">
        <v>37885134</v>
      </c>
    </row>
    <row r="9" spans="1:4" ht="15">
      <c r="A9" s="119" t="s">
        <v>809</v>
      </c>
      <c r="B9" s="120"/>
      <c r="C9" s="120"/>
      <c r="D9" s="120"/>
    </row>
    <row r="10" spans="1:4" ht="25.5">
      <c r="A10" s="121" t="s">
        <v>810</v>
      </c>
      <c r="B10" s="122">
        <f>SUM(B8:B9)</f>
        <v>34446021</v>
      </c>
      <c r="C10" s="122">
        <f>SUM(C8:C9)</f>
        <v>0</v>
      </c>
      <c r="D10" s="122">
        <f>SUM(D8:D9)</f>
        <v>37885134</v>
      </c>
    </row>
    <row r="11" spans="1:4" ht="15">
      <c r="A11" s="119" t="s">
        <v>811</v>
      </c>
      <c r="B11" s="120"/>
      <c r="C11" s="120"/>
      <c r="D11" s="120"/>
    </row>
    <row r="12" spans="1:4" ht="15">
      <c r="A12" s="119" t="s">
        <v>812</v>
      </c>
      <c r="B12" s="120"/>
      <c r="C12" s="120"/>
      <c r="D12" s="120"/>
    </row>
    <row r="13" spans="1:4" ht="25.5">
      <c r="A13" s="121" t="s">
        <v>813</v>
      </c>
      <c r="B13" s="122"/>
      <c r="C13" s="122"/>
      <c r="D13" s="122"/>
    </row>
    <row r="14" spans="1:4" ht="30">
      <c r="A14" s="119" t="s">
        <v>814</v>
      </c>
      <c r="B14" s="120">
        <v>53282972</v>
      </c>
      <c r="C14" s="120"/>
      <c r="D14" s="120">
        <v>52289364</v>
      </c>
    </row>
    <row r="15" spans="1:4" ht="30">
      <c r="A15" s="119" t="s">
        <v>815</v>
      </c>
      <c r="B15" s="120">
        <v>2058780</v>
      </c>
      <c r="C15" s="120"/>
      <c r="D15" s="120"/>
    </row>
    <row r="16" spans="1:4" ht="15">
      <c r="A16" s="119" t="s">
        <v>816</v>
      </c>
      <c r="B16" s="120"/>
      <c r="C16" s="120"/>
      <c r="D16" s="120">
        <v>11309719</v>
      </c>
    </row>
    <row r="17" spans="1:4" ht="25.5">
      <c r="A17" s="121" t="s">
        <v>817</v>
      </c>
      <c r="B17" s="122">
        <f>SUM(B14:B16)</f>
        <v>55341752</v>
      </c>
      <c r="C17" s="122">
        <f>SUM(C14:C16)</f>
        <v>0</v>
      </c>
      <c r="D17" s="122">
        <f>SUM(D14:D16)</f>
        <v>63599083</v>
      </c>
    </row>
    <row r="18" spans="1:4" ht="15">
      <c r="A18" s="119" t="s">
        <v>818</v>
      </c>
      <c r="B18" s="120">
        <v>19578021</v>
      </c>
      <c r="C18" s="120"/>
      <c r="D18" s="120">
        <v>20081409</v>
      </c>
    </row>
    <row r="19" spans="1:4" ht="15">
      <c r="A19" s="119" t="s">
        <v>819</v>
      </c>
      <c r="B19" s="120">
        <v>7182341</v>
      </c>
      <c r="C19" s="120"/>
      <c r="D19" s="120">
        <v>11566277</v>
      </c>
    </row>
    <row r="20" spans="1:4" ht="15">
      <c r="A20" s="119" t="s">
        <v>820</v>
      </c>
      <c r="B20" s="120"/>
      <c r="C20" s="120"/>
      <c r="D20" s="120"/>
    </row>
    <row r="21" spans="1:4" ht="15">
      <c r="A21" s="119" t="s">
        <v>821</v>
      </c>
      <c r="B21" s="120"/>
      <c r="C21" s="120"/>
      <c r="D21" s="120">
        <v>18000</v>
      </c>
    </row>
    <row r="22" spans="1:4" ht="25.5">
      <c r="A22" s="121" t="s">
        <v>822</v>
      </c>
      <c r="B22" s="122">
        <f>SUM(B18:B21)</f>
        <v>26760362</v>
      </c>
      <c r="C22" s="122">
        <f>SUM(C18:C21)</f>
        <v>0</v>
      </c>
      <c r="D22" s="122">
        <f>SUM(D18:D21)</f>
        <v>31665686</v>
      </c>
    </row>
    <row r="23" spans="1:4" ht="15">
      <c r="A23" s="119" t="s">
        <v>823</v>
      </c>
      <c r="B23" s="120">
        <v>40376434</v>
      </c>
      <c r="C23" s="120"/>
      <c r="D23" s="120">
        <v>40380211</v>
      </c>
    </row>
    <row r="24" spans="1:4" ht="15">
      <c r="A24" s="119" t="s">
        <v>824</v>
      </c>
      <c r="B24" s="120">
        <v>1582322</v>
      </c>
      <c r="C24" s="120"/>
      <c r="D24" s="120">
        <v>4044016</v>
      </c>
    </row>
    <row r="25" spans="1:4" ht="15">
      <c r="A25" s="119" t="s">
        <v>825</v>
      </c>
      <c r="B25" s="120">
        <v>11306244</v>
      </c>
      <c r="C25" s="120"/>
      <c r="D25" s="120">
        <v>11720117</v>
      </c>
    </row>
    <row r="26" spans="1:4" ht="25.5">
      <c r="A26" s="121" t="s">
        <v>826</v>
      </c>
      <c r="B26" s="122">
        <f>SUM(B23:B25)</f>
        <v>53265000</v>
      </c>
      <c r="C26" s="122">
        <f>SUM(C23:C25)</f>
        <v>0</v>
      </c>
      <c r="D26" s="122">
        <f>SUM(D23:D25)</f>
        <v>56144344</v>
      </c>
    </row>
    <row r="27" spans="1:4" ht="15">
      <c r="A27" s="121" t="s">
        <v>827</v>
      </c>
      <c r="B27" s="122"/>
      <c r="C27" s="122"/>
      <c r="D27" s="122">
        <v>11801346</v>
      </c>
    </row>
    <row r="28" spans="1:4" ht="15">
      <c r="A28" s="121" t="s">
        <v>828</v>
      </c>
      <c r="B28" s="122">
        <v>2079123</v>
      </c>
      <c r="C28" s="122"/>
      <c r="D28" s="122">
        <v>6857468</v>
      </c>
    </row>
    <row r="29" spans="1:4" ht="25.5">
      <c r="A29" s="121" t="s">
        <v>829</v>
      </c>
      <c r="B29" s="122">
        <f>SUM(B10+B17-B22-B26-B27-B28)</f>
        <v>7683288</v>
      </c>
      <c r="C29" s="122">
        <f>SUM(C10+C17-C22-C26-C27-C28)</f>
        <v>0</v>
      </c>
      <c r="D29" s="122">
        <f>SUM(D10+D17-D22-D26-D27-D28)</f>
        <v>-4984627</v>
      </c>
    </row>
    <row r="30" spans="1:4" ht="15">
      <c r="A30" s="119" t="s">
        <v>830</v>
      </c>
      <c r="B30" s="120"/>
      <c r="C30" s="120"/>
      <c r="D30" s="120"/>
    </row>
    <row r="31" spans="1:4" ht="30">
      <c r="A31" s="119" t="s">
        <v>831</v>
      </c>
      <c r="B31" s="120"/>
      <c r="C31" s="120"/>
      <c r="D31" s="120">
        <v>244</v>
      </c>
    </row>
    <row r="32" spans="1:4" ht="30">
      <c r="A32" s="119" t="s">
        <v>832</v>
      </c>
      <c r="B32" s="120"/>
      <c r="C32" s="120"/>
      <c r="D32" s="120"/>
    </row>
    <row r="33" spans="1:4" ht="15">
      <c r="A33" s="119" t="s">
        <v>833</v>
      </c>
      <c r="B33" s="120"/>
      <c r="C33" s="120"/>
      <c r="D33" s="120"/>
    </row>
    <row r="34" spans="1:4" ht="25.5">
      <c r="A34" s="121" t="s">
        <v>834</v>
      </c>
      <c r="B34" s="122"/>
      <c r="C34" s="122"/>
      <c r="D34" s="122">
        <f>SUM(D31:D33)</f>
        <v>244</v>
      </c>
    </row>
    <row r="35" spans="1:4" ht="15">
      <c r="A35" s="119" t="s">
        <v>835</v>
      </c>
      <c r="B35" s="120"/>
      <c r="C35" s="120"/>
      <c r="D35" s="120"/>
    </row>
    <row r="36" spans="1:4" ht="15">
      <c r="A36" s="119" t="s">
        <v>836</v>
      </c>
      <c r="B36" s="120"/>
      <c r="C36" s="120"/>
      <c r="D36" s="120"/>
    </row>
    <row r="37" spans="1:4" ht="15">
      <c r="A37" s="119" t="s">
        <v>837</v>
      </c>
      <c r="B37" s="120"/>
      <c r="C37" s="120"/>
      <c r="D37" s="120"/>
    </row>
    <row r="38" spans="1:4" ht="15">
      <c r="A38" s="119" t="s">
        <v>838</v>
      </c>
      <c r="B38" s="120"/>
      <c r="C38" s="120"/>
      <c r="D38" s="120"/>
    </row>
    <row r="39" spans="1:4" ht="25.5">
      <c r="A39" s="121" t="s">
        <v>839</v>
      </c>
      <c r="B39" s="122"/>
      <c r="C39" s="122"/>
      <c r="D39" s="122"/>
    </row>
    <row r="40" spans="1:4" ht="25.5">
      <c r="A40" s="121" t="s">
        <v>840</v>
      </c>
      <c r="B40" s="122"/>
      <c r="C40" s="122"/>
      <c r="D40" s="122">
        <f>SUM(D34-D39)</f>
        <v>244</v>
      </c>
    </row>
    <row r="41" spans="1:4" ht="15">
      <c r="A41" s="121" t="s">
        <v>841</v>
      </c>
      <c r="B41" s="122">
        <f>SUM(B29+B40)</f>
        <v>7683288</v>
      </c>
      <c r="C41" s="122">
        <f>SUM(C29+C40)</f>
        <v>0</v>
      </c>
      <c r="D41" s="122">
        <f>SUM(D29+D40)</f>
        <v>-4984383</v>
      </c>
    </row>
    <row r="42" spans="1:4" ht="30">
      <c r="A42" s="119" t="s">
        <v>842</v>
      </c>
      <c r="B42" s="120"/>
      <c r="C42" s="120"/>
      <c r="D42" s="120"/>
    </row>
    <row r="43" spans="1:4" ht="15">
      <c r="A43" s="119" t="s">
        <v>843</v>
      </c>
      <c r="B43" s="120"/>
      <c r="C43" s="120"/>
      <c r="D43" s="120"/>
    </row>
    <row r="44" spans="1:4" ht="25.5">
      <c r="A44" s="121" t="s">
        <v>844</v>
      </c>
      <c r="B44" s="122"/>
      <c r="C44" s="122"/>
      <c r="D44" s="122"/>
    </row>
    <row r="45" spans="1:4" ht="15">
      <c r="A45" s="121" t="s">
        <v>845</v>
      </c>
      <c r="B45" s="122"/>
      <c r="C45" s="122"/>
      <c r="D45" s="122"/>
    </row>
    <row r="46" spans="1:4" ht="15">
      <c r="A46" s="121" t="s">
        <v>846</v>
      </c>
      <c r="B46" s="122"/>
      <c r="C46" s="122"/>
      <c r="D46" s="122"/>
    </row>
    <row r="47" spans="1:4" ht="15">
      <c r="A47" s="121" t="s">
        <v>847</v>
      </c>
      <c r="B47" s="122">
        <f>SUM(B41+B46)</f>
        <v>7683288</v>
      </c>
      <c r="C47" s="122">
        <f>SUM(C41+C46)</f>
        <v>0</v>
      </c>
      <c r="D47" s="122">
        <f>SUM(D41+D46)</f>
        <v>-4984383</v>
      </c>
    </row>
    <row r="48" spans="1:4" ht="15">
      <c r="A48" s="82"/>
      <c r="B48" s="82"/>
      <c r="C48" s="82"/>
      <c r="D48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1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8515625" style="182" customWidth="1"/>
    <col min="3" max="3" width="17.140625" style="105" customWidth="1"/>
    <col min="4" max="4" width="20.140625" style="105" customWidth="1"/>
    <col min="5" max="5" width="18.8515625" style="105" customWidth="1"/>
  </cols>
  <sheetData>
    <row r="1" spans="1:5" ht="15.75">
      <c r="A1" s="222" t="s">
        <v>956</v>
      </c>
      <c r="B1" s="222"/>
      <c r="C1" s="222"/>
      <c r="D1" s="222"/>
      <c r="E1" s="222"/>
    </row>
    <row r="2" ht="15.75">
      <c r="A2" s="184"/>
    </row>
    <row r="3" spans="1:5" ht="20.25" customHeight="1">
      <c r="A3" s="219" t="s">
        <v>885</v>
      </c>
      <c r="B3" s="220"/>
      <c r="C3" s="220"/>
      <c r="D3" s="220"/>
      <c r="E3" s="220"/>
    </row>
    <row r="4" spans="1:5" ht="19.5" customHeight="1">
      <c r="A4" s="221" t="s">
        <v>886</v>
      </c>
      <c r="B4" s="220"/>
      <c r="C4" s="220"/>
      <c r="D4" s="220"/>
      <c r="E4" s="220"/>
    </row>
    <row r="5" ht="18">
      <c r="A5" s="185"/>
    </row>
    <row r="6" ht="15">
      <c r="A6" s="186" t="s">
        <v>488</v>
      </c>
    </row>
    <row r="7" spans="1:5" ht="25.5">
      <c r="A7" s="3" t="s">
        <v>683</v>
      </c>
      <c r="B7" s="3" t="s">
        <v>684</v>
      </c>
      <c r="C7" s="114" t="s">
        <v>637</v>
      </c>
      <c r="D7" s="114" t="s">
        <v>298</v>
      </c>
      <c r="E7" s="114" t="s">
        <v>299</v>
      </c>
    </row>
    <row r="8" spans="1:5" ht="15">
      <c r="A8" s="30" t="s">
        <v>685</v>
      </c>
      <c r="B8" s="28" t="s">
        <v>686</v>
      </c>
      <c r="C8" s="106">
        <v>11091000</v>
      </c>
      <c r="D8" s="106">
        <v>11123288</v>
      </c>
      <c r="E8" s="106">
        <v>11123288</v>
      </c>
    </row>
    <row r="9" spans="1:5" ht="15">
      <c r="A9" s="30" t="s">
        <v>687</v>
      </c>
      <c r="B9" s="29" t="s">
        <v>688</v>
      </c>
      <c r="C9" s="106"/>
      <c r="D9" s="106"/>
      <c r="E9" s="106"/>
    </row>
    <row r="10" spans="1:5" ht="15">
      <c r="A10" s="30" t="s">
        <v>689</v>
      </c>
      <c r="B10" s="29" t="s">
        <v>690</v>
      </c>
      <c r="C10" s="106"/>
      <c r="D10" s="106"/>
      <c r="E10" s="106"/>
    </row>
    <row r="11" spans="1:5" ht="15">
      <c r="A11" s="30" t="s">
        <v>691</v>
      </c>
      <c r="B11" s="29" t="s">
        <v>692</v>
      </c>
      <c r="C11" s="106"/>
      <c r="D11" s="106"/>
      <c r="E11" s="106"/>
    </row>
    <row r="12" spans="1:5" ht="15">
      <c r="A12" s="30" t="s">
        <v>693</v>
      </c>
      <c r="B12" s="29" t="s">
        <v>694</v>
      </c>
      <c r="C12" s="106"/>
      <c r="D12" s="106"/>
      <c r="E12" s="106"/>
    </row>
    <row r="13" spans="1:5" ht="15">
      <c r="A13" s="30" t="s">
        <v>695</v>
      </c>
      <c r="B13" s="29" t="s">
        <v>696</v>
      </c>
      <c r="C13" s="106"/>
      <c r="D13" s="106"/>
      <c r="E13" s="106"/>
    </row>
    <row r="14" spans="1:5" ht="15">
      <c r="A14" s="30" t="s">
        <v>697</v>
      </c>
      <c r="B14" s="29" t="s">
        <v>698</v>
      </c>
      <c r="C14" s="106"/>
      <c r="D14" s="106"/>
      <c r="E14" s="106"/>
    </row>
    <row r="15" spans="1:5" ht="15">
      <c r="A15" s="30" t="s">
        <v>699</v>
      </c>
      <c r="B15" s="29" t="s">
        <v>700</v>
      </c>
      <c r="C15" s="106"/>
      <c r="D15" s="106"/>
      <c r="E15" s="106"/>
    </row>
    <row r="16" spans="1:5" ht="15">
      <c r="A16" s="5" t="s">
        <v>701</v>
      </c>
      <c r="B16" s="29" t="s">
        <v>702</v>
      </c>
      <c r="C16" s="106">
        <v>205000</v>
      </c>
      <c r="D16" s="106">
        <v>241008</v>
      </c>
      <c r="E16" s="106">
        <v>241008</v>
      </c>
    </row>
    <row r="17" spans="1:5" ht="15">
      <c r="A17" s="5" t="s">
        <v>703</v>
      </c>
      <c r="B17" s="29" t="s">
        <v>704</v>
      </c>
      <c r="C17" s="106">
        <v>282000</v>
      </c>
      <c r="D17" s="106"/>
      <c r="E17" s="106"/>
    </row>
    <row r="18" spans="1:5" ht="15">
      <c r="A18" s="5" t="s">
        <v>705</v>
      </c>
      <c r="B18" s="29" t="s">
        <v>706</v>
      </c>
      <c r="C18" s="106"/>
      <c r="D18" s="106"/>
      <c r="E18" s="106"/>
    </row>
    <row r="19" spans="1:5" ht="15">
      <c r="A19" s="5" t="s">
        <v>707</v>
      </c>
      <c r="B19" s="29" t="s">
        <v>708</v>
      </c>
      <c r="C19" s="106"/>
      <c r="D19" s="106"/>
      <c r="E19" s="106"/>
    </row>
    <row r="20" spans="1:5" ht="15">
      <c r="A20" s="5" t="s">
        <v>361</v>
      </c>
      <c r="B20" s="29" t="s">
        <v>709</v>
      </c>
      <c r="C20" s="106">
        <v>600000</v>
      </c>
      <c r="D20" s="106">
        <v>494939</v>
      </c>
      <c r="E20" s="106">
        <v>494939</v>
      </c>
    </row>
    <row r="21" spans="1:5" ht="15">
      <c r="A21" s="31" t="s">
        <v>295</v>
      </c>
      <c r="B21" s="32" t="s">
        <v>710</v>
      </c>
      <c r="C21" s="106">
        <f>SUM(C8:C20)</f>
        <v>12178000</v>
      </c>
      <c r="D21" s="106">
        <f>SUM(D8:D20)</f>
        <v>11859235</v>
      </c>
      <c r="E21" s="106">
        <f>SUM(E8:E20)</f>
        <v>11859235</v>
      </c>
    </row>
    <row r="22" spans="1:5" ht="15">
      <c r="A22" s="5" t="s">
        <v>711</v>
      </c>
      <c r="B22" s="29" t="s">
        <v>712</v>
      </c>
      <c r="C22" s="106"/>
      <c r="D22" s="106"/>
      <c r="E22" s="106"/>
    </row>
    <row r="23" spans="1:5" ht="30">
      <c r="A23" s="5" t="s">
        <v>713</v>
      </c>
      <c r="B23" s="29" t="s">
        <v>714</v>
      </c>
      <c r="C23" s="106">
        <v>1200000</v>
      </c>
      <c r="D23" s="106">
        <v>3331726</v>
      </c>
      <c r="E23" s="106">
        <v>3331726</v>
      </c>
    </row>
    <row r="24" spans="1:5" ht="15">
      <c r="A24" s="5" t="s">
        <v>715</v>
      </c>
      <c r="B24" s="29" t="s">
        <v>716</v>
      </c>
      <c r="C24" s="106"/>
      <c r="D24" s="106"/>
      <c r="E24" s="106"/>
    </row>
    <row r="25" spans="1:5" ht="15">
      <c r="A25" s="7" t="s">
        <v>296</v>
      </c>
      <c r="B25" s="32" t="s">
        <v>717</v>
      </c>
      <c r="C25" s="106">
        <f>SUM(C22:C24)</f>
        <v>1200000</v>
      </c>
      <c r="D25" s="106">
        <f>SUM(D22:D24)</f>
        <v>3331726</v>
      </c>
      <c r="E25" s="106">
        <f>SUM(E22:E24)</f>
        <v>3331726</v>
      </c>
    </row>
    <row r="26" spans="1:5" ht="15">
      <c r="A26" s="47" t="s">
        <v>391</v>
      </c>
      <c r="B26" s="48" t="s">
        <v>718</v>
      </c>
      <c r="C26" s="106">
        <f>C25+C21</f>
        <v>13378000</v>
      </c>
      <c r="D26" s="106">
        <f>D25+D21</f>
        <v>15190961</v>
      </c>
      <c r="E26" s="106">
        <f>E25+E21</f>
        <v>15190961</v>
      </c>
    </row>
    <row r="27" spans="1:5" ht="30">
      <c r="A27" s="35" t="s">
        <v>362</v>
      </c>
      <c r="B27" s="48" t="s">
        <v>719</v>
      </c>
      <c r="C27" s="106">
        <v>3154000</v>
      </c>
      <c r="D27" s="106">
        <v>4141207</v>
      </c>
      <c r="E27" s="106">
        <v>4141207</v>
      </c>
    </row>
    <row r="28" spans="1:6" ht="15">
      <c r="A28" s="5" t="s">
        <v>720</v>
      </c>
      <c r="B28" s="29" t="s">
        <v>721</v>
      </c>
      <c r="C28" s="106">
        <v>250000</v>
      </c>
      <c r="D28" s="106">
        <v>106653</v>
      </c>
      <c r="E28" s="106">
        <v>105408</v>
      </c>
      <c r="F28" s="115"/>
    </row>
    <row r="29" spans="1:5" ht="15">
      <c r="A29" s="5" t="s">
        <v>722</v>
      </c>
      <c r="B29" s="29" t="s">
        <v>723</v>
      </c>
      <c r="C29" s="106">
        <v>250000</v>
      </c>
      <c r="D29" s="106">
        <v>294616</v>
      </c>
      <c r="E29" s="106">
        <v>294616</v>
      </c>
    </row>
    <row r="30" spans="1:5" ht="15">
      <c r="A30" s="5" t="s">
        <v>724</v>
      </c>
      <c r="B30" s="29" t="s">
        <v>725</v>
      </c>
      <c r="C30" s="106"/>
      <c r="D30" s="106"/>
      <c r="E30" s="106"/>
    </row>
    <row r="31" spans="1:5" ht="15">
      <c r="A31" s="7" t="s">
        <v>297</v>
      </c>
      <c r="B31" s="32" t="s">
        <v>726</v>
      </c>
      <c r="C31" s="106">
        <f>SUM(C28:C30)</f>
        <v>500000</v>
      </c>
      <c r="D31" s="106">
        <f>SUM(D28:D30)</f>
        <v>401269</v>
      </c>
      <c r="E31" s="106">
        <f>SUM(E28:E30)</f>
        <v>400024</v>
      </c>
    </row>
    <row r="32" spans="1:5" ht="15">
      <c r="A32" s="5" t="s">
        <v>727</v>
      </c>
      <c r="B32" s="29" t="s">
        <v>728</v>
      </c>
      <c r="C32" s="106">
        <v>328000</v>
      </c>
      <c r="D32" s="106">
        <v>44500</v>
      </c>
      <c r="E32" s="106">
        <v>44500</v>
      </c>
    </row>
    <row r="33" spans="1:5" ht="15">
      <c r="A33" s="5" t="s">
        <v>729</v>
      </c>
      <c r="B33" s="29" t="s">
        <v>730</v>
      </c>
      <c r="C33" s="106">
        <v>153000</v>
      </c>
      <c r="D33" s="106">
        <v>192118</v>
      </c>
      <c r="E33" s="106">
        <v>161855</v>
      </c>
    </row>
    <row r="34" spans="1:5" ht="15" customHeight="1">
      <c r="A34" s="7" t="s">
        <v>392</v>
      </c>
      <c r="B34" s="32" t="s">
        <v>731</v>
      </c>
      <c r="C34" s="106">
        <f>SUM(C32:C33)</f>
        <v>481000</v>
      </c>
      <c r="D34" s="106">
        <f>SUM(D32:D33)</f>
        <v>236618</v>
      </c>
      <c r="E34" s="106">
        <f>SUM(E32:E33)</f>
        <v>206355</v>
      </c>
    </row>
    <row r="35" spans="1:5" ht="15">
      <c r="A35" s="5" t="s">
        <v>732</v>
      </c>
      <c r="B35" s="29" t="s">
        <v>733</v>
      </c>
      <c r="C35" s="106">
        <v>3084000</v>
      </c>
      <c r="D35" s="106">
        <v>1537542</v>
      </c>
      <c r="E35" s="106">
        <v>1537542</v>
      </c>
    </row>
    <row r="36" spans="1:5" ht="15">
      <c r="A36" s="5" t="s">
        <v>734</v>
      </c>
      <c r="B36" s="29" t="s">
        <v>735</v>
      </c>
      <c r="C36" s="106"/>
      <c r="D36" s="106"/>
      <c r="E36" s="106"/>
    </row>
    <row r="37" spans="1:5" ht="15">
      <c r="A37" s="5" t="s">
        <v>363</v>
      </c>
      <c r="B37" s="29" t="s">
        <v>736</v>
      </c>
      <c r="C37" s="106"/>
      <c r="D37" s="106">
        <v>3526</v>
      </c>
      <c r="E37" s="106">
        <v>3525</v>
      </c>
    </row>
    <row r="38" spans="1:5" ht="15">
      <c r="A38" s="5" t="s">
        <v>737</v>
      </c>
      <c r="B38" s="29" t="s">
        <v>738</v>
      </c>
      <c r="C38" s="106">
        <v>100000</v>
      </c>
      <c r="D38" s="106">
        <v>39500</v>
      </c>
      <c r="E38" s="106">
        <v>39500</v>
      </c>
    </row>
    <row r="39" spans="1:5" ht="15">
      <c r="A39" s="10" t="s">
        <v>364</v>
      </c>
      <c r="B39" s="29" t="s">
        <v>739</v>
      </c>
      <c r="C39" s="106"/>
      <c r="D39" s="106">
        <v>829973</v>
      </c>
      <c r="E39" s="106">
        <v>821890</v>
      </c>
    </row>
    <row r="40" spans="1:5" ht="15">
      <c r="A40" s="5" t="s">
        <v>740</v>
      </c>
      <c r="B40" s="29" t="s">
        <v>741</v>
      </c>
      <c r="C40" s="106">
        <v>5066000</v>
      </c>
      <c r="D40" s="106">
        <v>4127150</v>
      </c>
      <c r="E40" s="106">
        <v>3806979</v>
      </c>
    </row>
    <row r="41" spans="1:5" ht="15">
      <c r="A41" s="5" t="s">
        <v>365</v>
      </c>
      <c r="B41" s="29" t="s">
        <v>742</v>
      </c>
      <c r="C41" s="106"/>
      <c r="D41" s="106">
        <v>348881</v>
      </c>
      <c r="E41" s="106">
        <v>332881</v>
      </c>
    </row>
    <row r="42" spans="1:5" ht="15">
      <c r="A42" s="7" t="s">
        <v>300</v>
      </c>
      <c r="B42" s="32" t="s">
        <v>743</v>
      </c>
      <c r="C42" s="106">
        <f>SUM(C35:C41)</f>
        <v>8250000</v>
      </c>
      <c r="D42" s="106">
        <f>SUM(D35:D41)</f>
        <v>6886572</v>
      </c>
      <c r="E42" s="106">
        <f>SUM(E35:E41)</f>
        <v>6542317</v>
      </c>
    </row>
    <row r="43" spans="1:5" ht="15">
      <c r="A43" s="5" t="s">
        <v>744</v>
      </c>
      <c r="B43" s="29" t="s">
        <v>745</v>
      </c>
      <c r="C43" s="106">
        <v>150000</v>
      </c>
      <c r="D43" s="106">
        <v>100070</v>
      </c>
      <c r="E43" s="106">
        <v>100070</v>
      </c>
    </row>
    <row r="44" spans="1:5" ht="15">
      <c r="A44" s="5" t="s">
        <v>746</v>
      </c>
      <c r="B44" s="29" t="s">
        <v>747</v>
      </c>
      <c r="C44" s="106"/>
      <c r="D44" s="106">
        <v>6442</v>
      </c>
      <c r="E44" s="106">
        <v>6442</v>
      </c>
    </row>
    <row r="45" spans="1:5" ht="15">
      <c r="A45" s="7" t="s">
        <v>301</v>
      </c>
      <c r="B45" s="32" t="s">
        <v>748</v>
      </c>
      <c r="C45" s="106">
        <f>SUM(C43:C44)</f>
        <v>150000</v>
      </c>
      <c r="D45" s="106">
        <f>SUM(D43:D44)</f>
        <v>106512</v>
      </c>
      <c r="E45" s="106">
        <f>SUM(E43:E44)</f>
        <v>106512</v>
      </c>
    </row>
    <row r="46" spans="1:5" ht="30">
      <c r="A46" s="5" t="s">
        <v>749</v>
      </c>
      <c r="B46" s="29" t="s">
        <v>750</v>
      </c>
      <c r="C46" s="106">
        <v>1327000</v>
      </c>
      <c r="D46" s="106">
        <v>712083</v>
      </c>
      <c r="E46" s="106">
        <v>699570</v>
      </c>
    </row>
    <row r="47" spans="1:5" ht="15">
      <c r="A47" s="5" t="s">
        <v>751</v>
      </c>
      <c r="B47" s="29" t="s">
        <v>752</v>
      </c>
      <c r="C47" s="106"/>
      <c r="D47" s="106"/>
      <c r="E47" s="106"/>
    </row>
    <row r="48" spans="1:5" ht="15">
      <c r="A48" s="5" t="s">
        <v>366</v>
      </c>
      <c r="B48" s="29" t="s">
        <v>753</v>
      </c>
      <c r="C48" s="106"/>
      <c r="D48" s="106">
        <v>4654</v>
      </c>
      <c r="E48" s="106">
        <v>4653</v>
      </c>
    </row>
    <row r="49" spans="1:5" ht="15">
      <c r="A49" s="5" t="s">
        <v>367</v>
      </c>
      <c r="B49" s="29" t="s">
        <v>754</v>
      </c>
      <c r="C49" s="106"/>
      <c r="D49" s="106"/>
      <c r="E49" s="106"/>
    </row>
    <row r="50" spans="1:5" ht="15">
      <c r="A50" s="5" t="s">
        <v>755</v>
      </c>
      <c r="B50" s="29" t="s">
        <v>756</v>
      </c>
      <c r="C50" s="106"/>
      <c r="D50" s="106">
        <v>77483</v>
      </c>
      <c r="E50" s="106">
        <v>77483</v>
      </c>
    </row>
    <row r="51" spans="1:5" ht="15">
      <c r="A51" s="7" t="s">
        <v>302</v>
      </c>
      <c r="B51" s="32" t="s">
        <v>757</v>
      </c>
      <c r="C51" s="106">
        <f>SUM(C46:C50)</f>
        <v>1327000</v>
      </c>
      <c r="D51" s="106">
        <f>SUM(D46:D50)</f>
        <v>794220</v>
      </c>
      <c r="E51" s="106">
        <f>SUM(E46:E50)</f>
        <v>781706</v>
      </c>
    </row>
    <row r="52" spans="1:5" ht="15">
      <c r="A52" s="35" t="s">
        <v>303</v>
      </c>
      <c r="B52" s="48" t="s">
        <v>758</v>
      </c>
      <c r="C52" s="106">
        <f>C31+C34+C42+C45+C51</f>
        <v>10708000</v>
      </c>
      <c r="D52" s="106">
        <f>D31+D34+D42+D45+D51</f>
        <v>8425191</v>
      </c>
      <c r="E52" s="106">
        <f>E31+E34+E42+E45+E51</f>
        <v>8036914</v>
      </c>
    </row>
    <row r="53" spans="1:5" ht="15">
      <c r="A53" s="13" t="s">
        <v>759</v>
      </c>
      <c r="B53" s="29" t="s">
        <v>760</v>
      </c>
      <c r="C53" s="106"/>
      <c r="D53" s="106"/>
      <c r="E53" s="106"/>
    </row>
    <row r="54" spans="1:5" ht="15">
      <c r="A54" s="13" t="s">
        <v>304</v>
      </c>
      <c r="B54" s="29" t="s">
        <v>761</v>
      </c>
      <c r="C54" s="106"/>
      <c r="D54" s="106"/>
      <c r="E54" s="106"/>
    </row>
    <row r="55" spans="1:5" ht="15">
      <c r="A55" s="17" t="s">
        <v>368</v>
      </c>
      <c r="B55" s="29" t="s">
        <v>762</v>
      </c>
      <c r="C55" s="106"/>
      <c r="D55" s="106"/>
      <c r="E55" s="106"/>
    </row>
    <row r="56" spans="1:5" ht="30">
      <c r="A56" s="17" t="s">
        <v>369</v>
      </c>
      <c r="B56" s="29" t="s">
        <v>763</v>
      </c>
      <c r="C56" s="106"/>
      <c r="D56" s="106"/>
      <c r="E56" s="106"/>
    </row>
    <row r="57" spans="1:5" ht="30">
      <c r="A57" s="17" t="s">
        <v>370</v>
      </c>
      <c r="B57" s="29" t="s">
        <v>764</v>
      </c>
      <c r="C57" s="106"/>
      <c r="D57" s="106"/>
      <c r="E57" s="106"/>
    </row>
    <row r="58" spans="1:5" ht="15">
      <c r="A58" s="13" t="s">
        <v>371</v>
      </c>
      <c r="B58" s="29" t="s">
        <v>765</v>
      </c>
      <c r="C58" s="106"/>
      <c r="D58" s="106"/>
      <c r="E58" s="106"/>
    </row>
    <row r="59" spans="1:5" ht="15">
      <c r="A59" s="13" t="s">
        <v>372</v>
      </c>
      <c r="B59" s="29" t="s">
        <v>766</v>
      </c>
      <c r="C59" s="106"/>
      <c r="D59" s="106"/>
      <c r="E59" s="106"/>
    </row>
    <row r="60" spans="1:5" ht="15">
      <c r="A60" s="13" t="s">
        <v>373</v>
      </c>
      <c r="B60" s="29" t="s">
        <v>767</v>
      </c>
      <c r="C60" s="106"/>
      <c r="D60" s="106"/>
      <c r="E60" s="106"/>
    </row>
    <row r="61" spans="1:5" ht="15">
      <c r="A61" s="45" t="s">
        <v>332</v>
      </c>
      <c r="B61" s="48" t="s">
        <v>768</v>
      </c>
      <c r="C61" s="106">
        <f>SUM(C53:C60)</f>
        <v>0</v>
      </c>
      <c r="D61" s="106">
        <f>SUM(D53:D60)</f>
        <v>0</v>
      </c>
      <c r="E61" s="106">
        <f>SUM(E53:E60)</f>
        <v>0</v>
      </c>
    </row>
    <row r="62" spans="1:5" ht="15">
      <c r="A62" s="12" t="s">
        <v>374</v>
      </c>
      <c r="B62" s="29" t="s">
        <v>769</v>
      </c>
      <c r="C62" s="106"/>
      <c r="D62" s="106"/>
      <c r="E62" s="106"/>
    </row>
    <row r="63" spans="1:5" ht="15">
      <c r="A63" s="12" t="s">
        <v>770</v>
      </c>
      <c r="B63" s="29" t="s">
        <v>771</v>
      </c>
      <c r="C63" s="106"/>
      <c r="D63" s="106"/>
      <c r="E63" s="106"/>
    </row>
    <row r="64" spans="1:5" ht="30">
      <c r="A64" s="12" t="s">
        <v>772</v>
      </c>
      <c r="B64" s="29" t="s">
        <v>773</v>
      </c>
      <c r="C64" s="106"/>
      <c r="D64" s="106"/>
      <c r="E64" s="106"/>
    </row>
    <row r="65" spans="1:5" ht="30">
      <c r="A65" s="12" t="s">
        <v>333</v>
      </c>
      <c r="B65" s="29" t="s">
        <v>774</v>
      </c>
      <c r="C65" s="106"/>
      <c r="D65" s="106"/>
      <c r="E65" s="106"/>
    </row>
    <row r="66" spans="1:5" ht="30">
      <c r="A66" s="12" t="s">
        <v>375</v>
      </c>
      <c r="B66" s="29" t="s">
        <v>775</v>
      </c>
      <c r="C66" s="106"/>
      <c r="D66" s="106"/>
      <c r="E66" s="106"/>
    </row>
    <row r="67" spans="1:5" ht="30">
      <c r="A67" s="12" t="s">
        <v>335</v>
      </c>
      <c r="B67" s="29" t="s">
        <v>776</v>
      </c>
      <c r="C67" s="106"/>
      <c r="D67" s="106"/>
      <c r="E67" s="106"/>
    </row>
    <row r="68" spans="1:5" ht="30">
      <c r="A68" s="12" t="s">
        <v>376</v>
      </c>
      <c r="B68" s="29" t="s">
        <v>777</v>
      </c>
      <c r="C68" s="106"/>
      <c r="D68" s="106"/>
      <c r="E68" s="106"/>
    </row>
    <row r="69" spans="1:5" ht="30">
      <c r="A69" s="12" t="s">
        <v>377</v>
      </c>
      <c r="B69" s="29" t="s">
        <v>778</v>
      </c>
      <c r="C69" s="106"/>
      <c r="D69" s="106"/>
      <c r="E69" s="106"/>
    </row>
    <row r="70" spans="1:5" ht="15">
      <c r="A70" s="12" t="s">
        <v>779</v>
      </c>
      <c r="B70" s="29" t="s">
        <v>89</v>
      </c>
      <c r="C70" s="106"/>
      <c r="D70" s="106"/>
      <c r="E70" s="106"/>
    </row>
    <row r="71" spans="1:5" ht="15">
      <c r="A71" s="12" t="s">
        <v>90</v>
      </c>
      <c r="B71" s="29" t="s">
        <v>91</v>
      </c>
      <c r="C71" s="106"/>
      <c r="D71" s="106"/>
      <c r="E71" s="106"/>
    </row>
    <row r="72" spans="1:5" ht="30">
      <c r="A72" s="12" t="s">
        <v>378</v>
      </c>
      <c r="B72" s="29" t="s">
        <v>92</v>
      </c>
      <c r="C72" s="106"/>
      <c r="D72" s="106"/>
      <c r="E72" s="106"/>
    </row>
    <row r="73" spans="1:5" ht="15">
      <c r="A73" s="12" t="s">
        <v>590</v>
      </c>
      <c r="B73" s="29" t="s">
        <v>93</v>
      </c>
      <c r="C73" s="106"/>
      <c r="D73" s="106"/>
      <c r="E73" s="106"/>
    </row>
    <row r="74" spans="1:5" ht="15">
      <c r="A74" s="12" t="s">
        <v>591</v>
      </c>
      <c r="B74" s="29" t="s">
        <v>93</v>
      </c>
      <c r="C74" s="106"/>
      <c r="D74" s="106"/>
      <c r="E74" s="106"/>
    </row>
    <row r="75" spans="1:5" ht="15">
      <c r="A75" s="45" t="s">
        <v>338</v>
      </c>
      <c r="B75" s="48" t="s">
        <v>94</v>
      </c>
      <c r="C75" s="106">
        <f>SUM(C62:C74)</f>
        <v>0</v>
      </c>
      <c r="D75" s="106">
        <f>SUM(D62:D74)</f>
        <v>0</v>
      </c>
      <c r="E75" s="106">
        <f>SUM(E62:E74)</f>
        <v>0</v>
      </c>
    </row>
    <row r="76" spans="1:5" ht="15.75">
      <c r="A76" s="187" t="s">
        <v>539</v>
      </c>
      <c r="B76" s="48"/>
      <c r="C76" s="106">
        <f>C75+C61+C52+C27+C26</f>
        <v>27240000</v>
      </c>
      <c r="D76" s="106">
        <f>D75+D61+D52+D27+D26</f>
        <v>27757359</v>
      </c>
      <c r="E76" s="106">
        <f>E75+E61+E52+E27+E26</f>
        <v>27369082</v>
      </c>
    </row>
    <row r="77" spans="1:5" ht="15">
      <c r="A77" s="188" t="s">
        <v>95</v>
      </c>
      <c r="B77" s="29" t="s">
        <v>96</v>
      </c>
      <c r="C77" s="106"/>
      <c r="D77" s="106"/>
      <c r="E77" s="106"/>
    </row>
    <row r="78" spans="1:5" ht="15">
      <c r="A78" s="188" t="s">
        <v>379</v>
      </c>
      <c r="B78" s="29" t="s">
        <v>97</v>
      </c>
      <c r="C78" s="106"/>
      <c r="D78" s="106"/>
      <c r="E78" s="106"/>
    </row>
    <row r="79" spans="1:5" ht="15">
      <c r="A79" s="188" t="s">
        <v>98</v>
      </c>
      <c r="B79" s="29" t="s">
        <v>99</v>
      </c>
      <c r="C79" s="106"/>
      <c r="D79" s="106"/>
      <c r="E79" s="106"/>
    </row>
    <row r="80" spans="1:5" ht="15">
      <c r="A80" s="188" t="s">
        <v>100</v>
      </c>
      <c r="B80" s="29" t="s">
        <v>101</v>
      </c>
      <c r="C80" s="106"/>
      <c r="D80" s="106"/>
      <c r="E80" s="106"/>
    </row>
    <row r="81" spans="1:5" ht="15">
      <c r="A81" s="5" t="s">
        <v>102</v>
      </c>
      <c r="B81" s="29" t="s">
        <v>103</v>
      </c>
      <c r="C81" s="106"/>
      <c r="D81" s="106"/>
      <c r="E81" s="106"/>
    </row>
    <row r="82" spans="1:5" ht="15">
      <c r="A82" s="5" t="s">
        <v>104</v>
      </c>
      <c r="B82" s="29" t="s">
        <v>105</v>
      </c>
      <c r="C82" s="106"/>
      <c r="D82" s="106"/>
      <c r="E82" s="106"/>
    </row>
    <row r="83" spans="1:5" ht="30">
      <c r="A83" s="5" t="s">
        <v>106</v>
      </c>
      <c r="B83" s="29" t="s">
        <v>107</v>
      </c>
      <c r="C83" s="106"/>
      <c r="D83" s="106"/>
      <c r="E83" s="106"/>
    </row>
    <row r="84" spans="1:5" ht="15">
      <c r="A84" s="35" t="s">
        <v>340</v>
      </c>
      <c r="B84" s="48" t="s">
        <v>108</v>
      </c>
      <c r="C84" s="106">
        <f>SUM(C77:C83)</f>
        <v>0</v>
      </c>
      <c r="D84" s="106">
        <f>SUM(D77:D83)</f>
        <v>0</v>
      </c>
      <c r="E84" s="106">
        <f>SUM(E77:E83)</f>
        <v>0</v>
      </c>
    </row>
    <row r="85" spans="1:5" ht="15">
      <c r="A85" s="13" t="s">
        <v>109</v>
      </c>
      <c r="B85" s="29" t="s">
        <v>110</v>
      </c>
      <c r="C85" s="106"/>
      <c r="D85" s="106"/>
      <c r="E85" s="106"/>
    </row>
    <row r="86" spans="1:5" ht="15">
      <c r="A86" s="13" t="s">
        <v>111</v>
      </c>
      <c r="B86" s="29" t="s">
        <v>112</v>
      </c>
      <c r="C86" s="106"/>
      <c r="D86" s="106"/>
      <c r="E86" s="106"/>
    </row>
    <row r="87" spans="1:5" ht="15">
      <c r="A87" s="13" t="s">
        <v>113</v>
      </c>
      <c r="B87" s="29" t="s">
        <v>114</v>
      </c>
      <c r="C87" s="106"/>
      <c r="D87" s="106"/>
      <c r="E87" s="106"/>
    </row>
    <row r="88" spans="1:5" ht="30">
      <c r="A88" s="13" t="s">
        <v>115</v>
      </c>
      <c r="B88" s="29" t="s">
        <v>116</v>
      </c>
      <c r="C88" s="106"/>
      <c r="D88" s="106"/>
      <c r="E88" s="106"/>
    </row>
    <row r="89" spans="1:5" ht="15">
      <c r="A89" s="45" t="s">
        <v>341</v>
      </c>
      <c r="B89" s="48" t="s">
        <v>117</v>
      </c>
      <c r="C89" s="106">
        <f>SUM(C85:C88)</f>
        <v>0</v>
      </c>
      <c r="D89" s="106">
        <f>SUM(D85:D88)</f>
        <v>0</v>
      </c>
      <c r="E89" s="106">
        <f>SUM(E85:E88)</f>
        <v>0</v>
      </c>
    </row>
    <row r="90" spans="1:5" ht="30">
      <c r="A90" s="13" t="s">
        <v>118</v>
      </c>
      <c r="B90" s="29" t="s">
        <v>119</v>
      </c>
      <c r="C90" s="106"/>
      <c r="D90" s="106"/>
      <c r="E90" s="106"/>
    </row>
    <row r="91" spans="1:5" ht="30">
      <c r="A91" s="13" t="s">
        <v>380</v>
      </c>
      <c r="B91" s="29" t="s">
        <v>120</v>
      </c>
      <c r="C91" s="106"/>
      <c r="D91" s="106"/>
      <c r="E91" s="106"/>
    </row>
    <row r="92" spans="1:5" ht="30">
      <c r="A92" s="13" t="s">
        <v>381</v>
      </c>
      <c r="B92" s="29" t="s">
        <v>121</v>
      </c>
      <c r="C92" s="106"/>
      <c r="D92" s="106"/>
      <c r="E92" s="106"/>
    </row>
    <row r="93" spans="1:5" ht="30">
      <c r="A93" s="13" t="s">
        <v>382</v>
      </c>
      <c r="B93" s="29" t="s">
        <v>122</v>
      </c>
      <c r="C93" s="106"/>
      <c r="D93" s="106"/>
      <c r="E93" s="106"/>
    </row>
    <row r="94" spans="1:5" ht="30">
      <c r="A94" s="13" t="s">
        <v>383</v>
      </c>
      <c r="B94" s="29" t="s">
        <v>123</v>
      </c>
      <c r="C94" s="106"/>
      <c r="D94" s="106"/>
      <c r="E94" s="106"/>
    </row>
    <row r="95" spans="1:5" ht="30">
      <c r="A95" s="13" t="s">
        <v>384</v>
      </c>
      <c r="B95" s="29" t="s">
        <v>124</v>
      </c>
      <c r="C95" s="106"/>
      <c r="D95" s="106"/>
      <c r="E95" s="106"/>
    </row>
    <row r="96" spans="1:5" ht="15">
      <c r="A96" s="13" t="s">
        <v>125</v>
      </c>
      <c r="B96" s="29" t="s">
        <v>126</v>
      </c>
      <c r="C96" s="106"/>
      <c r="D96" s="106"/>
      <c r="E96" s="106"/>
    </row>
    <row r="97" spans="1:5" ht="30">
      <c r="A97" s="13" t="s">
        <v>385</v>
      </c>
      <c r="B97" s="29" t="s">
        <v>127</v>
      </c>
      <c r="C97" s="106"/>
      <c r="D97" s="106"/>
      <c r="E97" s="106"/>
    </row>
    <row r="98" spans="1:5" ht="15">
      <c r="A98" s="45" t="s">
        <v>342</v>
      </c>
      <c r="B98" s="48" t="s">
        <v>128</v>
      </c>
      <c r="C98" s="106">
        <f>SUM(C90:C97)</f>
        <v>0</v>
      </c>
      <c r="D98" s="106">
        <f>SUM(D90:D97)</f>
        <v>0</v>
      </c>
      <c r="E98" s="106">
        <f>SUM(E90:E97)</f>
        <v>0</v>
      </c>
    </row>
    <row r="99" spans="1:5" ht="31.5">
      <c r="A99" s="187" t="s">
        <v>538</v>
      </c>
      <c r="B99" s="48"/>
      <c r="C99" s="106">
        <f>C98+C89+C84</f>
        <v>0</v>
      </c>
      <c r="D99" s="106">
        <f>D98+D89+D84</f>
        <v>0</v>
      </c>
      <c r="E99" s="106">
        <f>E98+E89+E84</f>
        <v>0</v>
      </c>
    </row>
    <row r="100" spans="1:5" ht="15.75">
      <c r="A100" s="36" t="s">
        <v>393</v>
      </c>
      <c r="B100" s="34" t="s">
        <v>129</v>
      </c>
      <c r="C100" s="106">
        <f>C98+C89+C84+C75+C61+C52+C27+C26</f>
        <v>27240000</v>
      </c>
      <c r="D100" s="106">
        <f>D98+D89+D84+D75+D61+D52+D27+D26</f>
        <v>27757359</v>
      </c>
      <c r="E100" s="106">
        <f>E98+E89+E84+E75+E61+E52+E27+E26</f>
        <v>27369082</v>
      </c>
    </row>
    <row r="101" spans="1:24" ht="15">
      <c r="A101" s="13" t="s">
        <v>386</v>
      </c>
      <c r="B101" s="5" t="s">
        <v>130</v>
      </c>
      <c r="C101" s="107"/>
      <c r="D101" s="107"/>
      <c r="E101" s="10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3"/>
      <c r="X101" s="23"/>
    </row>
    <row r="102" spans="1:24" ht="30">
      <c r="A102" s="13" t="s">
        <v>133</v>
      </c>
      <c r="B102" s="5" t="s">
        <v>134</v>
      </c>
      <c r="C102" s="107"/>
      <c r="D102" s="107"/>
      <c r="E102" s="10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3"/>
      <c r="X102" s="23"/>
    </row>
    <row r="103" spans="1:24" ht="15">
      <c r="A103" s="13" t="s">
        <v>387</v>
      </c>
      <c r="B103" s="5" t="s">
        <v>135</v>
      </c>
      <c r="C103" s="107"/>
      <c r="D103" s="107"/>
      <c r="E103" s="10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23"/>
    </row>
    <row r="104" spans="1:24" ht="15">
      <c r="A104" s="15" t="s">
        <v>350</v>
      </c>
      <c r="B104" s="7" t="s">
        <v>137</v>
      </c>
      <c r="C104" s="108"/>
      <c r="D104" s="108"/>
      <c r="E104" s="10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3"/>
      <c r="X104" s="23"/>
    </row>
    <row r="105" spans="1:24" ht="15">
      <c r="A105" s="13" t="s">
        <v>388</v>
      </c>
      <c r="B105" s="5" t="s">
        <v>138</v>
      </c>
      <c r="C105" s="109"/>
      <c r="D105" s="109"/>
      <c r="E105" s="109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3"/>
      <c r="X105" s="23"/>
    </row>
    <row r="106" spans="1:24" ht="15">
      <c r="A106" s="13" t="s">
        <v>356</v>
      </c>
      <c r="B106" s="5" t="s">
        <v>141</v>
      </c>
      <c r="C106" s="109"/>
      <c r="D106" s="109"/>
      <c r="E106" s="10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3"/>
      <c r="X106" s="23"/>
    </row>
    <row r="107" spans="1:24" ht="15">
      <c r="A107" s="13" t="s">
        <v>142</v>
      </c>
      <c r="B107" s="5" t="s">
        <v>143</v>
      </c>
      <c r="C107" s="107"/>
      <c r="D107" s="107"/>
      <c r="E107" s="10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3"/>
      <c r="X107" s="23"/>
    </row>
    <row r="108" spans="1:24" ht="15">
      <c r="A108" s="13" t="s">
        <v>389</v>
      </c>
      <c r="B108" s="5" t="s">
        <v>144</v>
      </c>
      <c r="C108" s="107"/>
      <c r="D108" s="107"/>
      <c r="E108" s="10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3"/>
      <c r="X108" s="23"/>
    </row>
    <row r="109" spans="1:24" ht="15">
      <c r="A109" s="15" t="s">
        <v>353</v>
      </c>
      <c r="B109" s="7" t="s">
        <v>145</v>
      </c>
      <c r="C109" s="110"/>
      <c r="D109" s="110"/>
      <c r="E109" s="11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3"/>
      <c r="X109" s="23"/>
    </row>
    <row r="110" spans="1:24" ht="15">
      <c r="A110" s="13" t="s">
        <v>146</v>
      </c>
      <c r="B110" s="5" t="s">
        <v>147</v>
      </c>
      <c r="C110" s="109"/>
      <c r="D110" s="109"/>
      <c r="E110" s="10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3"/>
      <c r="X110" s="23"/>
    </row>
    <row r="111" spans="1:24" ht="15">
      <c r="A111" s="13" t="s">
        <v>148</v>
      </c>
      <c r="B111" s="5" t="s">
        <v>149</v>
      </c>
      <c r="C111" s="109"/>
      <c r="D111" s="109"/>
      <c r="E111" s="109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3"/>
      <c r="X111" s="23"/>
    </row>
    <row r="112" spans="1:24" ht="15">
      <c r="A112" s="15" t="s">
        <v>150</v>
      </c>
      <c r="B112" s="7" t="s">
        <v>151</v>
      </c>
      <c r="C112" s="109"/>
      <c r="D112" s="109"/>
      <c r="E112" s="109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3"/>
      <c r="X112" s="23"/>
    </row>
    <row r="113" spans="1:24" ht="15">
      <c r="A113" s="13" t="s">
        <v>152</v>
      </c>
      <c r="B113" s="5" t="s">
        <v>153</v>
      </c>
      <c r="C113" s="109"/>
      <c r="D113" s="109"/>
      <c r="E113" s="109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3"/>
      <c r="X113" s="23"/>
    </row>
    <row r="114" spans="1:24" ht="15">
      <c r="A114" s="13" t="s">
        <v>154</v>
      </c>
      <c r="B114" s="5" t="s">
        <v>155</v>
      </c>
      <c r="C114" s="109"/>
      <c r="D114" s="109"/>
      <c r="E114" s="10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3"/>
      <c r="X114" s="23"/>
    </row>
    <row r="115" spans="1:24" ht="15">
      <c r="A115" s="13" t="s">
        <v>156</v>
      </c>
      <c r="B115" s="5" t="s">
        <v>157</v>
      </c>
      <c r="C115" s="109"/>
      <c r="D115" s="109"/>
      <c r="E115" s="109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3"/>
      <c r="X115" s="23"/>
    </row>
    <row r="116" spans="1:24" ht="15">
      <c r="A116" s="45" t="s">
        <v>354</v>
      </c>
      <c r="B116" s="35" t="s">
        <v>158</v>
      </c>
      <c r="C116" s="110"/>
      <c r="D116" s="110"/>
      <c r="E116" s="11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3"/>
      <c r="X116" s="23"/>
    </row>
    <row r="117" spans="1:24" ht="15">
      <c r="A117" s="13" t="s">
        <v>159</v>
      </c>
      <c r="B117" s="5" t="s">
        <v>160</v>
      </c>
      <c r="C117" s="109"/>
      <c r="D117" s="109"/>
      <c r="E117" s="109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3"/>
      <c r="X117" s="23"/>
    </row>
    <row r="118" spans="1:24" ht="15">
      <c r="A118" s="13" t="s">
        <v>161</v>
      </c>
      <c r="B118" s="5" t="s">
        <v>162</v>
      </c>
      <c r="C118" s="107"/>
      <c r="D118" s="107"/>
      <c r="E118" s="10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23"/>
    </row>
    <row r="119" spans="1:24" ht="15">
      <c r="A119" s="13" t="s">
        <v>390</v>
      </c>
      <c r="B119" s="5" t="s">
        <v>163</v>
      </c>
      <c r="C119" s="109"/>
      <c r="D119" s="109"/>
      <c r="E119" s="10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3"/>
      <c r="X119" s="23"/>
    </row>
    <row r="120" spans="1:24" ht="15">
      <c r="A120" s="13" t="s">
        <v>359</v>
      </c>
      <c r="B120" s="5" t="s">
        <v>164</v>
      </c>
      <c r="C120" s="109"/>
      <c r="D120" s="109"/>
      <c r="E120" s="109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3"/>
      <c r="X120" s="23"/>
    </row>
    <row r="121" spans="1:24" ht="15">
      <c r="A121" s="45" t="s">
        <v>360</v>
      </c>
      <c r="B121" s="35" t="s">
        <v>168</v>
      </c>
      <c r="C121" s="110"/>
      <c r="D121" s="110"/>
      <c r="E121" s="110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3"/>
      <c r="X121" s="23"/>
    </row>
    <row r="122" spans="1:24" ht="15">
      <c r="A122" s="13" t="s">
        <v>169</v>
      </c>
      <c r="B122" s="5" t="s">
        <v>170</v>
      </c>
      <c r="C122" s="107"/>
      <c r="D122" s="107"/>
      <c r="E122" s="10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3"/>
      <c r="X122" s="23"/>
    </row>
    <row r="123" spans="1:24" ht="15.75">
      <c r="A123" s="43" t="s">
        <v>394</v>
      </c>
      <c r="B123" s="36" t="s">
        <v>171</v>
      </c>
      <c r="C123" s="110"/>
      <c r="D123" s="110"/>
      <c r="E123" s="110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3"/>
      <c r="X123" s="23"/>
    </row>
    <row r="124" spans="1:24" ht="15.75">
      <c r="A124" s="189" t="s">
        <v>430</v>
      </c>
      <c r="B124" s="41"/>
      <c r="C124" s="106">
        <f>C123+C100</f>
        <v>27240000</v>
      </c>
      <c r="D124" s="106">
        <f>D123+D100</f>
        <v>27757359</v>
      </c>
      <c r="E124" s="106">
        <f>E123+E100</f>
        <v>27369082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2:24" ht="15">
      <c r="B125" s="23"/>
      <c r="C125" s="113"/>
      <c r="D125" s="113"/>
      <c r="E125" s="1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2:24" ht="15">
      <c r="B126" s="23"/>
      <c r="C126" s="113"/>
      <c r="D126" s="113"/>
      <c r="E126" s="1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2:24" ht="15">
      <c r="B127" s="23"/>
      <c r="C127" s="113"/>
      <c r="D127" s="113"/>
      <c r="E127" s="1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2:24" ht="15">
      <c r="B128" s="23"/>
      <c r="C128" s="113"/>
      <c r="D128" s="113"/>
      <c r="E128" s="1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2:24" ht="15">
      <c r="B129" s="23"/>
      <c r="C129" s="113"/>
      <c r="D129" s="113"/>
      <c r="E129" s="1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2:24" ht="15">
      <c r="B130" s="23"/>
      <c r="C130" s="113"/>
      <c r="D130" s="113"/>
      <c r="E130" s="1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2:24" ht="15">
      <c r="B131" s="23"/>
      <c r="C131" s="113"/>
      <c r="D131" s="113"/>
      <c r="E131" s="1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2:24" ht="15">
      <c r="B132" s="23"/>
      <c r="C132" s="113"/>
      <c r="D132" s="113"/>
      <c r="E132" s="1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2:24" ht="15">
      <c r="B133" s="23"/>
      <c r="C133" s="113"/>
      <c r="D133" s="113"/>
      <c r="E133" s="1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2:24" ht="15">
      <c r="B134" s="23"/>
      <c r="C134" s="113"/>
      <c r="D134" s="113"/>
      <c r="E134" s="1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2:24" ht="15">
      <c r="B135" s="23"/>
      <c r="C135" s="113"/>
      <c r="D135" s="113"/>
      <c r="E135" s="1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2:24" ht="15">
      <c r="B136" s="23"/>
      <c r="C136" s="113"/>
      <c r="D136" s="113"/>
      <c r="E136" s="1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2:24" ht="15">
      <c r="B137" s="23"/>
      <c r="C137" s="113"/>
      <c r="D137" s="113"/>
      <c r="E137" s="1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2:24" ht="15">
      <c r="B138" s="23"/>
      <c r="C138" s="113"/>
      <c r="D138" s="113"/>
      <c r="E138" s="1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2:24" ht="15">
      <c r="B139" s="23"/>
      <c r="C139" s="113"/>
      <c r="D139" s="113"/>
      <c r="E139" s="1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2:24" ht="15">
      <c r="B140" s="23"/>
      <c r="C140" s="113"/>
      <c r="D140" s="113"/>
      <c r="E140" s="1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2:24" ht="15">
      <c r="B141" s="23"/>
      <c r="C141" s="113"/>
      <c r="D141" s="113"/>
      <c r="E141" s="1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2:24" ht="15">
      <c r="B142" s="23"/>
      <c r="C142" s="113"/>
      <c r="D142" s="113"/>
      <c r="E142" s="1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2:24" ht="15">
      <c r="B143" s="23"/>
      <c r="C143" s="113"/>
      <c r="D143" s="113"/>
      <c r="E143" s="1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2:24" ht="15">
      <c r="B144" s="23"/>
      <c r="C144" s="113"/>
      <c r="D144" s="113"/>
      <c r="E144" s="1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2:24" ht="15">
      <c r="B145" s="23"/>
      <c r="C145" s="113"/>
      <c r="D145" s="113"/>
      <c r="E145" s="1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2:24" ht="15">
      <c r="B146" s="23"/>
      <c r="C146" s="113"/>
      <c r="D146" s="113"/>
      <c r="E146" s="1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2:24" ht="15">
      <c r="B147" s="23"/>
      <c r="C147" s="113"/>
      <c r="D147" s="113"/>
      <c r="E147" s="1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2:24" ht="15">
      <c r="B148" s="23"/>
      <c r="C148" s="113"/>
      <c r="D148" s="113"/>
      <c r="E148" s="1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2:24" ht="15">
      <c r="B149" s="23"/>
      <c r="C149" s="113"/>
      <c r="D149" s="113"/>
      <c r="E149" s="1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2:24" ht="15">
      <c r="B150" s="23"/>
      <c r="C150" s="113"/>
      <c r="D150" s="113"/>
      <c r="E150" s="1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2:24" ht="15">
      <c r="B151" s="23"/>
      <c r="C151" s="113"/>
      <c r="D151" s="113"/>
      <c r="E151" s="1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ht="15">
      <c r="B152" s="23"/>
      <c r="C152" s="113"/>
      <c r="D152" s="113"/>
      <c r="E152" s="1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2:24" ht="15">
      <c r="B153" s="23"/>
      <c r="C153" s="113"/>
      <c r="D153" s="113"/>
      <c r="E153" s="1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2:24" ht="15">
      <c r="B154" s="23"/>
      <c r="C154" s="113"/>
      <c r="D154" s="113"/>
      <c r="E154" s="1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2:24" ht="15">
      <c r="B155" s="23"/>
      <c r="C155" s="113"/>
      <c r="D155" s="113"/>
      <c r="E155" s="1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2:24" ht="15">
      <c r="B156" s="23"/>
      <c r="C156" s="113"/>
      <c r="D156" s="113"/>
      <c r="E156" s="1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2:24" ht="15">
      <c r="B157" s="23"/>
      <c r="C157" s="113"/>
      <c r="D157" s="113"/>
      <c r="E157" s="1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2:24" ht="15">
      <c r="B158" s="23"/>
      <c r="C158" s="113"/>
      <c r="D158" s="113"/>
      <c r="E158" s="1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2:24" ht="15">
      <c r="B159" s="23"/>
      <c r="C159" s="113"/>
      <c r="D159" s="113"/>
      <c r="E159" s="1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2:24" ht="15">
      <c r="B160" s="23"/>
      <c r="C160" s="113"/>
      <c r="D160" s="113"/>
      <c r="E160" s="1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t="15">
      <c r="B161" s="23"/>
      <c r="C161" s="113"/>
      <c r="D161" s="113"/>
      <c r="E161" s="1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t="15">
      <c r="B162" s="23"/>
      <c r="C162" s="113"/>
      <c r="D162" s="113"/>
      <c r="E162" s="1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t="15">
      <c r="B163" s="23"/>
      <c r="C163" s="113"/>
      <c r="D163" s="113"/>
      <c r="E163" s="1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t="15">
      <c r="B164" s="23"/>
      <c r="C164" s="113"/>
      <c r="D164" s="113"/>
      <c r="E164" s="1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t="15">
      <c r="B165" s="23"/>
      <c r="C165" s="113"/>
      <c r="D165" s="113"/>
      <c r="E165" s="1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t="15">
      <c r="B166" s="23"/>
      <c r="C166" s="113"/>
      <c r="D166" s="113"/>
      <c r="E166" s="1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5">
      <c r="B167" s="23"/>
      <c r="C167" s="113"/>
      <c r="D167" s="113"/>
      <c r="E167" s="1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5">
      <c r="B168" s="23"/>
      <c r="C168" s="113"/>
      <c r="D168" s="113"/>
      <c r="E168" s="1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t="15">
      <c r="B169" s="23"/>
      <c r="C169" s="113"/>
      <c r="D169" s="113"/>
      <c r="E169" s="1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t="15">
      <c r="B170" s="23"/>
      <c r="C170" s="113"/>
      <c r="D170" s="113"/>
      <c r="E170" s="1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t="15">
      <c r="B171" s="23"/>
      <c r="C171" s="113"/>
      <c r="D171" s="113"/>
      <c r="E171" s="1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2:24" ht="15">
      <c r="B172" s="23"/>
      <c r="C172" s="113"/>
      <c r="D172" s="113"/>
      <c r="E172" s="1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2:24" ht="15">
      <c r="B173" s="23"/>
      <c r="C173" s="113"/>
      <c r="D173" s="113"/>
      <c r="E173" s="1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4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15.75">
      <c r="A1" s="222" t="s">
        <v>947</v>
      </c>
      <c r="B1" s="222"/>
      <c r="C1" s="222"/>
      <c r="D1" s="222"/>
    </row>
    <row r="2" spans="1:4" ht="21" customHeight="1">
      <c r="A2" s="221" t="s">
        <v>885</v>
      </c>
      <c r="B2" s="260"/>
      <c r="C2" s="260"/>
      <c r="D2" s="260"/>
    </row>
    <row r="3" spans="1:4" ht="21" customHeight="1">
      <c r="A3" s="221" t="s">
        <v>897</v>
      </c>
      <c r="B3" s="260"/>
      <c r="C3" s="260"/>
      <c r="D3" s="260"/>
    </row>
    <row r="4" spans="1:4" ht="18">
      <c r="A4" s="116"/>
      <c r="B4" s="89"/>
      <c r="C4" s="89"/>
      <c r="D4" s="89"/>
    </row>
    <row r="5" spans="1:4" ht="15">
      <c r="A5" s="82" t="s">
        <v>508</v>
      </c>
      <c r="B5" s="82"/>
      <c r="C5" s="82"/>
      <c r="D5" s="82"/>
    </row>
    <row r="6" spans="1:4" ht="38.25">
      <c r="A6" s="87" t="s">
        <v>594</v>
      </c>
      <c r="B6" s="136" t="s">
        <v>881</v>
      </c>
      <c r="C6" s="136" t="s">
        <v>806</v>
      </c>
      <c r="D6" s="136" t="s">
        <v>882</v>
      </c>
    </row>
    <row r="7" spans="1:4" ht="15">
      <c r="A7" s="119" t="s">
        <v>807</v>
      </c>
      <c r="B7" s="120"/>
      <c r="C7" s="120"/>
      <c r="D7" s="120"/>
    </row>
    <row r="8" spans="1:4" ht="30">
      <c r="A8" s="119" t="s">
        <v>808</v>
      </c>
      <c r="B8" s="120">
        <v>135002</v>
      </c>
      <c r="C8" s="120"/>
      <c r="D8" s="120"/>
    </row>
    <row r="9" spans="1:4" ht="15">
      <c r="A9" s="119" t="s">
        <v>809</v>
      </c>
      <c r="B9" s="120"/>
      <c r="C9" s="120"/>
      <c r="D9" s="120">
        <v>1473886</v>
      </c>
    </row>
    <row r="10" spans="1:4" ht="25.5">
      <c r="A10" s="121" t="s">
        <v>810</v>
      </c>
      <c r="B10" s="122">
        <v>135002</v>
      </c>
      <c r="C10" s="122"/>
      <c r="D10" s="122">
        <v>1473886</v>
      </c>
    </row>
    <row r="11" spans="1:4" ht="15">
      <c r="A11" s="119" t="s">
        <v>811</v>
      </c>
      <c r="B11" s="120"/>
      <c r="C11" s="120"/>
      <c r="D11" s="120"/>
    </row>
    <row r="12" spans="1:4" ht="15">
      <c r="A12" s="119" t="s">
        <v>812</v>
      </c>
      <c r="B12" s="120"/>
      <c r="C12" s="120"/>
      <c r="D12" s="120"/>
    </row>
    <row r="13" spans="1:4" ht="25.5">
      <c r="A13" s="121" t="s">
        <v>813</v>
      </c>
      <c r="B13" s="122"/>
      <c r="C13" s="122"/>
      <c r="D13" s="122"/>
    </row>
    <row r="14" spans="1:4" ht="30">
      <c r="A14" s="119" t="s">
        <v>814</v>
      </c>
      <c r="B14" s="120">
        <v>22049257</v>
      </c>
      <c r="C14" s="120"/>
      <c r="D14" s="120">
        <v>22304102</v>
      </c>
    </row>
    <row r="15" spans="1:4" ht="30">
      <c r="A15" s="119" t="s">
        <v>815</v>
      </c>
      <c r="B15" s="120">
        <v>1259312</v>
      </c>
      <c r="C15" s="120"/>
      <c r="D15" s="120"/>
    </row>
    <row r="16" spans="1:4" ht="15">
      <c r="A16" s="119" t="s">
        <v>816</v>
      </c>
      <c r="B16" s="120">
        <v>8943069</v>
      </c>
      <c r="C16" s="120"/>
      <c r="D16" s="120">
        <v>4249224</v>
      </c>
    </row>
    <row r="17" spans="1:4" ht="25.5">
      <c r="A17" s="121" t="s">
        <v>817</v>
      </c>
      <c r="B17" s="122">
        <v>32251638</v>
      </c>
      <c r="C17" s="122"/>
      <c r="D17" s="122">
        <v>26553326</v>
      </c>
    </row>
    <row r="18" spans="1:4" ht="15">
      <c r="A18" s="119" t="s">
        <v>818</v>
      </c>
      <c r="B18" s="120">
        <v>3365023</v>
      </c>
      <c r="C18" s="120"/>
      <c r="D18" s="120">
        <v>1363544</v>
      </c>
    </row>
    <row r="19" spans="1:4" ht="15">
      <c r="A19" s="119" t="s">
        <v>819</v>
      </c>
      <c r="B19" s="120">
        <v>9353872</v>
      </c>
      <c r="C19" s="120"/>
      <c r="D19" s="120">
        <v>8917785</v>
      </c>
    </row>
    <row r="20" spans="1:4" ht="15">
      <c r="A20" s="119" t="s">
        <v>820</v>
      </c>
      <c r="B20" s="120"/>
      <c r="C20" s="120"/>
      <c r="D20" s="120"/>
    </row>
    <row r="21" spans="1:4" ht="15">
      <c r="A21" s="119" t="s">
        <v>821</v>
      </c>
      <c r="B21" s="120"/>
      <c r="C21" s="120"/>
      <c r="D21" s="120"/>
    </row>
    <row r="22" spans="1:4" ht="25.5">
      <c r="A22" s="121" t="s">
        <v>822</v>
      </c>
      <c r="B22" s="122">
        <v>12718895</v>
      </c>
      <c r="C22" s="122"/>
      <c r="D22" s="122">
        <v>10281329</v>
      </c>
    </row>
    <row r="23" spans="1:4" ht="15">
      <c r="A23" s="119" t="s">
        <v>823</v>
      </c>
      <c r="B23" s="120">
        <v>10819611</v>
      </c>
      <c r="C23" s="120"/>
      <c r="D23" s="120">
        <v>10424860</v>
      </c>
    </row>
    <row r="24" spans="1:4" ht="15">
      <c r="A24" s="119" t="s">
        <v>824</v>
      </c>
      <c r="B24" s="120">
        <v>2385471</v>
      </c>
      <c r="C24" s="120"/>
      <c r="D24" s="120">
        <v>2202059</v>
      </c>
    </row>
    <row r="25" spans="1:4" ht="15">
      <c r="A25" s="119" t="s">
        <v>825</v>
      </c>
      <c r="B25" s="120">
        <v>3459271</v>
      </c>
      <c r="C25" s="120"/>
      <c r="D25" s="120">
        <v>3196236</v>
      </c>
    </row>
    <row r="26" spans="1:4" ht="25.5">
      <c r="A26" s="121" t="s">
        <v>826</v>
      </c>
      <c r="B26" s="122">
        <v>16664353</v>
      </c>
      <c r="C26" s="122"/>
      <c r="D26" s="122">
        <v>15823155</v>
      </c>
    </row>
    <row r="27" spans="1:4" ht="15">
      <c r="A27" s="121" t="s">
        <v>827</v>
      </c>
      <c r="B27" s="122"/>
      <c r="C27" s="122"/>
      <c r="D27" s="122">
        <v>587136</v>
      </c>
    </row>
    <row r="28" spans="1:4" ht="15">
      <c r="A28" s="121" t="s">
        <v>828</v>
      </c>
      <c r="B28" s="122">
        <v>2627852</v>
      </c>
      <c r="C28" s="122"/>
      <c r="D28" s="122">
        <v>1996847</v>
      </c>
    </row>
    <row r="29" spans="1:4" ht="25.5">
      <c r="A29" s="121" t="s">
        <v>829</v>
      </c>
      <c r="B29" s="122">
        <v>375540</v>
      </c>
      <c r="C29" s="122"/>
      <c r="D29" s="122">
        <v>-661255</v>
      </c>
    </row>
    <row r="30" spans="1:4" ht="15">
      <c r="A30" s="119" t="s">
        <v>830</v>
      </c>
      <c r="B30" s="120"/>
      <c r="C30" s="120"/>
      <c r="D30" s="120"/>
    </row>
    <row r="31" spans="1:4" ht="30">
      <c r="A31" s="119" t="s">
        <v>831</v>
      </c>
      <c r="B31" s="120"/>
      <c r="C31" s="120"/>
      <c r="D31" s="120">
        <v>102</v>
      </c>
    </row>
    <row r="32" spans="1:4" ht="30">
      <c r="A32" s="119" t="s">
        <v>832</v>
      </c>
      <c r="B32" s="120"/>
      <c r="C32" s="120"/>
      <c r="D32" s="120"/>
    </row>
    <row r="33" spans="1:4" ht="15">
      <c r="A33" s="119" t="s">
        <v>833</v>
      </c>
      <c r="B33" s="120"/>
      <c r="C33" s="120"/>
      <c r="D33" s="120"/>
    </row>
    <row r="34" spans="1:4" ht="25.5">
      <c r="A34" s="121" t="s">
        <v>834</v>
      </c>
      <c r="B34" s="122"/>
      <c r="C34" s="122"/>
      <c r="D34" s="122">
        <v>102</v>
      </c>
    </row>
    <row r="35" spans="1:4" ht="15">
      <c r="A35" s="119" t="s">
        <v>835</v>
      </c>
      <c r="B35" s="120"/>
      <c r="C35" s="120"/>
      <c r="D35" s="120"/>
    </row>
    <row r="36" spans="1:4" ht="15">
      <c r="A36" s="119" t="s">
        <v>836</v>
      </c>
      <c r="B36" s="120"/>
      <c r="C36" s="120"/>
      <c r="D36" s="120"/>
    </row>
    <row r="37" spans="1:4" ht="15">
      <c r="A37" s="119" t="s">
        <v>837</v>
      </c>
      <c r="B37" s="120"/>
      <c r="C37" s="120"/>
      <c r="D37" s="120"/>
    </row>
    <row r="38" spans="1:4" ht="15">
      <c r="A38" s="119" t="s">
        <v>838</v>
      </c>
      <c r="B38" s="120"/>
      <c r="C38" s="120"/>
      <c r="D38" s="120"/>
    </row>
    <row r="39" spans="1:4" ht="25.5">
      <c r="A39" s="121" t="s">
        <v>839</v>
      </c>
      <c r="B39" s="122"/>
      <c r="C39" s="122"/>
      <c r="D39" s="122"/>
    </row>
    <row r="40" spans="1:4" ht="25.5">
      <c r="A40" s="121" t="s">
        <v>840</v>
      </c>
      <c r="B40" s="122"/>
      <c r="C40" s="122"/>
      <c r="D40" s="122">
        <v>102</v>
      </c>
    </row>
    <row r="41" spans="1:4" ht="15">
      <c r="A41" s="121" t="s">
        <v>841</v>
      </c>
      <c r="B41" s="122">
        <v>375540</v>
      </c>
      <c r="C41" s="122"/>
      <c r="D41" s="122">
        <v>-661153</v>
      </c>
    </row>
    <row r="42" spans="1:4" ht="30">
      <c r="A42" s="119" t="s">
        <v>842</v>
      </c>
      <c r="B42" s="120"/>
      <c r="C42" s="120"/>
      <c r="D42" s="120"/>
    </row>
    <row r="43" spans="1:4" ht="15">
      <c r="A43" s="119" t="s">
        <v>843</v>
      </c>
      <c r="B43" s="120"/>
      <c r="C43" s="120"/>
      <c r="D43" s="120"/>
    </row>
    <row r="44" spans="1:4" ht="25.5">
      <c r="A44" s="121" t="s">
        <v>844</v>
      </c>
      <c r="B44" s="122"/>
      <c r="C44" s="122"/>
      <c r="D44" s="122"/>
    </row>
    <row r="45" spans="1:4" ht="15">
      <c r="A45" s="121" t="s">
        <v>845</v>
      </c>
      <c r="B45" s="122"/>
      <c r="C45" s="122"/>
      <c r="D45" s="122"/>
    </row>
    <row r="46" spans="1:4" ht="15">
      <c r="A46" s="121" t="s">
        <v>846</v>
      </c>
      <c r="B46" s="122"/>
      <c r="C46" s="122"/>
      <c r="D46" s="122"/>
    </row>
    <row r="47" spans="1:4" ht="15">
      <c r="A47" s="121" t="s">
        <v>847</v>
      </c>
      <c r="B47" s="122">
        <v>375540</v>
      </c>
      <c r="C47" s="122"/>
      <c r="D47" s="122">
        <v>-661153</v>
      </c>
    </row>
    <row r="48" spans="1:4" ht="15">
      <c r="A48" s="82"/>
      <c r="B48" s="82"/>
      <c r="C48" s="82"/>
      <c r="D48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E4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5.00390625" style="0" customWidth="1"/>
    <col min="2" max="2" width="15.8515625" style="105" customWidth="1"/>
    <col min="3" max="3" width="14.421875" style="105" customWidth="1"/>
    <col min="4" max="4" width="14.28125" style="105" customWidth="1"/>
  </cols>
  <sheetData>
    <row r="1" spans="1:4" ht="15.75">
      <c r="A1" s="222" t="s">
        <v>948</v>
      </c>
      <c r="B1" s="222"/>
      <c r="C1" s="222"/>
      <c r="D1" s="222"/>
    </row>
    <row r="2" spans="1:4" ht="21" customHeight="1">
      <c r="A2" s="221" t="s">
        <v>885</v>
      </c>
      <c r="B2" s="260"/>
      <c r="C2" s="260"/>
      <c r="D2" s="260"/>
    </row>
    <row r="3" spans="1:4" ht="21" customHeight="1">
      <c r="A3" s="221" t="s">
        <v>804</v>
      </c>
      <c r="B3" s="260"/>
      <c r="C3" s="260"/>
      <c r="D3" s="260"/>
    </row>
    <row r="4" spans="1:4" ht="18">
      <c r="A4" s="116"/>
      <c r="B4" s="137"/>
      <c r="C4" s="137"/>
      <c r="D4" s="137"/>
    </row>
    <row r="5" ht="15">
      <c r="A5" s="82" t="s">
        <v>803</v>
      </c>
    </row>
    <row r="6" spans="1:4" ht="38.25">
      <c r="A6" s="87" t="s">
        <v>594</v>
      </c>
      <c r="B6" s="136" t="s">
        <v>889</v>
      </c>
      <c r="C6" s="136" t="s">
        <v>806</v>
      </c>
      <c r="D6" s="136" t="s">
        <v>890</v>
      </c>
    </row>
    <row r="7" spans="1:4" ht="15.75">
      <c r="A7" s="119" t="s">
        <v>807</v>
      </c>
      <c r="B7" s="138"/>
      <c r="C7" s="120"/>
      <c r="D7" s="138"/>
    </row>
    <row r="8" spans="1:4" ht="30">
      <c r="A8" s="119" t="s">
        <v>808</v>
      </c>
      <c r="B8" s="138">
        <v>1200235</v>
      </c>
      <c r="C8" s="120"/>
      <c r="D8" s="138"/>
    </row>
    <row r="9" spans="1:4" ht="15.75">
      <c r="A9" s="119" t="s">
        <v>809</v>
      </c>
      <c r="B9" s="138"/>
      <c r="C9" s="120"/>
      <c r="D9" s="138">
        <v>323584</v>
      </c>
    </row>
    <row r="10" spans="1:4" ht="25.5">
      <c r="A10" s="121" t="s">
        <v>810</v>
      </c>
      <c r="B10" s="139">
        <f>SUM(B7:B9)</f>
        <v>1200235</v>
      </c>
      <c r="C10" s="139">
        <f>SUM(C7:C9)</f>
        <v>0</v>
      </c>
      <c r="D10" s="139">
        <f>SUM(D7:D9)</f>
        <v>323584</v>
      </c>
    </row>
    <row r="11" spans="1:4" ht="15.75">
      <c r="A11" s="119" t="s">
        <v>811</v>
      </c>
      <c r="B11" s="138"/>
      <c r="C11" s="120"/>
      <c r="D11" s="138"/>
    </row>
    <row r="12" spans="1:4" ht="15.75">
      <c r="A12" s="119" t="s">
        <v>812</v>
      </c>
      <c r="B12" s="138"/>
      <c r="C12" s="120"/>
      <c r="D12" s="138"/>
    </row>
    <row r="13" spans="1:4" ht="25.5">
      <c r="A13" s="121" t="s">
        <v>813</v>
      </c>
      <c r="B13" s="138"/>
      <c r="C13" s="122"/>
      <c r="D13" s="138"/>
    </row>
    <row r="14" spans="1:4" ht="30">
      <c r="A14" s="119" t="s">
        <v>814</v>
      </c>
      <c r="B14" s="138">
        <v>92081754</v>
      </c>
      <c r="C14" s="120"/>
      <c r="D14" s="138">
        <v>89944726</v>
      </c>
    </row>
    <row r="15" spans="1:4" ht="30">
      <c r="A15" s="119" t="s">
        <v>815</v>
      </c>
      <c r="B15" s="138">
        <v>2819321</v>
      </c>
      <c r="C15" s="120"/>
      <c r="D15" s="138"/>
    </row>
    <row r="16" spans="1:4" ht="15.75">
      <c r="A16" s="119" t="s">
        <v>816</v>
      </c>
      <c r="B16" s="138"/>
      <c r="C16" s="120"/>
      <c r="D16" s="138">
        <v>26193134</v>
      </c>
    </row>
    <row r="17" spans="1:5" ht="25.5">
      <c r="A17" s="121" t="s">
        <v>817</v>
      </c>
      <c r="B17" s="139">
        <f>SUM(B14:B16)</f>
        <v>94901075</v>
      </c>
      <c r="C17" s="139">
        <f>SUM(C14:C16)</f>
        <v>0</v>
      </c>
      <c r="D17" s="139">
        <f>SUM(D14:D16)</f>
        <v>116137860</v>
      </c>
      <c r="E17" s="139"/>
    </row>
    <row r="18" spans="1:4" ht="15.75">
      <c r="A18" s="119" t="s">
        <v>818</v>
      </c>
      <c r="B18" s="138">
        <v>2178222</v>
      </c>
      <c r="C18" s="120"/>
      <c r="D18" s="138">
        <v>1567459</v>
      </c>
    </row>
    <row r="19" spans="1:4" ht="15.75">
      <c r="A19" s="119" t="s">
        <v>819</v>
      </c>
      <c r="B19" s="138">
        <v>8906547</v>
      </c>
      <c r="C19" s="120"/>
      <c r="D19" s="138">
        <v>8927810</v>
      </c>
    </row>
    <row r="20" spans="1:4" ht="15.75">
      <c r="A20" s="119" t="s">
        <v>820</v>
      </c>
      <c r="B20" s="138"/>
      <c r="C20" s="120"/>
      <c r="D20" s="138"/>
    </row>
    <row r="21" spans="1:4" ht="15.75">
      <c r="A21" s="119" t="s">
        <v>821</v>
      </c>
      <c r="B21" s="138"/>
      <c r="C21" s="120"/>
      <c r="D21" s="138"/>
    </row>
    <row r="22" spans="1:4" ht="25.5">
      <c r="A22" s="121" t="s">
        <v>822</v>
      </c>
      <c r="B22" s="139">
        <f>SUM(B18:B21)</f>
        <v>11084769</v>
      </c>
      <c r="C22" s="139">
        <f>SUM(C18:C21)</f>
        <v>0</v>
      </c>
      <c r="D22" s="139">
        <f>SUM(D18:D21)</f>
        <v>10495269</v>
      </c>
    </row>
    <row r="23" spans="1:4" ht="15.75">
      <c r="A23" s="119" t="s">
        <v>823</v>
      </c>
      <c r="B23" s="138">
        <v>56944112</v>
      </c>
      <c r="C23" s="120"/>
      <c r="D23" s="138">
        <v>54836950</v>
      </c>
    </row>
    <row r="24" spans="1:4" ht="15.75">
      <c r="A24" s="119" t="s">
        <v>824</v>
      </c>
      <c r="B24" s="138">
        <v>6435729</v>
      </c>
      <c r="C24" s="120"/>
      <c r="D24" s="138">
        <v>8221634</v>
      </c>
    </row>
    <row r="25" spans="1:4" ht="15.75">
      <c r="A25" s="119" t="s">
        <v>825</v>
      </c>
      <c r="B25" s="138">
        <v>16985633</v>
      </c>
      <c r="C25" s="120"/>
      <c r="D25" s="138">
        <v>16558081</v>
      </c>
    </row>
    <row r="26" spans="1:4" ht="25.5">
      <c r="A26" s="121" t="s">
        <v>826</v>
      </c>
      <c r="B26" s="139">
        <f>SUM(B23:B25)</f>
        <v>80365474</v>
      </c>
      <c r="C26" s="139">
        <f>SUM(C23:C25)</f>
        <v>0</v>
      </c>
      <c r="D26" s="139">
        <f>SUM(D23:D25)</f>
        <v>79616665</v>
      </c>
    </row>
    <row r="27" spans="1:4" ht="15">
      <c r="A27" s="121" t="s">
        <v>827</v>
      </c>
      <c r="B27" s="139"/>
      <c r="C27" s="122"/>
      <c r="D27" s="139">
        <v>23136897</v>
      </c>
    </row>
    <row r="28" spans="1:4" ht="15">
      <c r="A28" s="121" t="s">
        <v>828</v>
      </c>
      <c r="B28" s="139">
        <v>-2246483</v>
      </c>
      <c r="C28" s="122"/>
      <c r="D28" s="139">
        <v>3261348</v>
      </c>
    </row>
    <row r="29" spans="1:4" ht="25.5">
      <c r="A29" s="121" t="s">
        <v>829</v>
      </c>
      <c r="B29" s="139">
        <f>B10+B13+B17-B22-B26-B28</f>
        <v>6897550</v>
      </c>
      <c r="C29" s="139">
        <f>C10+C13+C17-C22-C26-C28</f>
        <v>0</v>
      </c>
      <c r="D29" s="139">
        <f>D10+D13+D17-D22-D26-D28-D27</f>
        <v>-48735</v>
      </c>
    </row>
    <row r="30" spans="1:4" ht="15.75">
      <c r="A30" s="119" t="s">
        <v>830</v>
      </c>
      <c r="B30" s="138"/>
      <c r="C30" s="120"/>
      <c r="D30" s="138"/>
    </row>
    <row r="31" spans="1:4" ht="30">
      <c r="A31" s="119" t="s">
        <v>831</v>
      </c>
      <c r="B31" s="138"/>
      <c r="C31" s="120"/>
      <c r="D31" s="138"/>
    </row>
    <row r="32" spans="1:4" ht="30">
      <c r="A32" s="119" t="s">
        <v>832</v>
      </c>
      <c r="B32" s="138"/>
      <c r="C32" s="120"/>
      <c r="D32" s="138">
        <v>56</v>
      </c>
    </row>
    <row r="33" spans="1:4" ht="15.75">
      <c r="A33" s="119" t="s">
        <v>833</v>
      </c>
      <c r="B33" s="138"/>
      <c r="C33" s="120"/>
      <c r="D33" s="138">
        <v>56</v>
      </c>
    </row>
    <row r="34" spans="1:4" ht="25.5">
      <c r="A34" s="121" t="s">
        <v>834</v>
      </c>
      <c r="B34" s="139"/>
      <c r="C34" s="122"/>
      <c r="D34" s="139">
        <v>56</v>
      </c>
    </row>
    <row r="35" spans="1:4" ht="15.75">
      <c r="A35" s="119" t="s">
        <v>835</v>
      </c>
      <c r="B35" s="138"/>
      <c r="C35" s="120"/>
      <c r="D35" s="138"/>
    </row>
    <row r="36" spans="1:4" ht="15.75">
      <c r="A36" s="119" t="s">
        <v>836</v>
      </c>
      <c r="B36" s="138"/>
      <c r="C36" s="120"/>
      <c r="D36" s="138"/>
    </row>
    <row r="37" spans="1:4" ht="15.75">
      <c r="A37" s="119" t="s">
        <v>837</v>
      </c>
      <c r="B37" s="138"/>
      <c r="C37" s="120"/>
      <c r="D37" s="138">
        <v>27756</v>
      </c>
    </row>
    <row r="38" spans="1:4" ht="15.75">
      <c r="A38" s="119" t="s">
        <v>838</v>
      </c>
      <c r="B38" s="138"/>
      <c r="C38" s="120"/>
      <c r="D38" s="138">
        <v>27756</v>
      </c>
    </row>
    <row r="39" spans="1:4" ht="25.5">
      <c r="A39" s="121" t="s">
        <v>839</v>
      </c>
      <c r="B39" s="139"/>
      <c r="C39" s="122"/>
      <c r="D39" s="139">
        <v>27756</v>
      </c>
    </row>
    <row r="40" spans="1:4" ht="25.5">
      <c r="A40" s="121" t="s">
        <v>840</v>
      </c>
      <c r="B40" s="138"/>
      <c r="C40" s="122"/>
      <c r="D40" s="139">
        <f>SUM(D34-D39)</f>
        <v>-27700</v>
      </c>
    </row>
    <row r="41" spans="1:4" ht="15">
      <c r="A41" s="121" t="s">
        <v>841</v>
      </c>
      <c r="B41" s="139">
        <f>SUM(B29+B40)</f>
        <v>6897550</v>
      </c>
      <c r="C41" s="139">
        <f>SUM(C29+C40)</f>
        <v>0</v>
      </c>
      <c r="D41" s="139">
        <f>SUM(D29+D40)</f>
        <v>-76435</v>
      </c>
    </row>
    <row r="42" spans="1:4" ht="30">
      <c r="A42" s="119" t="s">
        <v>842</v>
      </c>
      <c r="B42" s="138"/>
      <c r="C42" s="120"/>
      <c r="D42" s="138"/>
    </row>
    <row r="43" spans="1:4" ht="15.75">
      <c r="A43" s="119" t="s">
        <v>843</v>
      </c>
      <c r="B43" s="138"/>
      <c r="C43" s="120"/>
      <c r="D43" s="138"/>
    </row>
    <row r="44" spans="1:4" ht="25.5">
      <c r="A44" s="121" t="s">
        <v>844</v>
      </c>
      <c r="B44" s="139"/>
      <c r="C44" s="122"/>
      <c r="D44" s="139"/>
    </row>
    <row r="45" spans="1:4" ht="15.75">
      <c r="A45" s="121" t="s">
        <v>845</v>
      </c>
      <c r="B45" s="138"/>
      <c r="C45" s="122"/>
      <c r="D45" s="138"/>
    </row>
    <row r="46" spans="1:4" ht="15">
      <c r="A46" s="121" t="s">
        <v>846</v>
      </c>
      <c r="B46" s="139"/>
      <c r="C46" s="122"/>
      <c r="D46" s="139"/>
    </row>
    <row r="47" spans="1:4" ht="15">
      <c r="A47" s="121" t="s">
        <v>847</v>
      </c>
      <c r="B47" s="139">
        <f>SUM(B41+B46)</f>
        <v>6897550</v>
      </c>
      <c r="C47" s="139">
        <f>SUM(C41+C46)</f>
        <v>0</v>
      </c>
      <c r="D47" s="139">
        <f>SUM(D41+D46)</f>
        <v>-76435</v>
      </c>
    </row>
    <row r="48" ht="15">
      <c r="A48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F13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3.140625" style="0" customWidth="1"/>
    <col min="2" max="2" width="16.00390625" style="0" customWidth="1"/>
    <col min="3" max="3" width="17.28125" style="0" customWidth="1"/>
    <col min="4" max="4" width="18.57421875" style="0" customWidth="1"/>
  </cols>
  <sheetData>
    <row r="1" spans="1:4" ht="15.75">
      <c r="A1" s="222" t="s">
        <v>949</v>
      </c>
      <c r="B1" s="222"/>
      <c r="C1" s="222"/>
      <c r="D1" s="222"/>
    </row>
    <row r="2" spans="1:6" ht="27" customHeight="1">
      <c r="A2" s="221" t="s">
        <v>885</v>
      </c>
      <c r="B2" s="220"/>
      <c r="C2" s="220"/>
      <c r="D2" s="220"/>
      <c r="E2" s="140"/>
      <c r="F2" s="117"/>
    </row>
    <row r="3" spans="1:6" ht="25.5" customHeight="1">
      <c r="A3" s="221" t="s">
        <v>891</v>
      </c>
      <c r="B3" s="260"/>
      <c r="C3" s="260"/>
      <c r="D3" s="260"/>
      <c r="E3" s="64"/>
      <c r="F3" s="117"/>
    </row>
    <row r="5" spans="1:6" ht="15">
      <c r="A5" s="82" t="s">
        <v>805</v>
      </c>
      <c r="B5" s="82"/>
      <c r="C5" s="82"/>
      <c r="D5" s="82"/>
      <c r="E5" s="82"/>
      <c r="F5" s="82"/>
    </row>
    <row r="6" spans="1:6" ht="25.5">
      <c r="A6" s="87" t="s">
        <v>594</v>
      </c>
      <c r="B6" s="136" t="s">
        <v>889</v>
      </c>
      <c r="C6" s="136" t="s">
        <v>806</v>
      </c>
      <c r="D6" s="136" t="s">
        <v>890</v>
      </c>
      <c r="E6" s="82"/>
      <c r="F6" s="82"/>
    </row>
    <row r="7" spans="1:6" ht="15">
      <c r="A7" s="121" t="s">
        <v>848</v>
      </c>
      <c r="B7" s="83"/>
      <c r="C7" s="83"/>
      <c r="D7" s="83"/>
      <c r="E7" s="82"/>
      <c r="F7" s="82"/>
    </row>
    <row r="8" spans="1:6" ht="15">
      <c r="A8" s="119" t="s">
        <v>849</v>
      </c>
      <c r="B8" s="120">
        <v>232065</v>
      </c>
      <c r="C8" s="120"/>
      <c r="D8" s="120">
        <v>10150</v>
      </c>
      <c r="E8" s="82"/>
      <c r="F8" s="82"/>
    </row>
    <row r="9" spans="1:6" ht="15">
      <c r="A9" s="119" t="s">
        <v>850</v>
      </c>
      <c r="B9" s="120">
        <v>3479115</v>
      </c>
      <c r="C9" s="120"/>
      <c r="D9" s="120"/>
      <c r="E9" s="82"/>
      <c r="F9" s="82"/>
    </row>
    <row r="10" spans="1:6" ht="15">
      <c r="A10" s="119" t="s">
        <v>851</v>
      </c>
      <c r="B10" s="120"/>
      <c r="C10" s="120"/>
      <c r="D10" s="120"/>
      <c r="E10" s="82"/>
      <c r="F10" s="82"/>
    </row>
    <row r="11" spans="1:6" ht="15">
      <c r="A11" s="121" t="s">
        <v>852</v>
      </c>
      <c r="B11" s="122">
        <v>3711180</v>
      </c>
      <c r="C11" s="122"/>
      <c r="D11" s="122">
        <v>10150</v>
      </c>
      <c r="E11" s="82"/>
      <c r="F11" s="82"/>
    </row>
    <row r="12" spans="1:6" ht="15">
      <c r="A12" s="119" t="s">
        <v>853</v>
      </c>
      <c r="B12" s="120">
        <v>2420289699</v>
      </c>
      <c r="C12" s="120"/>
      <c r="D12" s="120">
        <v>2458885427</v>
      </c>
      <c r="E12" s="82"/>
      <c r="F12" s="82"/>
    </row>
    <row r="13" spans="1:6" ht="15">
      <c r="A13" s="119" t="s">
        <v>854</v>
      </c>
      <c r="B13" s="120">
        <v>11508130</v>
      </c>
      <c r="C13" s="120"/>
      <c r="D13" s="120">
        <v>12204497</v>
      </c>
      <c r="E13" s="82"/>
      <c r="F13" s="82"/>
    </row>
    <row r="14" spans="1:6" ht="15">
      <c r="A14" s="119" t="s">
        <v>855</v>
      </c>
      <c r="B14" s="120"/>
      <c r="C14" s="120"/>
      <c r="D14" s="120"/>
      <c r="E14" s="82"/>
      <c r="F14" s="82"/>
    </row>
    <row r="15" spans="1:6" ht="15">
      <c r="A15" s="119" t="s">
        <v>856</v>
      </c>
      <c r="B15" s="120">
        <v>1417694</v>
      </c>
      <c r="C15" s="120"/>
      <c r="D15" s="120">
        <v>5914736</v>
      </c>
      <c r="E15" s="82"/>
      <c r="F15" s="82"/>
    </row>
    <row r="16" spans="1:6" ht="15">
      <c r="A16" s="119" t="s">
        <v>857</v>
      </c>
      <c r="B16" s="120"/>
      <c r="C16" s="120"/>
      <c r="D16" s="120"/>
      <c r="E16" s="82"/>
      <c r="F16" s="82"/>
    </row>
    <row r="17" spans="1:6" ht="15">
      <c r="A17" s="121" t="s">
        <v>858</v>
      </c>
      <c r="B17" s="122">
        <f>SUM(B12:B16)</f>
        <v>2433215523</v>
      </c>
      <c r="C17" s="122">
        <f>SUM(C12:C16)</f>
        <v>0</v>
      </c>
      <c r="D17" s="122">
        <f>SUM(D12:D16)</f>
        <v>2477004660</v>
      </c>
      <c r="E17" s="82"/>
      <c r="F17" s="82"/>
    </row>
    <row r="18" spans="1:6" ht="15">
      <c r="A18" s="119" t="s">
        <v>859</v>
      </c>
      <c r="B18" s="120">
        <v>19733680</v>
      </c>
      <c r="C18" s="120"/>
      <c r="D18" s="120">
        <v>19733680</v>
      </c>
      <c r="E18" s="82"/>
      <c r="F18" s="82"/>
    </row>
    <row r="19" spans="1:6" ht="15">
      <c r="A19" s="119" t="s">
        <v>860</v>
      </c>
      <c r="B19" s="120"/>
      <c r="C19" s="120"/>
      <c r="D19" s="120"/>
      <c r="E19" s="82"/>
      <c r="F19" s="82"/>
    </row>
    <row r="20" spans="1:6" ht="15">
      <c r="A20" s="119" t="s">
        <v>861</v>
      </c>
      <c r="B20" s="120"/>
      <c r="C20" s="120"/>
      <c r="D20" s="120"/>
      <c r="E20" s="82"/>
      <c r="F20" s="82"/>
    </row>
    <row r="21" spans="1:6" ht="15">
      <c r="A21" s="121" t="s">
        <v>862</v>
      </c>
      <c r="B21" s="122">
        <f>SUM(B18:B20)</f>
        <v>19733680</v>
      </c>
      <c r="C21" s="122">
        <f>SUM(C18:C20)</f>
        <v>0</v>
      </c>
      <c r="D21" s="122">
        <f>SUM(D18:D20)</f>
        <v>19733680</v>
      </c>
      <c r="E21" s="218"/>
      <c r="F21" s="82"/>
    </row>
    <row r="22" spans="1:6" ht="15">
      <c r="A22" s="119" t="s">
        <v>863</v>
      </c>
      <c r="B22" s="120"/>
      <c r="C22" s="120"/>
      <c r="D22" s="120"/>
      <c r="E22" s="82"/>
      <c r="F22" s="82"/>
    </row>
    <row r="23" spans="1:6" ht="30">
      <c r="A23" s="119" t="s">
        <v>864</v>
      </c>
      <c r="B23" s="120"/>
      <c r="C23" s="120"/>
      <c r="D23" s="120"/>
      <c r="E23" s="82"/>
      <c r="F23" s="82"/>
    </row>
    <row r="24" spans="1:6" ht="15">
      <c r="A24" s="121" t="s">
        <v>865</v>
      </c>
      <c r="B24" s="122"/>
      <c r="C24" s="122"/>
      <c r="D24" s="122"/>
      <c r="E24" s="82"/>
      <c r="F24" s="82"/>
    </row>
    <row r="25" spans="1:6" ht="15">
      <c r="A25" s="121" t="s">
        <v>866</v>
      </c>
      <c r="B25" s="122">
        <f>SUM(B11+B17+B21)</f>
        <v>2456660383</v>
      </c>
      <c r="C25" s="122">
        <f>SUM(C11+C17+C21)</f>
        <v>0</v>
      </c>
      <c r="D25" s="122">
        <f>SUM(D11+D17+D21)</f>
        <v>2496748490</v>
      </c>
      <c r="E25" s="218"/>
      <c r="F25" s="82"/>
    </row>
    <row r="26" spans="1:6" ht="15">
      <c r="A26" s="119" t="s">
        <v>867</v>
      </c>
      <c r="B26" s="120">
        <v>1421101</v>
      </c>
      <c r="C26" s="120"/>
      <c r="D26" s="120"/>
      <c r="E26" s="82"/>
      <c r="F26" s="82"/>
    </row>
    <row r="27" spans="1:6" ht="15">
      <c r="A27" s="119" t="s">
        <v>868</v>
      </c>
      <c r="B27" s="120"/>
      <c r="C27" s="120"/>
      <c r="D27" s="120"/>
      <c r="E27" s="82"/>
      <c r="F27" s="82"/>
    </row>
    <row r="28" spans="1:6" ht="15">
      <c r="A28" s="119" t="s">
        <v>869</v>
      </c>
      <c r="B28" s="120"/>
      <c r="C28" s="120"/>
      <c r="D28" s="120"/>
      <c r="E28" s="82"/>
      <c r="F28" s="82"/>
    </row>
    <row r="29" spans="1:6" ht="15">
      <c r="A29" s="119" t="s">
        <v>870</v>
      </c>
      <c r="B29" s="120"/>
      <c r="C29" s="120"/>
      <c r="D29" s="120"/>
      <c r="E29" s="82"/>
      <c r="F29" s="82"/>
    </row>
    <row r="30" spans="1:6" ht="15">
      <c r="A30" s="119" t="s">
        <v>871</v>
      </c>
      <c r="B30" s="120"/>
      <c r="C30" s="120"/>
      <c r="D30" s="120"/>
      <c r="E30" s="82"/>
      <c r="F30" s="82"/>
    </row>
    <row r="31" spans="1:6" ht="15">
      <c r="A31" s="121" t="s">
        <v>872</v>
      </c>
      <c r="B31" s="122"/>
      <c r="C31" s="122"/>
      <c r="D31" s="122"/>
      <c r="E31" s="82"/>
      <c r="F31" s="82"/>
    </row>
    <row r="32" spans="1:6" ht="15">
      <c r="A32" s="119" t="s">
        <v>873</v>
      </c>
      <c r="B32" s="120"/>
      <c r="C32" s="120"/>
      <c r="D32" s="120"/>
      <c r="E32" s="82"/>
      <c r="F32" s="82"/>
    </row>
    <row r="33" spans="1:6" ht="15">
      <c r="A33" s="119" t="s">
        <v>874</v>
      </c>
      <c r="B33" s="120"/>
      <c r="C33" s="120"/>
      <c r="D33" s="120"/>
      <c r="E33" s="82"/>
      <c r="F33" s="82"/>
    </row>
    <row r="34" spans="1:6" ht="15">
      <c r="A34" s="119" t="s">
        <v>875</v>
      </c>
      <c r="B34" s="120"/>
      <c r="C34" s="120"/>
      <c r="D34" s="120"/>
      <c r="E34" s="82"/>
      <c r="F34" s="82"/>
    </row>
    <row r="35" spans="1:6" ht="15">
      <c r="A35" s="119" t="s">
        <v>876</v>
      </c>
      <c r="B35" s="120"/>
      <c r="C35" s="120"/>
      <c r="D35" s="120"/>
      <c r="E35" s="82"/>
      <c r="F35" s="82"/>
    </row>
    <row r="36" spans="1:6" ht="15">
      <c r="A36" s="119" t="s">
        <v>877</v>
      </c>
      <c r="B36" s="120"/>
      <c r="C36" s="120"/>
      <c r="D36" s="120"/>
      <c r="E36" s="82"/>
      <c r="F36" s="82"/>
    </row>
    <row r="37" spans="1:6" ht="15">
      <c r="A37" s="119" t="s">
        <v>878</v>
      </c>
      <c r="B37" s="120"/>
      <c r="C37" s="120"/>
      <c r="D37" s="120"/>
      <c r="E37" s="82"/>
      <c r="F37" s="82"/>
    </row>
    <row r="38" spans="1:6" ht="15">
      <c r="A38" s="119" t="s">
        <v>879</v>
      </c>
      <c r="B38" s="120"/>
      <c r="C38" s="120"/>
      <c r="D38" s="120"/>
      <c r="E38" s="82"/>
      <c r="F38" s="82"/>
    </row>
    <row r="39" spans="1:6" ht="15">
      <c r="A39" s="121" t="s">
        <v>880</v>
      </c>
      <c r="B39" s="122"/>
      <c r="C39" s="122"/>
      <c r="D39" s="122"/>
      <c r="E39" s="82"/>
      <c r="F39" s="82"/>
    </row>
    <row r="40" spans="1:6" ht="15">
      <c r="A40" s="121" t="s">
        <v>0</v>
      </c>
      <c r="B40" s="122">
        <f>SUM(B26:B39)</f>
        <v>1421101</v>
      </c>
      <c r="C40" s="122">
        <f>SUM(C26:C39)</f>
        <v>0</v>
      </c>
      <c r="D40" s="122">
        <f>SUM(D26:D39)</f>
        <v>0</v>
      </c>
      <c r="E40" s="82"/>
      <c r="F40" s="82"/>
    </row>
    <row r="41" spans="1:6" ht="15">
      <c r="A41" s="119" t="s">
        <v>1</v>
      </c>
      <c r="B41" s="120"/>
      <c r="C41" s="120"/>
      <c r="D41" s="120"/>
      <c r="E41" s="82"/>
      <c r="F41" s="82"/>
    </row>
    <row r="42" spans="1:6" ht="15">
      <c r="A42" s="119" t="s">
        <v>2</v>
      </c>
      <c r="B42" s="120">
        <v>199125</v>
      </c>
      <c r="C42" s="120"/>
      <c r="D42" s="120">
        <v>198900</v>
      </c>
      <c r="E42" s="82"/>
      <c r="F42" s="82"/>
    </row>
    <row r="43" spans="1:6" ht="15">
      <c r="A43" s="119" t="s">
        <v>3</v>
      </c>
      <c r="B43" s="120">
        <v>146347464</v>
      </c>
      <c r="C43" s="120"/>
      <c r="D43" s="120">
        <v>131233252</v>
      </c>
      <c r="E43" s="82"/>
      <c r="F43" s="82"/>
    </row>
    <row r="44" spans="1:6" ht="15">
      <c r="A44" s="119" t="s">
        <v>4</v>
      </c>
      <c r="B44" s="120"/>
      <c r="C44" s="120"/>
      <c r="D44" s="120"/>
      <c r="E44" s="82"/>
      <c r="F44" s="82"/>
    </row>
    <row r="45" spans="1:6" ht="15">
      <c r="A45" s="119" t="s">
        <v>5</v>
      </c>
      <c r="B45" s="120"/>
      <c r="C45" s="120"/>
      <c r="D45" s="120"/>
      <c r="E45" s="82"/>
      <c r="F45" s="82"/>
    </row>
    <row r="46" spans="1:6" ht="15">
      <c r="A46" s="121" t="s">
        <v>6</v>
      </c>
      <c r="B46" s="122">
        <f>SUM(B42:B45)</f>
        <v>146546589</v>
      </c>
      <c r="C46" s="122">
        <f>SUM(C42:C45)</f>
        <v>0</v>
      </c>
      <c r="D46" s="122">
        <f>SUM(D42:D45)</f>
        <v>131432152</v>
      </c>
      <c r="E46" s="82"/>
      <c r="F46" s="82"/>
    </row>
    <row r="47" spans="1:6" ht="30">
      <c r="A47" s="119" t="s">
        <v>7</v>
      </c>
      <c r="B47" s="120"/>
      <c r="C47" s="120"/>
      <c r="D47" s="120"/>
      <c r="E47" s="82"/>
      <c r="F47" s="82"/>
    </row>
    <row r="48" spans="1:6" ht="30">
      <c r="A48" s="119" t="s">
        <v>8</v>
      </c>
      <c r="B48" s="120"/>
      <c r="C48" s="120"/>
      <c r="D48" s="120"/>
      <c r="E48" s="82"/>
      <c r="F48" s="82"/>
    </row>
    <row r="49" spans="1:6" ht="30">
      <c r="A49" s="119" t="s">
        <v>9</v>
      </c>
      <c r="B49" s="120">
        <v>8595749</v>
      </c>
      <c r="C49" s="120"/>
      <c r="D49" s="120">
        <v>7434440</v>
      </c>
      <c r="E49" s="82"/>
      <c r="F49" s="82"/>
    </row>
    <row r="50" spans="1:6" ht="15">
      <c r="A50" s="119" t="s">
        <v>10</v>
      </c>
      <c r="B50" s="120">
        <v>575250</v>
      </c>
      <c r="C50" s="120"/>
      <c r="D50" s="120">
        <v>12848362</v>
      </c>
      <c r="E50" s="82"/>
      <c r="F50" s="82"/>
    </row>
    <row r="51" spans="1:6" ht="30">
      <c r="A51" s="119" t="s">
        <v>11</v>
      </c>
      <c r="B51" s="120"/>
      <c r="C51" s="120"/>
      <c r="D51" s="120"/>
      <c r="E51" s="82"/>
      <c r="F51" s="82"/>
    </row>
    <row r="52" spans="1:6" ht="30">
      <c r="A52" s="119" t="s">
        <v>12</v>
      </c>
      <c r="B52" s="120"/>
      <c r="C52" s="120"/>
      <c r="D52" s="120"/>
      <c r="E52" s="82"/>
      <c r="F52" s="82"/>
    </row>
    <row r="53" spans="1:6" ht="30">
      <c r="A53" s="119" t="s">
        <v>13</v>
      </c>
      <c r="B53" s="120"/>
      <c r="C53" s="120"/>
      <c r="D53" s="120"/>
      <c r="E53" s="82"/>
      <c r="F53" s="82"/>
    </row>
    <row r="54" spans="1:6" ht="30">
      <c r="A54" s="119" t="s">
        <v>14</v>
      </c>
      <c r="B54" s="120"/>
      <c r="C54" s="120"/>
      <c r="D54" s="120"/>
      <c r="E54" s="82"/>
      <c r="F54" s="82"/>
    </row>
    <row r="55" spans="1:6" ht="15">
      <c r="A55" s="121" t="s">
        <v>15</v>
      </c>
      <c r="B55" s="122">
        <f>SUM(B49:B54)</f>
        <v>9170999</v>
      </c>
      <c r="C55" s="122">
        <f>SUM(C49:C54)</f>
        <v>0</v>
      </c>
      <c r="D55" s="122">
        <f>SUM(D49:D54)</f>
        <v>20282802</v>
      </c>
      <c r="E55" s="82"/>
      <c r="F55" s="82"/>
    </row>
    <row r="56" spans="1:6" ht="30">
      <c r="A56" s="119" t="s">
        <v>16</v>
      </c>
      <c r="B56" s="120"/>
      <c r="C56" s="120"/>
      <c r="D56" s="120"/>
      <c r="E56" s="82"/>
      <c r="F56" s="82"/>
    </row>
    <row r="57" spans="1:6" ht="30">
      <c r="A57" s="119" t="s">
        <v>17</v>
      </c>
      <c r="B57" s="120"/>
      <c r="C57" s="120"/>
      <c r="D57" s="120"/>
      <c r="E57" s="82"/>
      <c r="F57" s="82"/>
    </row>
    <row r="58" spans="1:6" ht="30">
      <c r="A58" s="119" t="s">
        <v>18</v>
      </c>
      <c r="B58" s="120"/>
      <c r="C58" s="120"/>
      <c r="D58" s="120"/>
      <c r="E58" s="82"/>
      <c r="F58" s="82"/>
    </row>
    <row r="59" spans="1:6" ht="30">
      <c r="A59" s="119" t="s">
        <v>19</v>
      </c>
      <c r="B59" s="120"/>
      <c r="C59" s="120"/>
      <c r="D59" s="120"/>
      <c r="E59" s="82"/>
      <c r="F59" s="82"/>
    </row>
    <row r="60" spans="1:6" ht="30">
      <c r="A60" s="119" t="s">
        <v>20</v>
      </c>
      <c r="B60" s="120"/>
      <c r="C60" s="120"/>
      <c r="D60" s="120"/>
      <c r="E60" s="82"/>
      <c r="F60" s="82"/>
    </row>
    <row r="61" spans="1:6" ht="30">
      <c r="A61" s="119" t="s">
        <v>21</v>
      </c>
      <c r="B61" s="120"/>
      <c r="C61" s="120"/>
      <c r="D61" s="120"/>
      <c r="E61" s="82"/>
      <c r="F61" s="82"/>
    </row>
    <row r="62" spans="1:6" ht="30">
      <c r="A62" s="119" t="s">
        <v>22</v>
      </c>
      <c r="B62" s="120"/>
      <c r="C62" s="120"/>
      <c r="D62" s="120"/>
      <c r="E62" s="82"/>
      <c r="F62" s="82"/>
    </row>
    <row r="63" spans="1:6" ht="30">
      <c r="A63" s="119" t="s">
        <v>23</v>
      </c>
      <c r="B63" s="120"/>
      <c r="C63" s="120"/>
      <c r="D63" s="120"/>
      <c r="E63" s="82"/>
      <c r="F63" s="82"/>
    </row>
    <row r="64" spans="1:6" ht="15">
      <c r="A64" s="121" t="s">
        <v>24</v>
      </c>
      <c r="B64" s="122">
        <v>0</v>
      </c>
      <c r="C64" s="122"/>
      <c r="D64" s="122">
        <v>0</v>
      </c>
      <c r="E64" s="82"/>
      <c r="F64" s="82"/>
    </row>
    <row r="65" spans="1:6" ht="15">
      <c r="A65" s="119" t="s">
        <v>25</v>
      </c>
      <c r="B65" s="120">
        <v>102001</v>
      </c>
      <c r="C65" s="120"/>
      <c r="D65" s="120"/>
      <c r="E65" s="82"/>
      <c r="F65" s="82"/>
    </row>
    <row r="66" spans="1:6" ht="15">
      <c r="A66" s="119" t="s">
        <v>26</v>
      </c>
      <c r="B66" s="120"/>
      <c r="C66" s="120"/>
      <c r="D66" s="120"/>
      <c r="E66" s="82"/>
      <c r="F66" s="82"/>
    </row>
    <row r="67" spans="1:6" ht="15">
      <c r="A67" s="119" t="s">
        <v>27</v>
      </c>
      <c r="B67" s="120"/>
      <c r="C67" s="120"/>
      <c r="D67" s="120"/>
      <c r="E67" s="82"/>
      <c r="F67" s="82"/>
    </row>
    <row r="68" spans="1:6" ht="15">
      <c r="A68" s="119" t="s">
        <v>28</v>
      </c>
      <c r="B68" s="120"/>
      <c r="C68" s="120"/>
      <c r="D68" s="120"/>
      <c r="E68" s="82"/>
      <c r="F68" s="82"/>
    </row>
    <row r="69" spans="1:6" ht="15">
      <c r="A69" s="119" t="s">
        <v>29</v>
      </c>
      <c r="B69" s="120"/>
      <c r="C69" s="120"/>
      <c r="D69" s="120"/>
      <c r="E69" s="82"/>
      <c r="F69" s="82"/>
    </row>
    <row r="70" spans="1:6" ht="15">
      <c r="A70" s="119" t="s">
        <v>30</v>
      </c>
      <c r="B70" s="120"/>
      <c r="C70" s="120"/>
      <c r="D70" s="120"/>
      <c r="E70" s="82"/>
      <c r="F70" s="82"/>
    </row>
    <row r="71" spans="1:6" ht="30">
      <c r="A71" s="119" t="s">
        <v>31</v>
      </c>
      <c r="B71" s="120"/>
      <c r="C71" s="120"/>
      <c r="D71" s="120"/>
      <c r="E71" s="82"/>
      <c r="F71" s="82"/>
    </row>
    <row r="72" spans="1:6" ht="15">
      <c r="A72" s="119" t="s">
        <v>32</v>
      </c>
      <c r="B72" s="120"/>
      <c r="C72" s="120"/>
      <c r="D72" s="120"/>
      <c r="E72" s="82"/>
      <c r="F72" s="82"/>
    </row>
    <row r="73" spans="1:6" ht="15">
      <c r="A73" s="119" t="s">
        <v>33</v>
      </c>
      <c r="B73" s="120">
        <v>220000</v>
      </c>
      <c r="C73" s="120"/>
      <c r="D73" s="120">
        <v>220000</v>
      </c>
      <c r="E73" s="82"/>
      <c r="F73" s="82"/>
    </row>
    <row r="74" spans="1:6" ht="30">
      <c r="A74" s="119" t="s">
        <v>34</v>
      </c>
      <c r="B74" s="120"/>
      <c r="C74" s="120"/>
      <c r="D74" s="120"/>
      <c r="E74" s="82"/>
      <c r="F74" s="82"/>
    </row>
    <row r="75" spans="1:6" ht="30">
      <c r="A75" s="119" t="s">
        <v>35</v>
      </c>
      <c r="B75" s="120"/>
      <c r="C75" s="120"/>
      <c r="D75" s="120"/>
      <c r="E75" s="82"/>
      <c r="F75" s="82"/>
    </row>
    <row r="76" spans="1:6" ht="30">
      <c r="A76" s="119" t="s">
        <v>36</v>
      </c>
      <c r="B76" s="120"/>
      <c r="C76" s="120"/>
      <c r="D76" s="120"/>
      <c r="E76" s="82"/>
      <c r="F76" s="82"/>
    </row>
    <row r="77" spans="1:6" ht="15">
      <c r="A77" s="121" t="s">
        <v>37</v>
      </c>
      <c r="B77" s="122">
        <f>SUM(B65:B76)</f>
        <v>322001</v>
      </c>
      <c r="C77" s="122">
        <f>SUM(C65:C76)</f>
        <v>0</v>
      </c>
      <c r="D77" s="122">
        <f>SUM(D65:D76)</f>
        <v>220000</v>
      </c>
      <c r="E77" s="82"/>
      <c r="F77" s="82"/>
    </row>
    <row r="78" spans="1:6" ht="15">
      <c r="A78" s="121" t="s">
        <v>38</v>
      </c>
      <c r="B78" s="122">
        <f>SUM(B55+B64+B77)</f>
        <v>9493000</v>
      </c>
      <c r="C78" s="122">
        <f>SUM(C55+C64+C77)</f>
        <v>0</v>
      </c>
      <c r="D78" s="122">
        <f>SUM(D55+D64+D77)</f>
        <v>20502802</v>
      </c>
      <c r="E78" s="82"/>
      <c r="F78" s="82"/>
    </row>
    <row r="79" spans="1:6" ht="15">
      <c r="A79" s="121" t="s">
        <v>39</v>
      </c>
      <c r="B79" s="122">
        <v>10917308</v>
      </c>
      <c r="C79" s="122"/>
      <c r="D79" s="122">
        <v>-5145362</v>
      </c>
      <c r="E79" s="82"/>
      <c r="F79" s="82"/>
    </row>
    <row r="80" spans="1:6" ht="15">
      <c r="A80" s="119" t="s">
        <v>40</v>
      </c>
      <c r="B80" s="120"/>
      <c r="C80" s="120"/>
      <c r="D80" s="120"/>
      <c r="E80" s="82"/>
      <c r="F80" s="82"/>
    </row>
    <row r="81" spans="1:6" ht="15">
      <c r="A81" s="119" t="s">
        <v>41</v>
      </c>
      <c r="B81" s="120"/>
      <c r="C81" s="120"/>
      <c r="D81" s="120"/>
      <c r="E81" s="82"/>
      <c r="F81" s="82"/>
    </row>
    <row r="82" spans="1:6" ht="15">
      <c r="A82" s="119" t="s">
        <v>42</v>
      </c>
      <c r="B82" s="120"/>
      <c r="C82" s="120"/>
      <c r="D82" s="120"/>
      <c r="E82" s="82"/>
      <c r="F82" s="82"/>
    </row>
    <row r="83" spans="1:6" ht="15">
      <c r="A83" s="121" t="s">
        <v>43</v>
      </c>
      <c r="B83" s="122"/>
      <c r="C83" s="122"/>
      <c r="D83" s="122"/>
      <c r="E83" s="82"/>
      <c r="F83" s="82"/>
    </row>
    <row r="84" spans="1:6" ht="15">
      <c r="A84" s="123" t="s">
        <v>44</v>
      </c>
      <c r="B84" s="124">
        <f>SUM(B25+B40+B46+B78+B79+B83)</f>
        <v>2625038381</v>
      </c>
      <c r="C84" s="124">
        <f>SUM(C25+C40+C46+C78+C79+C83)</f>
        <v>0</v>
      </c>
      <c r="D84" s="124">
        <f>SUM(D25+D40+D46+D78+D79+D83)</f>
        <v>2643538082</v>
      </c>
      <c r="E84" s="82"/>
      <c r="F84" s="82"/>
    </row>
    <row r="85" spans="1:6" ht="15">
      <c r="A85" s="121" t="s">
        <v>45</v>
      </c>
      <c r="B85" s="83"/>
      <c r="C85" s="83"/>
      <c r="D85" s="83"/>
      <c r="E85" s="82"/>
      <c r="F85" s="82"/>
    </row>
    <row r="86" spans="1:6" ht="15">
      <c r="A86" s="119" t="s">
        <v>46</v>
      </c>
      <c r="B86" s="120">
        <v>2429269763</v>
      </c>
      <c r="C86" s="120"/>
      <c r="D86" s="120">
        <v>2429269763</v>
      </c>
      <c r="E86" s="82"/>
      <c r="F86" s="82"/>
    </row>
    <row r="87" spans="1:6" ht="15">
      <c r="A87" s="119" t="s">
        <v>47</v>
      </c>
      <c r="B87" s="120"/>
      <c r="C87" s="120"/>
      <c r="D87" s="120"/>
      <c r="E87" s="82"/>
      <c r="F87" s="82"/>
    </row>
    <row r="88" spans="1:6" ht="15">
      <c r="A88" s="119" t="s">
        <v>48</v>
      </c>
      <c r="B88" s="120">
        <v>118332747</v>
      </c>
      <c r="C88" s="120"/>
      <c r="D88" s="120">
        <v>118332747</v>
      </c>
      <c r="E88" s="82"/>
      <c r="F88" s="82"/>
    </row>
    <row r="89" spans="1:6" ht="15">
      <c r="A89" s="119" t="s">
        <v>49</v>
      </c>
      <c r="B89" s="120">
        <v>-640765396</v>
      </c>
      <c r="C89" s="120"/>
      <c r="D89" s="120">
        <v>39869573</v>
      </c>
      <c r="E89" s="82"/>
      <c r="F89" s="82"/>
    </row>
    <row r="90" spans="1:6" ht="15">
      <c r="A90" s="119" t="s">
        <v>50</v>
      </c>
      <c r="B90" s="120"/>
      <c r="C90" s="120"/>
      <c r="D90" s="120"/>
      <c r="E90" s="82"/>
      <c r="F90" s="82"/>
    </row>
    <row r="91" spans="1:6" ht="15">
      <c r="A91" s="119" t="s">
        <v>51</v>
      </c>
      <c r="B91" s="120">
        <v>680634969</v>
      </c>
      <c r="C91" s="120"/>
      <c r="D91" s="120">
        <v>7297634</v>
      </c>
      <c r="E91" s="82"/>
      <c r="F91" s="82"/>
    </row>
    <row r="92" spans="1:6" ht="15">
      <c r="A92" s="121" t="s">
        <v>52</v>
      </c>
      <c r="B92" s="122">
        <f>SUM(B86:B91)</f>
        <v>2587472083</v>
      </c>
      <c r="C92" s="122">
        <f>SUM(C86:C91)</f>
        <v>0</v>
      </c>
      <c r="D92" s="122">
        <f>SUM(D86:D91)</f>
        <v>2594769717</v>
      </c>
      <c r="E92" s="82"/>
      <c r="F92" s="82"/>
    </row>
    <row r="93" spans="1:6" ht="30">
      <c r="A93" s="119" t="s">
        <v>53</v>
      </c>
      <c r="B93" s="120"/>
      <c r="C93" s="120"/>
      <c r="D93" s="120">
        <v>928720</v>
      </c>
      <c r="E93" s="82"/>
      <c r="F93" s="82"/>
    </row>
    <row r="94" spans="1:6" ht="30">
      <c r="A94" s="119" t="s">
        <v>54</v>
      </c>
      <c r="B94" s="120"/>
      <c r="C94" s="120"/>
      <c r="D94" s="120"/>
      <c r="E94" s="82"/>
      <c r="F94" s="82"/>
    </row>
    <row r="95" spans="1:6" ht="30">
      <c r="A95" s="119" t="s">
        <v>55</v>
      </c>
      <c r="B95" s="120">
        <v>3143836</v>
      </c>
      <c r="C95" s="120"/>
      <c r="D95" s="120">
        <v>4970982</v>
      </c>
      <c r="E95" s="82"/>
      <c r="F95" s="82"/>
    </row>
    <row r="96" spans="1:6" ht="30">
      <c r="A96" s="119" t="s">
        <v>56</v>
      </c>
      <c r="B96" s="120"/>
      <c r="C96" s="120"/>
      <c r="D96" s="120">
        <v>1739351</v>
      </c>
      <c r="E96" s="82"/>
      <c r="F96" s="82"/>
    </row>
    <row r="97" spans="1:6" ht="30">
      <c r="A97" s="119" t="s">
        <v>57</v>
      </c>
      <c r="B97" s="120">
        <v>4633909</v>
      </c>
      <c r="C97" s="120"/>
      <c r="D97" s="120">
        <v>300000</v>
      </c>
      <c r="E97" s="82"/>
      <c r="F97" s="82"/>
    </row>
    <row r="98" spans="1:6" ht="15">
      <c r="A98" s="119" t="s">
        <v>58</v>
      </c>
      <c r="B98" s="120"/>
      <c r="C98" s="120"/>
      <c r="D98" s="120">
        <v>6000000</v>
      </c>
      <c r="E98" s="82"/>
      <c r="F98" s="82"/>
    </row>
    <row r="99" spans="1:6" ht="15">
      <c r="A99" s="119" t="s">
        <v>59</v>
      </c>
      <c r="B99" s="120"/>
      <c r="C99" s="120"/>
      <c r="D99" s="120">
        <v>5441950</v>
      </c>
      <c r="E99" s="82"/>
      <c r="F99" s="82"/>
    </row>
    <row r="100" spans="1:6" ht="30">
      <c r="A100" s="119" t="s">
        <v>60</v>
      </c>
      <c r="B100" s="120"/>
      <c r="C100" s="120"/>
      <c r="D100" s="120"/>
      <c r="E100" s="82"/>
      <c r="F100" s="82"/>
    </row>
    <row r="101" spans="1:6" ht="30">
      <c r="A101" s="119" t="s">
        <v>61</v>
      </c>
      <c r="B101" s="120"/>
      <c r="C101" s="120"/>
      <c r="D101" s="120"/>
      <c r="E101" s="82"/>
      <c r="F101" s="82"/>
    </row>
    <row r="102" spans="1:6" ht="15">
      <c r="A102" s="121" t="s">
        <v>62</v>
      </c>
      <c r="B102" s="122">
        <f>SUM(B93:B101)</f>
        <v>7777745</v>
      </c>
      <c r="C102" s="122">
        <f>SUM(C93:C101)</f>
        <v>0</v>
      </c>
      <c r="D102" s="122">
        <f>SUM(D93:D101)</f>
        <v>19381003</v>
      </c>
      <c r="E102" s="82"/>
      <c r="F102" s="82"/>
    </row>
    <row r="103" spans="1:6" ht="30">
      <c r="A103" s="119" t="s">
        <v>63</v>
      </c>
      <c r="B103" s="120"/>
      <c r="C103" s="120"/>
      <c r="D103" s="120"/>
      <c r="E103" s="82"/>
      <c r="F103" s="82"/>
    </row>
    <row r="104" spans="1:6" ht="30">
      <c r="A104" s="119" t="s">
        <v>64</v>
      </c>
      <c r="B104" s="120"/>
      <c r="C104" s="120"/>
      <c r="D104" s="120"/>
      <c r="E104" s="82"/>
      <c r="F104" s="82"/>
    </row>
    <row r="105" spans="1:6" ht="30">
      <c r="A105" s="119" t="s">
        <v>65</v>
      </c>
      <c r="B105" s="120"/>
      <c r="C105" s="120"/>
      <c r="D105" s="120"/>
      <c r="E105" s="82"/>
      <c r="F105" s="82"/>
    </row>
    <row r="106" spans="1:6" ht="30">
      <c r="A106" s="119" t="s">
        <v>66</v>
      </c>
      <c r="B106" s="120"/>
      <c r="C106" s="120"/>
      <c r="D106" s="120"/>
      <c r="E106" s="82"/>
      <c r="F106" s="82"/>
    </row>
    <row r="107" spans="1:6" ht="30">
      <c r="A107" s="119" t="s">
        <v>67</v>
      </c>
      <c r="B107" s="120"/>
      <c r="C107" s="120"/>
      <c r="D107" s="120">
        <v>26069</v>
      </c>
      <c r="E107" s="82"/>
      <c r="F107" s="82"/>
    </row>
    <row r="108" spans="1:6" ht="30">
      <c r="A108" s="119" t="s">
        <v>68</v>
      </c>
      <c r="B108" s="120"/>
      <c r="C108" s="120"/>
      <c r="D108" s="120"/>
      <c r="E108" s="82"/>
      <c r="F108" s="82"/>
    </row>
    <row r="109" spans="1:6" ht="30">
      <c r="A109" s="119" t="s">
        <v>69</v>
      </c>
      <c r="B109" s="120"/>
      <c r="C109" s="120"/>
      <c r="D109" s="120"/>
      <c r="E109" s="82"/>
      <c r="F109" s="82"/>
    </row>
    <row r="110" spans="1:6" ht="30">
      <c r="A110" s="119" t="s">
        <v>70</v>
      </c>
      <c r="B110" s="120"/>
      <c r="C110" s="120"/>
      <c r="D110" s="120"/>
      <c r="E110" s="82"/>
      <c r="F110" s="82"/>
    </row>
    <row r="111" spans="1:6" ht="30">
      <c r="A111" s="119" t="s">
        <v>71</v>
      </c>
      <c r="B111" s="120">
        <v>9863556</v>
      </c>
      <c r="C111" s="120"/>
      <c r="D111" s="120">
        <v>10215589</v>
      </c>
      <c r="E111" s="82"/>
      <c r="F111" s="82"/>
    </row>
    <row r="112" spans="1:6" ht="15">
      <c r="A112" s="121" t="s">
        <v>72</v>
      </c>
      <c r="B112" s="122">
        <f>SUM(B103:B111)</f>
        <v>9863556</v>
      </c>
      <c r="C112" s="122">
        <f>SUM(C103:C111)</f>
        <v>0</v>
      </c>
      <c r="D112" s="122">
        <f>SUM(D103:D111)</f>
        <v>10241658</v>
      </c>
      <c r="E112" s="82"/>
      <c r="F112" s="82"/>
    </row>
    <row r="113" spans="1:6" ht="15">
      <c r="A113" s="119" t="s">
        <v>73</v>
      </c>
      <c r="B113" s="120">
        <v>13456246</v>
      </c>
      <c r="C113" s="120"/>
      <c r="D113" s="120">
        <v>4297952</v>
      </c>
      <c r="E113" s="82"/>
      <c r="F113" s="82"/>
    </row>
    <row r="114" spans="1:6" ht="30">
      <c r="A114" s="119" t="s">
        <v>74</v>
      </c>
      <c r="B114" s="120"/>
      <c r="C114" s="120"/>
      <c r="D114" s="120"/>
      <c r="E114" s="82"/>
      <c r="F114" s="82"/>
    </row>
    <row r="115" spans="1:6" ht="15">
      <c r="A115" s="119" t="s">
        <v>75</v>
      </c>
      <c r="B115" s="120">
        <v>584904</v>
      </c>
      <c r="C115" s="120"/>
      <c r="D115" s="120">
        <v>325695</v>
      </c>
      <c r="E115" s="82"/>
      <c r="F115" s="82"/>
    </row>
    <row r="116" spans="1:6" ht="15">
      <c r="A116" s="119" t="s">
        <v>76</v>
      </c>
      <c r="B116" s="120"/>
      <c r="C116" s="120"/>
      <c r="D116" s="120"/>
      <c r="E116" s="82"/>
      <c r="F116" s="82"/>
    </row>
    <row r="117" spans="1:6" ht="30">
      <c r="A117" s="119" t="s">
        <v>77</v>
      </c>
      <c r="B117" s="120"/>
      <c r="C117" s="120"/>
      <c r="D117" s="120"/>
      <c r="E117" s="82"/>
      <c r="F117" s="82"/>
    </row>
    <row r="118" spans="1:6" ht="30">
      <c r="A118" s="119" t="s">
        <v>78</v>
      </c>
      <c r="B118" s="120"/>
      <c r="C118" s="120"/>
      <c r="D118" s="120"/>
      <c r="E118" s="82"/>
      <c r="F118" s="82"/>
    </row>
    <row r="119" spans="1:6" ht="30">
      <c r="A119" s="119" t="s">
        <v>79</v>
      </c>
      <c r="B119" s="120"/>
      <c r="C119" s="120"/>
      <c r="D119" s="120"/>
      <c r="E119" s="82"/>
      <c r="F119" s="82"/>
    </row>
    <row r="120" spans="1:6" ht="30">
      <c r="A120" s="119" t="s">
        <v>914</v>
      </c>
      <c r="B120" s="120">
        <v>3271374</v>
      </c>
      <c r="C120" s="120"/>
      <c r="D120" s="120">
        <v>2375574</v>
      </c>
      <c r="E120" s="82"/>
      <c r="F120" s="82"/>
    </row>
    <row r="121" spans="1:6" ht="15">
      <c r="A121" s="121" t="s">
        <v>80</v>
      </c>
      <c r="B121" s="122">
        <f>SUM(B113:B120)</f>
        <v>17312524</v>
      </c>
      <c r="C121" s="122">
        <f>SUM(C113:C120)</f>
        <v>0</v>
      </c>
      <c r="D121" s="122">
        <f>SUM(D113:D120)</f>
        <v>6999221</v>
      </c>
      <c r="E121" s="82"/>
      <c r="F121" s="82"/>
    </row>
    <row r="122" spans="1:6" ht="15">
      <c r="A122" s="121" t="s">
        <v>81</v>
      </c>
      <c r="B122" s="122">
        <f>B102+B112+B121</f>
        <v>34953825</v>
      </c>
      <c r="C122" s="122">
        <f>C102+C112+C121</f>
        <v>0</v>
      </c>
      <c r="D122" s="122">
        <f>D102+D112+D121</f>
        <v>36621882</v>
      </c>
      <c r="E122" s="82"/>
      <c r="F122" s="82"/>
    </row>
    <row r="123" spans="1:6" ht="15">
      <c r="A123" s="121" t="s">
        <v>82</v>
      </c>
      <c r="B123" s="122"/>
      <c r="C123" s="122"/>
      <c r="D123" s="122"/>
      <c r="E123" s="82"/>
      <c r="F123" s="82"/>
    </row>
    <row r="124" spans="1:6" ht="25.5">
      <c r="A124" s="121" t="s">
        <v>83</v>
      </c>
      <c r="B124" s="122"/>
      <c r="C124" s="122"/>
      <c r="D124" s="122"/>
      <c r="E124" s="82"/>
      <c r="F124" s="82"/>
    </row>
    <row r="125" spans="1:6" ht="15">
      <c r="A125" s="119" t="s">
        <v>84</v>
      </c>
      <c r="B125" s="120"/>
      <c r="C125" s="120"/>
      <c r="D125" s="120"/>
      <c r="E125" s="82"/>
      <c r="F125" s="82"/>
    </row>
    <row r="126" spans="1:6" ht="15">
      <c r="A126" s="119" t="s">
        <v>85</v>
      </c>
      <c r="B126" s="120">
        <v>2612473</v>
      </c>
      <c r="C126" s="120"/>
      <c r="D126" s="120">
        <v>12146483</v>
      </c>
      <c r="E126" s="82"/>
      <c r="F126" s="82"/>
    </row>
    <row r="127" spans="1:6" ht="15">
      <c r="A127" s="119" t="s">
        <v>86</v>
      </c>
      <c r="B127" s="120"/>
      <c r="C127" s="120"/>
      <c r="D127" s="120"/>
      <c r="E127" s="82"/>
      <c r="F127" s="82"/>
    </row>
    <row r="128" spans="1:6" ht="15">
      <c r="A128" s="121" t="s">
        <v>87</v>
      </c>
      <c r="B128" s="122">
        <f>SUM(B125:B127)</f>
        <v>2612473</v>
      </c>
      <c r="C128" s="122">
        <f>SUM(C125:C127)</f>
        <v>0</v>
      </c>
      <c r="D128" s="122">
        <f>SUM(D125:D127)</f>
        <v>12146483</v>
      </c>
      <c r="E128" s="82"/>
      <c r="F128" s="82"/>
    </row>
    <row r="129" spans="1:6" ht="15">
      <c r="A129" s="123" t="s">
        <v>88</v>
      </c>
      <c r="B129" s="124">
        <f>SUM(B92+B122+B123+B124+B128)</f>
        <v>2625038381</v>
      </c>
      <c r="C129" s="124">
        <f>SUM(C92+C122+C123+C124+C128)</f>
        <v>0</v>
      </c>
      <c r="D129" s="124">
        <f>SUM(D92+D122+D123+D124+D128)</f>
        <v>2643538082</v>
      </c>
      <c r="E129" s="82"/>
      <c r="F129" s="82"/>
    </row>
    <row r="130" spans="1:6" ht="15">
      <c r="A130" s="82"/>
      <c r="B130" s="82"/>
      <c r="C130" s="82"/>
      <c r="D130" s="82"/>
      <c r="E130" s="82"/>
      <c r="F130" s="82"/>
    </row>
    <row r="131" spans="1:6" ht="15">
      <c r="A131" s="82"/>
      <c r="B131" s="82"/>
      <c r="C131" s="82"/>
      <c r="D131" s="82"/>
      <c r="E131" s="82"/>
      <c r="F131" s="82"/>
    </row>
    <row r="132" spans="1:6" ht="15">
      <c r="A132" s="82"/>
      <c r="B132" s="82"/>
      <c r="C132" s="82"/>
      <c r="D132" s="82"/>
      <c r="E132" s="82"/>
      <c r="F132" s="82"/>
    </row>
    <row r="133" spans="1:6" ht="15">
      <c r="A133" s="82"/>
      <c r="B133" s="82"/>
      <c r="C133" s="82"/>
      <c r="D133" s="82"/>
      <c r="E133" s="82"/>
      <c r="F133" s="82"/>
    </row>
    <row r="134" spans="1:6" ht="15">
      <c r="A134" s="82"/>
      <c r="B134" s="82"/>
      <c r="C134" s="82"/>
      <c r="D134" s="82"/>
      <c r="E134" s="82"/>
      <c r="F134" s="82"/>
    </row>
    <row r="135" spans="1:6" ht="15">
      <c r="A135" s="82"/>
      <c r="B135" s="82"/>
      <c r="C135" s="82"/>
      <c r="D135" s="82"/>
      <c r="E135" s="82"/>
      <c r="F135" s="82"/>
    </row>
    <row r="136" spans="1:6" ht="15">
      <c r="A136" s="82"/>
      <c r="B136" s="82"/>
      <c r="C136" s="82"/>
      <c r="D136" s="82"/>
      <c r="E136" s="82"/>
      <c r="F136" s="82"/>
    </row>
    <row r="137" spans="1:6" ht="15">
      <c r="A137" s="82"/>
      <c r="B137" s="82"/>
      <c r="C137" s="82"/>
      <c r="D137" s="82"/>
      <c r="E137" s="82"/>
      <c r="F137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5.140625" style="0" customWidth="1"/>
    <col min="4" max="4" width="14.28125" style="0" customWidth="1"/>
  </cols>
  <sheetData>
    <row r="1" spans="1:4" ht="15.75">
      <c r="A1" s="222" t="s">
        <v>950</v>
      </c>
      <c r="B1" s="222"/>
      <c r="C1" s="222"/>
      <c r="D1" s="222"/>
    </row>
    <row r="2" spans="1:6" ht="27" customHeight="1">
      <c r="A2" s="221" t="s">
        <v>885</v>
      </c>
      <c r="B2" s="220"/>
      <c r="C2" s="220"/>
      <c r="D2" s="220"/>
      <c r="E2" s="140"/>
      <c r="F2" s="117"/>
    </row>
    <row r="3" spans="1:6" ht="25.5" customHeight="1">
      <c r="A3" s="221" t="s">
        <v>891</v>
      </c>
      <c r="B3" s="260"/>
      <c r="C3" s="260"/>
      <c r="D3" s="260"/>
      <c r="E3" s="64"/>
      <c r="F3" s="117"/>
    </row>
    <row r="5" spans="1:6" ht="15">
      <c r="A5" s="82" t="s">
        <v>801</v>
      </c>
      <c r="B5" s="82"/>
      <c r="C5" s="82"/>
      <c r="D5" s="82"/>
      <c r="E5" s="82"/>
      <c r="F5" s="82"/>
    </row>
    <row r="6" spans="1:6" ht="38.25">
      <c r="A6" s="87" t="s">
        <v>594</v>
      </c>
      <c r="B6" s="136" t="s">
        <v>881</v>
      </c>
      <c r="C6" s="136" t="s">
        <v>806</v>
      </c>
      <c r="D6" s="136" t="s">
        <v>882</v>
      </c>
      <c r="E6" s="82"/>
      <c r="F6" s="82"/>
    </row>
    <row r="7" spans="1:6" ht="15">
      <c r="A7" s="121" t="s">
        <v>848</v>
      </c>
      <c r="B7" s="83"/>
      <c r="C7" s="83"/>
      <c r="D7" s="83"/>
      <c r="E7" s="82"/>
      <c r="F7" s="82"/>
    </row>
    <row r="8" spans="1:6" ht="15">
      <c r="A8" s="119" t="s">
        <v>849</v>
      </c>
      <c r="B8" s="120"/>
      <c r="C8" s="120"/>
      <c r="D8" s="120"/>
      <c r="E8" s="82"/>
      <c r="F8" s="82"/>
    </row>
    <row r="9" spans="1:6" ht="15">
      <c r="A9" s="119" t="s">
        <v>850</v>
      </c>
      <c r="B9" s="120"/>
      <c r="C9" s="120"/>
      <c r="D9" s="120"/>
      <c r="E9" s="82"/>
      <c r="F9" s="82"/>
    </row>
    <row r="10" spans="1:6" ht="15">
      <c r="A10" s="119" t="s">
        <v>851</v>
      </c>
      <c r="B10" s="120"/>
      <c r="C10" s="120"/>
      <c r="D10" s="120"/>
      <c r="E10" s="82"/>
      <c r="F10" s="82"/>
    </row>
    <row r="11" spans="1:6" ht="15">
      <c r="A11" s="121" t="s">
        <v>852</v>
      </c>
      <c r="B11" s="122"/>
      <c r="C11" s="122"/>
      <c r="D11" s="122"/>
      <c r="E11" s="82"/>
      <c r="F11" s="82"/>
    </row>
    <row r="12" spans="1:6" ht="15">
      <c r="A12" s="119" t="s">
        <v>853</v>
      </c>
      <c r="B12" s="120"/>
      <c r="C12" s="120"/>
      <c r="D12" s="120"/>
      <c r="E12" s="82"/>
      <c r="F12" s="82"/>
    </row>
    <row r="13" spans="1:6" ht="15">
      <c r="A13" s="119" t="s">
        <v>854</v>
      </c>
      <c r="B13" s="120">
        <v>224363</v>
      </c>
      <c r="C13" s="120"/>
      <c r="D13" s="120">
        <v>116598</v>
      </c>
      <c r="E13" s="82"/>
      <c r="F13" s="82"/>
    </row>
    <row r="14" spans="1:6" ht="15">
      <c r="A14" s="119" t="s">
        <v>855</v>
      </c>
      <c r="B14" s="120"/>
      <c r="C14" s="120"/>
      <c r="D14" s="120"/>
      <c r="E14" s="82"/>
      <c r="F14" s="82"/>
    </row>
    <row r="15" spans="1:6" ht="15">
      <c r="A15" s="119" t="s">
        <v>856</v>
      </c>
      <c r="B15" s="120"/>
      <c r="C15" s="120"/>
      <c r="D15" s="120"/>
      <c r="E15" s="82"/>
      <c r="F15" s="82"/>
    </row>
    <row r="16" spans="1:6" ht="15">
      <c r="A16" s="119" t="s">
        <v>857</v>
      </c>
      <c r="B16" s="120"/>
      <c r="C16" s="120"/>
      <c r="D16" s="120"/>
      <c r="E16" s="82"/>
      <c r="F16" s="82"/>
    </row>
    <row r="17" spans="1:6" ht="15">
      <c r="A17" s="121" t="s">
        <v>858</v>
      </c>
      <c r="B17" s="122">
        <f>SUM(B13:B16)</f>
        <v>224363</v>
      </c>
      <c r="C17" s="122">
        <f>SUM(C13:C16)</f>
        <v>0</v>
      </c>
      <c r="D17" s="122">
        <f>SUM(D13:D16)</f>
        <v>116598</v>
      </c>
      <c r="E17" s="82"/>
      <c r="F17" s="82"/>
    </row>
    <row r="18" spans="1:6" ht="15">
      <c r="A18" s="119" t="s">
        <v>859</v>
      </c>
      <c r="B18" s="120"/>
      <c r="C18" s="120"/>
      <c r="D18" s="120"/>
      <c r="E18" s="82"/>
      <c r="F18" s="82"/>
    </row>
    <row r="19" spans="1:6" ht="15">
      <c r="A19" s="119" t="s">
        <v>860</v>
      </c>
      <c r="B19" s="120"/>
      <c r="C19" s="120"/>
      <c r="D19" s="120"/>
      <c r="E19" s="82"/>
      <c r="F19" s="82"/>
    </row>
    <row r="20" spans="1:6" ht="15">
      <c r="A20" s="119" t="s">
        <v>861</v>
      </c>
      <c r="B20" s="120"/>
      <c r="C20" s="120"/>
      <c r="D20" s="120"/>
      <c r="E20" s="82"/>
      <c r="F20" s="82"/>
    </row>
    <row r="21" spans="1:6" ht="15">
      <c r="A21" s="121" t="s">
        <v>862</v>
      </c>
      <c r="B21" s="122"/>
      <c r="C21" s="122"/>
      <c r="D21" s="122"/>
      <c r="E21" s="82"/>
      <c r="F21" s="82"/>
    </row>
    <row r="22" spans="1:6" ht="15">
      <c r="A22" s="119" t="s">
        <v>863</v>
      </c>
      <c r="B22" s="120"/>
      <c r="C22" s="120"/>
      <c r="D22" s="120"/>
      <c r="E22" s="82"/>
      <c r="F22" s="82"/>
    </row>
    <row r="23" spans="1:6" ht="30">
      <c r="A23" s="119" t="s">
        <v>864</v>
      </c>
      <c r="B23" s="120"/>
      <c r="C23" s="120"/>
      <c r="D23" s="120"/>
      <c r="E23" s="82"/>
      <c r="F23" s="82"/>
    </row>
    <row r="24" spans="1:6" ht="15">
      <c r="A24" s="121" t="s">
        <v>865</v>
      </c>
      <c r="B24" s="122"/>
      <c r="C24" s="122"/>
      <c r="D24" s="122"/>
      <c r="E24" s="82"/>
      <c r="F24" s="82"/>
    </row>
    <row r="25" spans="1:6" ht="15">
      <c r="A25" s="121" t="s">
        <v>866</v>
      </c>
      <c r="B25" s="122">
        <f>SUM(B17+B24)</f>
        <v>224363</v>
      </c>
      <c r="C25" s="122">
        <f>SUM(C17+C24)</f>
        <v>0</v>
      </c>
      <c r="D25" s="122">
        <f>SUM(D17+D24)</f>
        <v>116598</v>
      </c>
      <c r="E25" s="82"/>
      <c r="F25" s="82"/>
    </row>
    <row r="26" spans="1:6" ht="15">
      <c r="A26" s="119" t="s">
        <v>867</v>
      </c>
      <c r="B26" s="120"/>
      <c r="C26" s="120"/>
      <c r="D26" s="120"/>
      <c r="E26" s="82"/>
      <c r="F26" s="82"/>
    </row>
    <row r="27" spans="1:6" ht="15">
      <c r="A27" s="119" t="s">
        <v>868</v>
      </c>
      <c r="B27" s="120"/>
      <c r="C27" s="120"/>
      <c r="D27" s="120"/>
      <c r="E27" s="82"/>
      <c r="F27" s="82"/>
    </row>
    <row r="28" spans="1:6" ht="15">
      <c r="A28" s="119" t="s">
        <v>869</v>
      </c>
      <c r="B28" s="120"/>
      <c r="C28" s="120"/>
      <c r="D28" s="120"/>
      <c r="E28" s="82"/>
      <c r="F28" s="82"/>
    </row>
    <row r="29" spans="1:6" ht="15">
      <c r="A29" s="119" t="s">
        <v>870</v>
      </c>
      <c r="B29" s="120"/>
      <c r="C29" s="120"/>
      <c r="D29" s="120"/>
      <c r="E29" s="82"/>
      <c r="F29" s="82"/>
    </row>
    <row r="30" spans="1:6" ht="15">
      <c r="A30" s="119" t="s">
        <v>871</v>
      </c>
      <c r="B30" s="120"/>
      <c r="C30" s="120"/>
      <c r="D30" s="120"/>
      <c r="E30" s="82"/>
      <c r="F30" s="82"/>
    </row>
    <row r="31" spans="1:6" ht="15">
      <c r="A31" s="121" t="s">
        <v>872</v>
      </c>
      <c r="B31" s="122"/>
      <c r="C31" s="122"/>
      <c r="D31" s="122"/>
      <c r="E31" s="82"/>
      <c r="F31" s="82"/>
    </row>
    <row r="32" spans="1:6" ht="15">
      <c r="A32" s="119" t="s">
        <v>873</v>
      </c>
      <c r="B32" s="120"/>
      <c r="C32" s="120"/>
      <c r="D32" s="120"/>
      <c r="E32" s="82"/>
      <c r="F32" s="82"/>
    </row>
    <row r="33" spans="1:6" ht="15">
      <c r="A33" s="119" t="s">
        <v>874</v>
      </c>
      <c r="B33" s="120"/>
      <c r="C33" s="120"/>
      <c r="D33" s="120"/>
      <c r="E33" s="82"/>
      <c r="F33" s="82"/>
    </row>
    <row r="34" spans="1:6" ht="15">
      <c r="A34" s="119" t="s">
        <v>875</v>
      </c>
      <c r="B34" s="120"/>
      <c r="C34" s="120"/>
      <c r="D34" s="120"/>
      <c r="E34" s="82"/>
      <c r="F34" s="82"/>
    </row>
    <row r="35" spans="1:6" ht="15">
      <c r="A35" s="119" t="s">
        <v>876</v>
      </c>
      <c r="B35" s="120"/>
      <c r="C35" s="120"/>
      <c r="D35" s="120"/>
      <c r="E35" s="82"/>
      <c r="F35" s="82"/>
    </row>
    <row r="36" spans="1:6" ht="15">
      <c r="A36" s="119" t="s">
        <v>877</v>
      </c>
      <c r="B36" s="120"/>
      <c r="C36" s="120"/>
      <c r="D36" s="120"/>
      <c r="E36" s="82"/>
      <c r="F36" s="82"/>
    </row>
    <row r="37" spans="1:6" ht="15">
      <c r="A37" s="119" t="s">
        <v>878</v>
      </c>
      <c r="B37" s="120"/>
      <c r="C37" s="120"/>
      <c r="D37" s="120"/>
      <c r="E37" s="82"/>
      <c r="F37" s="82"/>
    </row>
    <row r="38" spans="1:6" ht="15">
      <c r="A38" s="119" t="s">
        <v>879</v>
      </c>
      <c r="B38" s="120"/>
      <c r="C38" s="120"/>
      <c r="D38" s="120"/>
      <c r="E38" s="82"/>
      <c r="F38" s="82"/>
    </row>
    <row r="39" spans="1:6" ht="15">
      <c r="A39" s="121" t="s">
        <v>880</v>
      </c>
      <c r="B39" s="122"/>
      <c r="C39" s="122"/>
      <c r="D39" s="122"/>
      <c r="E39" s="82"/>
      <c r="F39" s="82"/>
    </row>
    <row r="40" spans="1:6" ht="15">
      <c r="A40" s="121" t="s">
        <v>0</v>
      </c>
      <c r="B40" s="122"/>
      <c r="C40" s="122"/>
      <c r="D40" s="122"/>
      <c r="E40" s="82"/>
      <c r="F40" s="82"/>
    </row>
    <row r="41" spans="1:6" ht="15">
      <c r="A41" s="119" t="s">
        <v>1</v>
      </c>
      <c r="B41" s="120"/>
      <c r="C41" s="120"/>
      <c r="D41" s="120"/>
      <c r="E41" s="82"/>
      <c r="F41" s="82"/>
    </row>
    <row r="42" spans="1:6" ht="15">
      <c r="A42" s="119" t="s">
        <v>2</v>
      </c>
      <c r="B42" s="120">
        <v>26330</v>
      </c>
      <c r="C42" s="120"/>
      <c r="D42" s="120">
        <v>24490</v>
      </c>
      <c r="E42" s="82"/>
      <c r="F42" s="82"/>
    </row>
    <row r="43" spans="1:6" ht="15">
      <c r="A43" s="119" t="s">
        <v>3</v>
      </c>
      <c r="B43" s="120">
        <v>3539334</v>
      </c>
      <c r="C43" s="120"/>
      <c r="D43" s="120">
        <v>580843</v>
      </c>
      <c r="E43" s="82"/>
      <c r="F43" s="82"/>
    </row>
    <row r="44" spans="1:6" ht="15">
      <c r="A44" s="119" t="s">
        <v>4</v>
      </c>
      <c r="B44" s="120"/>
      <c r="C44" s="120"/>
      <c r="D44" s="120"/>
      <c r="E44" s="82"/>
      <c r="F44" s="82"/>
    </row>
    <row r="45" spans="1:6" ht="15">
      <c r="A45" s="119" t="s">
        <v>5</v>
      </c>
      <c r="B45" s="120"/>
      <c r="C45" s="120"/>
      <c r="D45" s="120"/>
      <c r="E45" s="82"/>
      <c r="F45" s="82"/>
    </row>
    <row r="46" spans="1:6" ht="15">
      <c r="A46" s="121" t="s">
        <v>6</v>
      </c>
      <c r="B46" s="122">
        <f>SUM(B42:B45)</f>
        <v>3565664</v>
      </c>
      <c r="C46" s="122">
        <f>SUM(C42:C45)</f>
        <v>0</v>
      </c>
      <c r="D46" s="122">
        <f>SUM(D42:D45)</f>
        <v>605333</v>
      </c>
      <c r="E46" s="82"/>
      <c r="F46" s="82"/>
    </row>
    <row r="47" spans="1:6" ht="30">
      <c r="A47" s="119" t="s">
        <v>7</v>
      </c>
      <c r="B47" s="120"/>
      <c r="C47" s="120"/>
      <c r="D47" s="120"/>
      <c r="E47" s="82"/>
      <c r="F47" s="82"/>
    </row>
    <row r="48" spans="1:6" ht="30">
      <c r="A48" s="119" t="s">
        <v>8</v>
      </c>
      <c r="B48" s="120"/>
      <c r="C48" s="120"/>
      <c r="D48" s="120"/>
      <c r="E48" s="82"/>
      <c r="F48" s="82"/>
    </row>
    <row r="49" spans="1:6" ht="30">
      <c r="A49" s="119" t="s">
        <v>9</v>
      </c>
      <c r="B49" s="120"/>
      <c r="C49" s="120"/>
      <c r="D49" s="120"/>
      <c r="E49" s="82"/>
      <c r="F49" s="82"/>
    </row>
    <row r="50" spans="1:6" ht="15">
      <c r="A50" s="119" t="s">
        <v>10</v>
      </c>
      <c r="B50" s="120"/>
      <c r="C50" s="120"/>
      <c r="D50" s="120">
        <v>27738</v>
      </c>
      <c r="E50" s="82"/>
      <c r="F50" s="82"/>
    </row>
    <row r="51" spans="1:6" ht="30">
      <c r="A51" s="119" t="s">
        <v>11</v>
      </c>
      <c r="B51" s="120"/>
      <c r="C51" s="120"/>
      <c r="D51" s="120"/>
      <c r="E51" s="82"/>
      <c r="F51" s="82"/>
    </row>
    <row r="52" spans="1:6" ht="30">
      <c r="A52" s="119" t="s">
        <v>12</v>
      </c>
      <c r="B52" s="120"/>
      <c r="C52" s="120"/>
      <c r="D52" s="120"/>
      <c r="E52" s="82"/>
      <c r="F52" s="82"/>
    </row>
    <row r="53" spans="1:6" ht="30">
      <c r="A53" s="119" t="s">
        <v>13</v>
      </c>
      <c r="B53" s="120"/>
      <c r="C53" s="120"/>
      <c r="D53" s="120"/>
      <c r="E53" s="82"/>
      <c r="F53" s="82"/>
    </row>
    <row r="54" spans="1:6" ht="30">
      <c r="A54" s="119" t="s">
        <v>14</v>
      </c>
      <c r="B54" s="120"/>
      <c r="C54" s="120"/>
      <c r="D54" s="120"/>
      <c r="E54" s="82"/>
      <c r="F54" s="82"/>
    </row>
    <row r="55" spans="1:6" ht="15">
      <c r="A55" s="121" t="s">
        <v>15</v>
      </c>
      <c r="B55" s="122"/>
      <c r="C55" s="122"/>
      <c r="D55" s="122">
        <f>SUM(D47:D54)</f>
        <v>27738</v>
      </c>
      <c r="E55" s="82"/>
      <c r="F55" s="82"/>
    </row>
    <row r="56" spans="1:6" ht="30">
      <c r="A56" s="119" t="s">
        <v>16</v>
      </c>
      <c r="B56" s="120"/>
      <c r="C56" s="120"/>
      <c r="D56" s="120"/>
      <c r="E56" s="82"/>
      <c r="F56" s="82"/>
    </row>
    <row r="57" spans="1:6" ht="30">
      <c r="A57" s="119" t="s">
        <v>17</v>
      </c>
      <c r="B57" s="120"/>
      <c r="C57" s="120"/>
      <c r="D57" s="120"/>
      <c r="E57" s="82"/>
      <c r="F57" s="82"/>
    </row>
    <row r="58" spans="1:6" ht="30">
      <c r="A58" s="119" t="s">
        <v>18</v>
      </c>
      <c r="B58" s="120"/>
      <c r="C58" s="120"/>
      <c r="D58" s="120"/>
      <c r="E58" s="82"/>
      <c r="F58" s="82"/>
    </row>
    <row r="59" spans="1:6" ht="30">
      <c r="A59" s="119" t="s">
        <v>19</v>
      </c>
      <c r="B59" s="120"/>
      <c r="C59" s="120"/>
      <c r="D59" s="120"/>
      <c r="E59" s="82"/>
      <c r="F59" s="82"/>
    </row>
    <row r="60" spans="1:6" ht="30">
      <c r="A60" s="119" t="s">
        <v>20</v>
      </c>
      <c r="B60" s="120"/>
      <c r="C60" s="120"/>
      <c r="D60" s="120"/>
      <c r="E60" s="82"/>
      <c r="F60" s="82"/>
    </row>
    <row r="61" spans="1:6" ht="30">
      <c r="A61" s="119" t="s">
        <v>21</v>
      </c>
      <c r="B61" s="120"/>
      <c r="C61" s="120"/>
      <c r="D61" s="120"/>
      <c r="E61" s="82"/>
      <c r="F61" s="82"/>
    </row>
    <row r="62" spans="1:6" ht="30">
      <c r="A62" s="119" t="s">
        <v>22</v>
      </c>
      <c r="B62" s="120"/>
      <c r="C62" s="120"/>
      <c r="D62" s="120"/>
      <c r="E62" s="82"/>
      <c r="F62" s="82"/>
    </row>
    <row r="63" spans="1:6" ht="30">
      <c r="A63" s="119" t="s">
        <v>23</v>
      </c>
      <c r="B63" s="120"/>
      <c r="C63" s="120"/>
      <c r="D63" s="120"/>
      <c r="E63" s="82"/>
      <c r="F63" s="82"/>
    </row>
    <row r="64" spans="1:6" ht="15">
      <c r="A64" s="121" t="s">
        <v>24</v>
      </c>
      <c r="B64" s="122"/>
      <c r="C64" s="122"/>
      <c r="D64" s="122"/>
      <c r="E64" s="82"/>
      <c r="F64" s="82"/>
    </row>
    <row r="65" spans="1:6" ht="15">
      <c r="A65" s="119" t="s">
        <v>25</v>
      </c>
      <c r="B65" s="120"/>
      <c r="C65" s="120"/>
      <c r="D65" s="120">
        <v>113920</v>
      </c>
      <c r="E65" s="82"/>
      <c r="F65" s="82"/>
    </row>
    <row r="66" spans="1:6" ht="15">
      <c r="A66" s="119" t="s">
        <v>26</v>
      </c>
      <c r="B66" s="120"/>
      <c r="C66" s="120"/>
      <c r="D66" s="120"/>
      <c r="E66" s="82"/>
      <c r="F66" s="82"/>
    </row>
    <row r="67" spans="1:6" ht="15">
      <c r="A67" s="119" t="s">
        <v>27</v>
      </c>
      <c r="B67" s="120"/>
      <c r="C67" s="120"/>
      <c r="D67" s="120"/>
      <c r="E67" s="82"/>
      <c r="F67" s="82"/>
    </row>
    <row r="68" spans="1:6" ht="15">
      <c r="A68" s="119" t="s">
        <v>28</v>
      </c>
      <c r="B68" s="120"/>
      <c r="C68" s="120"/>
      <c r="D68" s="120"/>
      <c r="E68" s="82"/>
      <c r="F68" s="82"/>
    </row>
    <row r="69" spans="1:6" ht="15">
      <c r="A69" s="119" t="s">
        <v>29</v>
      </c>
      <c r="B69" s="120"/>
      <c r="C69" s="120"/>
      <c r="D69" s="120">
        <v>113920</v>
      </c>
      <c r="E69" s="82"/>
      <c r="F69" s="82"/>
    </row>
    <row r="70" spans="1:6" ht="15">
      <c r="A70" s="119" t="s">
        <v>30</v>
      </c>
      <c r="B70" s="120"/>
      <c r="C70" s="120"/>
      <c r="D70" s="120"/>
      <c r="E70" s="82"/>
      <c r="F70" s="82"/>
    </row>
    <row r="71" spans="1:6" ht="30">
      <c r="A71" s="119" t="s">
        <v>31</v>
      </c>
      <c r="B71" s="120"/>
      <c r="C71" s="120"/>
      <c r="D71" s="120"/>
      <c r="E71" s="82"/>
      <c r="F71" s="82"/>
    </row>
    <row r="72" spans="1:6" ht="15">
      <c r="A72" s="119" t="s">
        <v>32</v>
      </c>
      <c r="B72" s="120"/>
      <c r="C72" s="120"/>
      <c r="D72" s="120"/>
      <c r="E72" s="82"/>
      <c r="F72" s="82"/>
    </row>
    <row r="73" spans="1:6" ht="15">
      <c r="A73" s="119" t="s">
        <v>33</v>
      </c>
      <c r="B73" s="120"/>
      <c r="C73" s="120"/>
      <c r="D73" s="120"/>
      <c r="E73" s="82"/>
      <c r="F73" s="82"/>
    </row>
    <row r="74" spans="1:6" ht="30">
      <c r="A74" s="119" t="s">
        <v>34</v>
      </c>
      <c r="B74" s="120"/>
      <c r="C74" s="120"/>
      <c r="D74" s="120"/>
      <c r="E74" s="82"/>
      <c r="F74" s="82"/>
    </row>
    <row r="75" spans="1:6" ht="30">
      <c r="A75" s="119" t="s">
        <v>35</v>
      </c>
      <c r="B75" s="120"/>
      <c r="C75" s="120"/>
      <c r="D75" s="120"/>
      <c r="E75" s="82"/>
      <c r="F75" s="82"/>
    </row>
    <row r="76" spans="1:6" ht="30">
      <c r="A76" s="119" t="s">
        <v>36</v>
      </c>
      <c r="B76" s="120"/>
      <c r="C76" s="120"/>
      <c r="D76" s="120"/>
      <c r="E76" s="82"/>
      <c r="F76" s="82"/>
    </row>
    <row r="77" spans="1:6" ht="15">
      <c r="A77" s="121" t="s">
        <v>37</v>
      </c>
      <c r="B77" s="122"/>
      <c r="C77" s="122"/>
      <c r="D77" s="122">
        <f>SUM(D69:D76)</f>
        <v>113920</v>
      </c>
      <c r="E77" s="82"/>
      <c r="F77" s="82"/>
    </row>
    <row r="78" spans="1:6" ht="15">
      <c r="A78" s="121" t="s">
        <v>38</v>
      </c>
      <c r="B78" s="122">
        <v>0</v>
      </c>
      <c r="C78" s="122"/>
      <c r="D78" s="122">
        <f>SUM(D55+D77)</f>
        <v>141658</v>
      </c>
      <c r="E78" s="82"/>
      <c r="F78" s="82"/>
    </row>
    <row r="79" spans="1:6" ht="15">
      <c r="A79" s="121" t="s">
        <v>39</v>
      </c>
      <c r="B79" s="122">
        <v>241973</v>
      </c>
      <c r="C79" s="122"/>
      <c r="D79" s="122">
        <v>310190</v>
      </c>
      <c r="E79" s="82"/>
      <c r="F79" s="82"/>
    </row>
    <row r="80" spans="1:6" ht="15">
      <c r="A80" s="119" t="s">
        <v>40</v>
      </c>
      <c r="B80" s="120"/>
      <c r="C80" s="120"/>
      <c r="D80" s="120"/>
      <c r="E80" s="82"/>
      <c r="F80" s="82"/>
    </row>
    <row r="81" spans="1:6" ht="15">
      <c r="A81" s="119" t="s">
        <v>41</v>
      </c>
      <c r="B81" s="120"/>
      <c r="C81" s="120"/>
      <c r="D81" s="120"/>
      <c r="E81" s="82"/>
      <c r="F81" s="82"/>
    </row>
    <row r="82" spans="1:6" ht="15">
      <c r="A82" s="119" t="s">
        <v>42</v>
      </c>
      <c r="B82" s="120"/>
      <c r="C82" s="120"/>
      <c r="D82" s="120"/>
      <c r="E82" s="82"/>
      <c r="F82" s="82"/>
    </row>
    <row r="83" spans="1:6" ht="15">
      <c r="A83" s="121" t="s">
        <v>43</v>
      </c>
      <c r="B83" s="122"/>
      <c r="C83" s="122"/>
      <c r="D83" s="122"/>
      <c r="E83" s="82"/>
      <c r="F83" s="82"/>
    </row>
    <row r="84" spans="1:6" ht="15">
      <c r="A84" s="123" t="s">
        <v>44</v>
      </c>
      <c r="B84" s="124">
        <f>SUM(B25+B40+B46+B78+B79+B83)</f>
        <v>4032000</v>
      </c>
      <c r="C84" s="124">
        <f>SUM(C25+C40+C46+C78+C79+C83)</f>
        <v>0</v>
      </c>
      <c r="D84" s="124">
        <f>SUM(D25+D40+D46+D78+D79+D83)</f>
        <v>1173779</v>
      </c>
      <c r="E84" s="82"/>
      <c r="F84" s="82"/>
    </row>
    <row r="85" spans="1:6" ht="15">
      <c r="A85" s="121" t="s">
        <v>45</v>
      </c>
      <c r="B85" s="83"/>
      <c r="C85" s="83"/>
      <c r="D85" s="83"/>
      <c r="E85" s="82"/>
      <c r="F85" s="82"/>
    </row>
    <row r="86" spans="1:6" ht="15">
      <c r="A86" s="119" t="s">
        <v>46</v>
      </c>
      <c r="B86" s="120">
        <v>409566</v>
      </c>
      <c r="C86" s="120"/>
      <c r="D86" s="120">
        <v>409566</v>
      </c>
      <c r="E86" s="82"/>
      <c r="F86" s="82"/>
    </row>
    <row r="87" spans="1:6" ht="15">
      <c r="A87" s="119" t="s">
        <v>47</v>
      </c>
      <c r="B87" s="120"/>
      <c r="C87" s="120"/>
      <c r="D87" s="120"/>
      <c r="E87" s="82"/>
      <c r="F87" s="82"/>
    </row>
    <row r="88" spans="1:6" ht="15">
      <c r="A88" s="119" t="s">
        <v>48</v>
      </c>
      <c r="B88" s="120">
        <v>48941</v>
      </c>
      <c r="C88" s="120"/>
      <c r="D88" s="120">
        <v>48941</v>
      </c>
      <c r="E88" s="82"/>
      <c r="F88" s="82"/>
    </row>
    <row r="89" spans="1:6" ht="15">
      <c r="A89" s="119" t="s">
        <v>49</v>
      </c>
      <c r="B89" s="120">
        <v>-106412</v>
      </c>
      <c r="C89" s="120"/>
      <c r="D89" s="120">
        <v>3261541</v>
      </c>
      <c r="E89" s="82"/>
      <c r="F89" s="82"/>
    </row>
    <row r="90" spans="1:6" ht="15">
      <c r="A90" s="119" t="s">
        <v>50</v>
      </c>
      <c r="B90" s="120"/>
      <c r="C90" s="120"/>
      <c r="D90" s="120"/>
      <c r="E90" s="82"/>
      <c r="F90" s="82"/>
    </row>
    <row r="91" spans="1:6" ht="15">
      <c r="A91" s="119" t="s">
        <v>51</v>
      </c>
      <c r="B91" s="120">
        <v>3367953</v>
      </c>
      <c r="C91" s="120"/>
      <c r="D91" s="120">
        <v>-3633013</v>
      </c>
      <c r="E91" s="82"/>
      <c r="F91" s="82"/>
    </row>
    <row r="92" spans="1:6" ht="15">
      <c r="A92" s="121" t="s">
        <v>52</v>
      </c>
      <c r="B92" s="122">
        <f>SUM(B86:B91)</f>
        <v>3720048</v>
      </c>
      <c r="C92" s="122">
        <f>SUM(C86:C91)</f>
        <v>0</v>
      </c>
      <c r="D92" s="122">
        <f>SUM(D86:D91)</f>
        <v>87035</v>
      </c>
      <c r="E92" s="82"/>
      <c r="F92" s="82"/>
    </row>
    <row r="93" spans="1:6" ht="30">
      <c r="A93" s="119" t="s">
        <v>53</v>
      </c>
      <c r="B93" s="120"/>
      <c r="C93" s="120"/>
      <c r="D93" s="120"/>
      <c r="E93" s="82"/>
      <c r="F93" s="82"/>
    </row>
    <row r="94" spans="1:6" ht="30">
      <c r="A94" s="119" t="s">
        <v>54</v>
      </c>
      <c r="B94" s="120"/>
      <c r="C94" s="120"/>
      <c r="D94" s="120"/>
      <c r="E94" s="82"/>
      <c r="F94" s="82"/>
    </row>
    <row r="95" spans="1:6" ht="30">
      <c r="A95" s="119" t="s">
        <v>55</v>
      </c>
      <c r="B95" s="120">
        <v>311952</v>
      </c>
      <c r="C95" s="120"/>
      <c r="D95" s="120">
        <v>388277</v>
      </c>
      <c r="E95" s="82"/>
      <c r="F95" s="82"/>
    </row>
    <row r="96" spans="1:6" ht="30">
      <c r="A96" s="119" t="s">
        <v>56</v>
      </c>
      <c r="B96" s="120"/>
      <c r="C96" s="120"/>
      <c r="D96" s="120"/>
      <c r="E96" s="82"/>
      <c r="F96" s="82"/>
    </row>
    <row r="97" spans="1:6" ht="30">
      <c r="A97" s="119" t="s">
        <v>57</v>
      </c>
      <c r="B97" s="120"/>
      <c r="C97" s="120"/>
      <c r="D97" s="120"/>
      <c r="E97" s="82"/>
      <c r="F97" s="82"/>
    </row>
    <row r="98" spans="1:6" ht="15">
      <c r="A98" s="119" t="s">
        <v>58</v>
      </c>
      <c r="B98" s="120"/>
      <c r="C98" s="120"/>
      <c r="D98" s="120"/>
      <c r="E98" s="82"/>
      <c r="F98" s="82"/>
    </row>
    <row r="99" spans="1:6" ht="15">
      <c r="A99" s="119" t="s">
        <v>59</v>
      </c>
      <c r="B99" s="120"/>
      <c r="C99" s="120"/>
      <c r="D99" s="120"/>
      <c r="E99" s="82"/>
      <c r="F99" s="82"/>
    </row>
    <row r="100" spans="1:6" ht="30">
      <c r="A100" s="119" t="s">
        <v>60</v>
      </c>
      <c r="B100" s="120"/>
      <c r="C100" s="120"/>
      <c r="D100" s="120"/>
      <c r="E100" s="82"/>
      <c r="F100" s="82"/>
    </row>
    <row r="101" spans="1:6" ht="30">
      <c r="A101" s="119" t="s">
        <v>61</v>
      </c>
      <c r="B101" s="120"/>
      <c r="C101" s="120"/>
      <c r="D101" s="120"/>
      <c r="E101" s="82"/>
      <c r="F101" s="82"/>
    </row>
    <row r="102" spans="1:6" ht="15">
      <c r="A102" s="121" t="s">
        <v>62</v>
      </c>
      <c r="B102" s="122">
        <f>SUM(B95:B101)</f>
        <v>311952</v>
      </c>
      <c r="C102" s="122">
        <f>SUM(C95:C101)</f>
        <v>0</v>
      </c>
      <c r="D102" s="122">
        <f>SUM(D95:D101)</f>
        <v>388277</v>
      </c>
      <c r="E102" s="82"/>
      <c r="F102" s="82"/>
    </row>
    <row r="103" spans="1:6" ht="30">
      <c r="A103" s="119" t="s">
        <v>63</v>
      </c>
      <c r="B103" s="120"/>
      <c r="C103" s="120"/>
      <c r="D103" s="120"/>
      <c r="E103" s="82"/>
      <c r="F103" s="82"/>
    </row>
    <row r="104" spans="1:6" ht="30">
      <c r="A104" s="119" t="s">
        <v>64</v>
      </c>
      <c r="B104" s="120"/>
      <c r="C104" s="120"/>
      <c r="D104" s="120"/>
      <c r="E104" s="82"/>
      <c r="F104" s="82"/>
    </row>
    <row r="105" spans="1:6" ht="30">
      <c r="A105" s="119" t="s">
        <v>65</v>
      </c>
      <c r="B105" s="120"/>
      <c r="C105" s="120"/>
      <c r="D105" s="120"/>
      <c r="E105" s="82"/>
      <c r="F105" s="82"/>
    </row>
    <row r="106" spans="1:6" ht="30">
      <c r="A106" s="119" t="s">
        <v>66</v>
      </c>
      <c r="B106" s="120"/>
      <c r="C106" s="120"/>
      <c r="D106" s="120"/>
      <c r="E106" s="82"/>
      <c r="F106" s="82"/>
    </row>
    <row r="107" spans="1:6" ht="30">
      <c r="A107" s="119" t="s">
        <v>67</v>
      </c>
      <c r="B107" s="120"/>
      <c r="C107" s="120"/>
      <c r="D107" s="120"/>
      <c r="E107" s="82"/>
      <c r="F107" s="82"/>
    </row>
    <row r="108" spans="1:6" ht="30">
      <c r="A108" s="119" t="s">
        <v>68</v>
      </c>
      <c r="B108" s="120"/>
      <c r="C108" s="120"/>
      <c r="D108" s="120"/>
      <c r="E108" s="82"/>
      <c r="F108" s="82"/>
    </row>
    <row r="109" spans="1:6" ht="30">
      <c r="A109" s="119" t="s">
        <v>69</v>
      </c>
      <c r="B109" s="120"/>
      <c r="C109" s="120"/>
      <c r="D109" s="120"/>
      <c r="E109" s="82"/>
      <c r="F109" s="82"/>
    </row>
    <row r="110" spans="1:6" ht="30">
      <c r="A110" s="119" t="s">
        <v>70</v>
      </c>
      <c r="B110" s="120"/>
      <c r="C110" s="120"/>
      <c r="D110" s="120"/>
      <c r="E110" s="82"/>
      <c r="F110" s="82"/>
    </row>
    <row r="111" spans="1:6" ht="30">
      <c r="A111" s="119" t="s">
        <v>71</v>
      </c>
      <c r="B111" s="120"/>
      <c r="C111" s="120"/>
      <c r="D111" s="120"/>
      <c r="E111" s="82"/>
      <c r="F111" s="82"/>
    </row>
    <row r="112" spans="1:6" ht="15">
      <c r="A112" s="121" t="s">
        <v>72</v>
      </c>
      <c r="B112" s="122"/>
      <c r="C112" s="122"/>
      <c r="D112" s="122"/>
      <c r="E112" s="82"/>
      <c r="F112" s="82"/>
    </row>
    <row r="113" spans="1:6" ht="15">
      <c r="A113" s="119" t="s">
        <v>73</v>
      </c>
      <c r="B113" s="120"/>
      <c r="C113" s="120"/>
      <c r="D113" s="120">
        <v>310190</v>
      </c>
      <c r="E113" s="82"/>
      <c r="F113" s="82"/>
    </row>
    <row r="114" spans="1:6" ht="30">
      <c r="A114" s="119" t="s">
        <v>74</v>
      </c>
      <c r="B114" s="120"/>
      <c r="C114" s="120"/>
      <c r="D114" s="120"/>
      <c r="E114" s="82"/>
      <c r="F114" s="82"/>
    </row>
    <row r="115" spans="1:6" ht="15">
      <c r="A115" s="119" t="s">
        <v>75</v>
      </c>
      <c r="B115" s="120"/>
      <c r="C115" s="120"/>
      <c r="D115" s="120"/>
      <c r="E115" s="82"/>
      <c r="F115" s="82"/>
    </row>
    <row r="116" spans="1:6" ht="15">
      <c r="A116" s="119" t="s">
        <v>76</v>
      </c>
      <c r="B116" s="120"/>
      <c r="C116" s="120"/>
      <c r="D116" s="120"/>
      <c r="E116" s="82"/>
      <c r="F116" s="82"/>
    </row>
    <row r="117" spans="1:6" ht="30">
      <c r="A117" s="119" t="s">
        <v>77</v>
      </c>
      <c r="B117" s="120"/>
      <c r="C117" s="120"/>
      <c r="D117" s="120"/>
      <c r="E117" s="82"/>
      <c r="F117" s="82"/>
    </row>
    <row r="118" spans="1:6" ht="30">
      <c r="A118" s="119" t="s">
        <v>78</v>
      </c>
      <c r="B118" s="120"/>
      <c r="C118" s="120"/>
      <c r="D118" s="120"/>
      <c r="E118" s="82"/>
      <c r="F118" s="82"/>
    </row>
    <row r="119" spans="1:6" ht="30">
      <c r="A119" s="119" t="s">
        <v>79</v>
      </c>
      <c r="B119" s="120"/>
      <c r="C119" s="120"/>
      <c r="D119" s="120"/>
      <c r="E119" s="82"/>
      <c r="F119" s="82"/>
    </row>
    <row r="120" spans="1:6" ht="15">
      <c r="A120" s="121" t="s">
        <v>80</v>
      </c>
      <c r="B120" s="120"/>
      <c r="C120" s="120"/>
      <c r="D120" s="120">
        <f>SUM(D113:D119)</f>
        <v>310190</v>
      </c>
      <c r="E120" s="82"/>
      <c r="F120" s="82"/>
    </row>
    <row r="121" spans="1:6" ht="15">
      <c r="A121" s="121" t="s">
        <v>81</v>
      </c>
      <c r="B121" s="122">
        <f>SUM(B102+B112+B120)</f>
        <v>311952</v>
      </c>
      <c r="C121" s="122">
        <f>SUM(C102+C112+C120)</f>
        <v>0</v>
      </c>
      <c r="D121" s="122">
        <f>SUM(D102+D112+D120)</f>
        <v>698467</v>
      </c>
      <c r="E121" s="82"/>
      <c r="F121" s="82"/>
    </row>
    <row r="122" spans="1:6" ht="15">
      <c r="A122" s="121" t="s">
        <v>82</v>
      </c>
      <c r="B122" s="122"/>
      <c r="C122" s="122"/>
      <c r="D122" s="122"/>
      <c r="E122" s="82"/>
      <c r="F122" s="82"/>
    </row>
    <row r="123" spans="1:6" ht="25.5">
      <c r="A123" s="121" t="s">
        <v>83</v>
      </c>
      <c r="B123" s="122"/>
      <c r="C123" s="122"/>
      <c r="D123" s="122"/>
      <c r="E123" s="82"/>
      <c r="F123" s="82"/>
    </row>
    <row r="124" spans="1:6" ht="15">
      <c r="A124" s="119" t="s">
        <v>84</v>
      </c>
      <c r="B124" s="120"/>
      <c r="C124" s="120"/>
      <c r="D124" s="120"/>
      <c r="E124" s="82"/>
      <c r="F124" s="82"/>
    </row>
    <row r="125" spans="1:6" ht="15">
      <c r="A125" s="119" t="s">
        <v>85</v>
      </c>
      <c r="B125" s="120"/>
      <c r="C125" s="120"/>
      <c r="D125" s="120">
        <v>388277</v>
      </c>
      <c r="E125" s="82"/>
      <c r="F125" s="82"/>
    </row>
    <row r="126" spans="1:6" ht="15">
      <c r="A126" s="119" t="s">
        <v>86</v>
      </c>
      <c r="B126" s="120"/>
      <c r="C126" s="120"/>
      <c r="D126" s="120"/>
      <c r="E126" s="82"/>
      <c r="F126" s="82"/>
    </row>
    <row r="127" spans="1:6" ht="15">
      <c r="A127" s="121" t="s">
        <v>87</v>
      </c>
      <c r="B127" s="122"/>
      <c r="C127" s="122"/>
      <c r="D127" s="122">
        <f>SUM(D124:D126)</f>
        <v>388277</v>
      </c>
      <c r="E127" s="82"/>
      <c r="F127" s="82"/>
    </row>
    <row r="128" spans="1:6" ht="15">
      <c r="A128" s="123" t="s">
        <v>88</v>
      </c>
      <c r="B128" s="124">
        <f>SUM(B92+B121+B122+B122+B127)</f>
        <v>4032000</v>
      </c>
      <c r="C128" s="124">
        <f>SUM(C92+C121+C122+C122+C127)</f>
        <v>0</v>
      </c>
      <c r="D128" s="124">
        <f>SUM(D92+D121+D122+D122+D127)</f>
        <v>1173779</v>
      </c>
      <c r="E128" s="82"/>
      <c r="F128" s="82"/>
    </row>
    <row r="129" spans="1:6" ht="15">
      <c r="A129" s="82"/>
      <c r="B129" s="82"/>
      <c r="C129" s="82"/>
      <c r="D129" s="82"/>
      <c r="E129" s="82"/>
      <c r="F129" s="82"/>
    </row>
    <row r="130" spans="1:6" ht="15">
      <c r="A130" s="82"/>
      <c r="B130" s="82"/>
      <c r="C130" s="82"/>
      <c r="D130" s="82"/>
      <c r="E130" s="82"/>
      <c r="F130" s="82"/>
    </row>
    <row r="131" spans="1:6" ht="15">
      <c r="A131" s="82"/>
      <c r="B131" s="82"/>
      <c r="C131" s="82"/>
      <c r="D131" s="82"/>
      <c r="E131" s="82"/>
      <c r="F131" s="82"/>
    </row>
    <row r="132" spans="1:6" ht="15">
      <c r="A132" s="82"/>
      <c r="B132" s="82"/>
      <c r="C132" s="82"/>
      <c r="D132" s="82"/>
      <c r="E132" s="82"/>
      <c r="F132" s="82"/>
    </row>
    <row r="133" spans="1:6" ht="15">
      <c r="A133" s="82"/>
      <c r="B133" s="82"/>
      <c r="C133" s="82"/>
      <c r="D133" s="82"/>
      <c r="E133" s="82"/>
      <c r="F133" s="82"/>
    </row>
    <row r="134" spans="1:6" ht="15">
      <c r="A134" s="82"/>
      <c r="B134" s="82"/>
      <c r="C134" s="82"/>
      <c r="D134" s="82"/>
      <c r="E134" s="82"/>
      <c r="F134" s="82"/>
    </row>
    <row r="135" spans="1:6" ht="15">
      <c r="A135" s="82"/>
      <c r="B135" s="82"/>
      <c r="C135" s="82"/>
      <c r="D135" s="82"/>
      <c r="E135" s="82"/>
      <c r="F135" s="82"/>
    </row>
    <row r="136" spans="1:6" ht="15">
      <c r="A136" s="82"/>
      <c r="B136" s="82"/>
      <c r="C136" s="82"/>
      <c r="D136" s="82"/>
      <c r="E136" s="82"/>
      <c r="F136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4" ht="15.75">
      <c r="A1" s="222" t="s">
        <v>951</v>
      </c>
      <c r="B1" s="222"/>
      <c r="C1" s="222"/>
      <c r="D1" s="222"/>
    </row>
    <row r="2" spans="1:6" ht="27" customHeight="1">
      <c r="A2" s="221" t="s">
        <v>885</v>
      </c>
      <c r="B2" s="220"/>
      <c r="C2" s="220"/>
      <c r="D2" s="220"/>
      <c r="E2" s="140"/>
      <c r="F2" s="117"/>
    </row>
    <row r="3" spans="1:6" ht="25.5" customHeight="1">
      <c r="A3" s="221" t="s">
        <v>891</v>
      </c>
      <c r="B3" s="260"/>
      <c r="C3" s="260"/>
      <c r="D3" s="260"/>
      <c r="E3" s="64"/>
      <c r="F3" s="117"/>
    </row>
    <row r="5" spans="1:6" ht="15">
      <c r="A5" s="82" t="s">
        <v>505</v>
      </c>
      <c r="B5" s="82"/>
      <c r="C5" s="82"/>
      <c r="D5" s="82"/>
      <c r="E5" s="82"/>
      <c r="F5" s="82"/>
    </row>
    <row r="6" spans="1:6" ht="38.25">
      <c r="A6" s="87" t="s">
        <v>594</v>
      </c>
      <c r="B6" s="136" t="s">
        <v>889</v>
      </c>
      <c r="C6" s="136" t="s">
        <v>806</v>
      </c>
      <c r="D6" s="136" t="s">
        <v>890</v>
      </c>
      <c r="E6" s="82"/>
      <c r="F6" s="82"/>
    </row>
    <row r="7" spans="1:6" ht="15">
      <c r="A7" s="121" t="s">
        <v>848</v>
      </c>
      <c r="B7" s="83"/>
      <c r="C7" s="83"/>
      <c r="D7" s="83"/>
      <c r="E7" s="82"/>
      <c r="F7" s="82"/>
    </row>
    <row r="8" spans="1:6" ht="15">
      <c r="A8" s="119" t="s">
        <v>849</v>
      </c>
      <c r="B8" s="120"/>
      <c r="C8" s="120"/>
      <c r="D8" s="120"/>
      <c r="E8" s="82"/>
      <c r="F8" s="82"/>
    </row>
    <row r="9" spans="1:6" ht="15">
      <c r="A9" s="119" t="s">
        <v>850</v>
      </c>
      <c r="B9" s="120"/>
      <c r="C9" s="120"/>
      <c r="D9" s="120"/>
      <c r="E9" s="82"/>
      <c r="F9" s="82"/>
    </row>
    <row r="10" spans="1:6" ht="15">
      <c r="A10" s="119" t="s">
        <v>851</v>
      </c>
      <c r="B10" s="120"/>
      <c r="C10" s="120"/>
      <c r="D10" s="120"/>
      <c r="E10" s="82"/>
      <c r="F10" s="82"/>
    </row>
    <row r="11" spans="1:6" ht="15">
      <c r="A11" s="121" t="s">
        <v>852</v>
      </c>
      <c r="B11" s="122"/>
      <c r="C11" s="122"/>
      <c r="D11" s="122"/>
      <c r="E11" s="82"/>
      <c r="F11" s="82"/>
    </row>
    <row r="12" spans="1:6" ht="15">
      <c r="A12" s="119" t="s">
        <v>853</v>
      </c>
      <c r="B12" s="120"/>
      <c r="C12" s="120"/>
      <c r="D12" s="120"/>
      <c r="E12" s="82"/>
      <c r="F12" s="82"/>
    </row>
    <row r="13" spans="1:6" ht="15">
      <c r="A13" s="119" t="s">
        <v>854</v>
      </c>
      <c r="B13" s="120">
        <v>758309</v>
      </c>
      <c r="C13" s="120"/>
      <c r="D13" s="120">
        <v>597706</v>
      </c>
      <c r="E13" s="82"/>
      <c r="F13" s="82"/>
    </row>
    <row r="14" spans="1:6" ht="15">
      <c r="A14" s="119" t="s">
        <v>855</v>
      </c>
      <c r="B14" s="120"/>
      <c r="C14" s="120"/>
      <c r="D14" s="120"/>
      <c r="E14" s="82"/>
      <c r="F14" s="82"/>
    </row>
    <row r="15" spans="1:6" ht="15">
      <c r="A15" s="119" t="s">
        <v>856</v>
      </c>
      <c r="B15" s="120"/>
      <c r="C15" s="120"/>
      <c r="D15" s="120"/>
      <c r="E15" s="82"/>
      <c r="F15" s="82"/>
    </row>
    <row r="16" spans="1:6" ht="15">
      <c r="A16" s="119" t="s">
        <v>857</v>
      </c>
      <c r="B16" s="120"/>
      <c r="C16" s="120"/>
      <c r="D16" s="120"/>
      <c r="E16" s="82"/>
      <c r="F16" s="82"/>
    </row>
    <row r="17" spans="1:6" ht="15">
      <c r="A17" s="121" t="s">
        <v>858</v>
      </c>
      <c r="B17" s="122">
        <v>758309</v>
      </c>
      <c r="C17" s="122"/>
      <c r="D17" s="122">
        <v>597706</v>
      </c>
      <c r="E17" s="82"/>
      <c r="F17" s="82"/>
    </row>
    <row r="18" spans="1:6" ht="15">
      <c r="A18" s="119" t="s">
        <v>859</v>
      </c>
      <c r="B18" s="120"/>
      <c r="C18" s="120"/>
      <c r="D18" s="120"/>
      <c r="E18" s="82"/>
      <c r="F18" s="82"/>
    </row>
    <row r="19" spans="1:6" ht="15">
      <c r="A19" s="119" t="s">
        <v>860</v>
      </c>
      <c r="B19" s="120"/>
      <c r="C19" s="120"/>
      <c r="D19" s="120"/>
      <c r="E19" s="82"/>
      <c r="F19" s="82"/>
    </row>
    <row r="20" spans="1:6" ht="15">
      <c r="A20" s="119" t="s">
        <v>861</v>
      </c>
      <c r="B20" s="120"/>
      <c r="C20" s="120"/>
      <c r="D20" s="120"/>
      <c r="E20" s="82"/>
      <c r="F20" s="82"/>
    </row>
    <row r="21" spans="1:6" ht="15">
      <c r="A21" s="121" t="s">
        <v>862</v>
      </c>
      <c r="B21" s="122"/>
      <c r="C21" s="122"/>
      <c r="D21" s="122"/>
      <c r="E21" s="82"/>
      <c r="F21" s="82"/>
    </row>
    <row r="22" spans="1:6" ht="15">
      <c r="A22" s="119" t="s">
        <v>863</v>
      </c>
      <c r="B22" s="120"/>
      <c r="C22" s="120"/>
      <c r="D22" s="120"/>
      <c r="E22" s="82"/>
      <c r="F22" s="82"/>
    </row>
    <row r="23" spans="1:6" ht="30">
      <c r="A23" s="119" t="s">
        <v>864</v>
      </c>
      <c r="B23" s="120"/>
      <c r="C23" s="120"/>
      <c r="D23" s="120"/>
      <c r="E23" s="82"/>
      <c r="F23" s="82"/>
    </row>
    <row r="24" spans="1:6" ht="15">
      <c r="A24" s="121" t="s">
        <v>865</v>
      </c>
      <c r="B24" s="122"/>
      <c r="C24" s="122"/>
      <c r="D24" s="122"/>
      <c r="E24" s="82"/>
      <c r="F24" s="82"/>
    </row>
    <row r="25" spans="1:6" ht="15">
      <c r="A25" s="121" t="s">
        <v>866</v>
      </c>
      <c r="B25" s="122">
        <v>758309</v>
      </c>
      <c r="C25" s="122"/>
      <c r="D25" s="122">
        <v>597706</v>
      </c>
      <c r="E25" s="82"/>
      <c r="F25" s="82"/>
    </row>
    <row r="26" spans="1:6" ht="15">
      <c r="A26" s="119" t="s">
        <v>867</v>
      </c>
      <c r="B26" s="120">
        <v>462000</v>
      </c>
      <c r="C26" s="120"/>
      <c r="D26" s="120">
        <v>256065</v>
      </c>
      <c r="E26" s="82"/>
      <c r="F26" s="82"/>
    </row>
    <row r="27" spans="1:6" ht="15">
      <c r="A27" s="119" t="s">
        <v>868</v>
      </c>
      <c r="B27" s="120"/>
      <c r="C27" s="120"/>
      <c r="D27" s="120"/>
      <c r="E27" s="82"/>
      <c r="F27" s="82"/>
    </row>
    <row r="28" spans="1:6" ht="15">
      <c r="A28" s="119" t="s">
        <v>869</v>
      </c>
      <c r="B28" s="120"/>
      <c r="C28" s="120"/>
      <c r="D28" s="120"/>
      <c r="E28" s="82"/>
      <c r="F28" s="82"/>
    </row>
    <row r="29" spans="1:6" ht="15">
      <c r="A29" s="119" t="s">
        <v>870</v>
      </c>
      <c r="B29" s="120"/>
      <c r="C29" s="120"/>
      <c r="D29" s="120"/>
      <c r="E29" s="82"/>
      <c r="F29" s="82"/>
    </row>
    <row r="30" spans="1:6" ht="15">
      <c r="A30" s="119" t="s">
        <v>871</v>
      </c>
      <c r="B30" s="120"/>
      <c r="C30" s="120"/>
      <c r="D30" s="120"/>
      <c r="E30" s="82"/>
      <c r="F30" s="82"/>
    </row>
    <row r="31" spans="1:6" ht="15">
      <c r="A31" s="121" t="s">
        <v>872</v>
      </c>
      <c r="B31" s="122">
        <v>462000</v>
      </c>
      <c r="C31" s="122"/>
      <c r="D31" s="122">
        <v>256065</v>
      </c>
      <c r="E31" s="82"/>
      <c r="F31" s="82"/>
    </row>
    <row r="32" spans="1:6" ht="15">
      <c r="A32" s="119" t="s">
        <v>873</v>
      </c>
      <c r="B32" s="120"/>
      <c r="C32" s="120"/>
      <c r="D32" s="120"/>
      <c r="E32" s="82"/>
      <c r="F32" s="82"/>
    </row>
    <row r="33" spans="1:6" ht="15">
      <c r="A33" s="119" t="s">
        <v>874</v>
      </c>
      <c r="B33" s="120"/>
      <c r="C33" s="120"/>
      <c r="D33" s="120"/>
      <c r="E33" s="82"/>
      <c r="F33" s="82"/>
    </row>
    <row r="34" spans="1:6" ht="15">
      <c r="A34" s="119" t="s">
        <v>875</v>
      </c>
      <c r="B34" s="120"/>
      <c r="C34" s="120"/>
      <c r="D34" s="120"/>
      <c r="E34" s="82"/>
      <c r="F34" s="82"/>
    </row>
    <row r="35" spans="1:6" ht="15">
      <c r="A35" s="119" t="s">
        <v>876</v>
      </c>
      <c r="B35" s="120"/>
      <c r="C35" s="120"/>
      <c r="D35" s="120"/>
      <c r="E35" s="82"/>
      <c r="F35" s="82"/>
    </row>
    <row r="36" spans="1:6" ht="15">
      <c r="A36" s="119" t="s">
        <v>877</v>
      </c>
      <c r="B36" s="120"/>
      <c r="C36" s="120"/>
      <c r="D36" s="120"/>
      <c r="E36" s="82"/>
      <c r="F36" s="82"/>
    </row>
    <row r="37" spans="1:6" ht="15">
      <c r="A37" s="119" t="s">
        <v>878</v>
      </c>
      <c r="B37" s="120"/>
      <c r="C37" s="120"/>
      <c r="D37" s="120"/>
      <c r="E37" s="82"/>
      <c r="F37" s="82"/>
    </row>
    <row r="38" spans="1:6" ht="15">
      <c r="A38" s="119" t="s">
        <v>879</v>
      </c>
      <c r="B38" s="120"/>
      <c r="C38" s="120"/>
      <c r="D38" s="120"/>
      <c r="E38" s="82"/>
      <c r="F38" s="82"/>
    </row>
    <row r="39" spans="1:6" ht="15">
      <c r="A39" s="121" t="s">
        <v>880</v>
      </c>
      <c r="B39" s="122"/>
      <c r="C39" s="122"/>
      <c r="D39" s="122"/>
      <c r="E39" s="82"/>
      <c r="F39" s="82"/>
    </row>
    <row r="40" spans="1:6" ht="15">
      <c r="A40" s="121" t="s">
        <v>0</v>
      </c>
      <c r="B40" s="122">
        <v>462000</v>
      </c>
      <c r="C40" s="122"/>
      <c r="D40" s="122">
        <v>256065</v>
      </c>
      <c r="E40" s="82"/>
      <c r="F40" s="82"/>
    </row>
    <row r="41" spans="1:6" ht="15">
      <c r="A41" s="119" t="s">
        <v>1</v>
      </c>
      <c r="B41" s="120"/>
      <c r="C41" s="120"/>
      <c r="D41" s="120"/>
      <c r="E41" s="82"/>
      <c r="F41" s="82"/>
    </row>
    <row r="42" spans="1:6" ht="15">
      <c r="A42" s="119" t="s">
        <v>2</v>
      </c>
      <c r="B42" s="120">
        <v>78885</v>
      </c>
      <c r="C42" s="120"/>
      <c r="D42" s="120">
        <v>184075</v>
      </c>
      <c r="E42" s="82"/>
      <c r="F42" s="82"/>
    </row>
    <row r="43" spans="1:6" ht="15">
      <c r="A43" s="119" t="s">
        <v>3</v>
      </c>
      <c r="B43" s="120">
        <v>3609195</v>
      </c>
      <c r="C43" s="120"/>
      <c r="D43" s="120">
        <v>2018325</v>
      </c>
      <c r="E43" s="82"/>
      <c r="F43" s="82"/>
    </row>
    <row r="44" spans="1:6" ht="15">
      <c r="A44" s="119" t="s">
        <v>4</v>
      </c>
      <c r="B44" s="120"/>
      <c r="C44" s="120"/>
      <c r="D44" s="120"/>
      <c r="E44" s="82"/>
      <c r="F44" s="82"/>
    </row>
    <row r="45" spans="1:6" ht="15">
      <c r="A45" s="119" t="s">
        <v>5</v>
      </c>
      <c r="B45" s="120"/>
      <c r="C45" s="120"/>
      <c r="D45" s="120"/>
      <c r="E45" s="82"/>
      <c r="F45" s="82"/>
    </row>
    <row r="46" spans="1:6" ht="15">
      <c r="A46" s="121" t="s">
        <v>6</v>
      </c>
      <c r="B46" s="122">
        <v>3688080</v>
      </c>
      <c r="C46" s="122"/>
      <c r="D46" s="122">
        <v>2202400</v>
      </c>
      <c r="E46" s="82"/>
      <c r="F46" s="82"/>
    </row>
    <row r="47" spans="1:6" ht="30">
      <c r="A47" s="119" t="s">
        <v>7</v>
      </c>
      <c r="B47" s="120"/>
      <c r="C47" s="120"/>
      <c r="D47" s="120"/>
      <c r="E47" s="82"/>
      <c r="F47" s="82"/>
    </row>
    <row r="48" spans="1:6" ht="30">
      <c r="A48" s="119" t="s">
        <v>8</v>
      </c>
      <c r="B48" s="120"/>
      <c r="C48" s="120"/>
      <c r="D48" s="120"/>
      <c r="E48" s="82"/>
      <c r="F48" s="82"/>
    </row>
    <row r="49" spans="1:6" ht="30">
      <c r="A49" s="119" t="s">
        <v>9</v>
      </c>
      <c r="B49" s="120"/>
      <c r="C49" s="120"/>
      <c r="D49" s="120"/>
      <c r="E49" s="82"/>
      <c r="F49" s="82"/>
    </row>
    <row r="50" spans="1:6" ht="15">
      <c r="A50" s="119" t="s">
        <v>10</v>
      </c>
      <c r="B50" s="120">
        <v>736914</v>
      </c>
      <c r="C50" s="120"/>
      <c r="D50" s="120"/>
      <c r="E50" s="82"/>
      <c r="F50" s="82"/>
    </row>
    <row r="51" spans="1:6" ht="30">
      <c r="A51" s="119" t="s">
        <v>11</v>
      </c>
      <c r="B51" s="120"/>
      <c r="C51" s="120"/>
      <c r="D51" s="120"/>
      <c r="E51" s="82"/>
      <c r="F51" s="82"/>
    </row>
    <row r="52" spans="1:6" ht="30">
      <c r="A52" s="119" t="s">
        <v>12</v>
      </c>
      <c r="B52" s="120"/>
      <c r="C52" s="120"/>
      <c r="D52" s="120"/>
      <c r="E52" s="82"/>
      <c r="F52" s="82"/>
    </row>
    <row r="53" spans="1:6" ht="30">
      <c r="A53" s="119" t="s">
        <v>13</v>
      </c>
      <c r="B53" s="120"/>
      <c r="C53" s="120"/>
      <c r="D53" s="120"/>
      <c r="E53" s="82"/>
      <c r="F53" s="82"/>
    </row>
    <row r="54" spans="1:6" ht="30">
      <c r="A54" s="119" t="s">
        <v>14</v>
      </c>
      <c r="B54" s="120"/>
      <c r="C54" s="120"/>
      <c r="D54" s="120"/>
      <c r="E54" s="82"/>
      <c r="F54" s="82"/>
    </row>
    <row r="55" spans="1:6" ht="15">
      <c r="A55" s="121" t="s">
        <v>15</v>
      </c>
      <c r="B55" s="122">
        <v>736914</v>
      </c>
      <c r="C55" s="122"/>
      <c r="D55" s="122"/>
      <c r="E55" s="82"/>
      <c r="F55" s="82"/>
    </row>
    <row r="56" spans="1:6" ht="30">
      <c r="A56" s="119" t="s">
        <v>16</v>
      </c>
      <c r="B56" s="120"/>
      <c r="C56" s="120"/>
      <c r="D56" s="120"/>
      <c r="E56" s="82"/>
      <c r="F56" s="82"/>
    </row>
    <row r="57" spans="1:6" ht="30">
      <c r="A57" s="119" t="s">
        <v>17</v>
      </c>
      <c r="B57" s="120"/>
      <c r="C57" s="120"/>
      <c r="D57" s="120"/>
      <c r="E57" s="82"/>
      <c r="F57" s="82"/>
    </row>
    <row r="58" spans="1:6" ht="30">
      <c r="A58" s="119" t="s">
        <v>18</v>
      </c>
      <c r="B58" s="120"/>
      <c r="C58" s="120"/>
      <c r="D58" s="120"/>
      <c r="E58" s="82"/>
      <c r="F58" s="82"/>
    </row>
    <row r="59" spans="1:6" ht="30">
      <c r="A59" s="119" t="s">
        <v>19</v>
      </c>
      <c r="B59" s="120"/>
      <c r="C59" s="120"/>
      <c r="D59" s="120"/>
      <c r="E59" s="82"/>
      <c r="F59" s="82"/>
    </row>
    <row r="60" spans="1:6" ht="30">
      <c r="A60" s="119" t="s">
        <v>20</v>
      </c>
      <c r="B60" s="120"/>
      <c r="C60" s="120"/>
      <c r="D60" s="120"/>
      <c r="E60" s="82"/>
      <c r="F60" s="82"/>
    </row>
    <row r="61" spans="1:6" ht="30">
      <c r="A61" s="119" t="s">
        <v>21</v>
      </c>
      <c r="B61" s="120"/>
      <c r="C61" s="120"/>
      <c r="D61" s="120"/>
      <c r="E61" s="82"/>
      <c r="F61" s="82"/>
    </row>
    <row r="62" spans="1:6" ht="30">
      <c r="A62" s="119" t="s">
        <v>22</v>
      </c>
      <c r="B62" s="120"/>
      <c r="C62" s="120"/>
      <c r="D62" s="120"/>
      <c r="E62" s="82"/>
      <c r="F62" s="82"/>
    </row>
    <row r="63" spans="1:6" ht="30">
      <c r="A63" s="119" t="s">
        <v>23</v>
      </c>
      <c r="B63" s="120"/>
      <c r="C63" s="120"/>
      <c r="D63" s="120"/>
      <c r="E63" s="82"/>
      <c r="F63" s="82"/>
    </row>
    <row r="64" spans="1:6" ht="15">
      <c r="A64" s="121" t="s">
        <v>24</v>
      </c>
      <c r="B64" s="122"/>
      <c r="C64" s="122"/>
      <c r="D64" s="122"/>
      <c r="E64" s="82"/>
      <c r="F64" s="82"/>
    </row>
    <row r="65" spans="1:6" ht="15">
      <c r="A65" s="119" t="s">
        <v>25</v>
      </c>
      <c r="B65" s="120">
        <v>195000</v>
      </c>
      <c r="C65" s="120"/>
      <c r="D65" s="120">
        <v>175000</v>
      </c>
      <c r="E65" s="82"/>
      <c r="F65" s="82"/>
    </row>
    <row r="66" spans="1:6" ht="15">
      <c r="A66" s="119" t="s">
        <v>26</v>
      </c>
      <c r="B66" s="120"/>
      <c r="C66" s="120"/>
      <c r="D66" s="120"/>
      <c r="E66" s="82"/>
      <c r="F66" s="82"/>
    </row>
    <row r="67" spans="1:6" ht="15">
      <c r="A67" s="119" t="s">
        <v>27</v>
      </c>
      <c r="B67" s="120"/>
      <c r="C67" s="120"/>
      <c r="D67" s="120"/>
      <c r="E67" s="82"/>
      <c r="F67" s="82"/>
    </row>
    <row r="68" spans="1:6" ht="15">
      <c r="A68" s="119" t="s">
        <v>28</v>
      </c>
      <c r="B68" s="120"/>
      <c r="C68" s="120"/>
      <c r="D68" s="120"/>
      <c r="E68" s="82"/>
      <c r="F68" s="82"/>
    </row>
    <row r="69" spans="1:6" ht="15">
      <c r="A69" s="119" t="s">
        <v>29</v>
      </c>
      <c r="B69" s="120">
        <v>195000</v>
      </c>
      <c r="C69" s="120"/>
      <c r="D69" s="120">
        <v>175000</v>
      </c>
      <c r="E69" s="82"/>
      <c r="F69" s="82"/>
    </row>
    <row r="70" spans="1:6" ht="15">
      <c r="A70" s="119" t="s">
        <v>30</v>
      </c>
      <c r="B70" s="120"/>
      <c r="C70" s="120"/>
      <c r="D70" s="120"/>
      <c r="E70" s="82"/>
      <c r="F70" s="82"/>
    </row>
    <row r="71" spans="1:6" ht="30">
      <c r="A71" s="119" t="s">
        <v>31</v>
      </c>
      <c r="B71" s="120"/>
      <c r="C71" s="120"/>
      <c r="D71" s="120"/>
      <c r="E71" s="82"/>
      <c r="F71" s="82"/>
    </row>
    <row r="72" spans="1:6" ht="15">
      <c r="A72" s="119" t="s">
        <v>32</v>
      </c>
      <c r="B72" s="120"/>
      <c r="C72" s="120"/>
      <c r="D72" s="120"/>
      <c r="E72" s="82"/>
      <c r="F72" s="82"/>
    </row>
    <row r="73" spans="1:6" ht="15">
      <c r="A73" s="119" t="s">
        <v>33</v>
      </c>
      <c r="B73" s="120"/>
      <c r="C73" s="120"/>
      <c r="D73" s="120"/>
      <c r="E73" s="82"/>
      <c r="F73" s="82"/>
    </row>
    <row r="74" spans="1:6" ht="30">
      <c r="A74" s="119" t="s">
        <v>34</v>
      </c>
      <c r="B74" s="120"/>
      <c r="C74" s="120"/>
      <c r="D74" s="120"/>
      <c r="E74" s="82"/>
      <c r="F74" s="82"/>
    </row>
    <row r="75" spans="1:6" ht="30">
      <c r="A75" s="119" t="s">
        <v>35</v>
      </c>
      <c r="B75" s="120"/>
      <c r="C75" s="120"/>
      <c r="D75" s="120"/>
      <c r="E75" s="82"/>
      <c r="F75" s="82"/>
    </row>
    <row r="76" spans="1:6" ht="30">
      <c r="A76" s="119" t="s">
        <v>36</v>
      </c>
      <c r="B76" s="120"/>
      <c r="C76" s="120"/>
      <c r="D76" s="120"/>
      <c r="E76" s="82"/>
      <c r="F76" s="82"/>
    </row>
    <row r="77" spans="1:6" ht="15">
      <c r="A77" s="121" t="s">
        <v>37</v>
      </c>
      <c r="B77" s="122">
        <v>195000</v>
      </c>
      <c r="C77" s="122"/>
      <c r="D77" s="122">
        <v>175000</v>
      </c>
      <c r="E77" s="82"/>
      <c r="F77" s="82"/>
    </row>
    <row r="78" spans="1:6" ht="15">
      <c r="A78" s="121" t="s">
        <v>38</v>
      </c>
      <c r="B78" s="122">
        <v>931914</v>
      </c>
      <c r="C78" s="122"/>
      <c r="D78" s="122">
        <v>175000</v>
      </c>
      <c r="E78" s="82"/>
      <c r="F78" s="82"/>
    </row>
    <row r="79" spans="1:6" ht="15">
      <c r="A79" s="121" t="s">
        <v>39</v>
      </c>
      <c r="B79" s="122">
        <v>143761</v>
      </c>
      <c r="C79" s="122"/>
      <c r="D79" s="122">
        <v>1314948</v>
      </c>
      <c r="E79" s="82"/>
      <c r="F79" s="82"/>
    </row>
    <row r="80" spans="1:6" ht="15">
      <c r="A80" s="119" t="s">
        <v>40</v>
      </c>
      <c r="B80" s="120"/>
      <c r="C80" s="120"/>
      <c r="D80" s="120"/>
      <c r="E80" s="82"/>
      <c r="F80" s="82"/>
    </row>
    <row r="81" spans="1:6" ht="15">
      <c r="A81" s="119" t="s">
        <v>41</v>
      </c>
      <c r="B81" s="120"/>
      <c r="C81" s="120"/>
      <c r="D81" s="120"/>
      <c r="E81" s="82"/>
      <c r="F81" s="82"/>
    </row>
    <row r="82" spans="1:6" ht="15">
      <c r="A82" s="119" t="s">
        <v>42</v>
      </c>
      <c r="B82" s="120"/>
      <c r="C82" s="120"/>
      <c r="D82" s="120"/>
      <c r="E82" s="82"/>
      <c r="F82" s="82"/>
    </row>
    <row r="83" spans="1:6" ht="15">
      <c r="A83" s="121" t="s">
        <v>43</v>
      </c>
      <c r="B83" s="122"/>
      <c r="C83" s="122"/>
      <c r="D83" s="122"/>
      <c r="E83" s="82"/>
      <c r="F83" s="82"/>
    </row>
    <row r="84" spans="1:6" ht="15">
      <c r="A84" s="123" t="s">
        <v>44</v>
      </c>
      <c r="B84" s="124">
        <v>5984064</v>
      </c>
      <c r="C84" s="124"/>
      <c r="D84" s="124">
        <v>4546119</v>
      </c>
      <c r="E84" s="82"/>
      <c r="F84" s="82"/>
    </row>
    <row r="85" spans="1:6" ht="15">
      <c r="A85" s="121" t="s">
        <v>45</v>
      </c>
      <c r="B85" s="83"/>
      <c r="C85" s="83"/>
      <c r="D85" s="83"/>
      <c r="E85" s="82"/>
      <c r="F85" s="82"/>
    </row>
    <row r="86" spans="1:6" ht="15">
      <c r="A86" s="119" t="s">
        <v>46</v>
      </c>
      <c r="B86" s="120">
        <v>230484</v>
      </c>
      <c r="C86" s="120"/>
      <c r="D86" s="120">
        <v>230484</v>
      </c>
      <c r="E86" s="82"/>
      <c r="F86" s="82"/>
    </row>
    <row r="87" spans="1:6" ht="15">
      <c r="A87" s="119" t="s">
        <v>47</v>
      </c>
      <c r="B87" s="120"/>
      <c r="C87" s="120"/>
      <c r="D87" s="120"/>
      <c r="E87" s="82"/>
      <c r="F87" s="82"/>
    </row>
    <row r="88" spans="1:6" ht="15">
      <c r="A88" s="119" t="s">
        <v>48</v>
      </c>
      <c r="B88" s="120">
        <v>711609</v>
      </c>
      <c r="C88" s="120"/>
      <c r="D88" s="120">
        <v>711609</v>
      </c>
      <c r="E88" s="82"/>
      <c r="F88" s="82"/>
    </row>
    <row r="89" spans="1:6" ht="15">
      <c r="A89" s="119" t="s">
        <v>49</v>
      </c>
      <c r="B89" s="120">
        <v>-4542098</v>
      </c>
      <c r="C89" s="120"/>
      <c r="D89" s="120">
        <v>3142804</v>
      </c>
      <c r="E89" s="82"/>
      <c r="F89" s="82"/>
    </row>
    <row r="90" spans="1:6" ht="15">
      <c r="A90" s="119" t="s">
        <v>50</v>
      </c>
      <c r="B90" s="120"/>
      <c r="C90" s="120"/>
      <c r="D90" s="120"/>
      <c r="E90" s="82"/>
      <c r="F90" s="82"/>
    </row>
    <row r="91" spans="1:6" ht="15">
      <c r="A91" s="119" t="s">
        <v>51</v>
      </c>
      <c r="B91" s="120">
        <v>7684902</v>
      </c>
      <c r="C91" s="120"/>
      <c r="D91" s="120">
        <v>-4984383</v>
      </c>
      <c r="E91" s="82"/>
      <c r="F91" s="82"/>
    </row>
    <row r="92" spans="1:6" ht="15">
      <c r="A92" s="121" t="s">
        <v>52</v>
      </c>
      <c r="B92" s="122">
        <v>4084897</v>
      </c>
      <c r="C92" s="122"/>
      <c r="D92" s="122">
        <v>-899486</v>
      </c>
      <c r="E92" s="82"/>
      <c r="F92" s="82"/>
    </row>
    <row r="93" spans="1:6" ht="30">
      <c r="A93" s="119" t="s">
        <v>53</v>
      </c>
      <c r="B93" s="120">
        <v>70</v>
      </c>
      <c r="C93" s="120"/>
      <c r="D93" s="120">
        <v>160000</v>
      </c>
      <c r="E93" s="82"/>
      <c r="F93" s="82"/>
    </row>
    <row r="94" spans="1:6" ht="30">
      <c r="A94" s="119" t="s">
        <v>54</v>
      </c>
      <c r="B94" s="120"/>
      <c r="C94" s="120"/>
      <c r="D94" s="120"/>
      <c r="E94" s="82"/>
      <c r="F94" s="82"/>
    </row>
    <row r="95" spans="1:6" ht="30">
      <c r="A95" s="119" t="s">
        <v>55</v>
      </c>
      <c r="B95" s="120">
        <v>1793698</v>
      </c>
      <c r="C95" s="120"/>
      <c r="D95" s="120">
        <v>2117995</v>
      </c>
      <c r="E95" s="82"/>
      <c r="F95" s="82"/>
    </row>
    <row r="96" spans="1:6" ht="30">
      <c r="A96" s="119" t="s">
        <v>56</v>
      </c>
      <c r="B96" s="120"/>
      <c r="C96" s="120"/>
      <c r="D96" s="120"/>
      <c r="E96" s="82"/>
      <c r="F96" s="82"/>
    </row>
    <row r="97" spans="1:6" ht="30">
      <c r="A97" s="119" t="s">
        <v>57</v>
      </c>
      <c r="B97" s="120"/>
      <c r="C97" s="120"/>
      <c r="D97" s="120"/>
      <c r="E97" s="82"/>
      <c r="F97" s="82"/>
    </row>
    <row r="98" spans="1:6" ht="15">
      <c r="A98" s="119" t="s">
        <v>58</v>
      </c>
      <c r="B98" s="120"/>
      <c r="C98" s="120"/>
      <c r="D98" s="120"/>
      <c r="E98" s="82"/>
      <c r="F98" s="82"/>
    </row>
    <row r="99" spans="1:6" ht="15">
      <c r="A99" s="119" t="s">
        <v>59</v>
      </c>
      <c r="B99" s="120"/>
      <c r="C99" s="120"/>
      <c r="D99" s="120"/>
      <c r="E99" s="82"/>
      <c r="F99" s="82"/>
    </row>
    <row r="100" spans="1:6" ht="30">
      <c r="A100" s="119" t="s">
        <v>60</v>
      </c>
      <c r="B100" s="120"/>
      <c r="C100" s="120"/>
      <c r="D100" s="120"/>
      <c r="E100" s="82"/>
      <c r="F100" s="82"/>
    </row>
    <row r="101" spans="1:6" ht="30">
      <c r="A101" s="119" t="s">
        <v>61</v>
      </c>
      <c r="B101" s="120"/>
      <c r="C101" s="120"/>
      <c r="D101" s="120"/>
      <c r="E101" s="82"/>
      <c r="F101" s="82"/>
    </row>
    <row r="102" spans="1:6" ht="15">
      <c r="A102" s="121" t="s">
        <v>62</v>
      </c>
      <c r="B102" s="122">
        <v>1793698</v>
      </c>
      <c r="C102" s="122"/>
      <c r="D102" s="122">
        <v>2277995</v>
      </c>
      <c r="E102" s="82"/>
      <c r="F102" s="82"/>
    </row>
    <row r="103" spans="1:6" ht="30">
      <c r="A103" s="119" t="s">
        <v>63</v>
      </c>
      <c r="B103" s="120"/>
      <c r="C103" s="120"/>
      <c r="D103" s="120"/>
      <c r="E103" s="82"/>
      <c r="F103" s="82"/>
    </row>
    <row r="104" spans="1:6" ht="30">
      <c r="A104" s="119" t="s">
        <v>64</v>
      </c>
      <c r="B104" s="120"/>
      <c r="C104" s="120"/>
      <c r="D104" s="120"/>
      <c r="E104" s="82"/>
      <c r="F104" s="82"/>
    </row>
    <row r="105" spans="1:6" ht="30">
      <c r="A105" s="119" t="s">
        <v>65</v>
      </c>
      <c r="B105" s="120"/>
      <c r="C105" s="120"/>
      <c r="D105" s="120"/>
      <c r="E105" s="82"/>
      <c r="F105" s="82"/>
    </row>
    <row r="106" spans="1:6" ht="30">
      <c r="A106" s="119" t="s">
        <v>66</v>
      </c>
      <c r="B106" s="120"/>
      <c r="C106" s="120"/>
      <c r="D106" s="120"/>
      <c r="E106" s="82"/>
      <c r="F106" s="82"/>
    </row>
    <row r="107" spans="1:6" ht="30">
      <c r="A107" s="119" t="s">
        <v>67</v>
      </c>
      <c r="B107" s="120"/>
      <c r="C107" s="120"/>
      <c r="D107" s="120"/>
      <c r="E107" s="82"/>
      <c r="F107" s="82"/>
    </row>
    <row r="108" spans="1:6" ht="30">
      <c r="A108" s="119" t="s">
        <v>68</v>
      </c>
      <c r="B108" s="120"/>
      <c r="C108" s="120"/>
      <c r="D108" s="120"/>
      <c r="E108" s="82"/>
      <c r="F108" s="82"/>
    </row>
    <row r="109" spans="1:6" ht="30">
      <c r="A109" s="119" t="s">
        <v>69</v>
      </c>
      <c r="B109" s="120"/>
      <c r="C109" s="120"/>
      <c r="D109" s="120"/>
      <c r="E109" s="82"/>
      <c r="F109" s="82"/>
    </row>
    <row r="110" spans="1:6" ht="30">
      <c r="A110" s="119" t="s">
        <v>70</v>
      </c>
      <c r="B110" s="120"/>
      <c r="C110" s="120"/>
      <c r="D110" s="120"/>
      <c r="E110" s="82"/>
      <c r="F110" s="82"/>
    </row>
    <row r="111" spans="1:6" ht="30">
      <c r="A111" s="119" t="s">
        <v>71</v>
      </c>
      <c r="B111" s="120"/>
      <c r="C111" s="120"/>
      <c r="D111" s="120"/>
      <c r="E111" s="82"/>
      <c r="F111" s="82"/>
    </row>
    <row r="112" spans="1:6" ht="15">
      <c r="A112" s="121" t="s">
        <v>72</v>
      </c>
      <c r="B112" s="122"/>
      <c r="C112" s="122"/>
      <c r="D112" s="122"/>
      <c r="E112" s="82"/>
      <c r="F112" s="82"/>
    </row>
    <row r="113" spans="1:6" ht="15">
      <c r="A113" s="119" t="s">
        <v>73</v>
      </c>
      <c r="B113" s="120">
        <v>105469</v>
      </c>
      <c r="C113" s="120"/>
      <c r="D113" s="120">
        <v>889615</v>
      </c>
      <c r="E113" s="82"/>
      <c r="F113" s="82"/>
    </row>
    <row r="114" spans="1:6" ht="30">
      <c r="A114" s="119" t="s">
        <v>74</v>
      </c>
      <c r="B114" s="120"/>
      <c r="C114" s="120"/>
      <c r="D114" s="120"/>
      <c r="E114" s="82"/>
      <c r="F114" s="82"/>
    </row>
    <row r="115" spans="1:6" ht="15">
      <c r="A115" s="119" t="s">
        <v>75</v>
      </c>
      <c r="B115" s="120"/>
      <c r="C115" s="120"/>
      <c r="D115" s="120"/>
      <c r="E115" s="82"/>
      <c r="F115" s="82"/>
    </row>
    <row r="116" spans="1:6" ht="15">
      <c r="A116" s="119" t="s">
        <v>76</v>
      </c>
      <c r="B116" s="120"/>
      <c r="C116" s="120"/>
      <c r="D116" s="120"/>
      <c r="E116" s="82"/>
      <c r="F116" s="82"/>
    </row>
    <row r="117" spans="1:6" ht="30">
      <c r="A117" s="119" t="s">
        <v>77</v>
      </c>
      <c r="B117" s="120"/>
      <c r="C117" s="120"/>
      <c r="D117" s="120"/>
      <c r="E117" s="82"/>
      <c r="F117" s="82"/>
    </row>
    <row r="118" spans="1:6" ht="30">
      <c r="A118" s="119" t="s">
        <v>78</v>
      </c>
      <c r="B118" s="120"/>
      <c r="C118" s="120"/>
      <c r="D118" s="120"/>
      <c r="E118" s="82"/>
      <c r="F118" s="82"/>
    </row>
    <row r="119" spans="1:6" ht="30">
      <c r="A119" s="119" t="s">
        <v>79</v>
      </c>
      <c r="B119" s="120"/>
      <c r="C119" s="120"/>
      <c r="D119" s="120"/>
      <c r="E119" s="82"/>
      <c r="F119" s="82"/>
    </row>
    <row r="120" spans="1:6" ht="15">
      <c r="A120" s="121" t="s">
        <v>80</v>
      </c>
      <c r="B120" s="120">
        <v>105469</v>
      </c>
      <c r="C120" s="120"/>
      <c r="D120" s="120">
        <v>889615</v>
      </c>
      <c r="E120" s="82"/>
      <c r="F120" s="82"/>
    </row>
    <row r="121" spans="1:6" ht="15">
      <c r="A121" s="121" t="s">
        <v>81</v>
      </c>
      <c r="B121" s="122">
        <v>1899167</v>
      </c>
      <c r="C121" s="122"/>
      <c r="D121" s="122">
        <v>3167610</v>
      </c>
      <c r="E121" s="82"/>
      <c r="F121" s="82"/>
    </row>
    <row r="122" spans="1:6" ht="15">
      <c r="A122" s="121" t="s">
        <v>82</v>
      </c>
      <c r="B122" s="122"/>
      <c r="C122" s="122"/>
      <c r="D122" s="122"/>
      <c r="E122" s="82"/>
      <c r="F122" s="82"/>
    </row>
    <row r="123" spans="1:6" ht="25.5">
      <c r="A123" s="121" t="s">
        <v>83</v>
      </c>
      <c r="B123" s="122"/>
      <c r="C123" s="122"/>
      <c r="D123" s="122"/>
      <c r="E123" s="82"/>
      <c r="F123" s="82"/>
    </row>
    <row r="124" spans="1:6" ht="15">
      <c r="A124" s="119" t="s">
        <v>84</v>
      </c>
      <c r="B124" s="120"/>
      <c r="C124" s="120"/>
      <c r="D124" s="120"/>
      <c r="E124" s="82"/>
      <c r="F124" s="82"/>
    </row>
    <row r="125" spans="1:6" ht="15">
      <c r="A125" s="119" t="s">
        <v>85</v>
      </c>
      <c r="B125" s="120"/>
      <c r="C125" s="120"/>
      <c r="D125" s="120">
        <v>2277995</v>
      </c>
      <c r="E125" s="82"/>
      <c r="F125" s="82"/>
    </row>
    <row r="126" spans="1:6" ht="15">
      <c r="A126" s="119" t="s">
        <v>86</v>
      </c>
      <c r="B126" s="120"/>
      <c r="C126" s="120"/>
      <c r="D126" s="120"/>
      <c r="E126" s="82"/>
      <c r="F126" s="82"/>
    </row>
    <row r="127" spans="1:6" ht="15">
      <c r="A127" s="121" t="s">
        <v>87</v>
      </c>
      <c r="B127" s="122"/>
      <c r="C127" s="122"/>
      <c r="D127" s="122">
        <v>2277995</v>
      </c>
      <c r="E127" s="82"/>
      <c r="F127" s="82"/>
    </row>
    <row r="128" spans="1:6" ht="15">
      <c r="A128" s="123" t="s">
        <v>88</v>
      </c>
      <c r="B128" s="124">
        <v>5984064</v>
      </c>
      <c r="C128" s="124"/>
      <c r="D128" s="124">
        <v>4546119</v>
      </c>
      <c r="E128" s="82"/>
      <c r="F128" s="82"/>
    </row>
    <row r="129" spans="1:6" ht="15">
      <c r="A129" s="82"/>
      <c r="B129" s="82"/>
      <c r="C129" s="82"/>
      <c r="D129" s="82"/>
      <c r="E129" s="82"/>
      <c r="F129" s="82"/>
    </row>
    <row r="130" spans="1:6" ht="15">
      <c r="A130" s="82"/>
      <c r="B130" s="82"/>
      <c r="C130" s="82"/>
      <c r="D130" s="82"/>
      <c r="E130" s="82"/>
      <c r="F130" s="82"/>
    </row>
    <row r="131" spans="1:6" ht="15">
      <c r="A131" s="82"/>
      <c r="B131" s="82"/>
      <c r="C131" s="82"/>
      <c r="D131" s="82"/>
      <c r="E131" s="82"/>
      <c r="F131" s="82"/>
    </row>
    <row r="132" spans="1:6" ht="15">
      <c r="A132" s="82"/>
      <c r="B132" s="82"/>
      <c r="C132" s="82"/>
      <c r="D132" s="82"/>
      <c r="E132" s="82"/>
      <c r="F132" s="82"/>
    </row>
    <row r="133" spans="1:6" ht="15">
      <c r="A133" s="82"/>
      <c r="B133" s="82"/>
      <c r="C133" s="82"/>
      <c r="D133" s="82"/>
      <c r="E133" s="82"/>
      <c r="F133" s="82"/>
    </row>
    <row r="134" spans="1:6" ht="15">
      <c r="A134" s="82"/>
      <c r="B134" s="82"/>
      <c r="C134" s="82"/>
      <c r="D134" s="82"/>
      <c r="E134" s="82"/>
      <c r="F134" s="82"/>
    </row>
    <row r="135" spans="1:6" ht="15">
      <c r="A135" s="82"/>
      <c r="B135" s="82"/>
      <c r="C135" s="82"/>
      <c r="D135" s="82"/>
      <c r="E135" s="82"/>
      <c r="F135" s="82"/>
    </row>
    <row r="136" spans="1:6" ht="15">
      <c r="A136" s="82"/>
      <c r="B136" s="82"/>
      <c r="C136" s="82"/>
      <c r="D136" s="82"/>
      <c r="E136" s="82"/>
      <c r="F136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4" ht="15.75">
      <c r="A1" s="222" t="s">
        <v>952</v>
      </c>
      <c r="B1" s="222"/>
      <c r="C1" s="222"/>
      <c r="D1" s="222"/>
    </row>
    <row r="2" spans="1:6" ht="27" customHeight="1">
      <c r="A2" s="221" t="s">
        <v>885</v>
      </c>
      <c r="B2" s="220"/>
      <c r="C2" s="220"/>
      <c r="D2" s="220"/>
      <c r="E2" s="140"/>
      <c r="F2" s="117"/>
    </row>
    <row r="3" spans="1:6" ht="25.5" customHeight="1">
      <c r="A3" s="221" t="s">
        <v>891</v>
      </c>
      <c r="B3" s="260"/>
      <c r="C3" s="260"/>
      <c r="D3" s="260"/>
      <c r="E3" s="64"/>
      <c r="F3" s="117"/>
    </row>
    <row r="5" spans="1:6" ht="15">
      <c r="A5" s="82" t="s">
        <v>508</v>
      </c>
      <c r="B5" s="82"/>
      <c r="C5" s="82"/>
      <c r="D5" s="82"/>
      <c r="E5" s="82"/>
      <c r="F5" s="82"/>
    </row>
    <row r="6" spans="1:6" ht="38.25">
      <c r="A6" s="87" t="s">
        <v>594</v>
      </c>
      <c r="B6" s="136" t="s">
        <v>889</v>
      </c>
      <c r="C6" s="136" t="s">
        <v>806</v>
      </c>
      <c r="D6" s="136" t="s">
        <v>890</v>
      </c>
      <c r="E6" s="82"/>
      <c r="F6" s="82"/>
    </row>
    <row r="7" spans="1:6" ht="15">
      <c r="A7" s="121" t="s">
        <v>848</v>
      </c>
      <c r="B7" s="83"/>
      <c r="C7" s="83"/>
      <c r="D7" s="83"/>
      <c r="E7" s="82"/>
      <c r="F7" s="82"/>
    </row>
    <row r="8" spans="1:6" ht="15">
      <c r="A8" s="119" t="s">
        <v>849</v>
      </c>
      <c r="B8" s="120"/>
      <c r="C8" s="120"/>
      <c r="D8" s="120"/>
      <c r="E8" s="82"/>
      <c r="F8" s="82"/>
    </row>
    <row r="9" spans="1:6" ht="15">
      <c r="A9" s="119" t="s">
        <v>850</v>
      </c>
      <c r="B9" s="120"/>
      <c r="C9" s="120"/>
      <c r="D9" s="120"/>
      <c r="E9" s="82"/>
      <c r="F9" s="82"/>
    </row>
    <row r="10" spans="1:6" ht="15">
      <c r="A10" s="119" t="s">
        <v>851</v>
      </c>
      <c r="B10" s="120"/>
      <c r="C10" s="120"/>
      <c r="D10" s="120"/>
      <c r="E10" s="82"/>
      <c r="F10" s="82"/>
    </row>
    <row r="11" spans="1:6" ht="15">
      <c r="A11" s="121" t="s">
        <v>852</v>
      </c>
      <c r="B11" s="122"/>
      <c r="C11" s="122"/>
      <c r="D11" s="122"/>
      <c r="E11" s="82"/>
      <c r="F11" s="82"/>
    </row>
    <row r="12" spans="1:6" ht="15">
      <c r="A12" s="119" t="s">
        <v>853</v>
      </c>
      <c r="B12" s="120"/>
      <c r="C12" s="120"/>
      <c r="D12" s="120"/>
      <c r="E12" s="82"/>
      <c r="F12" s="82"/>
    </row>
    <row r="13" spans="1:6" ht="15">
      <c r="A13" s="119" t="s">
        <v>854</v>
      </c>
      <c r="B13" s="120">
        <v>220879</v>
      </c>
      <c r="C13" s="120"/>
      <c r="D13" s="120">
        <v>544614</v>
      </c>
      <c r="E13" s="82"/>
      <c r="F13" s="82"/>
    </row>
    <row r="14" spans="1:6" ht="15">
      <c r="A14" s="119" t="s">
        <v>855</v>
      </c>
      <c r="B14" s="120"/>
      <c r="C14" s="120"/>
      <c r="D14" s="120"/>
      <c r="E14" s="82"/>
      <c r="F14" s="82"/>
    </row>
    <row r="15" spans="1:6" ht="15">
      <c r="A15" s="119" t="s">
        <v>856</v>
      </c>
      <c r="B15" s="120"/>
      <c r="C15" s="120"/>
      <c r="D15" s="120">
        <v>20470</v>
      </c>
      <c r="E15" s="82"/>
      <c r="F15" s="82"/>
    </row>
    <row r="16" spans="1:6" ht="15">
      <c r="A16" s="119" t="s">
        <v>857</v>
      </c>
      <c r="B16" s="120"/>
      <c r="C16" s="120"/>
      <c r="D16" s="120"/>
      <c r="E16" s="82"/>
      <c r="F16" s="82"/>
    </row>
    <row r="17" spans="1:6" ht="15">
      <c r="A17" s="121" t="s">
        <v>858</v>
      </c>
      <c r="B17" s="122">
        <v>220879</v>
      </c>
      <c r="C17" s="122"/>
      <c r="D17" s="122">
        <v>565084</v>
      </c>
      <c r="E17" s="82"/>
      <c r="F17" s="82"/>
    </row>
    <row r="18" spans="1:6" ht="15">
      <c r="A18" s="119" t="s">
        <v>859</v>
      </c>
      <c r="B18" s="120"/>
      <c r="C18" s="120"/>
      <c r="D18" s="120"/>
      <c r="E18" s="82"/>
      <c r="F18" s="82"/>
    </row>
    <row r="19" spans="1:6" ht="15">
      <c r="A19" s="119" t="s">
        <v>860</v>
      </c>
      <c r="B19" s="120"/>
      <c r="C19" s="120"/>
      <c r="D19" s="120"/>
      <c r="E19" s="82"/>
      <c r="F19" s="82"/>
    </row>
    <row r="20" spans="1:6" ht="15">
      <c r="A20" s="119" t="s">
        <v>861</v>
      </c>
      <c r="B20" s="120"/>
      <c r="C20" s="120"/>
      <c r="D20" s="120"/>
      <c r="E20" s="82"/>
      <c r="F20" s="82"/>
    </row>
    <row r="21" spans="1:6" ht="15">
      <c r="A21" s="121" t="s">
        <v>862</v>
      </c>
      <c r="B21" s="122"/>
      <c r="C21" s="122"/>
      <c r="D21" s="122"/>
      <c r="E21" s="82"/>
      <c r="F21" s="82"/>
    </row>
    <row r="22" spans="1:6" ht="15">
      <c r="A22" s="119" t="s">
        <v>863</v>
      </c>
      <c r="B22" s="120"/>
      <c r="C22" s="120"/>
      <c r="D22" s="120"/>
      <c r="E22" s="82"/>
      <c r="F22" s="82"/>
    </row>
    <row r="23" spans="1:6" ht="30">
      <c r="A23" s="119" t="s">
        <v>864</v>
      </c>
      <c r="B23" s="120"/>
      <c r="C23" s="120"/>
      <c r="D23" s="120"/>
      <c r="E23" s="82"/>
      <c r="F23" s="82"/>
    </row>
    <row r="24" spans="1:6" ht="15">
      <c r="A24" s="121" t="s">
        <v>865</v>
      </c>
      <c r="B24" s="122"/>
      <c r="C24" s="122"/>
      <c r="D24" s="122"/>
      <c r="E24" s="82"/>
      <c r="F24" s="82"/>
    </row>
    <row r="25" spans="1:6" ht="15">
      <c r="A25" s="121" t="s">
        <v>866</v>
      </c>
      <c r="B25" s="122">
        <v>220879</v>
      </c>
      <c r="C25" s="122"/>
      <c r="D25" s="122">
        <v>565084</v>
      </c>
      <c r="E25" s="82"/>
      <c r="F25" s="82"/>
    </row>
    <row r="26" spans="1:6" ht="15">
      <c r="A26" s="119" t="s">
        <v>867</v>
      </c>
      <c r="B26" s="120">
        <v>25823</v>
      </c>
      <c r="C26" s="120"/>
      <c r="D26" s="120">
        <v>25823</v>
      </c>
      <c r="E26" s="82"/>
      <c r="F26" s="82"/>
    </row>
    <row r="27" spans="1:6" ht="15">
      <c r="A27" s="119" t="s">
        <v>868</v>
      </c>
      <c r="B27" s="120"/>
      <c r="C27" s="120"/>
      <c r="D27" s="120"/>
      <c r="E27" s="82"/>
      <c r="F27" s="82"/>
    </row>
    <row r="28" spans="1:6" ht="15">
      <c r="A28" s="119" t="s">
        <v>869</v>
      </c>
      <c r="B28" s="120"/>
      <c r="C28" s="120"/>
      <c r="D28" s="120"/>
      <c r="E28" s="82"/>
      <c r="F28" s="82"/>
    </row>
    <row r="29" spans="1:6" ht="15">
      <c r="A29" s="119" t="s">
        <v>870</v>
      </c>
      <c r="B29" s="120"/>
      <c r="C29" s="120"/>
      <c r="D29" s="120"/>
      <c r="E29" s="82"/>
      <c r="F29" s="82"/>
    </row>
    <row r="30" spans="1:6" ht="15">
      <c r="A30" s="119" t="s">
        <v>871</v>
      </c>
      <c r="B30" s="120"/>
      <c r="C30" s="120"/>
      <c r="D30" s="120"/>
      <c r="E30" s="82"/>
      <c r="F30" s="82"/>
    </row>
    <row r="31" spans="1:6" ht="15">
      <c r="A31" s="121" t="s">
        <v>872</v>
      </c>
      <c r="B31" s="122">
        <v>25823</v>
      </c>
      <c r="C31" s="122"/>
      <c r="D31" s="122">
        <v>25823</v>
      </c>
      <c r="E31" s="82"/>
      <c r="F31" s="82"/>
    </row>
    <row r="32" spans="1:6" ht="15">
      <c r="A32" s="119" t="s">
        <v>873</v>
      </c>
      <c r="B32" s="120"/>
      <c r="C32" s="120"/>
      <c r="D32" s="120"/>
      <c r="E32" s="82"/>
      <c r="F32" s="82"/>
    </row>
    <row r="33" spans="1:6" ht="15">
      <c r="A33" s="119" t="s">
        <v>874</v>
      </c>
      <c r="B33" s="120"/>
      <c r="C33" s="120"/>
      <c r="D33" s="120"/>
      <c r="E33" s="82"/>
      <c r="F33" s="82"/>
    </row>
    <row r="34" spans="1:6" ht="15">
      <c r="A34" s="119" t="s">
        <v>875</v>
      </c>
      <c r="B34" s="120"/>
      <c r="C34" s="120"/>
      <c r="D34" s="120"/>
      <c r="E34" s="82"/>
      <c r="F34" s="82"/>
    </row>
    <row r="35" spans="1:6" ht="15">
      <c r="A35" s="119" t="s">
        <v>876</v>
      </c>
      <c r="B35" s="120"/>
      <c r="C35" s="120"/>
      <c r="D35" s="120"/>
      <c r="E35" s="82"/>
      <c r="F35" s="82"/>
    </row>
    <row r="36" spans="1:6" ht="15">
      <c r="A36" s="119" t="s">
        <v>877</v>
      </c>
      <c r="B36" s="120"/>
      <c r="C36" s="120"/>
      <c r="D36" s="120"/>
      <c r="E36" s="82"/>
      <c r="F36" s="82"/>
    </row>
    <row r="37" spans="1:6" ht="15">
      <c r="A37" s="119" t="s">
        <v>878</v>
      </c>
      <c r="B37" s="120"/>
      <c r="C37" s="120"/>
      <c r="D37" s="120"/>
      <c r="E37" s="82"/>
      <c r="F37" s="82"/>
    </row>
    <row r="38" spans="1:6" ht="15">
      <c r="A38" s="119" t="s">
        <v>879</v>
      </c>
      <c r="B38" s="120"/>
      <c r="C38" s="120"/>
      <c r="D38" s="120"/>
      <c r="E38" s="82"/>
      <c r="F38" s="82"/>
    </row>
    <row r="39" spans="1:6" ht="15">
      <c r="A39" s="121" t="s">
        <v>880</v>
      </c>
      <c r="B39" s="122"/>
      <c r="C39" s="122"/>
      <c r="D39" s="122"/>
      <c r="E39" s="82"/>
      <c r="F39" s="82"/>
    </row>
    <row r="40" spans="1:6" ht="15">
      <c r="A40" s="121" t="s">
        <v>0</v>
      </c>
      <c r="B40" s="122">
        <v>25823</v>
      </c>
      <c r="C40" s="122"/>
      <c r="D40" s="122">
        <v>25823</v>
      </c>
      <c r="E40" s="82"/>
      <c r="F40" s="82"/>
    </row>
    <row r="41" spans="1:6" ht="15">
      <c r="A41" s="119" t="s">
        <v>1</v>
      </c>
      <c r="B41" s="120"/>
      <c r="C41" s="120"/>
      <c r="D41" s="120"/>
      <c r="E41" s="82"/>
      <c r="F41" s="82"/>
    </row>
    <row r="42" spans="1:6" ht="15">
      <c r="A42" s="119" t="s">
        <v>2</v>
      </c>
      <c r="B42" s="120">
        <v>157630</v>
      </c>
      <c r="C42" s="120"/>
      <c r="D42" s="120">
        <v>14460</v>
      </c>
      <c r="E42" s="82"/>
      <c r="F42" s="82"/>
    </row>
    <row r="43" spans="1:6" ht="15">
      <c r="A43" s="119" t="s">
        <v>3</v>
      </c>
      <c r="B43" s="120">
        <v>806425</v>
      </c>
      <c r="C43" s="120"/>
      <c r="D43" s="120">
        <v>527218</v>
      </c>
      <c r="E43" s="82"/>
      <c r="F43" s="82"/>
    </row>
    <row r="44" spans="1:6" ht="15">
      <c r="A44" s="119" t="s">
        <v>4</v>
      </c>
      <c r="B44" s="120"/>
      <c r="C44" s="120"/>
      <c r="D44" s="120"/>
      <c r="E44" s="82"/>
      <c r="F44" s="82"/>
    </row>
    <row r="45" spans="1:6" ht="15">
      <c r="A45" s="119" t="s">
        <v>5</v>
      </c>
      <c r="B45" s="120"/>
      <c r="C45" s="120"/>
      <c r="D45" s="120"/>
      <c r="E45" s="82"/>
      <c r="F45" s="82"/>
    </row>
    <row r="46" spans="1:6" ht="15">
      <c r="A46" s="121" t="s">
        <v>6</v>
      </c>
      <c r="B46" s="122">
        <v>964055</v>
      </c>
      <c r="C46" s="122"/>
      <c r="D46" s="122">
        <v>841678</v>
      </c>
      <c r="E46" s="82"/>
      <c r="F46" s="82"/>
    </row>
    <row r="47" spans="1:6" ht="30">
      <c r="A47" s="119" t="s">
        <v>7</v>
      </c>
      <c r="B47" s="120"/>
      <c r="C47" s="120"/>
      <c r="D47" s="120"/>
      <c r="E47" s="82"/>
      <c r="F47" s="82"/>
    </row>
    <row r="48" spans="1:6" ht="30">
      <c r="A48" s="119" t="s">
        <v>8</v>
      </c>
      <c r="B48" s="120"/>
      <c r="C48" s="120"/>
      <c r="D48" s="120"/>
      <c r="E48" s="82"/>
      <c r="F48" s="82"/>
    </row>
    <row r="49" spans="1:6" ht="30">
      <c r="A49" s="119" t="s">
        <v>9</v>
      </c>
      <c r="B49" s="120"/>
      <c r="C49" s="120"/>
      <c r="D49" s="120"/>
      <c r="E49" s="82"/>
      <c r="F49" s="82"/>
    </row>
    <row r="50" spans="1:6" ht="15">
      <c r="A50" s="119" t="s">
        <v>10</v>
      </c>
      <c r="B50" s="120"/>
      <c r="C50" s="120"/>
      <c r="D50" s="120"/>
      <c r="E50" s="82"/>
      <c r="F50" s="82"/>
    </row>
    <row r="51" spans="1:6" ht="30">
      <c r="A51" s="119" t="s">
        <v>11</v>
      </c>
      <c r="B51" s="120"/>
      <c r="C51" s="120"/>
      <c r="D51" s="120"/>
      <c r="E51" s="82"/>
      <c r="F51" s="82"/>
    </row>
    <row r="52" spans="1:6" ht="30">
      <c r="A52" s="119" t="s">
        <v>12</v>
      </c>
      <c r="B52" s="120"/>
      <c r="C52" s="120"/>
      <c r="D52" s="120"/>
      <c r="E52" s="82"/>
      <c r="F52" s="82"/>
    </row>
    <row r="53" spans="1:6" ht="30">
      <c r="A53" s="119" t="s">
        <v>13</v>
      </c>
      <c r="B53" s="120"/>
      <c r="C53" s="120"/>
      <c r="D53" s="120"/>
      <c r="E53" s="82"/>
      <c r="F53" s="82"/>
    </row>
    <row r="54" spans="1:6" ht="30">
      <c r="A54" s="119" t="s">
        <v>14</v>
      </c>
      <c r="B54" s="120"/>
      <c r="C54" s="120"/>
      <c r="D54" s="120"/>
      <c r="E54" s="82"/>
      <c r="F54" s="82"/>
    </row>
    <row r="55" spans="1:6" ht="15">
      <c r="A55" s="121" t="s">
        <v>15</v>
      </c>
      <c r="B55" s="122"/>
      <c r="C55" s="122"/>
      <c r="D55" s="122"/>
      <c r="E55" s="82"/>
      <c r="F55" s="82"/>
    </row>
    <row r="56" spans="1:6" ht="30">
      <c r="A56" s="119" t="s">
        <v>16</v>
      </c>
      <c r="B56" s="120"/>
      <c r="C56" s="120"/>
      <c r="D56" s="120"/>
      <c r="E56" s="82"/>
      <c r="F56" s="82"/>
    </row>
    <row r="57" spans="1:6" ht="30">
      <c r="A57" s="119" t="s">
        <v>17</v>
      </c>
      <c r="B57" s="120"/>
      <c r="C57" s="120"/>
      <c r="D57" s="120"/>
      <c r="E57" s="82"/>
      <c r="F57" s="82"/>
    </row>
    <row r="58" spans="1:6" ht="30">
      <c r="A58" s="119" t="s">
        <v>18</v>
      </c>
      <c r="B58" s="120"/>
      <c r="C58" s="120"/>
      <c r="D58" s="120"/>
      <c r="E58" s="82"/>
      <c r="F58" s="82"/>
    </row>
    <row r="59" spans="1:6" ht="30">
      <c r="A59" s="119" t="s">
        <v>19</v>
      </c>
      <c r="B59" s="120"/>
      <c r="C59" s="120"/>
      <c r="D59" s="120"/>
      <c r="E59" s="82"/>
      <c r="F59" s="82"/>
    </row>
    <row r="60" spans="1:6" ht="30">
      <c r="A60" s="119" t="s">
        <v>20</v>
      </c>
      <c r="B60" s="120"/>
      <c r="C60" s="120"/>
      <c r="D60" s="120"/>
      <c r="E60" s="82"/>
      <c r="F60" s="82"/>
    </row>
    <row r="61" spans="1:6" ht="30">
      <c r="A61" s="119" t="s">
        <v>21</v>
      </c>
      <c r="B61" s="120"/>
      <c r="C61" s="120"/>
      <c r="D61" s="120"/>
      <c r="E61" s="82"/>
      <c r="F61" s="82"/>
    </row>
    <row r="62" spans="1:6" ht="30">
      <c r="A62" s="119" t="s">
        <v>22</v>
      </c>
      <c r="B62" s="120"/>
      <c r="C62" s="120"/>
      <c r="D62" s="120"/>
      <c r="E62" s="82"/>
      <c r="F62" s="82"/>
    </row>
    <row r="63" spans="1:6" ht="30">
      <c r="A63" s="119" t="s">
        <v>23</v>
      </c>
      <c r="B63" s="120"/>
      <c r="C63" s="120"/>
      <c r="D63" s="120"/>
      <c r="E63" s="82"/>
      <c r="F63" s="82"/>
    </row>
    <row r="64" spans="1:6" ht="15">
      <c r="A64" s="121" t="s">
        <v>24</v>
      </c>
      <c r="B64" s="122"/>
      <c r="C64" s="122"/>
      <c r="D64" s="122"/>
      <c r="E64" s="82"/>
      <c r="F64" s="82"/>
    </row>
    <row r="65" spans="1:6" ht="15">
      <c r="A65" s="119" t="s">
        <v>25</v>
      </c>
      <c r="B65" s="120"/>
      <c r="C65" s="120"/>
      <c r="D65" s="120">
        <v>15664</v>
      </c>
      <c r="E65" s="82"/>
      <c r="F65" s="82"/>
    </row>
    <row r="66" spans="1:6" ht="15">
      <c r="A66" s="119" t="s">
        <v>26</v>
      </c>
      <c r="B66" s="120"/>
      <c r="C66" s="120"/>
      <c r="D66" s="120"/>
      <c r="E66" s="82"/>
      <c r="F66" s="82"/>
    </row>
    <row r="67" spans="1:6" ht="15">
      <c r="A67" s="119" t="s">
        <v>27</v>
      </c>
      <c r="B67" s="120"/>
      <c r="C67" s="120"/>
      <c r="D67" s="120"/>
      <c r="E67" s="82"/>
      <c r="F67" s="82"/>
    </row>
    <row r="68" spans="1:6" ht="15">
      <c r="A68" s="119" t="s">
        <v>28</v>
      </c>
      <c r="B68" s="120"/>
      <c r="C68" s="120"/>
      <c r="D68" s="120"/>
      <c r="E68" s="82"/>
      <c r="F68" s="82"/>
    </row>
    <row r="69" spans="1:6" ht="15">
      <c r="A69" s="119" t="s">
        <v>29</v>
      </c>
      <c r="B69" s="120"/>
      <c r="C69" s="120"/>
      <c r="D69" s="120">
        <v>15664</v>
      </c>
      <c r="E69" s="82"/>
      <c r="F69" s="82"/>
    </row>
    <row r="70" spans="1:6" ht="15">
      <c r="A70" s="119" t="s">
        <v>30</v>
      </c>
      <c r="B70" s="120"/>
      <c r="C70" s="120"/>
      <c r="D70" s="120"/>
      <c r="E70" s="82"/>
      <c r="F70" s="82"/>
    </row>
    <row r="71" spans="1:6" ht="30">
      <c r="A71" s="119" t="s">
        <v>31</v>
      </c>
      <c r="B71" s="120"/>
      <c r="C71" s="120"/>
      <c r="D71" s="120"/>
      <c r="E71" s="82"/>
      <c r="F71" s="82"/>
    </row>
    <row r="72" spans="1:6" ht="15">
      <c r="A72" s="119" t="s">
        <v>32</v>
      </c>
      <c r="B72" s="120"/>
      <c r="C72" s="120"/>
      <c r="D72" s="120"/>
      <c r="E72" s="82"/>
      <c r="F72" s="82"/>
    </row>
    <row r="73" spans="1:6" ht="15">
      <c r="A73" s="119" t="s">
        <v>33</v>
      </c>
      <c r="B73" s="120"/>
      <c r="C73" s="120"/>
      <c r="D73" s="120"/>
      <c r="E73" s="82"/>
      <c r="F73" s="82"/>
    </row>
    <row r="74" spans="1:6" ht="30">
      <c r="A74" s="119" t="s">
        <v>34</v>
      </c>
      <c r="B74" s="120"/>
      <c r="C74" s="120"/>
      <c r="D74" s="120"/>
      <c r="E74" s="82"/>
      <c r="F74" s="82"/>
    </row>
    <row r="75" spans="1:6" ht="30">
      <c r="A75" s="119" t="s">
        <v>35</v>
      </c>
      <c r="B75" s="120"/>
      <c r="C75" s="120"/>
      <c r="D75" s="120"/>
      <c r="E75" s="82"/>
      <c r="F75" s="82"/>
    </row>
    <row r="76" spans="1:6" ht="30">
      <c r="A76" s="119" t="s">
        <v>36</v>
      </c>
      <c r="B76" s="120"/>
      <c r="C76" s="120"/>
      <c r="D76" s="120"/>
      <c r="E76" s="82"/>
      <c r="F76" s="82"/>
    </row>
    <row r="77" spans="1:6" ht="15">
      <c r="A77" s="121" t="s">
        <v>37</v>
      </c>
      <c r="B77" s="122"/>
      <c r="C77" s="122"/>
      <c r="D77" s="122">
        <v>15664</v>
      </c>
      <c r="E77" s="82"/>
      <c r="F77" s="82"/>
    </row>
    <row r="78" spans="1:6" ht="15">
      <c r="A78" s="121" t="s">
        <v>38</v>
      </c>
      <c r="B78" s="122"/>
      <c r="C78" s="122"/>
      <c r="D78" s="122">
        <v>15664</v>
      </c>
      <c r="E78" s="82"/>
      <c r="F78" s="82"/>
    </row>
    <row r="79" spans="1:6" ht="15">
      <c r="A79" s="121" t="s">
        <v>39</v>
      </c>
      <c r="B79" s="122">
        <v>142243</v>
      </c>
      <c r="C79" s="122"/>
      <c r="D79" s="122">
        <v>25950</v>
      </c>
      <c r="E79" s="82"/>
      <c r="F79" s="82"/>
    </row>
    <row r="80" spans="1:6" ht="15">
      <c r="A80" s="119" t="s">
        <v>40</v>
      </c>
      <c r="B80" s="120"/>
      <c r="C80" s="120"/>
      <c r="D80" s="120"/>
      <c r="E80" s="82"/>
      <c r="F80" s="82"/>
    </row>
    <row r="81" spans="1:6" ht="15">
      <c r="A81" s="119" t="s">
        <v>41</v>
      </c>
      <c r="B81" s="120"/>
      <c r="C81" s="120"/>
      <c r="D81" s="120"/>
      <c r="E81" s="82"/>
      <c r="F81" s="82"/>
    </row>
    <row r="82" spans="1:6" ht="15">
      <c r="A82" s="119" t="s">
        <v>42</v>
      </c>
      <c r="B82" s="120"/>
      <c r="C82" s="120"/>
      <c r="D82" s="120"/>
      <c r="E82" s="82"/>
      <c r="F82" s="82"/>
    </row>
    <row r="83" spans="1:6" ht="15">
      <c r="A83" s="121" t="s">
        <v>43</v>
      </c>
      <c r="B83" s="122"/>
      <c r="C83" s="122"/>
      <c r="D83" s="122"/>
      <c r="E83" s="82"/>
      <c r="F83" s="82"/>
    </row>
    <row r="84" spans="1:6" ht="15">
      <c r="A84" s="123" t="s">
        <v>44</v>
      </c>
      <c r="B84" s="124">
        <v>1353000</v>
      </c>
      <c r="C84" s="124"/>
      <c r="D84" s="124">
        <v>2150520</v>
      </c>
      <c r="E84" s="82"/>
      <c r="F84" s="82"/>
    </row>
    <row r="85" spans="1:6" ht="15">
      <c r="A85" s="121" t="s">
        <v>45</v>
      </c>
      <c r="B85" s="83"/>
      <c r="C85" s="83"/>
      <c r="D85" s="83"/>
      <c r="E85" s="82"/>
      <c r="F85" s="82"/>
    </row>
    <row r="86" spans="1:6" ht="15">
      <c r="A86" s="119" t="s">
        <v>46</v>
      </c>
      <c r="B86" s="120">
        <v>1361322</v>
      </c>
      <c r="C86" s="120"/>
      <c r="D86" s="120">
        <v>1361322</v>
      </c>
      <c r="E86" s="82"/>
      <c r="F86" s="82"/>
    </row>
    <row r="87" spans="1:6" ht="15">
      <c r="A87" s="119" t="s">
        <v>47</v>
      </c>
      <c r="B87" s="120"/>
      <c r="C87" s="120"/>
      <c r="D87" s="120"/>
      <c r="E87" s="82"/>
      <c r="F87" s="82"/>
    </row>
    <row r="88" spans="1:6" ht="15">
      <c r="A88" s="119" t="s">
        <v>48</v>
      </c>
      <c r="B88" s="120">
        <v>70646</v>
      </c>
      <c r="C88" s="120"/>
      <c r="D88" s="120">
        <v>70646</v>
      </c>
      <c r="E88" s="82"/>
      <c r="F88" s="82"/>
    </row>
    <row r="89" spans="1:6" ht="15">
      <c r="A89" s="119" t="s">
        <v>49</v>
      </c>
      <c r="B89" s="120">
        <v>-503038</v>
      </c>
      <c r="C89" s="120"/>
      <c r="D89" s="120">
        <v>-128038</v>
      </c>
      <c r="E89" s="82"/>
      <c r="F89" s="82"/>
    </row>
    <row r="90" spans="1:6" ht="15">
      <c r="A90" s="119" t="s">
        <v>50</v>
      </c>
      <c r="B90" s="120"/>
      <c r="C90" s="120"/>
      <c r="D90" s="120"/>
      <c r="E90" s="82"/>
      <c r="F90" s="82"/>
    </row>
    <row r="91" spans="1:6" ht="15">
      <c r="A91" s="119" t="s">
        <v>51</v>
      </c>
      <c r="B91" s="120">
        <v>375000</v>
      </c>
      <c r="C91" s="120"/>
      <c r="D91" s="120">
        <v>-661153</v>
      </c>
      <c r="E91" s="82"/>
      <c r="F91" s="82"/>
    </row>
    <row r="92" spans="1:6" ht="15">
      <c r="A92" s="121" t="s">
        <v>52</v>
      </c>
      <c r="B92" s="122">
        <v>1303930</v>
      </c>
      <c r="C92" s="122"/>
      <c r="D92" s="122">
        <v>642777</v>
      </c>
      <c r="E92" s="82"/>
      <c r="F92" s="82"/>
    </row>
    <row r="93" spans="1:6" ht="30">
      <c r="A93" s="119" t="s">
        <v>53</v>
      </c>
      <c r="B93" s="120"/>
      <c r="C93" s="120"/>
      <c r="D93" s="120"/>
      <c r="E93" s="82"/>
      <c r="F93" s="82"/>
    </row>
    <row r="94" spans="1:6" ht="30">
      <c r="A94" s="119" t="s">
        <v>54</v>
      </c>
      <c r="B94" s="120"/>
      <c r="C94" s="120"/>
      <c r="D94" s="120"/>
      <c r="E94" s="82"/>
      <c r="F94" s="82"/>
    </row>
    <row r="95" spans="1:6" ht="30">
      <c r="A95" s="119" t="s">
        <v>55</v>
      </c>
      <c r="B95" s="120">
        <v>49070</v>
      </c>
      <c r="C95" s="120"/>
      <c r="D95" s="120">
        <v>233460</v>
      </c>
      <c r="E95" s="82"/>
      <c r="F95" s="82"/>
    </row>
    <row r="96" spans="1:6" ht="30">
      <c r="A96" s="119" t="s">
        <v>56</v>
      </c>
      <c r="B96" s="120"/>
      <c r="C96" s="120"/>
      <c r="D96" s="120"/>
      <c r="E96" s="82"/>
      <c r="F96" s="82"/>
    </row>
    <row r="97" spans="1:6" ht="30">
      <c r="A97" s="119" t="s">
        <v>57</v>
      </c>
      <c r="B97" s="120"/>
      <c r="C97" s="120"/>
      <c r="D97" s="120"/>
      <c r="E97" s="82"/>
      <c r="F97" s="82"/>
    </row>
    <row r="98" spans="1:6" ht="15">
      <c r="A98" s="119" t="s">
        <v>58</v>
      </c>
      <c r="B98" s="120"/>
      <c r="C98" s="120"/>
      <c r="D98" s="120">
        <v>25997</v>
      </c>
      <c r="E98" s="82"/>
      <c r="F98" s="82"/>
    </row>
    <row r="99" spans="1:6" ht="15">
      <c r="A99" s="119" t="s">
        <v>59</v>
      </c>
      <c r="B99" s="120"/>
      <c r="C99" s="120"/>
      <c r="D99" s="120"/>
      <c r="E99" s="82"/>
      <c r="F99" s="82"/>
    </row>
    <row r="100" spans="1:6" ht="30">
      <c r="A100" s="119" t="s">
        <v>60</v>
      </c>
      <c r="B100" s="120"/>
      <c r="C100" s="120"/>
      <c r="D100" s="120"/>
      <c r="E100" s="82"/>
      <c r="F100" s="82"/>
    </row>
    <row r="101" spans="1:6" ht="30">
      <c r="A101" s="119" t="s">
        <v>61</v>
      </c>
      <c r="B101" s="120"/>
      <c r="C101" s="120"/>
      <c r="D101" s="120"/>
      <c r="E101" s="82"/>
      <c r="F101" s="82"/>
    </row>
    <row r="102" spans="1:6" ht="15">
      <c r="A102" s="121" t="s">
        <v>62</v>
      </c>
      <c r="B102" s="122">
        <v>49070</v>
      </c>
      <c r="C102" s="122"/>
      <c r="D102" s="122">
        <v>259457</v>
      </c>
      <c r="E102" s="82"/>
      <c r="F102" s="82"/>
    </row>
    <row r="103" spans="1:6" ht="30">
      <c r="A103" s="119" t="s">
        <v>63</v>
      </c>
      <c r="B103" s="120"/>
      <c r="C103" s="120"/>
      <c r="D103" s="120"/>
      <c r="E103" s="82"/>
      <c r="F103" s="82"/>
    </row>
    <row r="104" spans="1:6" ht="30">
      <c r="A104" s="119" t="s">
        <v>64</v>
      </c>
      <c r="B104" s="120"/>
      <c r="C104" s="120"/>
      <c r="D104" s="120"/>
      <c r="E104" s="82"/>
      <c r="F104" s="82"/>
    </row>
    <row r="105" spans="1:6" ht="30">
      <c r="A105" s="119" t="s">
        <v>65</v>
      </c>
      <c r="B105" s="120"/>
      <c r="C105" s="120"/>
      <c r="D105" s="120"/>
      <c r="E105" s="82"/>
      <c r="F105" s="82"/>
    </row>
    <row r="106" spans="1:6" ht="30">
      <c r="A106" s="119" t="s">
        <v>66</v>
      </c>
      <c r="B106" s="120"/>
      <c r="C106" s="120"/>
      <c r="D106" s="120"/>
      <c r="E106" s="82"/>
      <c r="F106" s="82"/>
    </row>
    <row r="107" spans="1:6" ht="30">
      <c r="A107" s="119" t="s">
        <v>67</v>
      </c>
      <c r="B107" s="120"/>
      <c r="C107" s="120"/>
      <c r="D107" s="120"/>
      <c r="E107" s="82"/>
      <c r="F107" s="82"/>
    </row>
    <row r="108" spans="1:6" ht="30">
      <c r="A108" s="119" t="s">
        <v>68</v>
      </c>
      <c r="B108" s="120"/>
      <c r="C108" s="120"/>
      <c r="D108" s="120"/>
      <c r="E108" s="82"/>
      <c r="F108" s="82"/>
    </row>
    <row r="109" spans="1:6" ht="30">
      <c r="A109" s="119" t="s">
        <v>69</v>
      </c>
      <c r="B109" s="120"/>
      <c r="C109" s="120"/>
      <c r="D109" s="120"/>
      <c r="E109" s="82"/>
      <c r="F109" s="82"/>
    </row>
    <row r="110" spans="1:6" ht="30">
      <c r="A110" s="119" t="s">
        <v>70</v>
      </c>
      <c r="B110" s="120"/>
      <c r="C110" s="120"/>
      <c r="D110" s="120"/>
      <c r="E110" s="82"/>
      <c r="F110" s="82"/>
    </row>
    <row r="111" spans="1:6" ht="30">
      <c r="A111" s="119" t="s">
        <v>71</v>
      </c>
      <c r="B111" s="120"/>
      <c r="C111" s="120"/>
      <c r="D111" s="120"/>
      <c r="E111" s="82"/>
      <c r="F111" s="82"/>
    </row>
    <row r="112" spans="1:6" ht="15">
      <c r="A112" s="121" t="s">
        <v>72</v>
      </c>
      <c r="B112" s="122"/>
      <c r="C112" s="122"/>
      <c r="D112" s="122"/>
      <c r="E112" s="82"/>
      <c r="F112" s="82"/>
    </row>
    <row r="113" spans="1:6" ht="15">
      <c r="A113" s="119" t="s">
        <v>73</v>
      </c>
      <c r="B113" s="120"/>
      <c r="C113" s="120"/>
      <c r="D113" s="120"/>
      <c r="E113" s="82"/>
      <c r="F113" s="82"/>
    </row>
    <row r="114" spans="1:6" ht="30">
      <c r="A114" s="119" t="s">
        <v>74</v>
      </c>
      <c r="B114" s="120"/>
      <c r="C114" s="120"/>
      <c r="D114" s="120"/>
      <c r="E114" s="82"/>
      <c r="F114" s="82"/>
    </row>
    <row r="115" spans="1:6" ht="15">
      <c r="A115" s="119" t="s">
        <v>75</v>
      </c>
      <c r="B115" s="120"/>
      <c r="C115" s="120"/>
      <c r="D115" s="120">
        <v>988829</v>
      </c>
      <c r="E115" s="82"/>
      <c r="F115" s="82"/>
    </row>
    <row r="116" spans="1:6" ht="15">
      <c r="A116" s="119" t="s">
        <v>76</v>
      </c>
      <c r="B116" s="120"/>
      <c r="C116" s="120"/>
      <c r="D116" s="120"/>
      <c r="E116" s="82"/>
      <c r="F116" s="82"/>
    </row>
    <row r="117" spans="1:6" ht="30">
      <c r="A117" s="119" t="s">
        <v>77</v>
      </c>
      <c r="B117" s="120"/>
      <c r="C117" s="120"/>
      <c r="D117" s="120"/>
      <c r="E117" s="82"/>
      <c r="F117" s="82"/>
    </row>
    <row r="118" spans="1:6" ht="30">
      <c r="A118" s="119" t="s">
        <v>78</v>
      </c>
      <c r="B118" s="120"/>
      <c r="C118" s="120"/>
      <c r="D118" s="120"/>
      <c r="E118" s="82"/>
      <c r="F118" s="82"/>
    </row>
    <row r="119" spans="1:6" ht="30">
      <c r="A119" s="119" t="s">
        <v>79</v>
      </c>
      <c r="B119" s="120"/>
      <c r="C119" s="120"/>
      <c r="D119" s="120"/>
      <c r="E119" s="82"/>
      <c r="F119" s="82"/>
    </row>
    <row r="120" spans="1:6" ht="15">
      <c r="A120" s="121" t="s">
        <v>80</v>
      </c>
      <c r="B120" s="120"/>
      <c r="C120" s="120"/>
      <c r="D120" s="120">
        <v>988829</v>
      </c>
      <c r="E120" s="82"/>
      <c r="F120" s="82"/>
    </row>
    <row r="121" spans="1:6" ht="15">
      <c r="A121" s="121" t="s">
        <v>81</v>
      </c>
      <c r="B121" s="122">
        <v>49070</v>
      </c>
      <c r="C121" s="122"/>
      <c r="D121" s="122">
        <v>1248286</v>
      </c>
      <c r="E121" s="82"/>
      <c r="F121" s="82"/>
    </row>
    <row r="122" spans="1:6" ht="15">
      <c r="A122" s="121" t="s">
        <v>82</v>
      </c>
      <c r="B122" s="122"/>
      <c r="C122" s="122"/>
      <c r="D122" s="122"/>
      <c r="E122" s="82"/>
      <c r="F122" s="82"/>
    </row>
    <row r="123" spans="1:6" ht="25.5">
      <c r="A123" s="121" t="s">
        <v>83</v>
      </c>
      <c r="B123" s="122"/>
      <c r="C123" s="122"/>
      <c r="D123" s="122"/>
      <c r="E123" s="82"/>
      <c r="F123" s="82"/>
    </row>
    <row r="124" spans="1:6" ht="15">
      <c r="A124" s="119" t="s">
        <v>84</v>
      </c>
      <c r="B124" s="120"/>
      <c r="C124" s="120"/>
      <c r="D124" s="120"/>
      <c r="E124" s="82"/>
      <c r="F124" s="82"/>
    </row>
    <row r="125" spans="1:6" ht="15">
      <c r="A125" s="119" t="s">
        <v>85</v>
      </c>
      <c r="B125" s="120"/>
      <c r="C125" s="120"/>
      <c r="D125" s="120">
        <v>259457</v>
      </c>
      <c r="E125" s="82"/>
      <c r="F125" s="82"/>
    </row>
    <row r="126" spans="1:6" ht="15">
      <c r="A126" s="119" t="s">
        <v>86</v>
      </c>
      <c r="B126" s="120"/>
      <c r="C126" s="120"/>
      <c r="D126" s="120"/>
      <c r="E126" s="82"/>
      <c r="F126" s="82"/>
    </row>
    <row r="127" spans="1:6" ht="15">
      <c r="A127" s="121" t="s">
        <v>87</v>
      </c>
      <c r="B127" s="122"/>
      <c r="C127" s="122"/>
      <c r="D127" s="122">
        <v>259457</v>
      </c>
      <c r="E127" s="82"/>
      <c r="F127" s="82"/>
    </row>
    <row r="128" spans="1:6" ht="15">
      <c r="A128" s="123" t="s">
        <v>88</v>
      </c>
      <c r="B128" s="124">
        <v>1353000</v>
      </c>
      <c r="C128" s="124"/>
      <c r="D128" s="124">
        <v>2150520</v>
      </c>
      <c r="E128" s="82"/>
      <c r="F128" s="82"/>
    </row>
    <row r="129" spans="1:6" ht="15">
      <c r="A129" s="82"/>
      <c r="B129" s="82"/>
      <c r="C129" s="82"/>
      <c r="D129" s="82"/>
      <c r="E129" s="82"/>
      <c r="F129" s="82"/>
    </row>
    <row r="130" spans="1:6" ht="15">
      <c r="A130" s="82"/>
      <c r="B130" s="82"/>
      <c r="C130" s="82"/>
      <c r="D130" s="82"/>
      <c r="E130" s="82"/>
      <c r="F130" s="82"/>
    </row>
    <row r="131" spans="1:6" ht="15">
      <c r="A131" s="82"/>
      <c r="B131" s="82"/>
      <c r="C131" s="82"/>
      <c r="D131" s="82"/>
      <c r="E131" s="82"/>
      <c r="F131" s="82"/>
    </row>
    <row r="132" spans="1:6" ht="15">
      <c r="A132" s="82"/>
      <c r="B132" s="82"/>
      <c r="C132" s="82"/>
      <c r="D132" s="82"/>
      <c r="E132" s="82"/>
      <c r="F132" s="82"/>
    </row>
    <row r="133" spans="1:6" ht="15">
      <c r="A133" s="82"/>
      <c r="B133" s="82"/>
      <c r="C133" s="82"/>
      <c r="D133" s="82"/>
      <c r="E133" s="82"/>
      <c r="F133" s="82"/>
    </row>
    <row r="134" spans="1:6" ht="15">
      <c r="A134" s="82"/>
      <c r="B134" s="82"/>
      <c r="C134" s="82"/>
      <c r="D134" s="82"/>
      <c r="E134" s="82"/>
      <c r="F134" s="82"/>
    </row>
    <row r="135" spans="1:6" ht="15">
      <c r="A135" s="82"/>
      <c r="B135" s="82"/>
      <c r="C135" s="82"/>
      <c r="D135" s="82"/>
      <c r="E135" s="82"/>
      <c r="F135" s="82"/>
    </row>
    <row r="136" spans="1:6" ht="15">
      <c r="A136" s="82"/>
      <c r="B136" s="82"/>
      <c r="C136" s="82"/>
      <c r="D136" s="82"/>
      <c r="E136" s="82"/>
      <c r="F136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4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4" ht="15.75">
      <c r="A1" s="222" t="s">
        <v>953</v>
      </c>
      <c r="B1" s="222"/>
      <c r="C1" s="222"/>
      <c r="D1" s="222"/>
    </row>
    <row r="2" spans="1:6" ht="27" customHeight="1">
      <c r="A2" s="221" t="s">
        <v>885</v>
      </c>
      <c r="B2" s="220"/>
      <c r="C2" s="220"/>
      <c r="D2" s="220"/>
      <c r="E2" s="140"/>
      <c r="F2" s="117"/>
    </row>
    <row r="3" spans="1:6" ht="25.5" customHeight="1">
      <c r="A3" s="221" t="s">
        <v>891</v>
      </c>
      <c r="B3" s="260"/>
      <c r="C3" s="260"/>
      <c r="D3" s="260"/>
      <c r="E3" s="64"/>
      <c r="F3" s="117"/>
    </row>
    <row r="5" spans="1:6" ht="15">
      <c r="A5" s="82" t="s">
        <v>803</v>
      </c>
      <c r="B5" s="82"/>
      <c r="C5" s="82"/>
      <c r="D5" s="82"/>
      <c r="E5" s="82"/>
      <c r="F5" s="82"/>
    </row>
    <row r="6" spans="1:6" ht="38.25">
      <c r="A6" s="87" t="s">
        <v>594</v>
      </c>
      <c r="B6" s="136" t="s">
        <v>889</v>
      </c>
      <c r="C6" s="136" t="s">
        <v>806</v>
      </c>
      <c r="D6" s="136" t="s">
        <v>890</v>
      </c>
      <c r="E6" s="82"/>
      <c r="F6" s="82"/>
    </row>
    <row r="7" spans="1:6" ht="15">
      <c r="A7" s="121" t="s">
        <v>848</v>
      </c>
      <c r="B7" s="83"/>
      <c r="C7" s="83"/>
      <c r="D7" s="83"/>
      <c r="E7" s="82"/>
      <c r="F7" s="82"/>
    </row>
    <row r="8" spans="1:6" ht="15">
      <c r="A8" s="119" t="s">
        <v>849</v>
      </c>
      <c r="B8" s="120">
        <v>255639</v>
      </c>
      <c r="C8" s="120"/>
      <c r="D8" s="120">
        <v>33866</v>
      </c>
      <c r="E8" s="82"/>
      <c r="F8" s="82"/>
    </row>
    <row r="9" spans="1:6" ht="15">
      <c r="A9" s="119" t="s">
        <v>850</v>
      </c>
      <c r="B9" s="120">
        <v>115749</v>
      </c>
      <c r="C9" s="120"/>
      <c r="D9" s="120"/>
      <c r="E9" s="82"/>
      <c r="F9" s="82"/>
    </row>
    <row r="10" spans="1:6" ht="15">
      <c r="A10" s="119" t="s">
        <v>851</v>
      </c>
      <c r="B10" s="120"/>
      <c r="C10" s="120"/>
      <c r="D10" s="120"/>
      <c r="E10" s="82"/>
      <c r="F10" s="82"/>
    </row>
    <row r="11" spans="1:6" ht="15">
      <c r="A11" s="121" t="s">
        <v>852</v>
      </c>
      <c r="B11" s="122">
        <f>SUM(B7:B10)</f>
        <v>371388</v>
      </c>
      <c r="C11" s="122">
        <f>SUM(C7:C10)</f>
        <v>0</v>
      </c>
      <c r="D11" s="122">
        <f>SUM(D7:D10)</f>
        <v>33866</v>
      </c>
      <c r="E11" s="82"/>
      <c r="F11" s="82"/>
    </row>
    <row r="12" spans="1:6" ht="15">
      <c r="A12" s="119" t="s">
        <v>853</v>
      </c>
      <c r="B12" s="120"/>
      <c r="C12" s="120"/>
      <c r="D12" s="120"/>
      <c r="E12" s="82"/>
      <c r="F12" s="82"/>
    </row>
    <row r="13" spans="1:6" ht="15">
      <c r="A13" s="119" t="s">
        <v>854</v>
      </c>
      <c r="B13" s="120">
        <v>1047967</v>
      </c>
      <c r="C13" s="120"/>
      <c r="D13" s="120">
        <v>318108</v>
      </c>
      <c r="E13" s="82"/>
      <c r="F13" s="82"/>
    </row>
    <row r="14" spans="1:6" ht="15">
      <c r="A14" s="119" t="s">
        <v>855</v>
      </c>
      <c r="B14" s="120"/>
      <c r="C14" s="120"/>
      <c r="D14" s="120"/>
      <c r="E14" s="82"/>
      <c r="F14" s="82"/>
    </row>
    <row r="15" spans="1:6" ht="15">
      <c r="A15" s="119" t="s">
        <v>856</v>
      </c>
      <c r="B15" s="120"/>
      <c r="C15" s="120"/>
      <c r="D15" s="120">
        <v>35000</v>
      </c>
      <c r="E15" s="82"/>
      <c r="F15" s="82"/>
    </row>
    <row r="16" spans="1:6" ht="15">
      <c r="A16" s="119" t="s">
        <v>857</v>
      </c>
      <c r="B16" s="120"/>
      <c r="C16" s="120"/>
      <c r="D16" s="120"/>
      <c r="E16" s="82"/>
      <c r="F16" s="82"/>
    </row>
    <row r="17" spans="1:6" ht="15">
      <c r="A17" s="121" t="s">
        <v>858</v>
      </c>
      <c r="B17" s="122">
        <f>SUM(B12:B16)</f>
        <v>1047967</v>
      </c>
      <c r="C17" s="122">
        <f>SUM(C12:C16)</f>
        <v>0</v>
      </c>
      <c r="D17" s="122">
        <f>SUM(D12:D16)</f>
        <v>353108</v>
      </c>
      <c r="E17" s="82"/>
      <c r="F17" s="82"/>
    </row>
    <row r="18" spans="1:6" ht="15">
      <c r="A18" s="119" t="s">
        <v>859</v>
      </c>
      <c r="B18" s="120"/>
      <c r="C18" s="120"/>
      <c r="D18" s="120"/>
      <c r="E18" s="82"/>
      <c r="F18" s="82"/>
    </row>
    <row r="19" spans="1:6" ht="15">
      <c r="A19" s="119" t="s">
        <v>860</v>
      </c>
      <c r="B19" s="120"/>
      <c r="C19" s="120"/>
      <c r="D19" s="120"/>
      <c r="E19" s="82"/>
      <c r="F19" s="82"/>
    </row>
    <row r="20" spans="1:6" ht="15">
      <c r="A20" s="119" t="s">
        <v>861</v>
      </c>
      <c r="B20" s="120"/>
      <c r="C20" s="120"/>
      <c r="D20" s="120"/>
      <c r="E20" s="82"/>
      <c r="F20" s="82"/>
    </row>
    <row r="21" spans="1:6" ht="15">
      <c r="A21" s="121" t="s">
        <v>862</v>
      </c>
      <c r="B21" s="122"/>
      <c r="C21" s="122"/>
      <c r="D21" s="122"/>
      <c r="E21" s="82"/>
      <c r="F21" s="82"/>
    </row>
    <row r="22" spans="1:6" ht="15">
      <c r="A22" s="119" t="s">
        <v>863</v>
      </c>
      <c r="B22" s="120"/>
      <c r="C22" s="120"/>
      <c r="D22" s="120"/>
      <c r="E22" s="82"/>
      <c r="F22" s="82"/>
    </row>
    <row r="23" spans="1:6" ht="30">
      <c r="A23" s="119" t="s">
        <v>864</v>
      </c>
      <c r="B23" s="120"/>
      <c r="C23" s="120"/>
      <c r="D23" s="120"/>
      <c r="E23" s="82"/>
      <c r="F23" s="82"/>
    </row>
    <row r="24" spans="1:6" ht="15">
      <c r="A24" s="121" t="s">
        <v>865</v>
      </c>
      <c r="B24" s="122"/>
      <c r="C24" s="122"/>
      <c r="D24" s="122"/>
      <c r="E24" s="82"/>
      <c r="F24" s="82"/>
    </row>
    <row r="25" spans="1:6" ht="15">
      <c r="A25" s="121" t="s">
        <v>866</v>
      </c>
      <c r="B25" s="122">
        <f>SUM(B17,B11)</f>
        <v>1419355</v>
      </c>
      <c r="C25" s="122">
        <f>SUM(C17,C11)</f>
        <v>0</v>
      </c>
      <c r="D25" s="122">
        <f>SUM(D17,D11)</f>
        <v>386974</v>
      </c>
      <c r="E25" s="82"/>
      <c r="F25" s="82"/>
    </row>
    <row r="26" spans="1:6" ht="15">
      <c r="A26" s="119" t="s">
        <v>867</v>
      </c>
      <c r="B26" s="120"/>
      <c r="C26" s="120"/>
      <c r="D26" s="120"/>
      <c r="E26" s="82"/>
      <c r="F26" s="82"/>
    </row>
    <row r="27" spans="1:6" ht="15">
      <c r="A27" s="119" t="s">
        <v>868</v>
      </c>
      <c r="B27" s="120"/>
      <c r="C27" s="120"/>
      <c r="D27" s="120"/>
      <c r="E27" s="82"/>
      <c r="F27" s="82"/>
    </row>
    <row r="28" spans="1:6" ht="15">
      <c r="A28" s="119" t="s">
        <v>869</v>
      </c>
      <c r="B28" s="120"/>
      <c r="C28" s="120"/>
      <c r="D28" s="120"/>
      <c r="E28" s="82"/>
      <c r="F28" s="82"/>
    </row>
    <row r="29" spans="1:6" ht="15">
      <c r="A29" s="119" t="s">
        <v>870</v>
      </c>
      <c r="B29" s="120"/>
      <c r="C29" s="120"/>
      <c r="D29" s="120"/>
      <c r="E29" s="82"/>
      <c r="F29" s="82"/>
    </row>
    <row r="30" spans="1:6" ht="15">
      <c r="A30" s="119" t="s">
        <v>871</v>
      </c>
      <c r="B30" s="120"/>
      <c r="C30" s="120"/>
      <c r="D30" s="120"/>
      <c r="E30" s="82"/>
      <c r="F30" s="82"/>
    </row>
    <row r="31" spans="1:6" ht="15">
      <c r="A31" s="121" t="s">
        <v>872</v>
      </c>
      <c r="B31" s="122"/>
      <c r="C31" s="122"/>
      <c r="D31" s="122"/>
      <c r="E31" s="82"/>
      <c r="F31" s="82"/>
    </row>
    <row r="32" spans="1:6" ht="15">
      <c r="A32" s="119" t="s">
        <v>873</v>
      </c>
      <c r="B32" s="120"/>
      <c r="C32" s="120"/>
      <c r="D32" s="120"/>
      <c r="E32" s="82"/>
      <c r="F32" s="82"/>
    </row>
    <row r="33" spans="1:6" ht="15">
      <c r="A33" s="119" t="s">
        <v>874</v>
      </c>
      <c r="B33" s="120"/>
      <c r="C33" s="120"/>
      <c r="D33" s="120"/>
      <c r="E33" s="82"/>
      <c r="F33" s="82"/>
    </row>
    <row r="34" spans="1:6" ht="15">
      <c r="A34" s="119" t="s">
        <v>875</v>
      </c>
      <c r="B34" s="120"/>
      <c r="C34" s="120"/>
      <c r="D34" s="120"/>
      <c r="E34" s="82"/>
      <c r="F34" s="82"/>
    </row>
    <row r="35" spans="1:6" ht="15">
      <c r="A35" s="119" t="s">
        <v>876</v>
      </c>
      <c r="B35" s="120"/>
      <c r="C35" s="120"/>
      <c r="D35" s="120"/>
      <c r="E35" s="82"/>
      <c r="F35" s="82"/>
    </row>
    <row r="36" spans="1:6" ht="15">
      <c r="A36" s="119" t="s">
        <v>877</v>
      </c>
      <c r="B36" s="120"/>
      <c r="C36" s="120"/>
      <c r="D36" s="120"/>
      <c r="E36" s="82"/>
      <c r="F36" s="82"/>
    </row>
    <row r="37" spans="1:6" ht="15">
      <c r="A37" s="119" t="s">
        <v>878</v>
      </c>
      <c r="B37" s="120"/>
      <c r="C37" s="120"/>
      <c r="D37" s="120"/>
      <c r="E37" s="82"/>
      <c r="F37" s="82"/>
    </row>
    <row r="38" spans="1:6" ht="15">
      <c r="A38" s="119" t="s">
        <v>879</v>
      </c>
      <c r="B38" s="120"/>
      <c r="C38" s="120"/>
      <c r="D38" s="120"/>
      <c r="E38" s="82"/>
      <c r="F38" s="82"/>
    </row>
    <row r="39" spans="1:6" ht="15">
      <c r="A39" s="121" t="s">
        <v>880</v>
      </c>
      <c r="B39" s="122"/>
      <c r="C39" s="122"/>
      <c r="D39" s="122"/>
      <c r="E39" s="82"/>
      <c r="F39" s="82"/>
    </row>
    <row r="40" spans="1:6" ht="15">
      <c r="A40" s="121" t="s">
        <v>0</v>
      </c>
      <c r="B40" s="122"/>
      <c r="C40" s="122"/>
      <c r="D40" s="122"/>
      <c r="E40" s="82"/>
      <c r="F40" s="82"/>
    </row>
    <row r="41" spans="1:6" ht="15">
      <c r="A41" s="119" t="s">
        <v>1</v>
      </c>
      <c r="B41" s="120"/>
      <c r="C41" s="120"/>
      <c r="D41" s="120"/>
      <c r="E41" s="82"/>
      <c r="F41" s="82"/>
    </row>
    <row r="42" spans="1:6" ht="15">
      <c r="A42" s="119" t="s">
        <v>2</v>
      </c>
      <c r="B42" s="120">
        <v>69200</v>
      </c>
      <c r="C42" s="120"/>
      <c r="D42" s="120">
        <v>74875</v>
      </c>
      <c r="E42" s="82"/>
      <c r="F42" s="82"/>
    </row>
    <row r="43" spans="1:6" ht="15">
      <c r="A43" s="119" t="s">
        <v>3</v>
      </c>
      <c r="B43" s="120">
        <v>326078</v>
      </c>
      <c r="C43" s="120"/>
      <c r="D43" s="120">
        <v>856603</v>
      </c>
      <c r="E43" s="82"/>
      <c r="F43" s="82"/>
    </row>
    <row r="44" spans="1:6" ht="15">
      <c r="A44" s="119" t="s">
        <v>4</v>
      </c>
      <c r="B44" s="120"/>
      <c r="C44" s="120"/>
      <c r="D44" s="120"/>
      <c r="E44" s="82"/>
      <c r="F44" s="82"/>
    </row>
    <row r="45" spans="1:6" ht="15">
      <c r="A45" s="119" t="s">
        <v>5</v>
      </c>
      <c r="B45" s="120"/>
      <c r="C45" s="120"/>
      <c r="D45" s="120"/>
      <c r="E45" s="82"/>
      <c r="F45" s="82"/>
    </row>
    <row r="46" spans="1:6" ht="15">
      <c r="A46" s="121" t="s">
        <v>6</v>
      </c>
      <c r="B46" s="122">
        <f>SUM(B42:B45)</f>
        <v>395278</v>
      </c>
      <c r="C46" s="122">
        <f>SUM(C42:C45)</f>
        <v>0</v>
      </c>
      <c r="D46" s="122">
        <f>SUM(D42:D45)</f>
        <v>931478</v>
      </c>
      <c r="E46" s="82"/>
      <c r="F46" s="82"/>
    </row>
    <row r="47" spans="1:6" ht="30">
      <c r="A47" s="119" t="s">
        <v>7</v>
      </c>
      <c r="B47" s="120"/>
      <c r="C47" s="120"/>
      <c r="D47" s="120"/>
      <c r="E47" s="82"/>
      <c r="F47" s="82"/>
    </row>
    <row r="48" spans="1:6" ht="30">
      <c r="A48" s="119" t="s">
        <v>8</v>
      </c>
      <c r="B48" s="120"/>
      <c r="C48" s="120"/>
      <c r="D48" s="120"/>
      <c r="E48" s="82"/>
      <c r="F48" s="82"/>
    </row>
    <row r="49" spans="1:6" ht="30">
      <c r="A49" s="119" t="s">
        <v>9</v>
      </c>
      <c r="B49" s="120"/>
      <c r="C49" s="120"/>
      <c r="D49" s="120"/>
      <c r="E49" s="82"/>
      <c r="F49" s="82"/>
    </row>
    <row r="50" spans="1:6" ht="15">
      <c r="A50" s="119" t="s">
        <v>10</v>
      </c>
      <c r="B50" s="120">
        <v>65646</v>
      </c>
      <c r="C50" s="120"/>
      <c r="D50" s="120"/>
      <c r="E50" s="82"/>
      <c r="F50" s="82"/>
    </row>
    <row r="51" spans="1:6" ht="30">
      <c r="A51" s="119" t="s">
        <v>11</v>
      </c>
      <c r="B51" s="120"/>
      <c r="C51" s="120"/>
      <c r="D51" s="120"/>
      <c r="E51" s="82"/>
      <c r="F51" s="82"/>
    </row>
    <row r="52" spans="1:6" ht="30">
      <c r="A52" s="119" t="s">
        <v>12</v>
      </c>
      <c r="B52" s="120"/>
      <c r="C52" s="120"/>
      <c r="D52" s="120"/>
      <c r="E52" s="82"/>
      <c r="F52" s="82"/>
    </row>
    <row r="53" spans="1:6" ht="30">
      <c r="A53" s="119" t="s">
        <v>13</v>
      </c>
      <c r="B53" s="120"/>
      <c r="C53" s="120"/>
      <c r="D53" s="120"/>
      <c r="E53" s="82"/>
      <c r="F53" s="82"/>
    </row>
    <row r="54" spans="1:6" ht="30">
      <c r="A54" s="119" t="s">
        <v>14</v>
      </c>
      <c r="B54" s="120"/>
      <c r="C54" s="120"/>
      <c r="D54" s="120"/>
      <c r="E54" s="82"/>
      <c r="F54" s="82"/>
    </row>
    <row r="55" spans="1:6" ht="15">
      <c r="A55" s="121" t="s">
        <v>15</v>
      </c>
      <c r="B55" s="122">
        <f>SUM(B47:B54)</f>
        <v>65646</v>
      </c>
      <c r="C55" s="122">
        <f>SUM(C47:C54)</f>
        <v>0</v>
      </c>
      <c r="D55" s="122">
        <f>SUM(D47:D54)</f>
        <v>0</v>
      </c>
      <c r="E55" s="82"/>
      <c r="F55" s="82"/>
    </row>
    <row r="56" spans="1:6" ht="30">
      <c r="A56" s="119" t="s">
        <v>16</v>
      </c>
      <c r="B56" s="120"/>
      <c r="C56" s="120"/>
      <c r="D56" s="120"/>
      <c r="E56" s="82"/>
      <c r="F56" s="82"/>
    </row>
    <row r="57" spans="1:6" ht="30">
      <c r="A57" s="119" t="s">
        <v>17</v>
      </c>
      <c r="B57" s="120"/>
      <c r="C57" s="120"/>
      <c r="D57" s="120"/>
      <c r="E57" s="82"/>
      <c r="F57" s="82"/>
    </row>
    <row r="58" spans="1:6" ht="30">
      <c r="A58" s="119" t="s">
        <v>18</v>
      </c>
      <c r="B58" s="120"/>
      <c r="C58" s="120"/>
      <c r="D58" s="120"/>
      <c r="E58" s="82"/>
      <c r="F58" s="82"/>
    </row>
    <row r="59" spans="1:6" ht="30">
      <c r="A59" s="119" t="s">
        <v>19</v>
      </c>
      <c r="B59" s="120"/>
      <c r="C59" s="120"/>
      <c r="D59" s="120"/>
      <c r="E59" s="82"/>
      <c r="F59" s="82"/>
    </row>
    <row r="60" spans="1:6" ht="30">
      <c r="A60" s="119" t="s">
        <v>20</v>
      </c>
      <c r="B60" s="120"/>
      <c r="C60" s="120"/>
      <c r="D60" s="120"/>
      <c r="E60" s="82"/>
      <c r="F60" s="82"/>
    </row>
    <row r="61" spans="1:6" ht="30">
      <c r="A61" s="119" t="s">
        <v>21</v>
      </c>
      <c r="B61" s="120"/>
      <c r="C61" s="120"/>
      <c r="D61" s="120"/>
      <c r="E61" s="82"/>
      <c r="F61" s="82"/>
    </row>
    <row r="62" spans="1:6" ht="30">
      <c r="A62" s="119" t="s">
        <v>22</v>
      </c>
      <c r="B62" s="120"/>
      <c r="C62" s="120"/>
      <c r="D62" s="120"/>
      <c r="E62" s="82"/>
      <c r="F62" s="82"/>
    </row>
    <row r="63" spans="1:6" ht="30">
      <c r="A63" s="119" t="s">
        <v>23</v>
      </c>
      <c r="B63" s="120"/>
      <c r="C63" s="120"/>
      <c r="D63" s="120"/>
      <c r="E63" s="82"/>
      <c r="F63" s="82"/>
    </row>
    <row r="64" spans="1:6" ht="15">
      <c r="A64" s="121" t="s">
        <v>24</v>
      </c>
      <c r="B64" s="122"/>
      <c r="C64" s="122"/>
      <c r="D64" s="122"/>
      <c r="E64" s="82"/>
      <c r="F64" s="82"/>
    </row>
    <row r="65" spans="1:6" ht="15">
      <c r="A65" s="119" t="s">
        <v>25</v>
      </c>
      <c r="B65" s="120"/>
      <c r="C65" s="120"/>
      <c r="D65" s="120"/>
      <c r="E65" s="82"/>
      <c r="F65" s="82"/>
    </row>
    <row r="66" spans="1:6" ht="15">
      <c r="A66" s="119" t="s">
        <v>26</v>
      </c>
      <c r="B66" s="120"/>
      <c r="C66" s="120"/>
      <c r="D66" s="120"/>
      <c r="E66" s="82"/>
      <c r="F66" s="82"/>
    </row>
    <row r="67" spans="1:6" ht="15">
      <c r="A67" s="119" t="s">
        <v>27</v>
      </c>
      <c r="B67" s="120"/>
      <c r="C67" s="120"/>
      <c r="D67" s="120"/>
      <c r="E67" s="82"/>
      <c r="F67" s="82"/>
    </row>
    <row r="68" spans="1:6" ht="15">
      <c r="A68" s="119" t="s">
        <v>28</v>
      </c>
      <c r="B68" s="120"/>
      <c r="C68" s="120"/>
      <c r="D68" s="120"/>
      <c r="E68" s="82"/>
      <c r="F68" s="82"/>
    </row>
    <row r="69" spans="1:6" ht="15">
      <c r="A69" s="119" t="s">
        <v>29</v>
      </c>
      <c r="B69" s="120"/>
      <c r="C69" s="120"/>
      <c r="D69" s="120"/>
      <c r="E69" s="82"/>
      <c r="F69" s="82"/>
    </row>
    <row r="70" spans="1:6" ht="15">
      <c r="A70" s="119" t="s">
        <v>30</v>
      </c>
      <c r="B70" s="120"/>
      <c r="C70" s="120"/>
      <c r="D70" s="120"/>
      <c r="E70" s="82"/>
      <c r="F70" s="82"/>
    </row>
    <row r="71" spans="1:6" ht="30">
      <c r="A71" s="119" t="s">
        <v>31</v>
      </c>
      <c r="B71" s="120"/>
      <c r="C71" s="120"/>
      <c r="D71" s="120"/>
      <c r="E71" s="82"/>
      <c r="F71" s="82"/>
    </row>
    <row r="72" spans="1:6" ht="15">
      <c r="A72" s="119" t="s">
        <v>32</v>
      </c>
      <c r="B72" s="120"/>
      <c r="C72" s="120"/>
      <c r="D72" s="120"/>
      <c r="E72" s="82"/>
      <c r="F72" s="82"/>
    </row>
    <row r="73" spans="1:6" ht="15">
      <c r="A73" s="119" t="s">
        <v>33</v>
      </c>
      <c r="B73" s="120"/>
      <c r="C73" s="120"/>
      <c r="D73" s="120"/>
      <c r="E73" s="82"/>
      <c r="F73" s="82"/>
    </row>
    <row r="74" spans="1:6" ht="30">
      <c r="A74" s="119" t="s">
        <v>34</v>
      </c>
      <c r="B74" s="120"/>
      <c r="C74" s="120"/>
      <c r="D74" s="120"/>
      <c r="E74" s="82"/>
      <c r="F74" s="82"/>
    </row>
    <row r="75" spans="1:6" ht="30">
      <c r="A75" s="119" t="s">
        <v>35</v>
      </c>
      <c r="B75" s="120"/>
      <c r="C75" s="120"/>
      <c r="D75" s="120"/>
      <c r="E75" s="82"/>
      <c r="F75" s="82"/>
    </row>
    <row r="76" spans="1:6" ht="30">
      <c r="A76" s="119" t="s">
        <v>36</v>
      </c>
      <c r="B76" s="120"/>
      <c r="C76" s="120"/>
      <c r="D76" s="120"/>
      <c r="E76" s="82"/>
      <c r="F76" s="82"/>
    </row>
    <row r="77" spans="1:6" ht="15">
      <c r="A77" s="121" t="s">
        <v>37</v>
      </c>
      <c r="B77" s="122"/>
      <c r="C77" s="122"/>
      <c r="D77" s="122"/>
      <c r="E77" s="82"/>
      <c r="F77" s="82"/>
    </row>
    <row r="78" spans="1:6" ht="15">
      <c r="A78" s="121" t="s">
        <v>38</v>
      </c>
      <c r="B78" s="122">
        <f>SUM(B55+B77)</f>
        <v>65646</v>
      </c>
      <c r="C78" s="122">
        <f>SUM(C55+C77)</f>
        <v>0</v>
      </c>
      <c r="D78" s="122">
        <f>SUM(D55+D77)</f>
        <v>0</v>
      </c>
      <c r="E78" s="82"/>
      <c r="F78" s="82"/>
    </row>
    <row r="79" spans="1:6" ht="15">
      <c r="A79" s="119" t="s">
        <v>892</v>
      </c>
      <c r="B79" s="120"/>
      <c r="C79" s="122"/>
      <c r="D79" s="120">
        <v>311291</v>
      </c>
      <c r="E79" s="82"/>
      <c r="F79" s="82"/>
    </row>
    <row r="80" spans="1:6" ht="15">
      <c r="A80" s="121" t="s">
        <v>893</v>
      </c>
      <c r="B80" s="120"/>
      <c r="C80" s="122"/>
      <c r="D80" s="122">
        <v>311291</v>
      </c>
      <c r="E80" s="82"/>
      <c r="F80" s="82"/>
    </row>
    <row r="81" spans="1:6" ht="15">
      <c r="A81" s="119" t="s">
        <v>894</v>
      </c>
      <c r="B81" s="120">
        <v>521002</v>
      </c>
      <c r="C81" s="122"/>
      <c r="D81" s="120">
        <v>1541399</v>
      </c>
      <c r="E81" s="82"/>
      <c r="F81" s="82"/>
    </row>
    <row r="82" spans="1:6" ht="15">
      <c r="A82" s="121" t="s">
        <v>895</v>
      </c>
      <c r="B82" s="122">
        <v>521002</v>
      </c>
      <c r="C82" s="122"/>
      <c r="D82" s="122">
        <v>1541399</v>
      </c>
      <c r="E82" s="82"/>
      <c r="F82" s="82"/>
    </row>
    <row r="83" spans="1:6" ht="15">
      <c r="A83" s="121" t="s">
        <v>39</v>
      </c>
      <c r="B83" s="122">
        <f>SUM(B80+B82)</f>
        <v>521002</v>
      </c>
      <c r="C83" s="122">
        <f>SUM(C80+C82)</f>
        <v>0</v>
      </c>
      <c r="D83" s="122">
        <f>SUM(D80+D82)</f>
        <v>1852690</v>
      </c>
      <c r="E83" s="82"/>
      <c r="F83" s="82"/>
    </row>
    <row r="84" spans="1:6" ht="15">
      <c r="A84" s="119" t="s">
        <v>40</v>
      </c>
      <c r="B84" s="120"/>
      <c r="C84" s="120"/>
      <c r="D84" s="120"/>
      <c r="E84" s="82"/>
      <c r="F84" s="82"/>
    </row>
    <row r="85" spans="1:6" ht="15">
      <c r="A85" s="119" t="s">
        <v>41</v>
      </c>
      <c r="B85" s="120"/>
      <c r="C85" s="120"/>
      <c r="D85" s="120"/>
      <c r="E85" s="82"/>
      <c r="F85" s="82"/>
    </row>
    <row r="86" spans="1:6" ht="15">
      <c r="A86" s="119" t="s">
        <v>42</v>
      </c>
      <c r="B86" s="120"/>
      <c r="C86" s="120"/>
      <c r="D86" s="120"/>
      <c r="E86" s="82"/>
      <c r="F86" s="82"/>
    </row>
    <row r="87" spans="1:6" ht="15">
      <c r="A87" s="121" t="s">
        <v>43</v>
      </c>
      <c r="B87" s="122"/>
      <c r="C87" s="122"/>
      <c r="D87" s="122"/>
      <c r="E87" s="82"/>
      <c r="F87" s="82"/>
    </row>
    <row r="88" spans="1:6" ht="15">
      <c r="A88" s="123" t="s">
        <v>44</v>
      </c>
      <c r="B88" s="124">
        <f>SUM(B25+B40+B46+B78+B83+B87)</f>
        <v>2401281</v>
      </c>
      <c r="C88" s="124">
        <f>SUM(C25+C40+C46+C78+C83+C87)</f>
        <v>0</v>
      </c>
      <c r="D88" s="124">
        <f>SUM(D25+D40+D46+D78+D83+D87)</f>
        <v>3171142</v>
      </c>
      <c r="E88" s="82"/>
      <c r="F88" s="82"/>
    </row>
    <row r="89" spans="1:6" ht="15">
      <c r="A89" s="121" t="s">
        <v>45</v>
      </c>
      <c r="B89" s="83"/>
      <c r="C89" s="83"/>
      <c r="D89" s="83"/>
      <c r="E89" s="82"/>
      <c r="F89" s="82"/>
    </row>
    <row r="90" spans="1:6" ht="15">
      <c r="A90" s="119" t="s">
        <v>46</v>
      </c>
      <c r="B90" s="120">
        <v>291290</v>
      </c>
      <c r="C90" s="120"/>
      <c r="D90" s="120">
        <v>291290</v>
      </c>
      <c r="E90" s="82"/>
      <c r="F90" s="82"/>
    </row>
    <row r="91" spans="1:6" ht="15">
      <c r="A91" s="119" t="s">
        <v>47</v>
      </c>
      <c r="B91" s="120"/>
      <c r="C91" s="120"/>
      <c r="D91" s="120"/>
      <c r="E91" s="82"/>
      <c r="F91" s="82"/>
    </row>
    <row r="92" spans="1:6" ht="15">
      <c r="A92" s="119" t="s">
        <v>48</v>
      </c>
      <c r="B92" s="120">
        <v>732603</v>
      </c>
      <c r="C92" s="120"/>
      <c r="D92" s="120">
        <v>732603</v>
      </c>
      <c r="E92" s="82"/>
      <c r="F92" s="82"/>
    </row>
    <row r="93" spans="1:6" ht="15">
      <c r="A93" s="119" t="s">
        <v>49</v>
      </c>
      <c r="B93" s="120">
        <v>-5699653</v>
      </c>
      <c r="C93" s="120"/>
      <c r="D93" s="120">
        <v>1196805</v>
      </c>
      <c r="E93" s="82"/>
      <c r="F93" s="82"/>
    </row>
    <row r="94" spans="1:6" ht="15">
      <c r="A94" s="119" t="s">
        <v>50</v>
      </c>
      <c r="B94" s="120"/>
      <c r="C94" s="120"/>
      <c r="D94" s="120"/>
      <c r="E94" s="82"/>
      <c r="F94" s="82"/>
    </row>
    <row r="95" spans="1:6" ht="15">
      <c r="A95" s="119" t="s">
        <v>51</v>
      </c>
      <c r="B95" s="120">
        <v>6896458</v>
      </c>
      <c r="C95" s="120"/>
      <c r="D95" s="120">
        <v>-76435</v>
      </c>
      <c r="E95" s="82"/>
      <c r="F95" s="82"/>
    </row>
    <row r="96" spans="1:6" ht="15">
      <c r="A96" s="121" t="s">
        <v>52</v>
      </c>
      <c r="B96" s="122">
        <f>SUM(B90:B95)</f>
        <v>2220698</v>
      </c>
      <c r="C96" s="122">
        <f>SUM(C90:C95)</f>
        <v>0</v>
      </c>
      <c r="D96" s="122">
        <f>SUM(D90:D95)</f>
        <v>2144263</v>
      </c>
      <c r="E96" s="82"/>
      <c r="F96" s="82"/>
    </row>
    <row r="97" spans="1:6" ht="30">
      <c r="A97" s="119" t="s">
        <v>53</v>
      </c>
      <c r="B97" s="120"/>
      <c r="C97" s="120"/>
      <c r="D97" s="120">
        <v>38650</v>
      </c>
      <c r="E97" s="82"/>
      <c r="F97" s="82"/>
    </row>
    <row r="98" spans="1:6" ht="30">
      <c r="A98" s="119" t="s">
        <v>54</v>
      </c>
      <c r="B98" s="120"/>
      <c r="C98" s="120"/>
      <c r="D98" s="120"/>
      <c r="E98" s="82"/>
      <c r="F98" s="82"/>
    </row>
    <row r="99" spans="1:6" ht="30">
      <c r="A99" s="119" t="s">
        <v>55</v>
      </c>
      <c r="B99" s="120">
        <v>180583</v>
      </c>
      <c r="C99" s="120"/>
      <c r="D99" s="120">
        <v>301644</v>
      </c>
      <c r="E99" s="82"/>
      <c r="F99" s="82"/>
    </row>
    <row r="100" spans="1:6" ht="30">
      <c r="A100" s="119" t="s">
        <v>56</v>
      </c>
      <c r="B100" s="120"/>
      <c r="C100" s="120"/>
      <c r="D100" s="120"/>
      <c r="E100" s="82"/>
      <c r="F100" s="82"/>
    </row>
    <row r="101" spans="1:6" ht="30">
      <c r="A101" s="119" t="s">
        <v>57</v>
      </c>
      <c r="B101" s="120"/>
      <c r="C101" s="120"/>
      <c r="D101" s="120"/>
      <c r="E101" s="82"/>
      <c r="F101" s="82"/>
    </row>
    <row r="102" spans="1:6" ht="15">
      <c r="A102" s="119" t="s">
        <v>58</v>
      </c>
      <c r="B102" s="120"/>
      <c r="C102" s="120"/>
      <c r="D102" s="120"/>
      <c r="E102" s="82"/>
      <c r="F102" s="82"/>
    </row>
    <row r="103" spans="1:6" ht="15">
      <c r="A103" s="119" t="s">
        <v>59</v>
      </c>
      <c r="B103" s="120"/>
      <c r="C103" s="120"/>
      <c r="D103" s="120"/>
      <c r="E103" s="82"/>
      <c r="F103" s="82"/>
    </row>
    <row r="104" spans="1:6" ht="30">
      <c r="A104" s="119" t="s">
        <v>60</v>
      </c>
      <c r="B104" s="120"/>
      <c r="C104" s="120"/>
      <c r="D104" s="120"/>
      <c r="E104" s="82"/>
      <c r="F104" s="82"/>
    </row>
    <row r="105" spans="1:6" ht="30">
      <c r="A105" s="119" t="s">
        <v>61</v>
      </c>
      <c r="B105" s="120"/>
      <c r="C105" s="120"/>
      <c r="D105" s="120"/>
      <c r="E105" s="82"/>
      <c r="F105" s="82"/>
    </row>
    <row r="106" spans="1:6" ht="15">
      <c r="A106" s="121" t="s">
        <v>62</v>
      </c>
      <c r="B106" s="122">
        <f>SUM(B97:B105)</f>
        <v>180583</v>
      </c>
      <c r="C106" s="122">
        <f>SUM(C97:C105)</f>
        <v>0</v>
      </c>
      <c r="D106" s="122">
        <f>SUM(D97:D105)</f>
        <v>340294</v>
      </c>
      <c r="E106" s="82"/>
      <c r="F106" s="82"/>
    </row>
    <row r="107" spans="1:6" ht="30">
      <c r="A107" s="119" t="s">
        <v>63</v>
      </c>
      <c r="B107" s="120"/>
      <c r="C107" s="120"/>
      <c r="D107" s="120"/>
      <c r="E107" s="82"/>
      <c r="F107" s="82"/>
    </row>
    <row r="108" spans="1:6" ht="30">
      <c r="A108" s="119" t="s">
        <v>64</v>
      </c>
      <c r="B108" s="120"/>
      <c r="C108" s="120"/>
      <c r="D108" s="120"/>
      <c r="E108" s="82"/>
      <c r="F108" s="82"/>
    </row>
    <row r="109" spans="1:6" ht="30">
      <c r="A109" s="119" t="s">
        <v>65</v>
      </c>
      <c r="B109" s="120"/>
      <c r="C109" s="120"/>
      <c r="D109" s="120"/>
      <c r="E109" s="82"/>
      <c r="F109" s="82"/>
    </row>
    <row r="110" spans="1:6" ht="30">
      <c r="A110" s="119" t="s">
        <v>66</v>
      </c>
      <c r="B110" s="120"/>
      <c r="C110" s="120"/>
      <c r="D110" s="120"/>
      <c r="E110" s="82"/>
      <c r="F110" s="82"/>
    </row>
    <row r="111" spans="1:6" ht="30">
      <c r="A111" s="119" t="s">
        <v>67</v>
      </c>
      <c r="B111" s="120"/>
      <c r="C111" s="120"/>
      <c r="D111" s="120"/>
      <c r="E111" s="82"/>
      <c r="F111" s="82"/>
    </row>
    <row r="112" spans="1:6" ht="30">
      <c r="A112" s="119" t="s">
        <v>68</v>
      </c>
      <c r="B112" s="120"/>
      <c r="C112" s="120"/>
      <c r="D112" s="120"/>
      <c r="E112" s="82"/>
      <c r="F112" s="82"/>
    </row>
    <row r="113" spans="1:6" ht="30">
      <c r="A113" s="119" t="s">
        <v>69</v>
      </c>
      <c r="B113" s="120"/>
      <c r="C113" s="120"/>
      <c r="D113" s="120"/>
      <c r="E113" s="82"/>
      <c r="F113" s="82"/>
    </row>
    <row r="114" spans="1:6" ht="30">
      <c r="A114" s="119" t="s">
        <v>70</v>
      </c>
      <c r="B114" s="120"/>
      <c r="C114" s="120"/>
      <c r="D114" s="120"/>
      <c r="E114" s="82"/>
      <c r="F114" s="82"/>
    </row>
    <row r="115" spans="1:6" ht="30">
      <c r="A115" s="119" t="s">
        <v>71</v>
      </c>
      <c r="B115" s="120"/>
      <c r="C115" s="120"/>
      <c r="D115" s="120"/>
      <c r="E115" s="82"/>
      <c r="F115" s="82"/>
    </row>
    <row r="116" spans="1:6" ht="15">
      <c r="A116" s="121" t="s">
        <v>72</v>
      </c>
      <c r="B116" s="122"/>
      <c r="C116" s="122"/>
      <c r="D116" s="122"/>
      <c r="E116" s="82"/>
      <c r="F116" s="82"/>
    </row>
    <row r="117" spans="1:6" ht="15">
      <c r="A117" s="119" t="s">
        <v>73</v>
      </c>
      <c r="B117" s="120"/>
      <c r="C117" s="120"/>
      <c r="D117" s="120">
        <v>346291</v>
      </c>
      <c r="E117" s="82"/>
      <c r="F117" s="82"/>
    </row>
    <row r="118" spans="1:6" ht="30">
      <c r="A118" s="119" t="s">
        <v>74</v>
      </c>
      <c r="B118" s="120"/>
      <c r="C118" s="120"/>
      <c r="D118" s="120"/>
      <c r="E118" s="82"/>
      <c r="F118" s="82"/>
    </row>
    <row r="119" spans="1:6" ht="15">
      <c r="A119" s="119" t="s">
        <v>75</v>
      </c>
      <c r="B119" s="120"/>
      <c r="C119" s="120"/>
      <c r="D119" s="120"/>
      <c r="E119" s="82"/>
      <c r="F119" s="82"/>
    </row>
    <row r="120" spans="1:6" ht="15">
      <c r="A120" s="119" t="s">
        <v>76</v>
      </c>
      <c r="B120" s="120"/>
      <c r="C120" s="120"/>
      <c r="D120" s="120"/>
      <c r="E120" s="82"/>
      <c r="F120" s="82"/>
    </row>
    <row r="121" spans="1:6" ht="30">
      <c r="A121" s="119" t="s">
        <v>77</v>
      </c>
      <c r="B121" s="120"/>
      <c r="C121" s="120"/>
      <c r="D121" s="120"/>
      <c r="E121" s="82"/>
      <c r="F121" s="82"/>
    </row>
    <row r="122" spans="1:6" ht="30">
      <c r="A122" s="119" t="s">
        <v>78</v>
      </c>
      <c r="B122" s="120"/>
      <c r="C122" s="120"/>
      <c r="D122" s="120"/>
      <c r="E122" s="82"/>
      <c r="F122" s="82"/>
    </row>
    <row r="123" spans="1:6" ht="30">
      <c r="A123" s="119" t="s">
        <v>79</v>
      </c>
      <c r="B123" s="120"/>
      <c r="C123" s="120"/>
      <c r="D123" s="120"/>
      <c r="E123" s="82"/>
      <c r="F123" s="82"/>
    </row>
    <row r="124" spans="1:6" ht="15">
      <c r="A124" s="121" t="s">
        <v>80</v>
      </c>
      <c r="B124" s="122">
        <f>SUM(B117:B123)</f>
        <v>0</v>
      </c>
      <c r="C124" s="122">
        <f>SUM(C117:C123)</f>
        <v>0</v>
      </c>
      <c r="D124" s="122">
        <f>SUM(D117:D123)</f>
        <v>346291</v>
      </c>
      <c r="E124" s="82"/>
      <c r="F124" s="82"/>
    </row>
    <row r="125" spans="1:6" ht="15">
      <c r="A125" s="121" t="s">
        <v>81</v>
      </c>
      <c r="B125" s="122">
        <f>SUM(B106+B116+B124)</f>
        <v>180583</v>
      </c>
      <c r="C125" s="122">
        <f>SUM(C106+C116+C124)</f>
        <v>0</v>
      </c>
      <c r="D125" s="122">
        <f>SUM(D106+D116+D124)</f>
        <v>686585</v>
      </c>
      <c r="E125" s="82"/>
      <c r="F125" s="82"/>
    </row>
    <row r="126" spans="1:6" ht="15">
      <c r="A126" s="121" t="s">
        <v>82</v>
      </c>
      <c r="B126" s="122"/>
      <c r="C126" s="122"/>
      <c r="D126" s="122"/>
      <c r="E126" s="82"/>
      <c r="F126" s="82"/>
    </row>
    <row r="127" spans="1:6" ht="25.5">
      <c r="A127" s="121" t="s">
        <v>83</v>
      </c>
      <c r="B127" s="122"/>
      <c r="C127" s="122"/>
      <c r="D127" s="122"/>
      <c r="E127" s="82"/>
      <c r="F127" s="82"/>
    </row>
    <row r="128" spans="1:6" ht="15">
      <c r="A128" s="119" t="s">
        <v>84</v>
      </c>
      <c r="B128" s="120"/>
      <c r="C128" s="120"/>
      <c r="D128" s="120"/>
      <c r="E128" s="82"/>
      <c r="F128" s="82"/>
    </row>
    <row r="129" spans="1:6" ht="15">
      <c r="A129" s="119" t="s">
        <v>85</v>
      </c>
      <c r="B129" s="120"/>
      <c r="C129" s="120"/>
      <c r="D129" s="120">
        <v>340294</v>
      </c>
      <c r="E129" s="82"/>
      <c r="F129" s="82"/>
    </row>
    <row r="130" spans="1:6" ht="15">
      <c r="A130" s="119" t="s">
        <v>86</v>
      </c>
      <c r="B130" s="120"/>
      <c r="C130" s="120"/>
      <c r="D130" s="120"/>
      <c r="E130" s="82"/>
      <c r="F130" s="82"/>
    </row>
    <row r="131" spans="1:6" ht="15">
      <c r="A131" s="121" t="s">
        <v>87</v>
      </c>
      <c r="B131" s="122"/>
      <c r="C131" s="122"/>
      <c r="D131" s="122">
        <f>SUM(D128:D130)</f>
        <v>340294</v>
      </c>
      <c r="E131" s="82"/>
      <c r="F131" s="82"/>
    </row>
    <row r="132" spans="1:6" ht="15">
      <c r="A132" s="123" t="s">
        <v>88</v>
      </c>
      <c r="B132" s="124">
        <f>SUM(B96+B125+B126+B127+B131)</f>
        <v>2401281</v>
      </c>
      <c r="C132" s="124">
        <f>SUM(C96+C125+C126+C127+C131)</f>
        <v>0</v>
      </c>
      <c r="D132" s="124">
        <f>SUM(D96+D125+D126+D127+D131)</f>
        <v>3171142</v>
      </c>
      <c r="E132" s="124"/>
      <c r="F132" s="82"/>
    </row>
    <row r="133" spans="1:6" ht="15">
      <c r="A133" s="82"/>
      <c r="B133" s="82"/>
      <c r="C133" s="82"/>
      <c r="D133" s="82"/>
      <c r="E133" s="82"/>
      <c r="F133" s="82"/>
    </row>
    <row r="134" spans="1:6" ht="15">
      <c r="A134" s="82"/>
      <c r="B134" s="82"/>
      <c r="C134" s="82"/>
      <c r="D134" s="82"/>
      <c r="E134" s="82"/>
      <c r="F134" s="82"/>
    </row>
    <row r="135" spans="1:6" ht="15">
      <c r="A135" s="82"/>
      <c r="B135" s="82"/>
      <c r="C135" s="82"/>
      <c r="D135" s="82"/>
      <c r="E135" s="82"/>
      <c r="F135" s="82"/>
    </row>
    <row r="136" spans="1:6" ht="15">
      <c r="A136" s="82"/>
      <c r="B136" s="82"/>
      <c r="C136" s="82"/>
      <c r="D136" s="82"/>
      <c r="E136" s="82"/>
      <c r="F136" s="82"/>
    </row>
    <row r="137" spans="1:6" ht="15">
      <c r="A137" s="82"/>
      <c r="B137" s="82"/>
      <c r="C137" s="82"/>
      <c r="D137" s="82"/>
      <c r="E137" s="82"/>
      <c r="F137" s="82"/>
    </row>
    <row r="138" spans="1:6" ht="15">
      <c r="A138" s="82"/>
      <c r="B138" s="82"/>
      <c r="C138" s="82"/>
      <c r="D138" s="82"/>
      <c r="E138" s="82"/>
      <c r="F138" s="82"/>
    </row>
    <row r="139" spans="1:6" ht="15">
      <c r="A139" s="82"/>
      <c r="B139" s="82"/>
      <c r="C139" s="82"/>
      <c r="D139" s="82"/>
      <c r="E139" s="82"/>
      <c r="F139" s="82"/>
    </row>
    <row r="140" spans="1:6" ht="15">
      <c r="A140" s="82"/>
      <c r="B140" s="82"/>
      <c r="C140" s="82"/>
      <c r="D140" s="82"/>
      <c r="E140" s="82"/>
      <c r="F140" s="82"/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17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7.140625" style="105" customWidth="1"/>
    <col min="4" max="4" width="20.140625" style="105" customWidth="1"/>
    <col min="5" max="5" width="18.8515625" style="105" customWidth="1"/>
  </cols>
  <sheetData>
    <row r="1" spans="1:5" ht="15.75">
      <c r="A1" s="222" t="s">
        <v>922</v>
      </c>
      <c r="B1" s="222"/>
      <c r="C1" s="222"/>
      <c r="D1" s="222"/>
      <c r="E1" s="222"/>
    </row>
    <row r="2" ht="15.75">
      <c r="A2" s="184"/>
    </row>
    <row r="3" spans="1:5" ht="20.25" customHeight="1">
      <c r="A3" s="219" t="s">
        <v>885</v>
      </c>
      <c r="B3" s="220"/>
      <c r="C3" s="220"/>
      <c r="D3" s="220"/>
      <c r="E3" s="220"/>
    </row>
    <row r="4" spans="1:5" ht="19.5" customHeight="1">
      <c r="A4" s="221" t="s">
        <v>886</v>
      </c>
      <c r="B4" s="220"/>
      <c r="C4" s="220"/>
      <c r="D4" s="220"/>
      <c r="E4" s="220"/>
    </row>
    <row r="5" ht="18">
      <c r="A5" s="191"/>
    </row>
    <row r="6" ht="15">
      <c r="A6" s="192" t="s">
        <v>490</v>
      </c>
    </row>
    <row r="7" spans="1:5" ht="25.5">
      <c r="A7" s="3" t="s">
        <v>683</v>
      </c>
      <c r="B7" s="3" t="s">
        <v>684</v>
      </c>
      <c r="C7" s="114" t="s">
        <v>637</v>
      </c>
      <c r="D7" s="114" t="s">
        <v>298</v>
      </c>
      <c r="E7" s="114" t="s">
        <v>299</v>
      </c>
    </row>
    <row r="8" spans="1:5" ht="15">
      <c r="A8" s="30" t="s">
        <v>685</v>
      </c>
      <c r="B8" s="28" t="s">
        <v>686</v>
      </c>
      <c r="C8" s="106">
        <v>37741000</v>
      </c>
      <c r="D8" s="106">
        <v>40236450</v>
      </c>
      <c r="E8" s="106">
        <v>40236450</v>
      </c>
    </row>
    <row r="9" spans="1:5" ht="15">
      <c r="A9" s="30" t="s">
        <v>687</v>
      </c>
      <c r="B9" s="29" t="s">
        <v>688</v>
      </c>
      <c r="C9" s="106"/>
      <c r="D9" s="106"/>
      <c r="E9" s="106"/>
    </row>
    <row r="10" spans="1:5" ht="15">
      <c r="A10" s="30" t="s">
        <v>689</v>
      </c>
      <c r="B10" s="29" t="s">
        <v>690</v>
      </c>
      <c r="C10" s="106"/>
      <c r="D10" s="106"/>
      <c r="E10" s="106"/>
    </row>
    <row r="11" spans="1:5" ht="15">
      <c r="A11" s="30" t="s">
        <v>691</v>
      </c>
      <c r="B11" s="29" t="s">
        <v>692</v>
      </c>
      <c r="C11" s="106"/>
      <c r="D11" s="106"/>
      <c r="E11" s="106"/>
    </row>
    <row r="12" spans="1:5" ht="15">
      <c r="A12" s="30" t="s">
        <v>693</v>
      </c>
      <c r="B12" s="29" t="s">
        <v>694</v>
      </c>
      <c r="C12" s="106"/>
      <c r="D12" s="106"/>
      <c r="E12" s="106"/>
    </row>
    <row r="13" spans="1:5" ht="15">
      <c r="A13" s="30" t="s">
        <v>695</v>
      </c>
      <c r="B13" s="29" t="s">
        <v>696</v>
      </c>
      <c r="C13" s="106"/>
      <c r="D13" s="106"/>
      <c r="E13" s="106"/>
    </row>
    <row r="14" spans="1:5" ht="15">
      <c r="A14" s="30" t="s">
        <v>697</v>
      </c>
      <c r="B14" s="29" t="s">
        <v>698</v>
      </c>
      <c r="C14" s="106"/>
      <c r="D14" s="106"/>
      <c r="E14" s="106"/>
    </row>
    <row r="15" spans="1:5" ht="15">
      <c r="A15" s="30" t="s">
        <v>699</v>
      </c>
      <c r="B15" s="29" t="s">
        <v>700</v>
      </c>
      <c r="C15" s="106"/>
      <c r="D15" s="106"/>
      <c r="E15" s="106"/>
    </row>
    <row r="16" spans="1:5" ht="15">
      <c r="A16" s="5" t="s">
        <v>701</v>
      </c>
      <c r="B16" s="29" t="s">
        <v>702</v>
      </c>
      <c r="C16" s="106">
        <v>485000</v>
      </c>
      <c r="D16" s="106">
        <v>605885</v>
      </c>
      <c r="E16" s="106">
        <v>605885</v>
      </c>
    </row>
    <row r="17" spans="1:5" ht="15">
      <c r="A17" s="5" t="s">
        <v>703</v>
      </c>
      <c r="B17" s="29" t="s">
        <v>704</v>
      </c>
      <c r="C17" s="106"/>
      <c r="D17" s="106"/>
      <c r="E17" s="106"/>
    </row>
    <row r="18" spans="1:5" ht="15">
      <c r="A18" s="5" t="s">
        <v>705</v>
      </c>
      <c r="B18" s="29" t="s">
        <v>706</v>
      </c>
      <c r="C18" s="106"/>
      <c r="D18" s="106"/>
      <c r="E18" s="106"/>
    </row>
    <row r="19" spans="1:5" ht="15">
      <c r="A19" s="5" t="s">
        <v>707</v>
      </c>
      <c r="B19" s="29" t="s">
        <v>708</v>
      </c>
      <c r="C19" s="106"/>
      <c r="D19" s="106"/>
      <c r="E19" s="106"/>
    </row>
    <row r="20" spans="1:5" ht="15">
      <c r="A20" s="5" t="s">
        <v>361</v>
      </c>
      <c r="B20" s="29" t="s">
        <v>709</v>
      </c>
      <c r="C20" s="106"/>
      <c r="D20" s="106">
        <v>1107656</v>
      </c>
      <c r="E20" s="106">
        <v>947656</v>
      </c>
    </row>
    <row r="21" spans="1:5" ht="15">
      <c r="A21" s="31" t="s">
        <v>295</v>
      </c>
      <c r="B21" s="32" t="s">
        <v>710</v>
      </c>
      <c r="C21" s="106">
        <f>SUM(C8:C20)</f>
        <v>38226000</v>
      </c>
      <c r="D21" s="106">
        <f>SUM(D8:D20)</f>
        <v>41949991</v>
      </c>
      <c r="E21" s="106">
        <f>SUM(E8:E20)</f>
        <v>41789991</v>
      </c>
    </row>
    <row r="22" spans="1:5" ht="15">
      <c r="A22" s="5" t="s">
        <v>711</v>
      </c>
      <c r="B22" s="29" t="s">
        <v>712</v>
      </c>
      <c r="C22" s="106"/>
      <c r="D22" s="106"/>
      <c r="E22" s="106"/>
    </row>
    <row r="23" spans="1:5" ht="30">
      <c r="A23" s="5" t="s">
        <v>713</v>
      </c>
      <c r="B23" s="29" t="s">
        <v>714</v>
      </c>
      <c r="C23" s="106"/>
      <c r="D23" s="106">
        <v>2328373</v>
      </c>
      <c r="E23" s="106">
        <v>2328373</v>
      </c>
    </row>
    <row r="24" spans="1:5" ht="15">
      <c r="A24" s="5" t="s">
        <v>715</v>
      </c>
      <c r="B24" s="29" t="s">
        <v>716</v>
      </c>
      <c r="C24" s="106"/>
      <c r="D24" s="106">
        <v>2102</v>
      </c>
      <c r="E24" s="106">
        <v>2102</v>
      </c>
    </row>
    <row r="25" spans="1:5" ht="15">
      <c r="A25" s="7" t="s">
        <v>296</v>
      </c>
      <c r="B25" s="32" t="s">
        <v>717</v>
      </c>
      <c r="C25" s="106">
        <f>SUM(C22:C24)</f>
        <v>0</v>
      </c>
      <c r="D25" s="106">
        <f>SUM(D22:D24)</f>
        <v>2330475</v>
      </c>
      <c r="E25" s="106">
        <f>SUM(E22:E24)</f>
        <v>2330475</v>
      </c>
    </row>
    <row r="26" spans="1:5" ht="15">
      <c r="A26" s="47" t="s">
        <v>391</v>
      </c>
      <c r="B26" s="48" t="s">
        <v>718</v>
      </c>
      <c r="C26" s="106">
        <f>C25+C21</f>
        <v>38226000</v>
      </c>
      <c r="D26" s="106">
        <f>D25+D21</f>
        <v>44280466</v>
      </c>
      <c r="E26" s="106">
        <f>E25+E21</f>
        <v>44120466</v>
      </c>
    </row>
    <row r="27" spans="1:5" ht="30">
      <c r="A27" s="35" t="s">
        <v>362</v>
      </c>
      <c r="B27" s="48" t="s">
        <v>719</v>
      </c>
      <c r="C27" s="106">
        <v>10321000</v>
      </c>
      <c r="D27" s="106">
        <v>11720117</v>
      </c>
      <c r="E27" s="106">
        <v>11720117</v>
      </c>
    </row>
    <row r="28" spans="1:5" ht="15">
      <c r="A28" s="5" t="s">
        <v>720</v>
      </c>
      <c r="B28" s="29" t="s">
        <v>721</v>
      </c>
      <c r="C28" s="106">
        <v>1290000</v>
      </c>
      <c r="D28" s="106">
        <v>545779</v>
      </c>
      <c r="E28" s="106">
        <v>545778</v>
      </c>
    </row>
    <row r="29" spans="1:5" ht="15">
      <c r="A29" s="5" t="s">
        <v>722</v>
      </c>
      <c r="B29" s="29" t="s">
        <v>723</v>
      </c>
      <c r="C29" s="106">
        <v>13513000</v>
      </c>
      <c r="D29" s="106">
        <v>20712048</v>
      </c>
      <c r="E29" s="106">
        <v>19562438</v>
      </c>
    </row>
    <row r="30" spans="1:5" ht="15">
      <c r="A30" s="5" t="s">
        <v>724</v>
      </c>
      <c r="B30" s="29" t="s">
        <v>725</v>
      </c>
      <c r="C30" s="106">
        <v>205000</v>
      </c>
      <c r="D30" s="106"/>
      <c r="E30" s="106"/>
    </row>
    <row r="31" spans="1:5" ht="15">
      <c r="A31" s="7" t="s">
        <v>297</v>
      </c>
      <c r="B31" s="32" t="s">
        <v>726</v>
      </c>
      <c r="C31" s="106">
        <f>SUM(C28:C30)</f>
        <v>15008000</v>
      </c>
      <c r="D31" s="106">
        <f>SUM(D28:D30)</f>
        <v>21257827</v>
      </c>
      <c r="E31" s="106">
        <f>SUM(E28:E30)</f>
        <v>20108216</v>
      </c>
    </row>
    <row r="32" spans="1:5" ht="15">
      <c r="A32" s="5" t="s">
        <v>727</v>
      </c>
      <c r="B32" s="29" t="s">
        <v>728</v>
      </c>
      <c r="C32" s="106">
        <v>200000</v>
      </c>
      <c r="D32" s="106">
        <v>114363</v>
      </c>
      <c r="E32" s="106">
        <v>114363</v>
      </c>
    </row>
    <row r="33" spans="1:5" ht="15">
      <c r="A33" s="5" t="s">
        <v>729</v>
      </c>
      <c r="B33" s="29" t="s">
        <v>730</v>
      </c>
      <c r="C33" s="106">
        <v>110000</v>
      </c>
      <c r="D33" s="106">
        <v>259152</v>
      </c>
      <c r="E33" s="106">
        <v>244187</v>
      </c>
    </row>
    <row r="34" spans="1:5" ht="15" customHeight="1">
      <c r="A34" s="7" t="s">
        <v>392</v>
      </c>
      <c r="B34" s="32" t="s">
        <v>731</v>
      </c>
      <c r="C34" s="106">
        <f>SUM(C32:C33)</f>
        <v>310000</v>
      </c>
      <c r="D34" s="106">
        <f>SUM(D32:D33)</f>
        <v>373515</v>
      </c>
      <c r="E34" s="106">
        <f>SUM(E32:E33)</f>
        <v>358550</v>
      </c>
    </row>
    <row r="35" spans="1:5" ht="15">
      <c r="A35" s="5" t="s">
        <v>732</v>
      </c>
      <c r="B35" s="29" t="s">
        <v>733</v>
      </c>
      <c r="C35" s="106">
        <v>4230000</v>
      </c>
      <c r="D35" s="106">
        <v>5332096</v>
      </c>
      <c r="E35" s="106">
        <v>5304992</v>
      </c>
    </row>
    <row r="36" spans="1:5" ht="15">
      <c r="A36" s="5" t="s">
        <v>734</v>
      </c>
      <c r="B36" s="29" t="s">
        <v>735</v>
      </c>
      <c r="C36" s="106"/>
      <c r="D36" s="106"/>
      <c r="E36" s="106"/>
    </row>
    <row r="37" spans="1:5" ht="15">
      <c r="A37" s="5" t="s">
        <v>363</v>
      </c>
      <c r="B37" s="29" t="s">
        <v>736</v>
      </c>
      <c r="C37" s="106"/>
      <c r="D37" s="106">
        <v>110644</v>
      </c>
      <c r="E37" s="106">
        <v>110644</v>
      </c>
    </row>
    <row r="38" spans="1:5" ht="15">
      <c r="A38" s="5" t="s">
        <v>737</v>
      </c>
      <c r="B38" s="29" t="s">
        <v>738</v>
      </c>
      <c r="C38" s="106">
        <v>480000</v>
      </c>
      <c r="D38" s="106">
        <v>1399278</v>
      </c>
      <c r="E38" s="106">
        <v>1378278</v>
      </c>
    </row>
    <row r="39" spans="1:5" ht="15">
      <c r="A39" s="10" t="s">
        <v>364</v>
      </c>
      <c r="B39" s="29" t="s">
        <v>739</v>
      </c>
      <c r="C39" s="106"/>
      <c r="D39" s="106">
        <v>18000</v>
      </c>
      <c r="E39" s="106">
        <v>18000</v>
      </c>
    </row>
    <row r="40" spans="1:5" ht="15">
      <c r="A40" s="5" t="s">
        <v>740</v>
      </c>
      <c r="B40" s="29" t="s">
        <v>741</v>
      </c>
      <c r="C40" s="106">
        <v>354000</v>
      </c>
      <c r="D40" s="106">
        <v>890576</v>
      </c>
      <c r="E40" s="106">
        <v>754291</v>
      </c>
    </row>
    <row r="41" spans="1:5" ht="15">
      <c r="A41" s="5" t="s">
        <v>365</v>
      </c>
      <c r="B41" s="29" t="s">
        <v>742</v>
      </c>
      <c r="C41" s="106">
        <v>870000</v>
      </c>
      <c r="D41" s="106">
        <v>1834934</v>
      </c>
      <c r="E41" s="106">
        <v>1765000</v>
      </c>
    </row>
    <row r="42" spans="1:5" ht="15">
      <c r="A42" s="7" t="s">
        <v>300</v>
      </c>
      <c r="B42" s="32" t="s">
        <v>743</v>
      </c>
      <c r="C42" s="106">
        <f>SUM(C35:C41)</f>
        <v>5934000</v>
      </c>
      <c r="D42" s="106">
        <f>SUM(D35:D41)</f>
        <v>9585528</v>
      </c>
      <c r="E42" s="106">
        <f>SUM(E35:E41)</f>
        <v>9331205</v>
      </c>
    </row>
    <row r="43" spans="1:5" ht="15">
      <c r="A43" s="5" t="s">
        <v>744</v>
      </c>
      <c r="B43" s="29" t="s">
        <v>745</v>
      </c>
      <c r="C43" s="106"/>
      <c r="D43" s="106">
        <v>1375</v>
      </c>
      <c r="E43" s="106">
        <v>1375</v>
      </c>
    </row>
    <row r="44" spans="1:5" ht="15">
      <c r="A44" s="5" t="s">
        <v>746</v>
      </c>
      <c r="B44" s="29" t="s">
        <v>747</v>
      </c>
      <c r="C44" s="106"/>
      <c r="D44" s="106">
        <v>25227</v>
      </c>
      <c r="E44" s="106">
        <v>25227</v>
      </c>
    </row>
    <row r="45" spans="1:5" ht="15">
      <c r="A45" s="7" t="s">
        <v>301</v>
      </c>
      <c r="B45" s="32" t="s">
        <v>748</v>
      </c>
      <c r="C45" s="106">
        <f>SUM(C43:C44)</f>
        <v>0</v>
      </c>
      <c r="D45" s="106">
        <f>SUM(D43:D44)</f>
        <v>26602</v>
      </c>
      <c r="E45" s="106">
        <f>SUM(E43:E44)</f>
        <v>26602</v>
      </c>
    </row>
    <row r="46" spans="1:5" ht="30">
      <c r="A46" s="5" t="s">
        <v>749</v>
      </c>
      <c r="B46" s="29" t="s">
        <v>750</v>
      </c>
      <c r="C46" s="106">
        <v>5140000</v>
      </c>
      <c r="D46" s="106">
        <v>6805170</v>
      </c>
      <c r="E46" s="106">
        <v>6425074</v>
      </c>
    </row>
    <row r="47" spans="1:5" ht="15">
      <c r="A47" s="5" t="s">
        <v>751</v>
      </c>
      <c r="B47" s="29" t="s">
        <v>752</v>
      </c>
      <c r="C47" s="106"/>
      <c r="D47" s="106">
        <v>3573000</v>
      </c>
      <c r="E47" s="106">
        <v>3254000</v>
      </c>
    </row>
    <row r="48" spans="1:5" ht="15">
      <c r="A48" s="5" t="s">
        <v>366</v>
      </c>
      <c r="B48" s="29" t="s">
        <v>753</v>
      </c>
      <c r="C48" s="106"/>
      <c r="D48" s="106"/>
      <c r="E48" s="106"/>
    </row>
    <row r="49" spans="1:5" ht="15">
      <c r="A49" s="5" t="s">
        <v>367</v>
      </c>
      <c r="B49" s="29" t="s">
        <v>754</v>
      </c>
      <c r="C49" s="106"/>
      <c r="D49" s="106"/>
      <c r="E49" s="106"/>
    </row>
    <row r="50" spans="1:5" ht="15">
      <c r="A50" s="5" t="s">
        <v>755</v>
      </c>
      <c r="B50" s="29" t="s">
        <v>756</v>
      </c>
      <c r="C50" s="106"/>
      <c r="D50" s="106">
        <v>311091</v>
      </c>
      <c r="E50" s="106">
        <v>311091</v>
      </c>
    </row>
    <row r="51" spans="1:5" ht="15">
      <c r="A51" s="7" t="s">
        <v>302</v>
      </c>
      <c r="B51" s="32" t="s">
        <v>757</v>
      </c>
      <c r="C51" s="106">
        <f>SUM(C46:C50)</f>
        <v>5140000</v>
      </c>
      <c r="D51" s="106">
        <f>SUM(D46:D50)</f>
        <v>10689261</v>
      </c>
      <c r="E51" s="106">
        <f>SUM(E46:E50)</f>
        <v>9990165</v>
      </c>
    </row>
    <row r="52" spans="1:5" ht="15">
      <c r="A52" s="35" t="s">
        <v>303</v>
      </c>
      <c r="B52" s="48" t="s">
        <v>758</v>
      </c>
      <c r="C52" s="106">
        <f>C31+C34+C42+C45+C51</f>
        <v>26392000</v>
      </c>
      <c r="D52" s="106">
        <f>D31+D34+D42+D45+D51</f>
        <v>41932733</v>
      </c>
      <c r="E52" s="106">
        <f>E31+E34+E42+E45+E51</f>
        <v>39814738</v>
      </c>
    </row>
    <row r="53" spans="1:5" ht="15">
      <c r="A53" s="13" t="s">
        <v>759</v>
      </c>
      <c r="B53" s="29" t="s">
        <v>760</v>
      </c>
      <c r="C53" s="106"/>
      <c r="D53" s="106"/>
      <c r="E53" s="106"/>
    </row>
    <row r="54" spans="1:5" ht="15">
      <c r="A54" s="13" t="s">
        <v>304</v>
      </c>
      <c r="B54" s="29" t="s">
        <v>761</v>
      </c>
      <c r="C54" s="106"/>
      <c r="D54" s="106"/>
      <c r="E54" s="106"/>
    </row>
    <row r="55" spans="1:5" ht="15">
      <c r="A55" s="17" t="s">
        <v>368</v>
      </c>
      <c r="B55" s="29" t="s">
        <v>762</v>
      </c>
      <c r="C55" s="106"/>
      <c r="D55" s="106"/>
      <c r="E55" s="106"/>
    </row>
    <row r="56" spans="1:5" ht="30">
      <c r="A56" s="17" t="s">
        <v>369</v>
      </c>
      <c r="B56" s="29" t="s">
        <v>763</v>
      </c>
      <c r="C56" s="106"/>
      <c r="D56" s="106"/>
      <c r="E56" s="106"/>
    </row>
    <row r="57" spans="1:5" ht="30">
      <c r="A57" s="17" t="s">
        <v>370</v>
      </c>
      <c r="B57" s="29" t="s">
        <v>764</v>
      </c>
      <c r="C57" s="106"/>
      <c r="D57" s="106"/>
      <c r="E57" s="106"/>
    </row>
    <row r="58" spans="1:5" ht="15">
      <c r="A58" s="13" t="s">
        <v>371</v>
      </c>
      <c r="B58" s="29" t="s">
        <v>765</v>
      </c>
      <c r="C58" s="106"/>
      <c r="D58" s="106"/>
      <c r="E58" s="106"/>
    </row>
    <row r="59" spans="1:5" ht="15">
      <c r="A59" s="13" t="s">
        <v>372</v>
      </c>
      <c r="B59" s="29" t="s">
        <v>766</v>
      </c>
      <c r="C59" s="106"/>
      <c r="D59" s="106"/>
      <c r="E59" s="106"/>
    </row>
    <row r="60" spans="1:5" ht="15">
      <c r="A60" s="13" t="s">
        <v>373</v>
      </c>
      <c r="B60" s="29" t="s">
        <v>767</v>
      </c>
      <c r="C60" s="106"/>
      <c r="D60" s="106"/>
      <c r="E60" s="106"/>
    </row>
    <row r="61" spans="1:5" ht="15">
      <c r="A61" s="45" t="s">
        <v>332</v>
      </c>
      <c r="B61" s="48" t="s">
        <v>768</v>
      </c>
      <c r="C61" s="106">
        <f>SUM(C53:C60)</f>
        <v>0</v>
      </c>
      <c r="D61" s="106">
        <f>SUM(D53:D60)</f>
        <v>0</v>
      </c>
      <c r="E61" s="106">
        <f>SUM(E53:E60)</f>
        <v>0</v>
      </c>
    </row>
    <row r="62" spans="1:5" ht="15">
      <c r="A62" s="12" t="s">
        <v>374</v>
      </c>
      <c r="B62" s="29" t="s">
        <v>769</v>
      </c>
      <c r="C62" s="106"/>
      <c r="D62" s="106"/>
      <c r="E62" s="106"/>
    </row>
    <row r="63" spans="1:5" ht="15">
      <c r="A63" s="12" t="s">
        <v>770</v>
      </c>
      <c r="B63" s="29" t="s">
        <v>771</v>
      </c>
      <c r="C63" s="106"/>
      <c r="D63" s="106"/>
      <c r="E63" s="106"/>
    </row>
    <row r="64" spans="1:5" ht="30">
      <c r="A64" s="12" t="s">
        <v>772</v>
      </c>
      <c r="B64" s="29" t="s">
        <v>773</v>
      </c>
      <c r="C64" s="106"/>
      <c r="D64" s="106"/>
      <c r="E64" s="106"/>
    </row>
    <row r="65" spans="1:5" ht="30">
      <c r="A65" s="12" t="s">
        <v>333</v>
      </c>
      <c r="B65" s="29" t="s">
        <v>774</v>
      </c>
      <c r="C65" s="106"/>
      <c r="D65" s="106"/>
      <c r="E65" s="106"/>
    </row>
    <row r="66" spans="1:5" ht="30">
      <c r="A66" s="12" t="s">
        <v>375</v>
      </c>
      <c r="B66" s="29" t="s">
        <v>775</v>
      </c>
      <c r="C66" s="106"/>
      <c r="D66" s="106"/>
      <c r="E66" s="106"/>
    </row>
    <row r="67" spans="1:5" ht="30">
      <c r="A67" s="12" t="s">
        <v>335</v>
      </c>
      <c r="B67" s="29" t="s">
        <v>776</v>
      </c>
      <c r="C67" s="106"/>
      <c r="D67" s="106">
        <v>49200</v>
      </c>
      <c r="E67" s="106">
        <v>49200</v>
      </c>
    </row>
    <row r="68" spans="1:5" ht="30">
      <c r="A68" s="12" t="s">
        <v>376</v>
      </c>
      <c r="B68" s="29" t="s">
        <v>777</v>
      </c>
      <c r="C68" s="106"/>
      <c r="D68" s="106"/>
      <c r="E68" s="106"/>
    </row>
    <row r="69" spans="1:5" ht="30">
      <c r="A69" s="12" t="s">
        <v>377</v>
      </c>
      <c r="B69" s="29" t="s">
        <v>778</v>
      </c>
      <c r="C69" s="106"/>
      <c r="D69" s="106"/>
      <c r="E69" s="106"/>
    </row>
    <row r="70" spans="1:5" ht="15">
      <c r="A70" s="12" t="s">
        <v>779</v>
      </c>
      <c r="B70" s="29" t="s">
        <v>89</v>
      </c>
      <c r="C70" s="106"/>
      <c r="D70" s="106"/>
      <c r="E70" s="106"/>
    </row>
    <row r="71" spans="1:5" ht="15">
      <c r="A71" s="12" t="s">
        <v>90</v>
      </c>
      <c r="B71" s="29" t="s">
        <v>91</v>
      </c>
      <c r="C71" s="106"/>
      <c r="D71" s="106"/>
      <c r="E71" s="106"/>
    </row>
    <row r="72" spans="1:5" ht="30">
      <c r="A72" s="12" t="s">
        <v>378</v>
      </c>
      <c r="B72" s="29" t="s">
        <v>92</v>
      </c>
      <c r="C72" s="106"/>
      <c r="D72" s="106"/>
      <c r="E72" s="106"/>
    </row>
    <row r="73" spans="1:5" ht="15">
      <c r="A73" s="12" t="s">
        <v>590</v>
      </c>
      <c r="B73" s="29" t="s">
        <v>93</v>
      </c>
      <c r="C73" s="106"/>
      <c r="D73" s="106"/>
      <c r="E73" s="106"/>
    </row>
    <row r="74" spans="1:5" ht="15">
      <c r="A74" s="12" t="s">
        <v>591</v>
      </c>
      <c r="B74" s="29" t="s">
        <v>93</v>
      </c>
      <c r="C74" s="106"/>
      <c r="D74" s="106"/>
      <c r="E74" s="106"/>
    </row>
    <row r="75" spans="1:5" ht="15">
      <c r="A75" s="45" t="s">
        <v>338</v>
      </c>
      <c r="B75" s="48" t="s">
        <v>94</v>
      </c>
      <c r="C75" s="106">
        <f>SUM(C62:C74)</f>
        <v>0</v>
      </c>
      <c r="D75" s="106">
        <f>SUM(D62:D74)</f>
        <v>49200</v>
      </c>
      <c r="E75" s="106">
        <f>SUM(E62:E74)</f>
        <v>49200</v>
      </c>
    </row>
    <row r="76" spans="1:5" ht="15.75">
      <c r="A76" s="187" t="s">
        <v>539</v>
      </c>
      <c r="B76" s="48"/>
      <c r="C76" s="106">
        <f>C75+C61+C52+C27+C26</f>
        <v>74939000</v>
      </c>
      <c r="D76" s="106">
        <f>D75+D61+D52+D27+D26</f>
        <v>97982516</v>
      </c>
      <c r="E76" s="106">
        <f>E75+E61+E52+E27+E26</f>
        <v>95704521</v>
      </c>
    </row>
    <row r="77" spans="1:5" ht="15">
      <c r="A77" s="188" t="s">
        <v>95</v>
      </c>
      <c r="B77" s="29" t="s">
        <v>96</v>
      </c>
      <c r="C77" s="106"/>
      <c r="D77" s="106">
        <v>28740</v>
      </c>
      <c r="E77" s="106">
        <v>28740</v>
      </c>
    </row>
    <row r="78" spans="1:5" ht="15">
      <c r="A78" s="188" t="s">
        <v>379</v>
      </c>
      <c r="B78" s="29" t="s">
        <v>97</v>
      </c>
      <c r="C78" s="106"/>
      <c r="D78" s="106"/>
      <c r="E78" s="106"/>
    </row>
    <row r="79" spans="1:5" ht="15">
      <c r="A79" s="188" t="s">
        <v>98</v>
      </c>
      <c r="B79" s="29" t="s">
        <v>99</v>
      </c>
      <c r="C79" s="106"/>
      <c r="D79" s="106">
        <v>132677</v>
      </c>
      <c r="E79" s="106">
        <v>132677</v>
      </c>
    </row>
    <row r="80" spans="1:5" ht="15">
      <c r="A80" s="188" t="s">
        <v>100</v>
      </c>
      <c r="B80" s="29" t="s">
        <v>101</v>
      </c>
      <c r="C80" s="106"/>
      <c r="D80" s="106">
        <v>250000</v>
      </c>
      <c r="E80" s="106">
        <v>250000</v>
      </c>
    </row>
    <row r="81" spans="1:5" ht="15">
      <c r="A81" s="5" t="s">
        <v>102</v>
      </c>
      <c r="B81" s="29" t="s">
        <v>103</v>
      </c>
      <c r="C81" s="106"/>
      <c r="D81" s="106"/>
      <c r="E81" s="106"/>
    </row>
    <row r="82" spans="1:5" ht="15">
      <c r="A82" s="5" t="s">
        <v>104</v>
      </c>
      <c r="B82" s="29" t="s">
        <v>105</v>
      </c>
      <c r="C82" s="106"/>
      <c r="D82" s="106"/>
      <c r="E82" s="106"/>
    </row>
    <row r="83" spans="1:5" ht="30">
      <c r="A83" s="5" t="s">
        <v>106</v>
      </c>
      <c r="B83" s="29" t="s">
        <v>107</v>
      </c>
      <c r="C83" s="106"/>
      <c r="D83" s="106">
        <v>43583</v>
      </c>
      <c r="E83" s="106">
        <v>43583</v>
      </c>
    </row>
    <row r="84" spans="1:5" ht="15">
      <c r="A84" s="35" t="s">
        <v>340</v>
      </c>
      <c r="B84" s="48" t="s">
        <v>108</v>
      </c>
      <c r="C84" s="106">
        <f>SUM(C77:C83)</f>
        <v>0</v>
      </c>
      <c r="D84" s="106">
        <f>SUM(D77:D83)</f>
        <v>455000</v>
      </c>
      <c r="E84" s="106">
        <f>SUM(E77:E83)</f>
        <v>455000</v>
      </c>
    </row>
    <row r="85" spans="1:5" ht="15">
      <c r="A85" s="13" t="s">
        <v>109</v>
      </c>
      <c r="B85" s="29" t="s">
        <v>110</v>
      </c>
      <c r="C85" s="106"/>
      <c r="D85" s="106"/>
      <c r="E85" s="106"/>
    </row>
    <row r="86" spans="1:5" ht="15">
      <c r="A86" s="13" t="s">
        <v>111</v>
      </c>
      <c r="B86" s="29" t="s">
        <v>112</v>
      </c>
      <c r="C86" s="106"/>
      <c r="D86" s="106"/>
      <c r="E86" s="106"/>
    </row>
    <row r="87" spans="1:5" ht="15">
      <c r="A87" s="13" t="s">
        <v>113</v>
      </c>
      <c r="B87" s="29" t="s">
        <v>114</v>
      </c>
      <c r="C87" s="106"/>
      <c r="D87" s="106"/>
      <c r="E87" s="106"/>
    </row>
    <row r="88" spans="1:5" ht="30">
      <c r="A88" s="13" t="s">
        <v>115</v>
      </c>
      <c r="B88" s="29" t="s">
        <v>116</v>
      </c>
      <c r="C88" s="106"/>
      <c r="D88" s="106"/>
      <c r="E88" s="106"/>
    </row>
    <row r="89" spans="1:5" ht="15">
      <c r="A89" s="45" t="s">
        <v>341</v>
      </c>
      <c r="B89" s="48" t="s">
        <v>117</v>
      </c>
      <c r="C89" s="106">
        <f>SUM(C85:C88)</f>
        <v>0</v>
      </c>
      <c r="D89" s="106">
        <f>SUM(D85:D88)</f>
        <v>0</v>
      </c>
      <c r="E89" s="106">
        <f>SUM(E85:E88)</f>
        <v>0</v>
      </c>
    </row>
    <row r="90" spans="1:5" ht="30">
      <c r="A90" s="13" t="s">
        <v>118</v>
      </c>
      <c r="B90" s="29" t="s">
        <v>119</v>
      </c>
      <c r="C90" s="106"/>
      <c r="D90" s="106"/>
      <c r="E90" s="106"/>
    </row>
    <row r="91" spans="1:5" ht="30">
      <c r="A91" s="13" t="s">
        <v>380</v>
      </c>
      <c r="B91" s="29" t="s">
        <v>120</v>
      </c>
      <c r="C91" s="106"/>
      <c r="D91" s="106"/>
      <c r="E91" s="106"/>
    </row>
    <row r="92" spans="1:5" ht="30">
      <c r="A92" s="13" t="s">
        <v>381</v>
      </c>
      <c r="B92" s="29" t="s">
        <v>121</v>
      </c>
      <c r="C92" s="106"/>
      <c r="D92" s="106"/>
      <c r="E92" s="106"/>
    </row>
    <row r="93" spans="1:5" ht="30">
      <c r="A93" s="13" t="s">
        <v>382</v>
      </c>
      <c r="B93" s="29" t="s">
        <v>122</v>
      </c>
      <c r="C93" s="106"/>
      <c r="D93" s="106"/>
      <c r="E93" s="106"/>
    </row>
    <row r="94" spans="1:5" ht="30">
      <c r="A94" s="13" t="s">
        <v>383</v>
      </c>
      <c r="B94" s="29" t="s">
        <v>123</v>
      </c>
      <c r="C94" s="106"/>
      <c r="D94" s="106"/>
      <c r="E94" s="106"/>
    </row>
    <row r="95" spans="1:5" ht="30">
      <c r="A95" s="13" t="s">
        <v>384</v>
      </c>
      <c r="B95" s="29" t="s">
        <v>124</v>
      </c>
      <c r="C95" s="106"/>
      <c r="D95" s="106"/>
      <c r="E95" s="106"/>
    </row>
    <row r="96" spans="1:5" ht="15">
      <c r="A96" s="13" t="s">
        <v>125</v>
      </c>
      <c r="B96" s="29" t="s">
        <v>126</v>
      </c>
      <c r="C96" s="106"/>
      <c r="D96" s="106"/>
      <c r="E96" s="106"/>
    </row>
    <row r="97" spans="1:5" ht="30">
      <c r="A97" s="13" t="s">
        <v>385</v>
      </c>
      <c r="B97" s="29" t="s">
        <v>127</v>
      </c>
      <c r="C97" s="106"/>
      <c r="D97" s="106"/>
      <c r="E97" s="106"/>
    </row>
    <row r="98" spans="1:5" ht="15">
      <c r="A98" s="45" t="s">
        <v>342</v>
      </c>
      <c r="B98" s="48" t="s">
        <v>128</v>
      </c>
      <c r="C98" s="106"/>
      <c r="D98" s="106"/>
      <c r="E98" s="106"/>
    </row>
    <row r="99" spans="1:5" ht="31.5">
      <c r="A99" s="187" t="s">
        <v>538</v>
      </c>
      <c r="B99" s="48"/>
      <c r="C99" s="106">
        <f>C98+C89+C84</f>
        <v>0</v>
      </c>
      <c r="D99" s="106">
        <f>D98+D89+D84</f>
        <v>455000</v>
      </c>
      <c r="E99" s="106">
        <f>E98+E89+E84</f>
        <v>455000</v>
      </c>
    </row>
    <row r="100" spans="1:5" ht="15.75">
      <c r="A100" s="36" t="s">
        <v>393</v>
      </c>
      <c r="B100" s="34" t="s">
        <v>129</v>
      </c>
      <c r="C100" s="106">
        <f>C98+C89+C84+C75+C61+C52+C27+C26</f>
        <v>74939000</v>
      </c>
      <c r="D100" s="106">
        <f>D98+D89+D84+D75+D61+D52+D27+D26</f>
        <v>98437516</v>
      </c>
      <c r="E100" s="106">
        <f>E98+E89+E84+E75+E61+E52+E27+E26</f>
        <v>96159521</v>
      </c>
    </row>
    <row r="101" spans="1:24" ht="15">
      <c r="A101" s="13" t="s">
        <v>386</v>
      </c>
      <c r="B101" s="5" t="s">
        <v>130</v>
      </c>
      <c r="C101" s="107"/>
      <c r="D101" s="107"/>
      <c r="E101" s="10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3"/>
      <c r="X101" s="23"/>
    </row>
    <row r="102" spans="1:24" ht="30">
      <c r="A102" s="13" t="s">
        <v>133</v>
      </c>
      <c r="B102" s="5" t="s">
        <v>134</v>
      </c>
      <c r="C102" s="107"/>
      <c r="D102" s="107"/>
      <c r="E102" s="10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3"/>
      <c r="X102" s="23"/>
    </row>
    <row r="103" spans="1:24" ht="15">
      <c r="A103" s="13" t="s">
        <v>387</v>
      </c>
      <c r="B103" s="5" t="s">
        <v>135</v>
      </c>
      <c r="C103" s="107"/>
      <c r="D103" s="107"/>
      <c r="E103" s="10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23"/>
    </row>
    <row r="104" spans="1:24" ht="15">
      <c r="A104" s="15" t="s">
        <v>350</v>
      </c>
      <c r="B104" s="7" t="s">
        <v>137</v>
      </c>
      <c r="C104" s="108"/>
      <c r="D104" s="108"/>
      <c r="E104" s="10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3"/>
      <c r="X104" s="23"/>
    </row>
    <row r="105" spans="1:24" ht="15">
      <c r="A105" s="13" t="s">
        <v>388</v>
      </c>
      <c r="B105" s="5" t="s">
        <v>138</v>
      </c>
      <c r="C105" s="109"/>
      <c r="D105" s="109"/>
      <c r="E105" s="109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3"/>
      <c r="X105" s="23"/>
    </row>
    <row r="106" spans="1:24" ht="15">
      <c r="A106" s="13" t="s">
        <v>356</v>
      </c>
      <c r="B106" s="5" t="s">
        <v>141</v>
      </c>
      <c r="C106" s="109"/>
      <c r="D106" s="109"/>
      <c r="E106" s="10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3"/>
      <c r="X106" s="23"/>
    </row>
    <row r="107" spans="1:24" ht="15">
      <c r="A107" s="13" t="s">
        <v>142</v>
      </c>
      <c r="B107" s="5" t="s">
        <v>143</v>
      </c>
      <c r="C107" s="107"/>
      <c r="D107" s="107"/>
      <c r="E107" s="10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3"/>
      <c r="X107" s="23"/>
    </row>
    <row r="108" spans="1:24" ht="15">
      <c r="A108" s="13" t="s">
        <v>389</v>
      </c>
      <c r="B108" s="5" t="s">
        <v>144</v>
      </c>
      <c r="C108" s="107"/>
      <c r="D108" s="107"/>
      <c r="E108" s="10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3"/>
      <c r="X108" s="23"/>
    </row>
    <row r="109" spans="1:24" ht="15">
      <c r="A109" s="15" t="s">
        <v>353</v>
      </c>
      <c r="B109" s="7" t="s">
        <v>145</v>
      </c>
      <c r="C109" s="110"/>
      <c r="D109" s="110"/>
      <c r="E109" s="11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3"/>
      <c r="X109" s="23"/>
    </row>
    <row r="110" spans="1:24" ht="15">
      <c r="A110" s="13" t="s">
        <v>146</v>
      </c>
      <c r="B110" s="5" t="s">
        <v>147</v>
      </c>
      <c r="C110" s="109"/>
      <c r="D110" s="109"/>
      <c r="E110" s="10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3"/>
      <c r="X110" s="23"/>
    </row>
    <row r="111" spans="1:24" ht="15">
      <c r="A111" s="13" t="s">
        <v>148</v>
      </c>
      <c r="B111" s="5" t="s">
        <v>149</v>
      </c>
      <c r="C111" s="109"/>
      <c r="D111" s="109"/>
      <c r="E111" s="109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3"/>
      <c r="X111" s="23"/>
    </row>
    <row r="112" spans="1:24" ht="15">
      <c r="A112" s="15" t="s">
        <v>150</v>
      </c>
      <c r="B112" s="7" t="s">
        <v>151</v>
      </c>
      <c r="C112" s="109"/>
      <c r="D112" s="109"/>
      <c r="E112" s="109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3"/>
      <c r="X112" s="23"/>
    </row>
    <row r="113" spans="1:24" ht="15">
      <c r="A113" s="13" t="s">
        <v>152</v>
      </c>
      <c r="B113" s="5" t="s">
        <v>153</v>
      </c>
      <c r="C113" s="109"/>
      <c r="D113" s="109"/>
      <c r="E113" s="109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3"/>
      <c r="X113" s="23"/>
    </row>
    <row r="114" spans="1:24" ht="15">
      <c r="A114" s="13" t="s">
        <v>154</v>
      </c>
      <c r="B114" s="5" t="s">
        <v>155</v>
      </c>
      <c r="C114" s="109"/>
      <c r="D114" s="109"/>
      <c r="E114" s="10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3"/>
      <c r="X114" s="23"/>
    </row>
    <row r="115" spans="1:24" ht="15">
      <c r="A115" s="13" t="s">
        <v>156</v>
      </c>
      <c r="B115" s="5" t="s">
        <v>157</v>
      </c>
      <c r="C115" s="109"/>
      <c r="D115" s="109"/>
      <c r="E115" s="109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3"/>
      <c r="X115" s="23"/>
    </row>
    <row r="116" spans="1:24" ht="15">
      <c r="A116" s="45" t="s">
        <v>354</v>
      </c>
      <c r="B116" s="35" t="s">
        <v>158</v>
      </c>
      <c r="C116" s="110"/>
      <c r="D116" s="110"/>
      <c r="E116" s="11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3"/>
      <c r="X116" s="23"/>
    </row>
    <row r="117" spans="1:24" ht="15">
      <c r="A117" s="13" t="s">
        <v>159</v>
      </c>
      <c r="B117" s="5" t="s">
        <v>160</v>
      </c>
      <c r="C117" s="109"/>
      <c r="D117" s="109"/>
      <c r="E117" s="109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3"/>
      <c r="X117" s="23"/>
    </row>
    <row r="118" spans="1:24" ht="15">
      <c r="A118" s="13" t="s">
        <v>161</v>
      </c>
      <c r="B118" s="5" t="s">
        <v>162</v>
      </c>
      <c r="C118" s="107"/>
      <c r="D118" s="107"/>
      <c r="E118" s="10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23"/>
    </row>
    <row r="119" spans="1:24" ht="15">
      <c r="A119" s="13" t="s">
        <v>390</v>
      </c>
      <c r="B119" s="5" t="s">
        <v>163</v>
      </c>
      <c r="C119" s="109"/>
      <c r="D119" s="109"/>
      <c r="E119" s="10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3"/>
      <c r="X119" s="23"/>
    </row>
    <row r="120" spans="1:24" ht="15">
      <c r="A120" s="13" t="s">
        <v>359</v>
      </c>
      <c r="B120" s="5" t="s">
        <v>164</v>
      </c>
      <c r="C120" s="109"/>
      <c r="D120" s="109"/>
      <c r="E120" s="109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3"/>
      <c r="X120" s="23"/>
    </row>
    <row r="121" spans="1:24" ht="15">
      <c r="A121" s="45" t="s">
        <v>360</v>
      </c>
      <c r="B121" s="35" t="s">
        <v>168</v>
      </c>
      <c r="C121" s="110"/>
      <c r="D121" s="110"/>
      <c r="E121" s="110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3"/>
      <c r="X121" s="23"/>
    </row>
    <row r="122" spans="1:24" ht="15">
      <c r="A122" s="13" t="s">
        <v>169</v>
      </c>
      <c r="B122" s="5" t="s">
        <v>170</v>
      </c>
      <c r="C122" s="107"/>
      <c r="D122" s="107"/>
      <c r="E122" s="10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3"/>
      <c r="X122" s="23"/>
    </row>
    <row r="123" spans="1:24" ht="15.75">
      <c r="A123" s="43" t="s">
        <v>394</v>
      </c>
      <c r="B123" s="36" t="s">
        <v>171</v>
      </c>
      <c r="C123" s="110"/>
      <c r="D123" s="110"/>
      <c r="E123" s="110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3"/>
      <c r="X123" s="23"/>
    </row>
    <row r="124" spans="1:24" ht="15.75">
      <c r="A124" s="194" t="s">
        <v>430</v>
      </c>
      <c r="B124" s="84"/>
      <c r="C124" s="106">
        <f>C123+C100</f>
        <v>74939000</v>
      </c>
      <c r="D124" s="106">
        <f>D123+D100</f>
        <v>98437516</v>
      </c>
      <c r="E124" s="106">
        <f>E123+E100</f>
        <v>96159521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2:24" ht="15">
      <c r="B125" s="23"/>
      <c r="C125" s="113"/>
      <c r="D125" s="113"/>
      <c r="E125" s="1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2:24" ht="15">
      <c r="B126" s="23"/>
      <c r="C126" s="113"/>
      <c r="D126" s="113"/>
      <c r="E126" s="1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2:24" ht="15">
      <c r="B127" s="23"/>
      <c r="C127" s="113"/>
      <c r="D127" s="113"/>
      <c r="E127" s="1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2:24" ht="15">
      <c r="B128" s="23"/>
      <c r="C128" s="113"/>
      <c r="D128" s="113"/>
      <c r="E128" s="1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2:24" ht="15">
      <c r="B129" s="23"/>
      <c r="C129" s="113"/>
      <c r="D129" s="113"/>
      <c r="E129" s="1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2:24" ht="15">
      <c r="B130" s="23"/>
      <c r="C130" s="113"/>
      <c r="D130" s="113"/>
      <c r="E130" s="1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2:24" ht="15">
      <c r="B131" s="23"/>
      <c r="C131" s="113"/>
      <c r="D131" s="113"/>
      <c r="E131" s="1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2:24" ht="15">
      <c r="B132" s="23"/>
      <c r="C132" s="113"/>
      <c r="D132" s="113"/>
      <c r="E132" s="1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2:24" ht="15">
      <c r="B133" s="23"/>
      <c r="C133" s="113"/>
      <c r="D133" s="113"/>
      <c r="E133" s="1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2:24" ht="15">
      <c r="B134" s="23"/>
      <c r="C134" s="113"/>
      <c r="D134" s="113"/>
      <c r="E134" s="1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2:24" ht="15">
      <c r="B135" s="23"/>
      <c r="C135" s="113"/>
      <c r="D135" s="113"/>
      <c r="E135" s="1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2:24" ht="15">
      <c r="B136" s="23"/>
      <c r="C136" s="113"/>
      <c r="D136" s="113"/>
      <c r="E136" s="1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2:24" ht="15">
      <c r="B137" s="23"/>
      <c r="C137" s="113"/>
      <c r="D137" s="113"/>
      <c r="E137" s="1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2:24" ht="15">
      <c r="B138" s="23"/>
      <c r="C138" s="113"/>
      <c r="D138" s="113"/>
      <c r="E138" s="1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2:24" ht="15">
      <c r="B139" s="23"/>
      <c r="C139" s="113"/>
      <c r="D139" s="113"/>
      <c r="E139" s="1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2:24" ht="15">
      <c r="B140" s="23"/>
      <c r="C140" s="113"/>
      <c r="D140" s="113"/>
      <c r="E140" s="1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2:24" ht="15">
      <c r="B141" s="23"/>
      <c r="C141" s="113"/>
      <c r="D141" s="113"/>
      <c r="E141" s="1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2:24" ht="15">
      <c r="B142" s="23"/>
      <c r="C142" s="113"/>
      <c r="D142" s="113"/>
      <c r="E142" s="1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2:24" ht="15">
      <c r="B143" s="23"/>
      <c r="C143" s="113"/>
      <c r="D143" s="113"/>
      <c r="E143" s="1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2:24" ht="15">
      <c r="B144" s="23"/>
      <c r="C144" s="113"/>
      <c r="D144" s="113"/>
      <c r="E144" s="1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2:24" ht="15">
      <c r="B145" s="23"/>
      <c r="C145" s="113"/>
      <c r="D145" s="113"/>
      <c r="E145" s="1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2:24" ht="15">
      <c r="B146" s="23"/>
      <c r="C146" s="113"/>
      <c r="D146" s="113"/>
      <c r="E146" s="1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2:24" ht="15">
      <c r="B147" s="23"/>
      <c r="C147" s="113"/>
      <c r="D147" s="113"/>
      <c r="E147" s="1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2:24" ht="15">
      <c r="B148" s="23"/>
      <c r="C148" s="113"/>
      <c r="D148" s="113"/>
      <c r="E148" s="1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2:24" ht="15">
      <c r="B149" s="23"/>
      <c r="C149" s="113"/>
      <c r="D149" s="113"/>
      <c r="E149" s="1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2:24" ht="15">
      <c r="B150" s="23"/>
      <c r="C150" s="113"/>
      <c r="D150" s="113"/>
      <c r="E150" s="1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2:24" ht="15">
      <c r="B151" s="23"/>
      <c r="C151" s="113"/>
      <c r="D151" s="113"/>
      <c r="E151" s="1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ht="15">
      <c r="B152" s="23"/>
      <c r="C152" s="113"/>
      <c r="D152" s="113"/>
      <c r="E152" s="1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2:24" ht="15">
      <c r="B153" s="23"/>
      <c r="C153" s="113"/>
      <c r="D153" s="113"/>
      <c r="E153" s="1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2:24" ht="15">
      <c r="B154" s="23"/>
      <c r="C154" s="113"/>
      <c r="D154" s="113"/>
      <c r="E154" s="1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2:24" ht="15">
      <c r="B155" s="23"/>
      <c r="C155" s="113"/>
      <c r="D155" s="113"/>
      <c r="E155" s="1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2:24" ht="15">
      <c r="B156" s="23"/>
      <c r="C156" s="113"/>
      <c r="D156" s="113"/>
      <c r="E156" s="1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2:24" ht="15">
      <c r="B157" s="23"/>
      <c r="C157" s="113"/>
      <c r="D157" s="113"/>
      <c r="E157" s="1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2:24" ht="15">
      <c r="B158" s="23"/>
      <c r="C158" s="113"/>
      <c r="D158" s="113"/>
      <c r="E158" s="1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2:24" ht="15">
      <c r="B159" s="23"/>
      <c r="C159" s="113"/>
      <c r="D159" s="113"/>
      <c r="E159" s="1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2:24" ht="15">
      <c r="B160" s="23"/>
      <c r="C160" s="113"/>
      <c r="D160" s="113"/>
      <c r="E160" s="1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t="15">
      <c r="B161" s="23"/>
      <c r="C161" s="113"/>
      <c r="D161" s="113"/>
      <c r="E161" s="1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t="15">
      <c r="B162" s="23"/>
      <c r="C162" s="113"/>
      <c r="D162" s="113"/>
      <c r="E162" s="1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t="15">
      <c r="B163" s="23"/>
      <c r="C163" s="113"/>
      <c r="D163" s="113"/>
      <c r="E163" s="1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t="15">
      <c r="B164" s="23"/>
      <c r="C164" s="113"/>
      <c r="D164" s="113"/>
      <c r="E164" s="1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t="15">
      <c r="B165" s="23"/>
      <c r="C165" s="113"/>
      <c r="D165" s="113"/>
      <c r="E165" s="1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t="15">
      <c r="B166" s="23"/>
      <c r="C166" s="113"/>
      <c r="D166" s="113"/>
      <c r="E166" s="1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5">
      <c r="B167" s="23"/>
      <c r="C167" s="113"/>
      <c r="D167" s="113"/>
      <c r="E167" s="1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5">
      <c r="B168" s="23"/>
      <c r="C168" s="113"/>
      <c r="D168" s="113"/>
      <c r="E168" s="1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t="15">
      <c r="B169" s="23"/>
      <c r="C169" s="113"/>
      <c r="D169" s="113"/>
      <c r="E169" s="1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t="15">
      <c r="B170" s="23"/>
      <c r="C170" s="113"/>
      <c r="D170" s="113"/>
      <c r="E170" s="1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t="15">
      <c r="B171" s="23"/>
      <c r="C171" s="113"/>
      <c r="D171" s="113"/>
      <c r="E171" s="1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2:24" ht="15">
      <c r="B172" s="23"/>
      <c r="C172" s="113"/>
      <c r="D172" s="113"/>
      <c r="E172" s="1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2:24" ht="15">
      <c r="B173" s="23"/>
      <c r="C173" s="113"/>
      <c r="D173" s="113"/>
      <c r="E173" s="1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17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7.140625" style="105" customWidth="1"/>
    <col min="4" max="4" width="20.140625" style="105" customWidth="1"/>
    <col min="5" max="5" width="18.8515625" style="105" customWidth="1"/>
  </cols>
  <sheetData>
    <row r="1" spans="1:5" ht="15.75">
      <c r="A1" s="222" t="s">
        <v>921</v>
      </c>
      <c r="B1" s="222"/>
      <c r="C1" s="222"/>
      <c r="D1" s="222"/>
      <c r="E1" s="222"/>
    </row>
    <row r="2" ht="15.75">
      <c r="A2" s="184"/>
    </row>
    <row r="3" spans="1:5" ht="20.25" customHeight="1">
      <c r="A3" s="219" t="s">
        <v>885</v>
      </c>
      <c r="B3" s="220"/>
      <c r="C3" s="220"/>
      <c r="D3" s="220"/>
      <c r="E3" s="220"/>
    </row>
    <row r="4" spans="1:5" ht="19.5" customHeight="1">
      <c r="A4" s="221" t="s">
        <v>886</v>
      </c>
      <c r="B4" s="220"/>
      <c r="C4" s="220"/>
      <c r="D4" s="220"/>
      <c r="E4" s="220"/>
    </row>
    <row r="5" ht="18">
      <c r="A5" s="191"/>
    </row>
    <row r="6" ht="15">
      <c r="A6" s="192" t="s">
        <v>489</v>
      </c>
    </row>
    <row r="7" spans="1:5" ht="25.5">
      <c r="A7" s="3" t="s">
        <v>683</v>
      </c>
      <c r="B7" s="3" t="s">
        <v>684</v>
      </c>
      <c r="C7" s="114" t="s">
        <v>637</v>
      </c>
      <c r="D7" s="114" t="s">
        <v>298</v>
      </c>
      <c r="E7" s="114" t="s">
        <v>299</v>
      </c>
    </row>
    <row r="8" spans="1:5" ht="15">
      <c r="A8" s="30" t="s">
        <v>685</v>
      </c>
      <c r="B8" s="28" t="s">
        <v>686</v>
      </c>
      <c r="C8" s="106">
        <v>10195000</v>
      </c>
      <c r="D8" s="106">
        <v>11058884</v>
      </c>
      <c r="E8" s="106">
        <v>10424860</v>
      </c>
    </row>
    <row r="9" spans="1:5" ht="15">
      <c r="A9" s="30" t="s">
        <v>687</v>
      </c>
      <c r="B9" s="29" t="s">
        <v>688</v>
      </c>
      <c r="C9" s="106"/>
      <c r="D9" s="106"/>
      <c r="E9" s="106"/>
    </row>
    <row r="10" spans="1:5" ht="15">
      <c r="A10" s="30" t="s">
        <v>689</v>
      </c>
      <c r="B10" s="29" t="s">
        <v>690</v>
      </c>
      <c r="C10" s="106"/>
      <c r="D10" s="106"/>
      <c r="E10" s="106"/>
    </row>
    <row r="11" spans="1:5" ht="15">
      <c r="A11" s="30" t="s">
        <v>691</v>
      </c>
      <c r="B11" s="29" t="s">
        <v>692</v>
      </c>
      <c r="C11" s="106"/>
      <c r="D11" s="106"/>
      <c r="E11" s="106"/>
    </row>
    <row r="12" spans="1:5" ht="15">
      <c r="A12" s="30" t="s">
        <v>693</v>
      </c>
      <c r="B12" s="29" t="s">
        <v>694</v>
      </c>
      <c r="C12" s="106"/>
      <c r="D12" s="106"/>
      <c r="E12" s="106"/>
    </row>
    <row r="13" spans="1:5" ht="15">
      <c r="A13" s="30" t="s">
        <v>695</v>
      </c>
      <c r="B13" s="29" t="s">
        <v>696</v>
      </c>
      <c r="C13" s="106"/>
      <c r="D13" s="106"/>
      <c r="E13" s="106"/>
    </row>
    <row r="14" spans="1:5" ht="15">
      <c r="A14" s="30" t="s">
        <v>697</v>
      </c>
      <c r="B14" s="29" t="s">
        <v>698</v>
      </c>
      <c r="C14" s="106"/>
      <c r="D14" s="106"/>
      <c r="E14" s="106"/>
    </row>
    <row r="15" spans="1:5" ht="15">
      <c r="A15" s="30" t="s">
        <v>699</v>
      </c>
      <c r="B15" s="29" t="s">
        <v>700</v>
      </c>
      <c r="C15" s="106"/>
      <c r="D15" s="106"/>
      <c r="E15" s="106"/>
    </row>
    <row r="16" spans="1:5" ht="15">
      <c r="A16" s="5" t="s">
        <v>701</v>
      </c>
      <c r="B16" s="29" t="s">
        <v>702</v>
      </c>
      <c r="C16" s="106"/>
      <c r="D16" s="106"/>
      <c r="E16" s="106"/>
    </row>
    <row r="17" spans="1:5" ht="15">
      <c r="A17" s="5" t="s">
        <v>703</v>
      </c>
      <c r="B17" s="29" t="s">
        <v>704</v>
      </c>
      <c r="C17" s="106"/>
      <c r="D17" s="106"/>
      <c r="E17" s="106"/>
    </row>
    <row r="18" spans="1:5" ht="15">
      <c r="A18" s="5" t="s">
        <v>705</v>
      </c>
      <c r="B18" s="29" t="s">
        <v>706</v>
      </c>
      <c r="C18" s="106"/>
      <c r="D18" s="106"/>
      <c r="E18" s="106"/>
    </row>
    <row r="19" spans="1:5" ht="15">
      <c r="A19" s="5" t="s">
        <v>707</v>
      </c>
      <c r="B19" s="29" t="s">
        <v>708</v>
      </c>
      <c r="C19" s="106"/>
      <c r="D19" s="106"/>
      <c r="E19" s="106"/>
    </row>
    <row r="20" spans="1:5" ht="15">
      <c r="A20" s="5" t="s">
        <v>361</v>
      </c>
      <c r="B20" s="29" t="s">
        <v>709</v>
      </c>
      <c r="C20" s="106"/>
      <c r="D20" s="106">
        <v>460238</v>
      </c>
      <c r="E20" s="106">
        <v>460238</v>
      </c>
    </row>
    <row r="21" spans="1:5" ht="15">
      <c r="A21" s="31" t="s">
        <v>295</v>
      </c>
      <c r="B21" s="32" t="s">
        <v>710</v>
      </c>
      <c r="C21" s="106">
        <f>SUM(C8:C20)</f>
        <v>10195000</v>
      </c>
      <c r="D21" s="106">
        <f>SUM(D8:D20)</f>
        <v>11519122</v>
      </c>
      <c r="E21" s="106">
        <f>SUM(E8:E20)</f>
        <v>10885098</v>
      </c>
    </row>
    <row r="22" spans="1:5" ht="15">
      <c r="A22" s="5" t="s">
        <v>711</v>
      </c>
      <c r="B22" s="29" t="s">
        <v>712</v>
      </c>
      <c r="C22" s="106"/>
      <c r="D22" s="106"/>
      <c r="E22" s="106"/>
    </row>
    <row r="23" spans="1:5" ht="30">
      <c r="A23" s="5" t="s">
        <v>713</v>
      </c>
      <c r="B23" s="29" t="s">
        <v>714</v>
      </c>
      <c r="C23" s="106"/>
      <c r="D23" s="106">
        <v>1639226</v>
      </c>
      <c r="E23" s="106">
        <v>1639226</v>
      </c>
    </row>
    <row r="24" spans="1:5" ht="15">
      <c r="A24" s="5" t="s">
        <v>715</v>
      </c>
      <c r="B24" s="29" t="s">
        <v>716</v>
      </c>
      <c r="C24" s="106">
        <v>1410000</v>
      </c>
      <c r="D24" s="106">
        <v>185000</v>
      </c>
      <c r="E24" s="106">
        <v>102597</v>
      </c>
    </row>
    <row r="25" spans="1:5" ht="15">
      <c r="A25" s="7" t="s">
        <v>296</v>
      </c>
      <c r="B25" s="32" t="s">
        <v>717</v>
      </c>
      <c r="C25" s="106">
        <f>SUM(C22:C24)</f>
        <v>1410000</v>
      </c>
      <c r="D25" s="106">
        <f>SUM(D22:D24)</f>
        <v>1824226</v>
      </c>
      <c r="E25" s="106">
        <f>SUM(E22:E24)</f>
        <v>1741823</v>
      </c>
    </row>
    <row r="26" spans="1:5" ht="15">
      <c r="A26" s="47" t="s">
        <v>391</v>
      </c>
      <c r="B26" s="48" t="s">
        <v>718</v>
      </c>
      <c r="C26" s="106">
        <f>C25+C21</f>
        <v>11605000</v>
      </c>
      <c r="D26" s="106">
        <f>D25+D21</f>
        <v>13343348</v>
      </c>
      <c r="E26" s="106">
        <f>E25+E21</f>
        <v>12626921</v>
      </c>
    </row>
    <row r="27" spans="1:5" ht="30">
      <c r="A27" s="35" t="s">
        <v>362</v>
      </c>
      <c r="B27" s="48" t="s">
        <v>719</v>
      </c>
      <c r="C27" s="106">
        <v>3151000</v>
      </c>
      <c r="D27" s="106">
        <v>3296305</v>
      </c>
      <c r="E27" s="106">
        <v>3196236</v>
      </c>
    </row>
    <row r="28" spans="1:5" ht="15">
      <c r="A28" s="5" t="s">
        <v>720</v>
      </c>
      <c r="B28" s="29" t="s">
        <v>721</v>
      </c>
      <c r="C28" s="106">
        <v>870000</v>
      </c>
      <c r="D28" s="106">
        <v>1096973</v>
      </c>
      <c r="E28" s="106">
        <v>1053727</v>
      </c>
    </row>
    <row r="29" spans="1:5" ht="15">
      <c r="A29" s="5" t="s">
        <v>722</v>
      </c>
      <c r="B29" s="29" t="s">
        <v>723</v>
      </c>
      <c r="C29" s="106">
        <v>130000</v>
      </c>
      <c r="D29" s="106">
        <v>598616</v>
      </c>
      <c r="E29" s="106">
        <v>258655</v>
      </c>
    </row>
    <row r="30" spans="1:5" ht="15">
      <c r="A30" s="5" t="s">
        <v>724</v>
      </c>
      <c r="B30" s="29" t="s">
        <v>725</v>
      </c>
      <c r="C30" s="106">
        <v>350000</v>
      </c>
      <c r="D30" s="106">
        <v>154000</v>
      </c>
      <c r="E30" s="106"/>
    </row>
    <row r="31" spans="1:5" ht="15">
      <c r="A31" s="7" t="s">
        <v>297</v>
      </c>
      <c r="B31" s="32" t="s">
        <v>726</v>
      </c>
      <c r="C31" s="106">
        <f>SUM(C28:C30)</f>
        <v>1350000</v>
      </c>
      <c r="D31" s="106">
        <f>SUM(D28:D30)</f>
        <v>1849589</v>
      </c>
      <c r="E31" s="106">
        <f>SUM(E28:E30)</f>
        <v>1312382</v>
      </c>
    </row>
    <row r="32" spans="1:5" ht="15">
      <c r="A32" s="5" t="s">
        <v>727</v>
      </c>
      <c r="B32" s="29" t="s">
        <v>728</v>
      </c>
      <c r="C32" s="106">
        <v>280000</v>
      </c>
      <c r="D32" s="106">
        <v>280000</v>
      </c>
      <c r="E32" s="106">
        <v>252544</v>
      </c>
    </row>
    <row r="33" spans="1:5" ht="15">
      <c r="A33" s="5" t="s">
        <v>729</v>
      </c>
      <c r="B33" s="29" t="s">
        <v>730</v>
      </c>
      <c r="C33" s="106">
        <v>170000</v>
      </c>
      <c r="D33" s="106">
        <v>171288</v>
      </c>
      <c r="E33" s="106">
        <v>147944</v>
      </c>
    </row>
    <row r="34" spans="1:5" ht="15" customHeight="1">
      <c r="A34" s="7" t="s">
        <v>392</v>
      </c>
      <c r="B34" s="32" t="s">
        <v>731</v>
      </c>
      <c r="C34" s="106">
        <f>SUM(C32:C33)</f>
        <v>450000</v>
      </c>
      <c r="D34" s="106">
        <f>SUM(D32:D33)</f>
        <v>451288</v>
      </c>
      <c r="E34" s="106">
        <f>SUM(E32:E33)</f>
        <v>400488</v>
      </c>
    </row>
    <row r="35" spans="1:5" ht="15">
      <c r="A35" s="5" t="s">
        <v>732</v>
      </c>
      <c r="B35" s="29" t="s">
        <v>733</v>
      </c>
      <c r="C35" s="106">
        <v>4027000</v>
      </c>
      <c r="D35" s="106">
        <v>4912629</v>
      </c>
      <c r="E35" s="106">
        <v>4912629</v>
      </c>
    </row>
    <row r="36" spans="1:5" ht="15">
      <c r="A36" s="5" t="s">
        <v>734</v>
      </c>
      <c r="B36" s="29" t="s">
        <v>735</v>
      </c>
      <c r="C36" s="106"/>
      <c r="D36" s="106">
        <v>110000</v>
      </c>
      <c r="E36" s="106">
        <v>106051</v>
      </c>
    </row>
    <row r="37" spans="1:5" ht="15">
      <c r="A37" s="5" t="s">
        <v>363</v>
      </c>
      <c r="B37" s="29" t="s">
        <v>736</v>
      </c>
      <c r="C37" s="106"/>
      <c r="D37" s="106">
        <v>120000</v>
      </c>
      <c r="E37" s="106">
        <v>118180</v>
      </c>
    </row>
    <row r="38" spans="1:5" ht="15">
      <c r="A38" s="5" t="s">
        <v>737</v>
      </c>
      <c r="B38" s="29" t="s">
        <v>738</v>
      </c>
      <c r="C38" s="106">
        <v>350000</v>
      </c>
      <c r="D38" s="106">
        <v>245000</v>
      </c>
      <c r="E38" s="106">
        <v>198693</v>
      </c>
    </row>
    <row r="39" spans="1:5" ht="15">
      <c r="A39" s="10" t="s">
        <v>364</v>
      </c>
      <c r="B39" s="29" t="s">
        <v>739</v>
      </c>
      <c r="C39" s="106"/>
      <c r="D39" s="106"/>
      <c r="E39" s="106"/>
    </row>
    <row r="40" spans="1:5" ht="15">
      <c r="A40" s="5" t="s">
        <v>740</v>
      </c>
      <c r="B40" s="29" t="s">
        <v>741</v>
      </c>
      <c r="C40" s="106">
        <v>1839000</v>
      </c>
      <c r="D40" s="106">
        <v>2374878</v>
      </c>
      <c r="E40" s="106">
        <v>2368878</v>
      </c>
    </row>
    <row r="41" spans="1:5" ht="15">
      <c r="A41" s="5" t="s">
        <v>365</v>
      </c>
      <c r="B41" s="29" t="s">
        <v>742</v>
      </c>
      <c r="C41" s="106">
        <v>650000</v>
      </c>
      <c r="D41" s="106">
        <v>1443327</v>
      </c>
      <c r="E41" s="106">
        <v>1428927</v>
      </c>
    </row>
    <row r="42" spans="1:5" ht="15">
      <c r="A42" s="7" t="s">
        <v>300</v>
      </c>
      <c r="B42" s="32" t="s">
        <v>743</v>
      </c>
      <c r="C42" s="106">
        <f>SUM(C35:C41)</f>
        <v>6866000</v>
      </c>
      <c r="D42" s="106">
        <f>SUM(D35:D41)</f>
        <v>9205834</v>
      </c>
      <c r="E42" s="106">
        <f>SUM(E35:E41)</f>
        <v>9133358</v>
      </c>
    </row>
    <row r="43" spans="1:5" ht="15">
      <c r="A43" s="5" t="s">
        <v>744</v>
      </c>
      <c r="B43" s="29" t="s">
        <v>745</v>
      </c>
      <c r="C43" s="106">
        <v>230000</v>
      </c>
      <c r="D43" s="106">
        <v>216000</v>
      </c>
      <c r="E43" s="106">
        <v>157421</v>
      </c>
    </row>
    <row r="44" spans="1:5" ht="15">
      <c r="A44" s="5" t="s">
        <v>746</v>
      </c>
      <c r="B44" s="29" t="s">
        <v>747</v>
      </c>
      <c r="C44" s="106">
        <v>50000</v>
      </c>
      <c r="D44" s="106">
        <v>50000</v>
      </c>
      <c r="E44" s="106"/>
    </row>
    <row r="45" spans="1:5" ht="15">
      <c r="A45" s="7" t="s">
        <v>301</v>
      </c>
      <c r="B45" s="32" t="s">
        <v>748</v>
      </c>
      <c r="C45" s="106">
        <f>SUM(C43:C44)</f>
        <v>280000</v>
      </c>
      <c r="D45" s="106">
        <f>SUM(D43:D44)</f>
        <v>266000</v>
      </c>
      <c r="E45" s="106">
        <f>SUM(E43:E44)</f>
        <v>157421</v>
      </c>
    </row>
    <row r="46" spans="1:5" ht="30">
      <c r="A46" s="5" t="s">
        <v>749</v>
      </c>
      <c r="B46" s="29" t="s">
        <v>750</v>
      </c>
      <c r="C46" s="106">
        <v>2331000</v>
      </c>
      <c r="D46" s="106">
        <v>1711068</v>
      </c>
      <c r="E46" s="106">
        <v>1668978</v>
      </c>
    </row>
    <row r="47" spans="1:5" ht="15">
      <c r="A47" s="5" t="s">
        <v>751</v>
      </c>
      <c r="B47" s="29" t="s">
        <v>752</v>
      </c>
      <c r="C47" s="106"/>
      <c r="D47" s="106">
        <v>105000</v>
      </c>
      <c r="E47" s="106">
        <v>47000</v>
      </c>
    </row>
    <row r="48" spans="1:5" ht="15">
      <c r="A48" s="5" t="s">
        <v>366</v>
      </c>
      <c r="B48" s="29" t="s">
        <v>753</v>
      </c>
      <c r="C48" s="106"/>
      <c r="D48" s="106"/>
      <c r="E48" s="106"/>
    </row>
    <row r="49" spans="1:5" ht="15">
      <c r="A49" s="5" t="s">
        <v>367</v>
      </c>
      <c r="B49" s="29" t="s">
        <v>754</v>
      </c>
      <c r="C49" s="106"/>
      <c r="D49" s="106"/>
      <c r="E49" s="106"/>
    </row>
    <row r="50" spans="1:5" ht="15">
      <c r="A50" s="5" t="s">
        <v>755</v>
      </c>
      <c r="B50" s="29" t="s">
        <v>756</v>
      </c>
      <c r="C50" s="106"/>
      <c r="D50" s="106">
        <v>2502609</v>
      </c>
      <c r="E50" s="106">
        <v>73238</v>
      </c>
    </row>
    <row r="51" spans="1:5" ht="15">
      <c r="A51" s="7" t="s">
        <v>302</v>
      </c>
      <c r="B51" s="32" t="s">
        <v>757</v>
      </c>
      <c r="C51" s="106">
        <f>SUM(C46:C50)</f>
        <v>2331000</v>
      </c>
      <c r="D51" s="106">
        <f>SUM(D46:D50)</f>
        <v>4318677</v>
      </c>
      <c r="E51" s="106">
        <f>SUM(E46:E50)</f>
        <v>1789216</v>
      </c>
    </row>
    <row r="52" spans="1:5" ht="15">
      <c r="A52" s="35" t="s">
        <v>303</v>
      </c>
      <c r="B52" s="48" t="s">
        <v>758</v>
      </c>
      <c r="C52" s="106">
        <f>C31+C34+C42+C45+C51</f>
        <v>11277000</v>
      </c>
      <c r="D52" s="106">
        <f>D31+D34+D42+D45+D51</f>
        <v>16091388</v>
      </c>
      <c r="E52" s="106">
        <f>E31+E34+E42+E45+E51</f>
        <v>12792865</v>
      </c>
    </row>
    <row r="53" spans="1:5" ht="15">
      <c r="A53" s="13" t="s">
        <v>759</v>
      </c>
      <c r="B53" s="29" t="s">
        <v>760</v>
      </c>
      <c r="C53" s="106"/>
      <c r="D53" s="106"/>
      <c r="E53" s="106"/>
    </row>
    <row r="54" spans="1:5" ht="15">
      <c r="A54" s="13" t="s">
        <v>304</v>
      </c>
      <c r="B54" s="29" t="s">
        <v>761</v>
      </c>
      <c r="C54" s="106"/>
      <c r="D54" s="106"/>
      <c r="E54" s="106"/>
    </row>
    <row r="55" spans="1:5" ht="15">
      <c r="A55" s="17" t="s">
        <v>368</v>
      </c>
      <c r="B55" s="29" t="s">
        <v>762</v>
      </c>
      <c r="C55" s="106"/>
      <c r="D55" s="106"/>
      <c r="E55" s="106"/>
    </row>
    <row r="56" spans="1:5" ht="30">
      <c r="A56" s="17" t="s">
        <v>369</v>
      </c>
      <c r="B56" s="29" t="s">
        <v>763</v>
      </c>
      <c r="C56" s="106"/>
      <c r="D56" s="106"/>
      <c r="E56" s="106"/>
    </row>
    <row r="57" spans="1:5" ht="30">
      <c r="A57" s="17" t="s">
        <v>370</v>
      </c>
      <c r="B57" s="29" t="s">
        <v>764</v>
      </c>
      <c r="C57" s="106"/>
      <c r="D57" s="106"/>
      <c r="E57" s="106"/>
    </row>
    <row r="58" spans="1:5" ht="15">
      <c r="A58" s="13" t="s">
        <v>371</v>
      </c>
      <c r="B58" s="29" t="s">
        <v>765</v>
      </c>
      <c r="C58" s="106"/>
      <c r="D58" s="106"/>
      <c r="E58" s="106"/>
    </row>
    <row r="59" spans="1:5" ht="15">
      <c r="A59" s="13" t="s">
        <v>372</v>
      </c>
      <c r="B59" s="29" t="s">
        <v>766</v>
      </c>
      <c r="C59" s="106"/>
      <c r="D59" s="106"/>
      <c r="E59" s="106"/>
    </row>
    <row r="60" spans="1:5" ht="15">
      <c r="A60" s="13" t="s">
        <v>373</v>
      </c>
      <c r="B60" s="29" t="s">
        <v>767</v>
      </c>
      <c r="C60" s="106"/>
      <c r="D60" s="106"/>
      <c r="E60" s="106"/>
    </row>
    <row r="61" spans="1:5" ht="15">
      <c r="A61" s="45" t="s">
        <v>332</v>
      </c>
      <c r="B61" s="48" t="s">
        <v>768</v>
      </c>
      <c r="C61" s="106">
        <f>SUM(C53:C60)</f>
        <v>0</v>
      </c>
      <c r="D61" s="106">
        <f>SUM(D53:D60)</f>
        <v>0</v>
      </c>
      <c r="E61" s="106">
        <f>SUM(E53:E60)</f>
        <v>0</v>
      </c>
    </row>
    <row r="62" spans="1:5" ht="15">
      <c r="A62" s="12" t="s">
        <v>374</v>
      </c>
      <c r="B62" s="29" t="s">
        <v>769</v>
      </c>
      <c r="C62" s="106"/>
      <c r="D62" s="106"/>
      <c r="E62" s="106"/>
    </row>
    <row r="63" spans="1:5" ht="15">
      <c r="A63" s="12" t="s">
        <v>770</v>
      </c>
      <c r="B63" s="29" t="s">
        <v>771</v>
      </c>
      <c r="C63" s="106"/>
      <c r="D63" s="106"/>
      <c r="E63" s="106"/>
    </row>
    <row r="64" spans="1:5" ht="30">
      <c r="A64" s="12" t="s">
        <v>772</v>
      </c>
      <c r="B64" s="29" t="s">
        <v>773</v>
      </c>
      <c r="C64" s="106"/>
      <c r="D64" s="106"/>
      <c r="E64" s="106"/>
    </row>
    <row r="65" spans="1:5" ht="30">
      <c r="A65" s="12" t="s">
        <v>333</v>
      </c>
      <c r="B65" s="29" t="s">
        <v>774</v>
      </c>
      <c r="C65" s="106"/>
      <c r="D65" s="106"/>
      <c r="E65" s="106"/>
    </row>
    <row r="66" spans="1:5" ht="30">
      <c r="A66" s="12" t="s">
        <v>375</v>
      </c>
      <c r="B66" s="29" t="s">
        <v>775</v>
      </c>
      <c r="C66" s="106"/>
      <c r="D66" s="106"/>
      <c r="E66" s="106"/>
    </row>
    <row r="67" spans="1:5" ht="30">
      <c r="A67" s="12" t="s">
        <v>335</v>
      </c>
      <c r="B67" s="29" t="s">
        <v>776</v>
      </c>
      <c r="C67" s="106"/>
      <c r="D67" s="106"/>
      <c r="E67" s="106"/>
    </row>
    <row r="68" spans="1:5" ht="30">
      <c r="A68" s="12" t="s">
        <v>376</v>
      </c>
      <c r="B68" s="29" t="s">
        <v>777</v>
      </c>
      <c r="C68" s="106"/>
      <c r="D68" s="106"/>
      <c r="E68" s="106"/>
    </row>
    <row r="69" spans="1:5" ht="30">
      <c r="A69" s="12" t="s">
        <v>377</v>
      </c>
      <c r="B69" s="29" t="s">
        <v>778</v>
      </c>
      <c r="C69" s="106"/>
      <c r="D69" s="106"/>
      <c r="E69" s="106"/>
    </row>
    <row r="70" spans="1:5" ht="15">
      <c r="A70" s="12" t="s">
        <v>779</v>
      </c>
      <c r="B70" s="29" t="s">
        <v>89</v>
      </c>
      <c r="C70" s="106"/>
      <c r="D70" s="106"/>
      <c r="E70" s="106"/>
    </row>
    <row r="71" spans="1:5" ht="15">
      <c r="A71" s="12" t="s">
        <v>90</v>
      </c>
      <c r="B71" s="29" t="s">
        <v>91</v>
      </c>
      <c r="C71" s="106"/>
      <c r="D71" s="106"/>
      <c r="E71" s="106"/>
    </row>
    <row r="72" spans="1:5" ht="30">
      <c r="A72" s="12" t="s">
        <v>378</v>
      </c>
      <c r="B72" s="29" t="s">
        <v>92</v>
      </c>
      <c r="C72" s="106"/>
      <c r="D72" s="106"/>
      <c r="E72" s="106"/>
    </row>
    <row r="73" spans="1:5" ht="15">
      <c r="A73" s="12" t="s">
        <v>590</v>
      </c>
      <c r="B73" s="29" t="s">
        <v>93</v>
      </c>
      <c r="C73" s="106"/>
      <c r="D73" s="106"/>
      <c r="E73" s="106"/>
    </row>
    <row r="74" spans="1:5" ht="15">
      <c r="A74" s="12" t="s">
        <v>591</v>
      </c>
      <c r="B74" s="29" t="s">
        <v>93</v>
      </c>
      <c r="C74" s="106"/>
      <c r="D74" s="106"/>
      <c r="E74" s="106"/>
    </row>
    <row r="75" spans="1:5" ht="15">
      <c r="A75" s="45" t="s">
        <v>338</v>
      </c>
      <c r="B75" s="48" t="s">
        <v>94</v>
      </c>
      <c r="C75" s="106">
        <f>SUM(C62:C74)</f>
        <v>0</v>
      </c>
      <c r="D75" s="106">
        <f>SUM(D62:D74)</f>
        <v>0</v>
      </c>
      <c r="E75" s="106">
        <f>SUM(E62:E74)</f>
        <v>0</v>
      </c>
    </row>
    <row r="76" spans="1:5" ht="15.75">
      <c r="A76" s="187" t="s">
        <v>539</v>
      </c>
      <c r="B76" s="48"/>
      <c r="C76" s="106">
        <f>C26+C27+C52+C61+C75</f>
        <v>26033000</v>
      </c>
      <c r="D76" s="106">
        <f>D26+D27+D52+D61+D75</f>
        <v>32731041</v>
      </c>
      <c r="E76" s="106">
        <f>E26+E27+E52+E61+E75</f>
        <v>28616022</v>
      </c>
    </row>
    <row r="77" spans="1:5" ht="15">
      <c r="A77" s="188" t="s">
        <v>95</v>
      </c>
      <c r="B77" s="29" t="s">
        <v>96</v>
      </c>
      <c r="C77" s="106"/>
      <c r="D77" s="106"/>
      <c r="E77" s="106"/>
    </row>
    <row r="78" spans="1:5" ht="15">
      <c r="A78" s="188" t="s">
        <v>379</v>
      </c>
      <c r="B78" s="29" t="s">
        <v>97</v>
      </c>
      <c r="C78" s="106"/>
      <c r="D78" s="106"/>
      <c r="E78" s="106"/>
    </row>
    <row r="79" spans="1:5" ht="15">
      <c r="A79" s="188" t="s">
        <v>98</v>
      </c>
      <c r="B79" s="29" t="s">
        <v>99</v>
      </c>
      <c r="C79" s="106"/>
      <c r="D79" s="106">
        <v>20470</v>
      </c>
      <c r="E79" s="106"/>
    </row>
    <row r="80" spans="1:5" ht="15">
      <c r="A80" s="188" t="s">
        <v>100</v>
      </c>
      <c r="B80" s="29" t="s">
        <v>101</v>
      </c>
      <c r="C80" s="106"/>
      <c r="D80" s="106">
        <v>113223</v>
      </c>
      <c r="E80" s="106">
        <v>113223</v>
      </c>
    </row>
    <row r="81" spans="1:5" ht="15">
      <c r="A81" s="5" t="s">
        <v>102</v>
      </c>
      <c r="B81" s="29" t="s">
        <v>103</v>
      </c>
      <c r="C81" s="106"/>
      <c r="D81" s="106"/>
      <c r="E81" s="106"/>
    </row>
    <row r="82" spans="1:5" ht="15">
      <c r="A82" s="5" t="s">
        <v>104</v>
      </c>
      <c r="B82" s="29" t="s">
        <v>105</v>
      </c>
      <c r="C82" s="106"/>
      <c r="D82" s="106"/>
      <c r="E82" s="106"/>
    </row>
    <row r="83" spans="1:5" ht="30">
      <c r="A83" s="5" t="s">
        <v>106</v>
      </c>
      <c r="B83" s="29" t="s">
        <v>107</v>
      </c>
      <c r="C83" s="106"/>
      <c r="D83" s="106">
        <v>36097</v>
      </c>
      <c r="E83" s="106">
        <v>30570</v>
      </c>
    </row>
    <row r="84" spans="1:5" ht="15">
      <c r="A84" s="35" t="s">
        <v>340</v>
      </c>
      <c r="B84" s="48" t="s">
        <v>108</v>
      </c>
      <c r="C84" s="106">
        <f>SUM(C77:C83)</f>
        <v>0</v>
      </c>
      <c r="D84" s="106">
        <f>SUM(D77:D83)</f>
        <v>169790</v>
      </c>
      <c r="E84" s="106">
        <f>SUM(E77:E83)</f>
        <v>143793</v>
      </c>
    </row>
    <row r="85" spans="1:5" ht="15">
      <c r="A85" s="13" t="s">
        <v>109</v>
      </c>
      <c r="B85" s="29" t="s">
        <v>110</v>
      </c>
      <c r="C85" s="106"/>
      <c r="D85" s="106"/>
      <c r="E85" s="106"/>
    </row>
    <row r="86" spans="1:5" ht="15">
      <c r="A86" s="13" t="s">
        <v>111</v>
      </c>
      <c r="B86" s="29" t="s">
        <v>112</v>
      </c>
      <c r="C86" s="106"/>
      <c r="D86" s="106"/>
      <c r="E86" s="106"/>
    </row>
    <row r="87" spans="1:5" ht="15">
      <c r="A87" s="13" t="s">
        <v>113</v>
      </c>
      <c r="B87" s="29" t="s">
        <v>114</v>
      </c>
      <c r="C87" s="106"/>
      <c r="D87" s="106"/>
      <c r="E87" s="106"/>
    </row>
    <row r="88" spans="1:5" ht="30">
      <c r="A88" s="13" t="s">
        <v>115</v>
      </c>
      <c r="B88" s="29" t="s">
        <v>116</v>
      </c>
      <c r="C88" s="106"/>
      <c r="D88" s="106"/>
      <c r="E88" s="106"/>
    </row>
    <row r="89" spans="1:5" ht="15">
      <c r="A89" s="45" t="s">
        <v>341</v>
      </c>
      <c r="B89" s="48" t="s">
        <v>117</v>
      </c>
      <c r="C89" s="106">
        <f>SUM(C85:C88)</f>
        <v>0</v>
      </c>
      <c r="D89" s="106">
        <f>SUM(D85:D88)</f>
        <v>0</v>
      </c>
      <c r="E89" s="106">
        <f>SUM(E85:E88)</f>
        <v>0</v>
      </c>
    </row>
    <row r="90" spans="1:5" ht="30">
      <c r="A90" s="13" t="s">
        <v>118</v>
      </c>
      <c r="B90" s="29" t="s">
        <v>119</v>
      </c>
      <c r="C90" s="106"/>
      <c r="D90" s="106"/>
      <c r="E90" s="106"/>
    </row>
    <row r="91" spans="1:5" ht="30">
      <c r="A91" s="13" t="s">
        <v>380</v>
      </c>
      <c r="B91" s="29" t="s">
        <v>120</v>
      </c>
      <c r="C91" s="106"/>
      <c r="D91" s="106"/>
      <c r="E91" s="106"/>
    </row>
    <row r="92" spans="1:5" ht="30">
      <c r="A92" s="13" t="s">
        <v>381</v>
      </c>
      <c r="B92" s="29" t="s">
        <v>121</v>
      </c>
      <c r="C92" s="106"/>
      <c r="D92" s="106"/>
      <c r="E92" s="106"/>
    </row>
    <row r="93" spans="1:5" ht="30">
      <c r="A93" s="13" t="s">
        <v>382</v>
      </c>
      <c r="B93" s="29" t="s">
        <v>122</v>
      </c>
      <c r="C93" s="106"/>
      <c r="D93" s="106"/>
      <c r="E93" s="106"/>
    </row>
    <row r="94" spans="1:5" ht="30">
      <c r="A94" s="13" t="s">
        <v>383</v>
      </c>
      <c r="B94" s="29" t="s">
        <v>123</v>
      </c>
      <c r="C94" s="106"/>
      <c r="D94" s="106"/>
      <c r="E94" s="106"/>
    </row>
    <row r="95" spans="1:5" ht="30">
      <c r="A95" s="13" t="s">
        <v>384</v>
      </c>
      <c r="B95" s="29" t="s">
        <v>124</v>
      </c>
      <c r="C95" s="106"/>
      <c r="D95" s="106"/>
      <c r="E95" s="106"/>
    </row>
    <row r="96" spans="1:5" ht="15">
      <c r="A96" s="13" t="s">
        <v>125</v>
      </c>
      <c r="B96" s="29" t="s">
        <v>126</v>
      </c>
      <c r="C96" s="106"/>
      <c r="D96" s="106"/>
      <c r="E96" s="106"/>
    </row>
    <row r="97" spans="1:5" ht="30">
      <c r="A97" s="13" t="s">
        <v>385</v>
      </c>
      <c r="B97" s="29" t="s">
        <v>127</v>
      </c>
      <c r="C97" s="106"/>
      <c r="D97" s="106"/>
      <c r="E97" s="106"/>
    </row>
    <row r="98" spans="1:5" ht="15">
      <c r="A98" s="45" t="s">
        <v>342</v>
      </c>
      <c r="B98" s="48" t="s">
        <v>128</v>
      </c>
      <c r="C98" s="106"/>
      <c r="D98" s="106"/>
      <c r="E98" s="106"/>
    </row>
    <row r="99" spans="1:5" ht="31.5">
      <c r="A99" s="187" t="s">
        <v>538</v>
      </c>
      <c r="B99" s="48"/>
      <c r="C99" s="106">
        <f>C98+C89+C84</f>
        <v>0</v>
      </c>
      <c r="D99" s="106">
        <f>D98+D89+D84</f>
        <v>169790</v>
      </c>
      <c r="E99" s="106">
        <f>E98+E89+E84</f>
        <v>143793</v>
      </c>
    </row>
    <row r="100" spans="1:5" ht="15.75">
      <c r="A100" s="36" t="s">
        <v>393</v>
      </c>
      <c r="B100" s="34" t="s">
        <v>129</v>
      </c>
      <c r="C100" s="106">
        <f>C98+C89+C84+C75+C61+C52+C27+C26</f>
        <v>26033000</v>
      </c>
      <c r="D100" s="106">
        <f>D98+D89+D84+D75+D61+D52+D27+D26</f>
        <v>32900831</v>
      </c>
      <c r="E100" s="106">
        <f>E98+E89+E84+E75+E61+E52+E27+E26</f>
        <v>28759815</v>
      </c>
    </row>
    <row r="101" spans="1:24" ht="15">
      <c r="A101" s="13" t="s">
        <v>386</v>
      </c>
      <c r="B101" s="5" t="s">
        <v>130</v>
      </c>
      <c r="C101" s="107"/>
      <c r="D101" s="107"/>
      <c r="E101" s="10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3"/>
      <c r="X101" s="23"/>
    </row>
    <row r="102" spans="1:24" ht="30">
      <c r="A102" s="13" t="s">
        <v>133</v>
      </c>
      <c r="B102" s="5" t="s">
        <v>134</v>
      </c>
      <c r="C102" s="107"/>
      <c r="D102" s="107"/>
      <c r="E102" s="10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3"/>
      <c r="X102" s="23"/>
    </row>
    <row r="103" spans="1:24" ht="15">
      <c r="A103" s="13" t="s">
        <v>387</v>
      </c>
      <c r="B103" s="5" t="s">
        <v>135</v>
      </c>
      <c r="C103" s="107"/>
      <c r="D103" s="107"/>
      <c r="E103" s="10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23"/>
    </row>
    <row r="104" spans="1:24" ht="15">
      <c r="A104" s="15" t="s">
        <v>350</v>
      </c>
      <c r="B104" s="7" t="s">
        <v>137</v>
      </c>
      <c r="C104" s="108"/>
      <c r="D104" s="108"/>
      <c r="E104" s="10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3"/>
      <c r="X104" s="23"/>
    </row>
    <row r="105" spans="1:24" ht="15">
      <c r="A105" s="13" t="s">
        <v>388</v>
      </c>
      <c r="B105" s="5" t="s">
        <v>138</v>
      </c>
      <c r="C105" s="109"/>
      <c r="D105" s="109"/>
      <c r="E105" s="109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3"/>
      <c r="X105" s="23"/>
    </row>
    <row r="106" spans="1:24" ht="15">
      <c r="A106" s="13" t="s">
        <v>356</v>
      </c>
      <c r="B106" s="5" t="s">
        <v>141</v>
      </c>
      <c r="C106" s="109"/>
      <c r="D106" s="109"/>
      <c r="E106" s="10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3"/>
      <c r="X106" s="23"/>
    </row>
    <row r="107" spans="1:24" ht="15">
      <c r="A107" s="13" t="s">
        <v>142</v>
      </c>
      <c r="B107" s="5" t="s">
        <v>143</v>
      </c>
      <c r="C107" s="107"/>
      <c r="D107" s="107"/>
      <c r="E107" s="10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3"/>
      <c r="X107" s="23"/>
    </row>
    <row r="108" spans="1:24" ht="15">
      <c r="A108" s="13" t="s">
        <v>389</v>
      </c>
      <c r="B108" s="5" t="s">
        <v>144</v>
      </c>
      <c r="C108" s="107"/>
      <c r="D108" s="107"/>
      <c r="E108" s="10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3"/>
      <c r="X108" s="23"/>
    </row>
    <row r="109" spans="1:24" ht="15">
      <c r="A109" s="15" t="s">
        <v>353</v>
      </c>
      <c r="B109" s="7" t="s">
        <v>145</v>
      </c>
      <c r="C109" s="110"/>
      <c r="D109" s="110"/>
      <c r="E109" s="11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3"/>
      <c r="X109" s="23"/>
    </row>
    <row r="110" spans="1:24" ht="15">
      <c r="A110" s="13" t="s">
        <v>146</v>
      </c>
      <c r="B110" s="5" t="s">
        <v>147</v>
      </c>
      <c r="C110" s="109"/>
      <c r="D110" s="109"/>
      <c r="E110" s="10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3"/>
      <c r="X110" s="23"/>
    </row>
    <row r="111" spans="1:24" ht="15">
      <c r="A111" s="13" t="s">
        <v>148</v>
      </c>
      <c r="B111" s="5" t="s">
        <v>149</v>
      </c>
      <c r="C111" s="109"/>
      <c r="D111" s="109"/>
      <c r="E111" s="109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3"/>
      <c r="X111" s="23"/>
    </row>
    <row r="112" spans="1:24" ht="15">
      <c r="A112" s="15" t="s">
        <v>150</v>
      </c>
      <c r="B112" s="7" t="s">
        <v>151</v>
      </c>
      <c r="C112" s="109"/>
      <c r="D112" s="109"/>
      <c r="E112" s="109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3"/>
      <c r="X112" s="23"/>
    </row>
    <row r="113" spans="1:24" ht="15">
      <c r="A113" s="13" t="s">
        <v>152</v>
      </c>
      <c r="B113" s="5" t="s">
        <v>153</v>
      </c>
      <c r="C113" s="109"/>
      <c r="D113" s="109"/>
      <c r="E113" s="109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3"/>
      <c r="X113" s="23"/>
    </row>
    <row r="114" spans="1:24" ht="15">
      <c r="A114" s="13" t="s">
        <v>154</v>
      </c>
      <c r="B114" s="5" t="s">
        <v>155</v>
      </c>
      <c r="C114" s="109"/>
      <c r="D114" s="109"/>
      <c r="E114" s="10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3"/>
      <c r="X114" s="23"/>
    </row>
    <row r="115" spans="1:24" ht="15">
      <c r="A115" s="13" t="s">
        <v>156</v>
      </c>
      <c r="B115" s="5" t="s">
        <v>157</v>
      </c>
      <c r="C115" s="109"/>
      <c r="D115" s="109"/>
      <c r="E115" s="109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3"/>
      <c r="X115" s="23"/>
    </row>
    <row r="116" spans="1:24" ht="15">
      <c r="A116" s="45" t="s">
        <v>354</v>
      </c>
      <c r="B116" s="35" t="s">
        <v>158</v>
      </c>
      <c r="C116" s="110"/>
      <c r="D116" s="110"/>
      <c r="E116" s="11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3"/>
      <c r="X116" s="23"/>
    </row>
    <row r="117" spans="1:24" ht="15">
      <c r="A117" s="13" t="s">
        <v>159</v>
      </c>
      <c r="B117" s="5" t="s">
        <v>160</v>
      </c>
      <c r="C117" s="109"/>
      <c r="D117" s="109"/>
      <c r="E117" s="109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3"/>
      <c r="X117" s="23"/>
    </row>
    <row r="118" spans="1:24" ht="15">
      <c r="A118" s="13" t="s">
        <v>161</v>
      </c>
      <c r="B118" s="5" t="s">
        <v>162</v>
      </c>
      <c r="C118" s="107"/>
      <c r="D118" s="107"/>
      <c r="E118" s="10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23"/>
    </row>
    <row r="119" spans="1:24" ht="15">
      <c r="A119" s="13" t="s">
        <v>390</v>
      </c>
      <c r="B119" s="5" t="s">
        <v>163</v>
      </c>
      <c r="C119" s="109"/>
      <c r="D119" s="109"/>
      <c r="E119" s="10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3"/>
      <c r="X119" s="23"/>
    </row>
    <row r="120" spans="1:24" ht="15">
      <c r="A120" s="13" t="s">
        <v>359</v>
      </c>
      <c r="B120" s="5" t="s">
        <v>164</v>
      </c>
      <c r="C120" s="109"/>
      <c r="D120" s="109"/>
      <c r="E120" s="109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3"/>
      <c r="X120" s="23"/>
    </row>
    <row r="121" spans="1:24" ht="15">
      <c r="A121" s="45" t="s">
        <v>360</v>
      </c>
      <c r="B121" s="35" t="s">
        <v>168</v>
      </c>
      <c r="C121" s="110"/>
      <c r="D121" s="110"/>
      <c r="E121" s="110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3"/>
      <c r="X121" s="23"/>
    </row>
    <row r="122" spans="1:24" ht="15">
      <c r="A122" s="13" t="s">
        <v>169</v>
      </c>
      <c r="B122" s="5" t="s">
        <v>170</v>
      </c>
      <c r="C122" s="107"/>
      <c r="D122" s="107"/>
      <c r="E122" s="10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3"/>
      <c r="X122" s="23"/>
    </row>
    <row r="123" spans="1:24" ht="15.75">
      <c r="A123" s="43" t="s">
        <v>394</v>
      </c>
      <c r="B123" s="36" t="s">
        <v>171</v>
      </c>
      <c r="C123" s="110"/>
      <c r="D123" s="110"/>
      <c r="E123" s="110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3"/>
      <c r="X123" s="23"/>
    </row>
    <row r="124" spans="1:24" ht="15.75">
      <c r="A124" s="194" t="s">
        <v>430</v>
      </c>
      <c r="B124" s="84"/>
      <c r="C124" s="106">
        <f>C100+C123</f>
        <v>26033000</v>
      </c>
      <c r="D124" s="106">
        <f>D100+D123</f>
        <v>32900831</v>
      </c>
      <c r="E124" s="106">
        <f>E100+E123</f>
        <v>28759815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2:24" ht="15">
      <c r="B125" s="23"/>
      <c r="C125" s="113"/>
      <c r="D125" s="113"/>
      <c r="E125" s="1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2:24" ht="15">
      <c r="B126" s="23"/>
      <c r="C126" s="113"/>
      <c r="D126" s="113"/>
      <c r="E126" s="1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2:24" ht="15">
      <c r="B127" s="23"/>
      <c r="C127" s="113"/>
      <c r="D127" s="113"/>
      <c r="E127" s="1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2:24" ht="15">
      <c r="B128" s="23"/>
      <c r="C128" s="113"/>
      <c r="D128" s="113"/>
      <c r="E128" s="1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2:24" ht="15">
      <c r="B129" s="23"/>
      <c r="C129" s="113"/>
      <c r="D129" s="113"/>
      <c r="E129" s="1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2:24" ht="15">
      <c r="B130" s="23"/>
      <c r="C130" s="113"/>
      <c r="D130" s="113"/>
      <c r="E130" s="1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2:24" ht="15">
      <c r="B131" s="23"/>
      <c r="C131" s="113"/>
      <c r="D131" s="113"/>
      <c r="E131" s="1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2:24" ht="15">
      <c r="B132" s="23"/>
      <c r="C132" s="113"/>
      <c r="D132" s="113"/>
      <c r="E132" s="1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2:24" ht="15">
      <c r="B133" s="23"/>
      <c r="C133" s="113"/>
      <c r="D133" s="113"/>
      <c r="E133" s="1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2:24" ht="15">
      <c r="B134" s="23"/>
      <c r="C134" s="113"/>
      <c r="D134" s="113"/>
      <c r="E134" s="1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2:24" ht="15">
      <c r="B135" s="23"/>
      <c r="C135" s="113"/>
      <c r="D135" s="113"/>
      <c r="E135" s="1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2:24" ht="15">
      <c r="B136" s="23"/>
      <c r="C136" s="113"/>
      <c r="D136" s="113"/>
      <c r="E136" s="1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2:24" ht="15">
      <c r="B137" s="23"/>
      <c r="C137" s="113"/>
      <c r="D137" s="113"/>
      <c r="E137" s="1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2:24" ht="15">
      <c r="B138" s="23"/>
      <c r="C138" s="113"/>
      <c r="D138" s="113"/>
      <c r="E138" s="1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2:24" ht="15">
      <c r="B139" s="23"/>
      <c r="C139" s="113"/>
      <c r="D139" s="113"/>
      <c r="E139" s="1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2:24" ht="15">
      <c r="B140" s="23"/>
      <c r="C140" s="113"/>
      <c r="D140" s="113"/>
      <c r="E140" s="1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2:24" ht="15">
      <c r="B141" s="23"/>
      <c r="C141" s="113"/>
      <c r="D141" s="113"/>
      <c r="E141" s="1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2:24" ht="15">
      <c r="B142" s="23"/>
      <c r="C142" s="113"/>
      <c r="D142" s="113"/>
      <c r="E142" s="1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2:24" ht="15">
      <c r="B143" s="23"/>
      <c r="C143" s="113"/>
      <c r="D143" s="113"/>
      <c r="E143" s="1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2:24" ht="15">
      <c r="B144" s="23"/>
      <c r="C144" s="113"/>
      <c r="D144" s="113"/>
      <c r="E144" s="1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2:24" ht="15">
      <c r="B145" s="23"/>
      <c r="C145" s="113"/>
      <c r="D145" s="113"/>
      <c r="E145" s="1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2:24" ht="15">
      <c r="B146" s="23"/>
      <c r="C146" s="113"/>
      <c r="D146" s="113"/>
      <c r="E146" s="1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2:24" ht="15">
      <c r="B147" s="23"/>
      <c r="C147" s="113"/>
      <c r="D147" s="113"/>
      <c r="E147" s="1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2:24" ht="15">
      <c r="B148" s="23"/>
      <c r="C148" s="113"/>
      <c r="D148" s="113"/>
      <c r="E148" s="1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2:24" ht="15">
      <c r="B149" s="23"/>
      <c r="C149" s="113"/>
      <c r="D149" s="113"/>
      <c r="E149" s="1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2:24" ht="15">
      <c r="B150" s="23"/>
      <c r="C150" s="113"/>
      <c r="D150" s="113"/>
      <c r="E150" s="1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2:24" ht="15">
      <c r="B151" s="23"/>
      <c r="C151" s="113"/>
      <c r="D151" s="113"/>
      <c r="E151" s="1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ht="15">
      <c r="B152" s="23"/>
      <c r="C152" s="113"/>
      <c r="D152" s="113"/>
      <c r="E152" s="1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2:24" ht="15">
      <c r="B153" s="23"/>
      <c r="C153" s="113"/>
      <c r="D153" s="113"/>
      <c r="E153" s="1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2:24" ht="15">
      <c r="B154" s="23"/>
      <c r="C154" s="113"/>
      <c r="D154" s="113"/>
      <c r="E154" s="1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2:24" ht="15">
      <c r="B155" s="23"/>
      <c r="C155" s="113"/>
      <c r="D155" s="113"/>
      <c r="E155" s="1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2:24" ht="15">
      <c r="B156" s="23"/>
      <c r="C156" s="113"/>
      <c r="D156" s="113"/>
      <c r="E156" s="1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2:24" ht="15">
      <c r="B157" s="23"/>
      <c r="C157" s="113"/>
      <c r="D157" s="113"/>
      <c r="E157" s="1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2:24" ht="15">
      <c r="B158" s="23"/>
      <c r="C158" s="113"/>
      <c r="D158" s="113"/>
      <c r="E158" s="1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2:24" ht="15">
      <c r="B159" s="23"/>
      <c r="C159" s="113"/>
      <c r="D159" s="113"/>
      <c r="E159" s="1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2:24" ht="15">
      <c r="B160" s="23"/>
      <c r="C160" s="113"/>
      <c r="D160" s="113"/>
      <c r="E160" s="1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t="15">
      <c r="B161" s="23"/>
      <c r="C161" s="113"/>
      <c r="D161" s="113"/>
      <c r="E161" s="1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t="15">
      <c r="B162" s="23"/>
      <c r="C162" s="113"/>
      <c r="D162" s="113"/>
      <c r="E162" s="1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t="15">
      <c r="B163" s="23"/>
      <c r="C163" s="113"/>
      <c r="D163" s="113"/>
      <c r="E163" s="1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t="15">
      <c r="B164" s="23"/>
      <c r="C164" s="113"/>
      <c r="D164" s="113"/>
      <c r="E164" s="1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t="15">
      <c r="B165" s="23"/>
      <c r="C165" s="113"/>
      <c r="D165" s="113"/>
      <c r="E165" s="1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t="15">
      <c r="B166" s="23"/>
      <c r="C166" s="113"/>
      <c r="D166" s="113"/>
      <c r="E166" s="1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5">
      <c r="B167" s="23"/>
      <c r="C167" s="113"/>
      <c r="D167" s="113"/>
      <c r="E167" s="1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5">
      <c r="B168" s="23"/>
      <c r="C168" s="113"/>
      <c r="D168" s="113"/>
      <c r="E168" s="1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t="15">
      <c r="B169" s="23"/>
      <c r="C169" s="113"/>
      <c r="D169" s="113"/>
      <c r="E169" s="1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t="15">
      <c r="B170" s="23"/>
      <c r="C170" s="113"/>
      <c r="D170" s="113"/>
      <c r="E170" s="1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t="15">
      <c r="B171" s="23"/>
      <c r="C171" s="113"/>
      <c r="D171" s="113"/>
      <c r="E171" s="1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2:24" ht="15">
      <c r="B172" s="23"/>
      <c r="C172" s="113"/>
      <c r="D172" s="113"/>
      <c r="E172" s="1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2:24" ht="15">
      <c r="B173" s="23"/>
      <c r="C173" s="113"/>
      <c r="D173" s="113"/>
      <c r="E173" s="1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17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58.8515625" style="182" customWidth="1"/>
    <col min="3" max="3" width="17.140625" style="105" customWidth="1"/>
    <col min="4" max="4" width="20.140625" style="105" customWidth="1"/>
    <col min="5" max="5" width="18.8515625" style="105" customWidth="1"/>
  </cols>
  <sheetData>
    <row r="1" spans="1:5" ht="15.75">
      <c r="A1" s="222" t="s">
        <v>923</v>
      </c>
      <c r="B1" s="222"/>
      <c r="C1" s="222"/>
      <c r="D1" s="222"/>
      <c r="E1" s="222"/>
    </row>
    <row r="2" ht="15.75">
      <c r="A2" s="184"/>
    </row>
    <row r="3" spans="1:5" ht="20.25" customHeight="1">
      <c r="A3" s="219" t="s">
        <v>885</v>
      </c>
      <c r="B3" s="220"/>
      <c r="C3" s="220"/>
      <c r="D3" s="220"/>
      <c r="E3" s="220"/>
    </row>
    <row r="4" spans="1:5" ht="19.5" customHeight="1">
      <c r="A4" s="221" t="s">
        <v>886</v>
      </c>
      <c r="B4" s="220"/>
      <c r="C4" s="220"/>
      <c r="D4" s="220"/>
      <c r="E4" s="220"/>
    </row>
    <row r="5" ht="18">
      <c r="A5" s="191"/>
    </row>
    <row r="6" ht="15">
      <c r="A6" s="192" t="s">
        <v>509</v>
      </c>
    </row>
    <row r="7" spans="1:5" ht="25.5">
      <c r="A7" s="3" t="s">
        <v>683</v>
      </c>
      <c r="B7" s="3" t="s">
        <v>684</v>
      </c>
      <c r="C7" s="114" t="s">
        <v>637</v>
      </c>
      <c r="D7" s="114" t="s">
        <v>298</v>
      </c>
      <c r="E7" s="114" t="s">
        <v>299</v>
      </c>
    </row>
    <row r="8" spans="1:5" ht="15">
      <c r="A8" s="30" t="s">
        <v>685</v>
      </c>
      <c r="B8" s="28" t="s">
        <v>686</v>
      </c>
      <c r="C8" s="106">
        <v>55204000</v>
      </c>
      <c r="D8" s="106">
        <v>55270278</v>
      </c>
      <c r="E8" s="106">
        <v>54836950</v>
      </c>
    </row>
    <row r="9" spans="1:5" ht="15">
      <c r="A9" s="30" t="s">
        <v>687</v>
      </c>
      <c r="B9" s="29" t="s">
        <v>688</v>
      </c>
      <c r="C9" s="106"/>
      <c r="D9" s="106"/>
      <c r="E9" s="106"/>
    </row>
    <row r="10" spans="1:5" ht="15">
      <c r="A10" s="30" t="s">
        <v>689</v>
      </c>
      <c r="B10" s="29" t="s">
        <v>690</v>
      </c>
      <c r="C10" s="106"/>
      <c r="D10" s="106"/>
      <c r="E10" s="106"/>
    </row>
    <row r="11" spans="1:5" ht="15">
      <c r="A11" s="30" t="s">
        <v>691</v>
      </c>
      <c r="B11" s="29" t="s">
        <v>692</v>
      </c>
      <c r="C11" s="106"/>
      <c r="D11" s="106"/>
      <c r="E11" s="106"/>
    </row>
    <row r="12" spans="1:5" ht="15">
      <c r="A12" s="30" t="s">
        <v>693</v>
      </c>
      <c r="B12" s="29" t="s">
        <v>694</v>
      </c>
      <c r="C12" s="106"/>
      <c r="D12" s="106"/>
      <c r="E12" s="106"/>
    </row>
    <row r="13" spans="1:5" ht="15">
      <c r="A13" s="30" t="s">
        <v>695</v>
      </c>
      <c r="B13" s="29" t="s">
        <v>696</v>
      </c>
      <c r="C13" s="106">
        <v>1265000</v>
      </c>
      <c r="D13" s="106">
        <v>538000</v>
      </c>
      <c r="E13" s="106">
        <v>538000</v>
      </c>
    </row>
    <row r="14" spans="1:5" ht="15">
      <c r="A14" s="30" t="s">
        <v>697</v>
      </c>
      <c r="B14" s="29" t="s">
        <v>698</v>
      </c>
      <c r="C14" s="106">
        <v>3087000</v>
      </c>
      <c r="D14" s="106">
        <v>3087000</v>
      </c>
      <c r="E14" s="106">
        <v>2946451</v>
      </c>
    </row>
    <row r="15" spans="1:5" ht="15">
      <c r="A15" s="30" t="s">
        <v>699</v>
      </c>
      <c r="B15" s="29" t="s">
        <v>700</v>
      </c>
      <c r="C15" s="106"/>
      <c r="D15" s="106"/>
      <c r="E15" s="106"/>
    </row>
    <row r="16" spans="1:5" ht="15">
      <c r="A16" s="5" t="s">
        <v>701</v>
      </c>
      <c r="B16" s="29" t="s">
        <v>702</v>
      </c>
      <c r="C16" s="106">
        <v>1100000</v>
      </c>
      <c r="D16" s="106">
        <v>1100000</v>
      </c>
      <c r="E16" s="106">
        <v>965348</v>
      </c>
    </row>
    <row r="17" spans="1:5" ht="15">
      <c r="A17" s="5" t="s">
        <v>703</v>
      </c>
      <c r="B17" s="29" t="s">
        <v>704</v>
      </c>
      <c r="C17" s="106"/>
      <c r="D17" s="106">
        <v>40000</v>
      </c>
      <c r="E17" s="106">
        <v>40000</v>
      </c>
    </row>
    <row r="18" spans="1:5" ht="15">
      <c r="A18" s="5" t="s">
        <v>705</v>
      </c>
      <c r="B18" s="29" t="s">
        <v>706</v>
      </c>
      <c r="C18" s="106"/>
      <c r="D18" s="106"/>
      <c r="E18" s="106"/>
    </row>
    <row r="19" spans="1:5" ht="15">
      <c r="A19" s="5" t="s">
        <v>707</v>
      </c>
      <c r="B19" s="29" t="s">
        <v>708</v>
      </c>
      <c r="C19" s="106"/>
      <c r="D19" s="106"/>
      <c r="E19" s="106"/>
    </row>
    <row r="20" spans="1:5" ht="15">
      <c r="A20" s="5" t="s">
        <v>361</v>
      </c>
      <c r="B20" s="29" t="s">
        <v>709</v>
      </c>
      <c r="C20" s="106">
        <v>1000000</v>
      </c>
      <c r="D20" s="106">
        <v>1924354</v>
      </c>
      <c r="E20" s="106">
        <v>1885704</v>
      </c>
    </row>
    <row r="21" spans="1:5" ht="15">
      <c r="A21" s="31" t="s">
        <v>295</v>
      </c>
      <c r="B21" s="32" t="s">
        <v>710</v>
      </c>
      <c r="C21" s="106">
        <f>SUM(C8:C20)</f>
        <v>61656000</v>
      </c>
      <c r="D21" s="106">
        <f>SUM(D8:D20)</f>
        <v>61959632</v>
      </c>
      <c r="E21" s="106">
        <f>SUM(E8:E20)</f>
        <v>61212453</v>
      </c>
    </row>
    <row r="22" spans="1:5" ht="15">
      <c r="A22" s="5" t="s">
        <v>711</v>
      </c>
      <c r="B22" s="29" t="s">
        <v>712</v>
      </c>
      <c r="C22" s="106"/>
      <c r="D22" s="106"/>
      <c r="E22" s="106"/>
    </row>
    <row r="23" spans="1:5" ht="30">
      <c r="A23" s="5" t="s">
        <v>713</v>
      </c>
      <c r="B23" s="29" t="s">
        <v>714</v>
      </c>
      <c r="C23" s="106"/>
      <c r="D23" s="106">
        <v>125000</v>
      </c>
      <c r="E23" s="106">
        <v>125000</v>
      </c>
    </row>
    <row r="24" spans="1:5" ht="15">
      <c r="A24" s="5" t="s">
        <v>715</v>
      </c>
      <c r="B24" s="29" t="s">
        <v>716</v>
      </c>
      <c r="C24" s="106"/>
      <c r="D24" s="106">
        <v>1783233</v>
      </c>
      <c r="E24" s="106">
        <v>1682481</v>
      </c>
    </row>
    <row r="25" spans="1:5" ht="15">
      <c r="A25" s="7" t="s">
        <v>296</v>
      </c>
      <c r="B25" s="32" t="s">
        <v>717</v>
      </c>
      <c r="C25" s="106">
        <f>SUM(C22:C24)</f>
        <v>0</v>
      </c>
      <c r="D25" s="106">
        <f>SUM(D22:D24)</f>
        <v>1908233</v>
      </c>
      <c r="E25" s="106">
        <f>SUM(E22:E24)</f>
        <v>1807481</v>
      </c>
    </row>
    <row r="26" spans="1:5" ht="15">
      <c r="A26" s="47" t="s">
        <v>391</v>
      </c>
      <c r="B26" s="48" t="s">
        <v>718</v>
      </c>
      <c r="C26" s="106">
        <f>C25+C21</f>
        <v>61656000</v>
      </c>
      <c r="D26" s="106">
        <f>D25+D21</f>
        <v>63867865</v>
      </c>
      <c r="E26" s="106">
        <f>E25+E21</f>
        <v>63019934</v>
      </c>
    </row>
    <row r="27" spans="1:5" ht="30">
      <c r="A27" s="35" t="s">
        <v>362</v>
      </c>
      <c r="B27" s="48" t="s">
        <v>719</v>
      </c>
      <c r="C27" s="106">
        <v>16372000</v>
      </c>
      <c r="D27" s="106">
        <v>17348231</v>
      </c>
      <c r="E27" s="106">
        <v>16558081</v>
      </c>
    </row>
    <row r="28" spans="1:5" ht="15">
      <c r="A28" s="5" t="s">
        <v>720</v>
      </c>
      <c r="B28" s="29" t="s">
        <v>721</v>
      </c>
      <c r="C28" s="106">
        <v>150000</v>
      </c>
      <c r="D28" s="106">
        <v>150000</v>
      </c>
      <c r="E28" s="106">
        <v>126319</v>
      </c>
    </row>
    <row r="29" spans="1:5" ht="15">
      <c r="A29" s="5" t="s">
        <v>722</v>
      </c>
      <c r="B29" s="29" t="s">
        <v>723</v>
      </c>
      <c r="C29" s="106">
        <v>2000000</v>
      </c>
      <c r="D29" s="106">
        <v>1515985</v>
      </c>
      <c r="E29" s="106">
        <v>1468089</v>
      </c>
    </row>
    <row r="30" spans="1:5" ht="15">
      <c r="A30" s="5" t="s">
        <v>724</v>
      </c>
      <c r="B30" s="29" t="s">
        <v>725</v>
      </c>
      <c r="C30" s="106"/>
      <c r="D30" s="106"/>
      <c r="E30" s="106"/>
    </row>
    <row r="31" spans="1:5" ht="15">
      <c r="A31" s="7" t="s">
        <v>297</v>
      </c>
      <c r="B31" s="32" t="s">
        <v>726</v>
      </c>
      <c r="C31" s="106">
        <f>SUM(C28:C30)</f>
        <v>2150000</v>
      </c>
      <c r="D31" s="106">
        <f>SUM(D28:D30)</f>
        <v>1665985</v>
      </c>
      <c r="E31" s="106">
        <f>SUM(E28:E30)</f>
        <v>1594408</v>
      </c>
    </row>
    <row r="32" spans="1:5" ht="15">
      <c r="A32" s="5" t="s">
        <v>727</v>
      </c>
      <c r="B32" s="29" t="s">
        <v>728</v>
      </c>
      <c r="C32" s="106">
        <v>1850000</v>
      </c>
      <c r="D32" s="106">
        <v>1227000</v>
      </c>
      <c r="E32" s="106">
        <v>999203</v>
      </c>
    </row>
    <row r="33" spans="1:5" ht="15">
      <c r="A33" s="5" t="s">
        <v>729</v>
      </c>
      <c r="B33" s="29" t="s">
        <v>730</v>
      </c>
      <c r="C33" s="106">
        <v>1350000</v>
      </c>
      <c r="D33" s="106">
        <v>1350000</v>
      </c>
      <c r="E33" s="106">
        <v>914822</v>
      </c>
    </row>
    <row r="34" spans="1:5" ht="15" customHeight="1">
      <c r="A34" s="7" t="s">
        <v>392</v>
      </c>
      <c r="B34" s="32" t="s">
        <v>731</v>
      </c>
      <c r="C34" s="106">
        <f>SUM(C32:C33)</f>
        <v>3200000</v>
      </c>
      <c r="D34" s="106">
        <f>SUM(D32:D33)</f>
        <v>2577000</v>
      </c>
      <c r="E34" s="106">
        <f>SUM(E32:E33)</f>
        <v>1914025</v>
      </c>
    </row>
    <row r="35" spans="1:5" ht="15">
      <c r="A35" s="5" t="s">
        <v>732</v>
      </c>
      <c r="B35" s="29" t="s">
        <v>733</v>
      </c>
      <c r="C35" s="106">
        <v>1500000</v>
      </c>
      <c r="D35" s="106">
        <v>3002762</v>
      </c>
      <c r="E35" s="106">
        <v>3002762</v>
      </c>
    </row>
    <row r="36" spans="1:5" ht="15">
      <c r="A36" s="5" t="s">
        <v>734</v>
      </c>
      <c r="B36" s="29" t="s">
        <v>735</v>
      </c>
      <c r="C36" s="106">
        <v>150000</v>
      </c>
      <c r="D36" s="106">
        <v>150000</v>
      </c>
      <c r="E36" s="106">
        <v>135707</v>
      </c>
    </row>
    <row r="37" spans="1:5" ht="15">
      <c r="A37" s="5" t="s">
        <v>363</v>
      </c>
      <c r="B37" s="29" t="s">
        <v>736</v>
      </c>
      <c r="C37" s="106">
        <v>150000</v>
      </c>
      <c r="D37" s="106">
        <v>430135</v>
      </c>
      <c r="E37" s="106">
        <v>429461</v>
      </c>
    </row>
    <row r="38" spans="1:5" ht="15">
      <c r="A38" s="5" t="s">
        <v>737</v>
      </c>
      <c r="B38" s="29" t="s">
        <v>738</v>
      </c>
      <c r="C38" s="106">
        <v>1200000</v>
      </c>
      <c r="D38" s="106">
        <v>1200000</v>
      </c>
      <c r="E38" s="106">
        <v>954111</v>
      </c>
    </row>
    <row r="39" spans="1:5" ht="15">
      <c r="A39" s="10" t="s">
        <v>364</v>
      </c>
      <c r="B39" s="29" t="s">
        <v>739</v>
      </c>
      <c r="C39" s="106"/>
      <c r="D39" s="106">
        <v>430000</v>
      </c>
      <c r="E39" s="106">
        <v>421442</v>
      </c>
    </row>
    <row r="40" spans="1:5" ht="15">
      <c r="A40" s="5" t="s">
        <v>740</v>
      </c>
      <c r="B40" s="29" t="s">
        <v>741</v>
      </c>
      <c r="C40" s="106">
        <v>500000</v>
      </c>
      <c r="D40" s="106">
        <v>979422</v>
      </c>
      <c r="E40" s="106">
        <v>930422</v>
      </c>
    </row>
    <row r="41" spans="1:5" ht="15">
      <c r="A41" s="5" t="s">
        <v>365</v>
      </c>
      <c r="B41" s="29" t="s">
        <v>742</v>
      </c>
      <c r="C41" s="106">
        <v>1573000</v>
      </c>
      <c r="D41" s="106">
        <v>1573000</v>
      </c>
      <c r="E41" s="106">
        <v>1435157</v>
      </c>
    </row>
    <row r="42" spans="1:5" ht="15">
      <c r="A42" s="7" t="s">
        <v>300</v>
      </c>
      <c r="B42" s="32" t="s">
        <v>743</v>
      </c>
      <c r="C42" s="106">
        <f>SUM(C35:C41)</f>
        <v>5073000</v>
      </c>
      <c r="D42" s="106">
        <f>SUM(D35:D41)</f>
        <v>7765319</v>
      </c>
      <c r="E42" s="106">
        <f>SUM(E35:E41)</f>
        <v>7309062</v>
      </c>
    </row>
    <row r="43" spans="1:5" ht="15">
      <c r="A43" s="5" t="s">
        <v>744</v>
      </c>
      <c r="B43" s="29" t="s">
        <v>745</v>
      </c>
      <c r="C43" s="106">
        <v>900000</v>
      </c>
      <c r="D43" s="106">
        <v>512689</v>
      </c>
      <c r="E43" s="106">
        <v>445111</v>
      </c>
    </row>
    <row r="44" spans="1:5" ht="15">
      <c r="A44" s="5" t="s">
        <v>746</v>
      </c>
      <c r="B44" s="29" t="s">
        <v>747</v>
      </c>
      <c r="C44" s="106"/>
      <c r="D44" s="106"/>
      <c r="E44" s="106"/>
    </row>
    <row r="45" spans="1:5" ht="15">
      <c r="A45" s="7" t="s">
        <v>301</v>
      </c>
      <c r="B45" s="32" t="s">
        <v>748</v>
      </c>
      <c r="C45" s="106">
        <f>SUM(C43:C44)</f>
        <v>900000</v>
      </c>
      <c r="D45" s="106">
        <f>SUM(D43:D44)</f>
        <v>512689</v>
      </c>
      <c r="E45" s="106">
        <f>SUM(E43:E44)</f>
        <v>445111</v>
      </c>
    </row>
    <row r="46" spans="1:5" ht="30">
      <c r="A46" s="5" t="s">
        <v>749</v>
      </c>
      <c r="B46" s="29" t="s">
        <v>750</v>
      </c>
      <c r="C46" s="106">
        <v>1916000</v>
      </c>
      <c r="D46" s="106">
        <v>2181933</v>
      </c>
      <c r="E46" s="106">
        <v>2125510</v>
      </c>
    </row>
    <row r="47" spans="1:5" ht="15">
      <c r="A47" s="5" t="s">
        <v>751</v>
      </c>
      <c r="B47" s="29" t="s">
        <v>752</v>
      </c>
      <c r="C47" s="106"/>
      <c r="D47" s="106"/>
      <c r="E47" s="106"/>
    </row>
    <row r="48" spans="1:5" ht="15">
      <c r="A48" s="5" t="s">
        <v>366</v>
      </c>
      <c r="B48" s="29" t="s">
        <v>753</v>
      </c>
      <c r="C48" s="106">
        <v>0</v>
      </c>
      <c r="D48" s="106">
        <v>27756</v>
      </c>
      <c r="E48" s="106">
        <v>26666</v>
      </c>
    </row>
    <row r="49" spans="1:5" ht="15">
      <c r="A49" s="5" t="s">
        <v>367</v>
      </c>
      <c r="B49" s="29" t="s">
        <v>754</v>
      </c>
      <c r="C49" s="106"/>
      <c r="D49" s="106"/>
      <c r="E49" s="106"/>
    </row>
    <row r="50" spans="1:5" ht="15">
      <c r="A50" s="5" t="s">
        <v>755</v>
      </c>
      <c r="B50" s="29" t="s">
        <v>756</v>
      </c>
      <c r="C50" s="106">
        <v>50000</v>
      </c>
      <c r="D50" s="106">
        <v>191259</v>
      </c>
      <c r="E50" s="106">
        <v>78716</v>
      </c>
    </row>
    <row r="51" spans="1:5" ht="15">
      <c r="A51" s="7" t="s">
        <v>302</v>
      </c>
      <c r="B51" s="32" t="s">
        <v>757</v>
      </c>
      <c r="C51" s="106">
        <f>SUM(C46:C50)</f>
        <v>1966000</v>
      </c>
      <c r="D51" s="106">
        <f>SUM(D46:D50)</f>
        <v>2400948</v>
      </c>
      <c r="E51" s="106">
        <f>SUM(E46:E50)</f>
        <v>2230892</v>
      </c>
    </row>
    <row r="52" spans="1:5" ht="15">
      <c r="A52" s="35" t="s">
        <v>303</v>
      </c>
      <c r="B52" s="48" t="s">
        <v>758</v>
      </c>
      <c r="C52" s="106">
        <f>C31+C34+C42+C45+C51</f>
        <v>13289000</v>
      </c>
      <c r="D52" s="106">
        <f>D31+D34+D42+D45+D51</f>
        <v>14921941</v>
      </c>
      <c r="E52" s="106">
        <f>E31+E34+E42+E45+E51</f>
        <v>13493498</v>
      </c>
    </row>
    <row r="53" spans="1:5" ht="15">
      <c r="A53" s="13" t="s">
        <v>759</v>
      </c>
      <c r="B53" s="29" t="s">
        <v>760</v>
      </c>
      <c r="C53" s="106"/>
      <c r="D53" s="106"/>
      <c r="E53" s="106"/>
    </row>
    <row r="54" spans="1:5" ht="15">
      <c r="A54" s="13" t="s">
        <v>304</v>
      </c>
      <c r="B54" s="29" t="s">
        <v>761</v>
      </c>
      <c r="C54" s="106"/>
      <c r="D54" s="106"/>
      <c r="E54" s="106"/>
    </row>
    <row r="55" spans="1:5" ht="15">
      <c r="A55" s="17" t="s">
        <v>368</v>
      </c>
      <c r="B55" s="29" t="s">
        <v>762</v>
      </c>
      <c r="C55" s="106"/>
      <c r="D55" s="106"/>
      <c r="E55" s="106"/>
    </row>
    <row r="56" spans="1:5" ht="30">
      <c r="A56" s="17" t="s">
        <v>369</v>
      </c>
      <c r="B56" s="29" t="s">
        <v>763</v>
      </c>
      <c r="C56" s="106"/>
      <c r="D56" s="106"/>
      <c r="E56" s="106"/>
    </row>
    <row r="57" spans="1:5" ht="30">
      <c r="A57" s="17" t="s">
        <v>370</v>
      </c>
      <c r="B57" s="29" t="s">
        <v>764</v>
      </c>
      <c r="C57" s="106"/>
      <c r="D57" s="106"/>
      <c r="E57" s="106"/>
    </row>
    <row r="58" spans="1:5" ht="15">
      <c r="A58" s="13" t="s">
        <v>371</v>
      </c>
      <c r="B58" s="29" t="s">
        <v>765</v>
      </c>
      <c r="C58" s="106"/>
      <c r="D58" s="106"/>
      <c r="E58" s="106"/>
    </row>
    <row r="59" spans="1:5" ht="15">
      <c r="A59" s="13" t="s">
        <v>372</v>
      </c>
      <c r="B59" s="29" t="s">
        <v>766</v>
      </c>
      <c r="C59" s="106"/>
      <c r="D59" s="106"/>
      <c r="E59" s="106"/>
    </row>
    <row r="60" spans="1:5" ht="15">
      <c r="A60" s="13" t="s">
        <v>373</v>
      </c>
      <c r="B60" s="29" t="s">
        <v>767</v>
      </c>
      <c r="C60" s="106"/>
      <c r="D60" s="106"/>
      <c r="E60" s="106"/>
    </row>
    <row r="61" spans="1:5" ht="15">
      <c r="A61" s="45" t="s">
        <v>332</v>
      </c>
      <c r="B61" s="48" t="s">
        <v>768</v>
      </c>
      <c r="C61" s="106">
        <f>SUM(C53:C60)</f>
        <v>0</v>
      </c>
      <c r="D61" s="106">
        <f>SUM(D53:D60)</f>
        <v>0</v>
      </c>
      <c r="E61" s="106">
        <f>SUM(E53:E60)</f>
        <v>0</v>
      </c>
    </row>
    <row r="62" spans="1:5" ht="15">
      <c r="A62" s="12" t="s">
        <v>374</v>
      </c>
      <c r="B62" s="29" t="s">
        <v>769</v>
      </c>
      <c r="C62" s="106"/>
      <c r="D62" s="106"/>
      <c r="E62" s="106"/>
    </row>
    <row r="63" spans="1:5" ht="15">
      <c r="A63" s="12" t="s">
        <v>770</v>
      </c>
      <c r="B63" s="29" t="s">
        <v>771</v>
      </c>
      <c r="C63" s="106"/>
      <c r="D63" s="106"/>
      <c r="E63" s="106"/>
    </row>
    <row r="64" spans="1:5" ht="30">
      <c r="A64" s="12" t="s">
        <v>772</v>
      </c>
      <c r="B64" s="29" t="s">
        <v>773</v>
      </c>
      <c r="C64" s="106"/>
      <c r="D64" s="106"/>
      <c r="E64" s="106"/>
    </row>
    <row r="65" spans="1:5" ht="30">
      <c r="A65" s="12" t="s">
        <v>333</v>
      </c>
      <c r="B65" s="29" t="s">
        <v>774</v>
      </c>
      <c r="C65" s="106"/>
      <c r="D65" s="106"/>
      <c r="E65" s="106"/>
    </row>
    <row r="66" spans="1:5" ht="30">
      <c r="A66" s="12" t="s">
        <v>375</v>
      </c>
      <c r="B66" s="29" t="s">
        <v>775</v>
      </c>
      <c r="C66" s="106"/>
      <c r="D66" s="106"/>
      <c r="E66" s="106"/>
    </row>
    <row r="67" spans="1:5" ht="30">
      <c r="A67" s="12" t="s">
        <v>335</v>
      </c>
      <c r="B67" s="29" t="s">
        <v>776</v>
      </c>
      <c r="C67" s="106"/>
      <c r="D67" s="106"/>
      <c r="E67" s="106"/>
    </row>
    <row r="68" spans="1:5" ht="30">
      <c r="A68" s="12" t="s">
        <v>376</v>
      </c>
      <c r="B68" s="29" t="s">
        <v>777</v>
      </c>
      <c r="C68" s="106"/>
      <c r="D68" s="106"/>
      <c r="E68" s="106"/>
    </row>
    <row r="69" spans="1:5" ht="30">
      <c r="A69" s="12" t="s">
        <v>377</v>
      </c>
      <c r="B69" s="29" t="s">
        <v>778</v>
      </c>
      <c r="C69" s="106"/>
      <c r="D69" s="106"/>
      <c r="E69" s="106"/>
    </row>
    <row r="70" spans="1:5" ht="15">
      <c r="A70" s="12" t="s">
        <v>779</v>
      </c>
      <c r="B70" s="29" t="s">
        <v>89</v>
      </c>
      <c r="C70" s="106"/>
      <c r="D70" s="106"/>
      <c r="E70" s="106"/>
    </row>
    <row r="71" spans="1:5" ht="15">
      <c r="A71" s="12" t="s">
        <v>90</v>
      </c>
      <c r="B71" s="29" t="s">
        <v>91</v>
      </c>
      <c r="C71" s="106"/>
      <c r="D71" s="106"/>
      <c r="E71" s="106"/>
    </row>
    <row r="72" spans="1:5" ht="30">
      <c r="A72" s="12" t="s">
        <v>378</v>
      </c>
      <c r="B72" s="29" t="s">
        <v>92</v>
      </c>
      <c r="C72" s="106"/>
      <c r="D72" s="106"/>
      <c r="E72" s="106"/>
    </row>
    <row r="73" spans="1:5" ht="15">
      <c r="A73" s="12" t="s">
        <v>590</v>
      </c>
      <c r="B73" s="29" t="s">
        <v>93</v>
      </c>
      <c r="C73" s="106"/>
      <c r="D73" s="106"/>
      <c r="E73" s="106"/>
    </row>
    <row r="74" spans="1:5" ht="15">
      <c r="A74" s="12" t="s">
        <v>591</v>
      </c>
      <c r="B74" s="29" t="s">
        <v>93</v>
      </c>
      <c r="C74" s="106"/>
      <c r="D74" s="106"/>
      <c r="E74" s="106"/>
    </row>
    <row r="75" spans="1:5" ht="15">
      <c r="A75" s="45" t="s">
        <v>338</v>
      </c>
      <c r="B75" s="48" t="s">
        <v>94</v>
      </c>
      <c r="C75" s="106">
        <f>SUM(C62:C74)</f>
        <v>0</v>
      </c>
      <c r="D75" s="106">
        <f>SUM(D62:D74)</f>
        <v>0</v>
      </c>
      <c r="E75" s="106">
        <f>SUM(E62:E74)</f>
        <v>0</v>
      </c>
    </row>
    <row r="76" spans="1:5" ht="15.75">
      <c r="A76" s="187" t="s">
        <v>539</v>
      </c>
      <c r="B76" s="48"/>
      <c r="C76" s="106">
        <f>C75+C61+C52+C27+C26</f>
        <v>91317000</v>
      </c>
      <c r="D76" s="106">
        <f>D75+D61+D52+D27+D26</f>
        <v>96138037</v>
      </c>
      <c r="E76" s="106">
        <f>E75+E61+E52+E27+E26</f>
        <v>93071513</v>
      </c>
    </row>
    <row r="77" spans="1:5" ht="15">
      <c r="A77" s="188" t="s">
        <v>95</v>
      </c>
      <c r="B77" s="29" t="s">
        <v>96</v>
      </c>
      <c r="C77" s="106"/>
      <c r="D77" s="106">
        <v>40866</v>
      </c>
      <c r="E77" s="106">
        <v>40866</v>
      </c>
    </row>
    <row r="78" spans="1:5" ht="15">
      <c r="A78" s="188" t="s">
        <v>379</v>
      </c>
      <c r="B78" s="29" t="s">
        <v>97</v>
      </c>
      <c r="C78" s="106"/>
      <c r="D78" s="106"/>
      <c r="E78" s="106"/>
    </row>
    <row r="79" spans="1:5" ht="15">
      <c r="A79" s="188" t="s">
        <v>98</v>
      </c>
      <c r="B79" s="29" t="s">
        <v>99</v>
      </c>
      <c r="C79" s="106"/>
      <c r="D79" s="106">
        <v>177874</v>
      </c>
      <c r="E79" s="106">
        <v>177874</v>
      </c>
    </row>
    <row r="80" spans="1:5" ht="15">
      <c r="A80" s="188" t="s">
        <v>100</v>
      </c>
      <c r="B80" s="29" t="s">
        <v>101</v>
      </c>
      <c r="C80" s="106"/>
      <c r="D80" s="106">
        <v>292780</v>
      </c>
      <c r="E80" s="106">
        <v>292780</v>
      </c>
    </row>
    <row r="81" spans="1:5" ht="15">
      <c r="A81" s="5" t="s">
        <v>102</v>
      </c>
      <c r="B81" s="29" t="s">
        <v>103</v>
      </c>
      <c r="C81" s="106"/>
      <c r="D81" s="106"/>
      <c r="E81" s="106"/>
    </row>
    <row r="82" spans="1:5" ht="15">
      <c r="A82" s="5" t="s">
        <v>104</v>
      </c>
      <c r="B82" s="29" t="s">
        <v>105</v>
      </c>
      <c r="C82" s="106"/>
      <c r="D82" s="106"/>
      <c r="E82" s="106"/>
    </row>
    <row r="83" spans="1:5" ht="30">
      <c r="A83" s="5" t="s">
        <v>106</v>
      </c>
      <c r="B83" s="29" t="s">
        <v>107</v>
      </c>
      <c r="C83" s="106"/>
      <c r="D83" s="106">
        <v>138111</v>
      </c>
      <c r="E83" s="106">
        <v>138111</v>
      </c>
    </row>
    <row r="84" spans="1:5" ht="15">
      <c r="A84" s="35" t="s">
        <v>340</v>
      </c>
      <c r="B84" s="48" t="s">
        <v>108</v>
      </c>
      <c r="C84" s="106">
        <f>SUM(C77:C83)</f>
        <v>0</v>
      </c>
      <c r="D84" s="106">
        <f>SUM(D77:D83)</f>
        <v>649631</v>
      </c>
      <c r="E84" s="106">
        <f>SUM(E77:E83)</f>
        <v>649631</v>
      </c>
    </row>
    <row r="85" spans="1:5" ht="15">
      <c r="A85" s="13" t="s">
        <v>109</v>
      </c>
      <c r="B85" s="29" t="s">
        <v>110</v>
      </c>
      <c r="C85" s="106"/>
      <c r="D85" s="106"/>
      <c r="E85" s="106"/>
    </row>
    <row r="86" spans="1:5" ht="15">
      <c r="A86" s="13" t="s">
        <v>111</v>
      </c>
      <c r="B86" s="29" t="s">
        <v>112</v>
      </c>
      <c r="C86" s="106"/>
      <c r="D86" s="106"/>
      <c r="E86" s="106"/>
    </row>
    <row r="87" spans="1:5" ht="15">
      <c r="A87" s="13" t="s">
        <v>113</v>
      </c>
      <c r="B87" s="29" t="s">
        <v>114</v>
      </c>
      <c r="C87" s="106"/>
      <c r="D87" s="106"/>
      <c r="E87" s="106"/>
    </row>
    <row r="88" spans="1:5" ht="30">
      <c r="A88" s="13" t="s">
        <v>115</v>
      </c>
      <c r="B88" s="29" t="s">
        <v>116</v>
      </c>
      <c r="C88" s="106"/>
      <c r="D88" s="106"/>
      <c r="E88" s="106"/>
    </row>
    <row r="89" spans="1:5" ht="15">
      <c r="A89" s="45" t="s">
        <v>341</v>
      </c>
      <c r="B89" s="48" t="s">
        <v>117</v>
      </c>
      <c r="C89" s="106">
        <f>SUM(C85:C88)</f>
        <v>0</v>
      </c>
      <c r="D89" s="106">
        <f>SUM(D85:D88)</f>
        <v>0</v>
      </c>
      <c r="E89" s="106">
        <f>SUM(E85:E88)</f>
        <v>0</v>
      </c>
    </row>
    <row r="90" spans="1:5" ht="30">
      <c r="A90" s="13" t="s">
        <v>118</v>
      </c>
      <c r="B90" s="29" t="s">
        <v>119</v>
      </c>
      <c r="C90" s="106"/>
      <c r="D90" s="106"/>
      <c r="E90" s="106"/>
    </row>
    <row r="91" spans="1:5" ht="30">
      <c r="A91" s="13" t="s">
        <v>380</v>
      </c>
      <c r="B91" s="29" t="s">
        <v>120</v>
      </c>
      <c r="C91" s="106"/>
      <c r="D91" s="106"/>
      <c r="E91" s="106"/>
    </row>
    <row r="92" spans="1:5" ht="30">
      <c r="A92" s="13" t="s">
        <v>381</v>
      </c>
      <c r="B92" s="29" t="s">
        <v>121</v>
      </c>
      <c r="C92" s="106"/>
      <c r="D92" s="106"/>
      <c r="E92" s="106"/>
    </row>
    <row r="93" spans="1:5" ht="30">
      <c r="A93" s="13" t="s">
        <v>382</v>
      </c>
      <c r="B93" s="29" t="s">
        <v>122</v>
      </c>
      <c r="C93" s="106"/>
      <c r="D93" s="106"/>
      <c r="E93" s="106"/>
    </row>
    <row r="94" spans="1:5" ht="30">
      <c r="A94" s="13" t="s">
        <v>383</v>
      </c>
      <c r="B94" s="29" t="s">
        <v>123</v>
      </c>
      <c r="C94" s="106"/>
      <c r="D94" s="106"/>
      <c r="E94" s="106"/>
    </row>
    <row r="95" spans="1:5" ht="30">
      <c r="A95" s="13" t="s">
        <v>384</v>
      </c>
      <c r="B95" s="29" t="s">
        <v>124</v>
      </c>
      <c r="C95" s="106"/>
      <c r="D95" s="106"/>
      <c r="E95" s="106"/>
    </row>
    <row r="96" spans="1:5" ht="15">
      <c r="A96" s="13" t="s">
        <v>125</v>
      </c>
      <c r="B96" s="29" t="s">
        <v>126</v>
      </c>
      <c r="C96" s="106"/>
      <c r="D96" s="106"/>
      <c r="E96" s="106"/>
    </row>
    <row r="97" spans="1:5" ht="30">
      <c r="A97" s="13" t="s">
        <v>385</v>
      </c>
      <c r="B97" s="29" t="s">
        <v>127</v>
      </c>
      <c r="C97" s="106"/>
      <c r="D97" s="106">
        <v>10000</v>
      </c>
      <c r="E97" s="106">
        <v>10000</v>
      </c>
    </row>
    <row r="98" spans="1:5" ht="15">
      <c r="A98" s="45" t="s">
        <v>342</v>
      </c>
      <c r="B98" s="48" t="s">
        <v>128</v>
      </c>
      <c r="C98" s="106">
        <f>SUM(C90:C97)</f>
        <v>0</v>
      </c>
      <c r="D98" s="106">
        <f>SUM(D90:D97)</f>
        <v>10000</v>
      </c>
      <c r="E98" s="106">
        <f>SUM(E90:E97)</f>
        <v>10000</v>
      </c>
    </row>
    <row r="99" spans="1:5" ht="31.5">
      <c r="A99" s="187" t="s">
        <v>538</v>
      </c>
      <c r="B99" s="48"/>
      <c r="C99" s="106">
        <f>C98+C89+C84</f>
        <v>0</v>
      </c>
      <c r="D99" s="106">
        <f>D98+D89+D84</f>
        <v>659631</v>
      </c>
      <c r="E99" s="106">
        <f>E98+E89+E84</f>
        <v>659631</v>
      </c>
    </row>
    <row r="100" spans="1:5" ht="15.75">
      <c r="A100" s="36" t="s">
        <v>393</v>
      </c>
      <c r="B100" s="34" t="s">
        <v>129</v>
      </c>
      <c r="C100" s="106">
        <f>C98+C89+C84+C75+C61+C52+C27+C26</f>
        <v>91317000</v>
      </c>
      <c r="D100" s="106">
        <f>D98+D89+D84+D75+D61+D52+D27+D26</f>
        <v>96797668</v>
      </c>
      <c r="E100" s="106">
        <f>E98+E89+E84+E75+E61+E52+E27+E26</f>
        <v>93731144</v>
      </c>
    </row>
    <row r="101" spans="1:24" ht="15">
      <c r="A101" s="13" t="s">
        <v>386</v>
      </c>
      <c r="B101" s="5" t="s">
        <v>130</v>
      </c>
      <c r="C101" s="107"/>
      <c r="D101" s="107"/>
      <c r="E101" s="10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3"/>
      <c r="X101" s="23"/>
    </row>
    <row r="102" spans="1:24" ht="30">
      <c r="A102" s="13" t="s">
        <v>133</v>
      </c>
      <c r="B102" s="5" t="s">
        <v>134</v>
      </c>
      <c r="C102" s="107"/>
      <c r="D102" s="107"/>
      <c r="E102" s="10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3"/>
      <c r="X102" s="23"/>
    </row>
    <row r="103" spans="1:24" ht="15">
      <c r="A103" s="13" t="s">
        <v>387</v>
      </c>
      <c r="B103" s="5" t="s">
        <v>135</v>
      </c>
      <c r="C103" s="107"/>
      <c r="D103" s="107"/>
      <c r="E103" s="10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23"/>
    </row>
    <row r="104" spans="1:24" ht="15">
      <c r="A104" s="15" t="s">
        <v>350</v>
      </c>
      <c r="B104" s="7" t="s">
        <v>137</v>
      </c>
      <c r="C104" s="108"/>
      <c r="D104" s="108"/>
      <c r="E104" s="10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3"/>
      <c r="X104" s="23"/>
    </row>
    <row r="105" spans="1:24" ht="15">
      <c r="A105" s="13" t="s">
        <v>388</v>
      </c>
      <c r="B105" s="5" t="s">
        <v>138</v>
      </c>
      <c r="C105" s="109"/>
      <c r="D105" s="109"/>
      <c r="E105" s="109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3"/>
      <c r="X105" s="23"/>
    </row>
    <row r="106" spans="1:24" ht="15">
      <c r="A106" s="13" t="s">
        <v>356</v>
      </c>
      <c r="B106" s="5" t="s">
        <v>141</v>
      </c>
      <c r="C106" s="109"/>
      <c r="D106" s="109"/>
      <c r="E106" s="10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3"/>
      <c r="X106" s="23"/>
    </row>
    <row r="107" spans="1:24" ht="15">
      <c r="A107" s="13" t="s">
        <v>142</v>
      </c>
      <c r="B107" s="5" t="s">
        <v>143</v>
      </c>
      <c r="C107" s="107"/>
      <c r="D107" s="107"/>
      <c r="E107" s="10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3"/>
      <c r="X107" s="23"/>
    </row>
    <row r="108" spans="1:24" ht="15">
      <c r="A108" s="13" t="s">
        <v>389</v>
      </c>
      <c r="B108" s="5" t="s">
        <v>144</v>
      </c>
      <c r="C108" s="107"/>
      <c r="D108" s="107"/>
      <c r="E108" s="10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3"/>
      <c r="X108" s="23"/>
    </row>
    <row r="109" spans="1:24" ht="15">
      <c r="A109" s="15" t="s">
        <v>353</v>
      </c>
      <c r="B109" s="7" t="s">
        <v>145</v>
      </c>
      <c r="C109" s="110"/>
      <c r="D109" s="110"/>
      <c r="E109" s="11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3"/>
      <c r="X109" s="23"/>
    </row>
    <row r="110" spans="1:24" ht="15">
      <c r="A110" s="13" t="s">
        <v>146</v>
      </c>
      <c r="B110" s="5" t="s">
        <v>147</v>
      </c>
      <c r="C110" s="109"/>
      <c r="D110" s="109"/>
      <c r="E110" s="10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3"/>
      <c r="X110" s="23"/>
    </row>
    <row r="111" spans="1:24" ht="15">
      <c r="A111" s="13" t="s">
        <v>148</v>
      </c>
      <c r="B111" s="5" t="s">
        <v>149</v>
      </c>
      <c r="C111" s="109"/>
      <c r="D111" s="109"/>
      <c r="E111" s="109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3"/>
      <c r="X111" s="23"/>
    </row>
    <row r="112" spans="1:24" ht="15">
      <c r="A112" s="15" t="s">
        <v>150</v>
      </c>
      <c r="B112" s="7" t="s">
        <v>151</v>
      </c>
      <c r="C112" s="109"/>
      <c r="D112" s="109"/>
      <c r="E112" s="109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3"/>
      <c r="X112" s="23"/>
    </row>
    <row r="113" spans="1:24" ht="15">
      <c r="A113" s="13" t="s">
        <v>152</v>
      </c>
      <c r="B113" s="5" t="s">
        <v>153</v>
      </c>
      <c r="C113" s="109"/>
      <c r="D113" s="109"/>
      <c r="E113" s="109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3"/>
      <c r="X113" s="23"/>
    </row>
    <row r="114" spans="1:24" ht="15">
      <c r="A114" s="13" t="s">
        <v>154</v>
      </c>
      <c r="B114" s="5" t="s">
        <v>155</v>
      </c>
      <c r="C114" s="109"/>
      <c r="D114" s="109"/>
      <c r="E114" s="10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3"/>
      <c r="X114" s="23"/>
    </row>
    <row r="115" spans="1:24" ht="15">
      <c r="A115" s="13" t="s">
        <v>156</v>
      </c>
      <c r="B115" s="5" t="s">
        <v>157</v>
      </c>
      <c r="C115" s="109"/>
      <c r="D115" s="109"/>
      <c r="E115" s="109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3"/>
      <c r="X115" s="23"/>
    </row>
    <row r="116" spans="1:24" ht="15">
      <c r="A116" s="45" t="s">
        <v>354</v>
      </c>
      <c r="B116" s="35" t="s">
        <v>158</v>
      </c>
      <c r="C116" s="110"/>
      <c r="D116" s="110"/>
      <c r="E116" s="11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3"/>
      <c r="X116" s="23"/>
    </row>
    <row r="117" spans="1:24" ht="15">
      <c r="A117" s="13" t="s">
        <v>159</v>
      </c>
      <c r="B117" s="5" t="s">
        <v>160</v>
      </c>
      <c r="C117" s="109"/>
      <c r="D117" s="109"/>
      <c r="E117" s="109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3"/>
      <c r="X117" s="23"/>
    </row>
    <row r="118" spans="1:24" ht="15">
      <c r="A118" s="13" t="s">
        <v>161</v>
      </c>
      <c r="B118" s="5" t="s">
        <v>162</v>
      </c>
      <c r="C118" s="107"/>
      <c r="D118" s="107"/>
      <c r="E118" s="10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23"/>
    </row>
    <row r="119" spans="1:24" ht="15">
      <c r="A119" s="13" t="s">
        <v>390</v>
      </c>
      <c r="B119" s="5" t="s">
        <v>163</v>
      </c>
      <c r="C119" s="109"/>
      <c r="D119" s="109"/>
      <c r="E119" s="10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3"/>
      <c r="X119" s="23"/>
    </row>
    <row r="120" spans="1:24" ht="15">
      <c r="A120" s="13" t="s">
        <v>359</v>
      </c>
      <c r="B120" s="5" t="s">
        <v>164</v>
      </c>
      <c r="C120" s="109"/>
      <c r="D120" s="109"/>
      <c r="E120" s="109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3"/>
      <c r="X120" s="23"/>
    </row>
    <row r="121" spans="1:24" ht="15">
      <c r="A121" s="45" t="s">
        <v>360</v>
      </c>
      <c r="B121" s="35" t="s">
        <v>168</v>
      </c>
      <c r="C121" s="110"/>
      <c r="D121" s="110"/>
      <c r="E121" s="110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3"/>
      <c r="X121" s="23"/>
    </row>
    <row r="122" spans="1:24" ht="15">
      <c r="A122" s="13" t="s">
        <v>169</v>
      </c>
      <c r="B122" s="5" t="s">
        <v>170</v>
      </c>
      <c r="C122" s="107"/>
      <c r="D122" s="107"/>
      <c r="E122" s="10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3"/>
      <c r="X122" s="23"/>
    </row>
    <row r="123" spans="1:24" ht="15.75">
      <c r="A123" s="43" t="s">
        <v>394</v>
      </c>
      <c r="B123" s="36" t="s">
        <v>171</v>
      </c>
      <c r="C123" s="110"/>
      <c r="D123" s="110"/>
      <c r="E123" s="110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3"/>
      <c r="X123" s="23"/>
    </row>
    <row r="124" spans="1:24" ht="15.75">
      <c r="A124" s="194" t="s">
        <v>430</v>
      </c>
      <c r="B124" s="84"/>
      <c r="C124" s="106">
        <f>C123+C100</f>
        <v>91317000</v>
      </c>
      <c r="D124" s="106">
        <f>D123+D100</f>
        <v>96797668</v>
      </c>
      <c r="E124" s="106">
        <f>E123+E100</f>
        <v>93731144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2:24" ht="15">
      <c r="B125" s="23"/>
      <c r="C125" s="113"/>
      <c r="D125" s="113"/>
      <c r="E125" s="1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2:24" ht="15">
      <c r="B126" s="23"/>
      <c r="C126" s="113"/>
      <c r="D126" s="113"/>
      <c r="E126" s="1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2:24" ht="15">
      <c r="B127" s="23"/>
      <c r="C127" s="113"/>
      <c r="D127" s="113"/>
      <c r="E127" s="1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2:24" ht="15">
      <c r="B128" s="23"/>
      <c r="C128" s="113"/>
      <c r="D128" s="113"/>
      <c r="E128" s="1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2:24" ht="15">
      <c r="B129" s="23"/>
      <c r="C129" s="113"/>
      <c r="D129" s="113"/>
      <c r="E129" s="1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2:24" ht="15">
      <c r="B130" s="23"/>
      <c r="C130" s="113"/>
      <c r="D130" s="113"/>
      <c r="E130" s="1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2:24" ht="15">
      <c r="B131" s="23"/>
      <c r="C131" s="113"/>
      <c r="D131" s="113"/>
      <c r="E131" s="1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2:24" ht="15">
      <c r="B132" s="23"/>
      <c r="C132" s="113"/>
      <c r="D132" s="113"/>
      <c r="E132" s="1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2:24" ht="15">
      <c r="B133" s="23"/>
      <c r="C133" s="113"/>
      <c r="D133" s="113"/>
      <c r="E133" s="1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2:24" ht="15">
      <c r="B134" s="23"/>
      <c r="C134" s="113"/>
      <c r="D134" s="113"/>
      <c r="E134" s="1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2:24" ht="15">
      <c r="B135" s="23"/>
      <c r="C135" s="113"/>
      <c r="D135" s="113"/>
      <c r="E135" s="1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2:24" ht="15">
      <c r="B136" s="23"/>
      <c r="C136" s="113"/>
      <c r="D136" s="113"/>
      <c r="E136" s="1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2:24" ht="15">
      <c r="B137" s="23"/>
      <c r="C137" s="113"/>
      <c r="D137" s="113"/>
      <c r="E137" s="1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2:24" ht="15">
      <c r="B138" s="23"/>
      <c r="C138" s="113"/>
      <c r="D138" s="113"/>
      <c r="E138" s="1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2:24" ht="15">
      <c r="B139" s="23"/>
      <c r="C139" s="113"/>
      <c r="D139" s="113"/>
      <c r="E139" s="1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2:24" ht="15">
      <c r="B140" s="23"/>
      <c r="C140" s="113"/>
      <c r="D140" s="113"/>
      <c r="E140" s="1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2:24" ht="15">
      <c r="B141" s="23"/>
      <c r="C141" s="113"/>
      <c r="D141" s="113"/>
      <c r="E141" s="1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2:24" ht="15">
      <c r="B142" s="23"/>
      <c r="C142" s="113"/>
      <c r="D142" s="113"/>
      <c r="E142" s="1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2:24" ht="15">
      <c r="B143" s="23"/>
      <c r="C143" s="113"/>
      <c r="D143" s="113"/>
      <c r="E143" s="1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2:24" ht="15">
      <c r="B144" s="23"/>
      <c r="C144" s="113"/>
      <c r="D144" s="113"/>
      <c r="E144" s="1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2:24" ht="15">
      <c r="B145" s="23"/>
      <c r="C145" s="113"/>
      <c r="D145" s="113"/>
      <c r="E145" s="1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2:24" ht="15">
      <c r="B146" s="23"/>
      <c r="C146" s="113"/>
      <c r="D146" s="113"/>
      <c r="E146" s="1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2:24" ht="15">
      <c r="B147" s="23"/>
      <c r="C147" s="113"/>
      <c r="D147" s="113"/>
      <c r="E147" s="1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2:24" ht="15">
      <c r="B148" s="23"/>
      <c r="C148" s="113"/>
      <c r="D148" s="113"/>
      <c r="E148" s="1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2:24" ht="15">
      <c r="B149" s="23"/>
      <c r="C149" s="113"/>
      <c r="D149" s="113"/>
      <c r="E149" s="1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2:24" ht="15">
      <c r="B150" s="23"/>
      <c r="C150" s="113"/>
      <c r="D150" s="113"/>
      <c r="E150" s="1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2:24" ht="15">
      <c r="B151" s="23"/>
      <c r="C151" s="113"/>
      <c r="D151" s="113"/>
      <c r="E151" s="1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ht="15">
      <c r="B152" s="23"/>
      <c r="C152" s="113"/>
      <c r="D152" s="113"/>
      <c r="E152" s="1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2:24" ht="15">
      <c r="B153" s="23"/>
      <c r="C153" s="113"/>
      <c r="D153" s="113"/>
      <c r="E153" s="1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2:24" ht="15">
      <c r="B154" s="23"/>
      <c r="C154" s="113"/>
      <c r="D154" s="113"/>
      <c r="E154" s="1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2:24" ht="15">
      <c r="B155" s="23"/>
      <c r="C155" s="113"/>
      <c r="D155" s="113"/>
      <c r="E155" s="1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2:24" ht="15">
      <c r="B156" s="23"/>
      <c r="C156" s="113"/>
      <c r="D156" s="113"/>
      <c r="E156" s="1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2:24" ht="15">
      <c r="B157" s="23"/>
      <c r="C157" s="113"/>
      <c r="D157" s="113"/>
      <c r="E157" s="1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2:24" ht="15">
      <c r="B158" s="23"/>
      <c r="C158" s="113"/>
      <c r="D158" s="113"/>
      <c r="E158" s="1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2:24" ht="15">
      <c r="B159" s="23"/>
      <c r="C159" s="113"/>
      <c r="D159" s="113"/>
      <c r="E159" s="1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2:24" ht="15">
      <c r="B160" s="23"/>
      <c r="C160" s="113"/>
      <c r="D160" s="113"/>
      <c r="E160" s="1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t="15">
      <c r="B161" s="23"/>
      <c r="C161" s="113"/>
      <c r="D161" s="113"/>
      <c r="E161" s="1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t="15">
      <c r="B162" s="23"/>
      <c r="C162" s="113"/>
      <c r="D162" s="113"/>
      <c r="E162" s="1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t="15">
      <c r="B163" s="23"/>
      <c r="C163" s="113"/>
      <c r="D163" s="113"/>
      <c r="E163" s="1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t="15">
      <c r="B164" s="23"/>
      <c r="C164" s="113"/>
      <c r="D164" s="113"/>
      <c r="E164" s="1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t="15">
      <c r="B165" s="23"/>
      <c r="C165" s="113"/>
      <c r="D165" s="113"/>
      <c r="E165" s="1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t="15">
      <c r="B166" s="23"/>
      <c r="C166" s="113"/>
      <c r="D166" s="113"/>
      <c r="E166" s="1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5">
      <c r="B167" s="23"/>
      <c r="C167" s="113"/>
      <c r="D167" s="113"/>
      <c r="E167" s="1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5">
      <c r="B168" s="23"/>
      <c r="C168" s="113"/>
      <c r="D168" s="113"/>
      <c r="E168" s="1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t="15">
      <c r="B169" s="23"/>
      <c r="C169" s="113"/>
      <c r="D169" s="113"/>
      <c r="E169" s="1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t="15">
      <c r="B170" s="23"/>
      <c r="C170" s="113"/>
      <c r="D170" s="113"/>
      <c r="E170" s="1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t="15">
      <c r="B171" s="23"/>
      <c r="C171" s="113"/>
      <c r="D171" s="113"/>
      <c r="E171" s="1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2:24" ht="15">
      <c r="B172" s="23"/>
      <c r="C172" s="113"/>
      <c r="D172" s="113"/>
      <c r="E172" s="1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2:24" ht="15">
      <c r="B173" s="23"/>
      <c r="C173" s="113"/>
      <c r="D173" s="113"/>
      <c r="E173" s="1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17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7.140625" style="105" customWidth="1"/>
    <col min="4" max="4" width="20.140625" style="105" customWidth="1"/>
    <col min="5" max="5" width="18.8515625" style="105" customWidth="1"/>
  </cols>
  <sheetData>
    <row r="1" spans="1:5" ht="15.75">
      <c r="A1" s="222" t="s">
        <v>924</v>
      </c>
      <c r="B1" s="222"/>
      <c r="C1" s="222"/>
      <c r="D1" s="222"/>
      <c r="E1" s="222"/>
    </row>
    <row r="2" ht="15.75">
      <c r="A2" s="184"/>
    </row>
    <row r="3" spans="1:5" ht="24.75" customHeight="1">
      <c r="A3" s="219" t="s">
        <v>885</v>
      </c>
      <c r="B3" s="220"/>
      <c r="C3" s="220"/>
      <c r="D3" s="220"/>
      <c r="E3" s="220"/>
    </row>
    <row r="4" spans="1:5" ht="21.75" customHeight="1">
      <c r="A4" s="221" t="s">
        <v>886</v>
      </c>
      <c r="B4" s="220"/>
      <c r="C4" s="220"/>
      <c r="D4" s="220"/>
      <c r="E4" s="220"/>
    </row>
    <row r="5" ht="18">
      <c r="A5" s="185"/>
    </row>
    <row r="6" ht="30">
      <c r="A6" s="186" t="s">
        <v>623</v>
      </c>
    </row>
    <row r="7" spans="1:5" ht="25.5">
      <c r="A7" s="3" t="s">
        <v>683</v>
      </c>
      <c r="B7" s="3" t="s">
        <v>684</v>
      </c>
      <c r="C7" s="114" t="s">
        <v>637</v>
      </c>
      <c r="D7" s="114" t="s">
        <v>298</v>
      </c>
      <c r="E7" s="114" t="s">
        <v>299</v>
      </c>
    </row>
    <row r="8" spans="1:5" ht="15">
      <c r="A8" s="30" t="s">
        <v>685</v>
      </c>
      <c r="B8" s="28" t="s">
        <v>686</v>
      </c>
      <c r="C8" s="106">
        <f>'kiadás önkormányzat'!C8+'kiadás Egészségház'!C8+'kiadás TGK'!C8+'kiadás Művelődési Ház'!C8+'kiadás Hivatal'!C8</f>
        <v>133767000</v>
      </c>
      <c r="D8" s="106">
        <f>'kiadás önkormányzat'!D8+'kiadás Egészségház'!D8+'kiadás TGK'!D8+'kiadás Művelődési Ház'!D8+'kiadás Hivatal'!D8</f>
        <v>141680015</v>
      </c>
      <c r="E8" s="106">
        <f>'kiadás önkormányzat'!E8+'kiadás Egészségház'!E8+'kiadás TGK'!E8+'kiadás Művelődési Ház'!E8+'kiadás Hivatal'!E8</f>
        <v>137165775</v>
      </c>
    </row>
    <row r="9" spans="1:5" ht="15">
      <c r="A9" s="30" t="s">
        <v>687</v>
      </c>
      <c r="B9" s="29" t="s">
        <v>688</v>
      </c>
      <c r="C9" s="106">
        <f>'kiadás önkormányzat'!C9+'kiadás Egészségház'!C9+'kiadás TGK'!C9+'kiadás Művelődési Ház'!C9+'kiadás Hivatal'!C9</f>
        <v>0</v>
      </c>
      <c r="D9" s="106">
        <f>'kiadás önkormányzat'!D9+'kiadás Egészségház'!D9+'kiadás TGK'!D9+'kiadás Művelődési Ház'!D9+'kiadás Hivatal'!D9</f>
        <v>0</v>
      </c>
      <c r="E9" s="106">
        <f>'kiadás önkormányzat'!E9+'kiadás Egészségház'!E9+'kiadás TGK'!E9+'kiadás Művelődési Ház'!E9+'kiadás Hivatal'!E9</f>
        <v>0</v>
      </c>
    </row>
    <row r="10" spans="1:5" ht="15">
      <c r="A10" s="30" t="s">
        <v>689</v>
      </c>
      <c r="B10" s="29" t="s">
        <v>690</v>
      </c>
      <c r="C10" s="106">
        <f>'kiadás önkormányzat'!C10+'kiadás Egészségház'!C10+'kiadás TGK'!C10+'kiadás Művelődési Ház'!C10+'kiadás Hivatal'!C10</f>
        <v>0</v>
      </c>
      <c r="D10" s="106">
        <f>'kiadás önkormányzat'!D10+'kiadás Egészségház'!D10+'kiadás TGK'!D10+'kiadás Művelődési Ház'!D10+'kiadás Hivatal'!D10</f>
        <v>0</v>
      </c>
      <c r="E10" s="106">
        <f>'kiadás önkormányzat'!E10+'kiadás Egészségház'!E10+'kiadás TGK'!E10+'kiadás Művelődési Ház'!E10+'kiadás Hivatal'!E10</f>
        <v>0</v>
      </c>
    </row>
    <row r="11" spans="1:5" ht="15">
      <c r="A11" s="30" t="s">
        <v>691</v>
      </c>
      <c r="B11" s="29" t="s">
        <v>692</v>
      </c>
      <c r="C11" s="106">
        <f>'kiadás önkormányzat'!C11+'kiadás Egészségház'!C11+'kiadás TGK'!C11+'kiadás Művelődési Ház'!C11+'kiadás Hivatal'!C11</f>
        <v>0</v>
      </c>
      <c r="D11" s="106">
        <f>'kiadás önkormányzat'!D11+'kiadás Egészségház'!D11+'kiadás TGK'!D11+'kiadás Művelődési Ház'!D11+'kiadás Hivatal'!D11</f>
        <v>0</v>
      </c>
      <c r="E11" s="106">
        <f>'kiadás önkormányzat'!E11+'kiadás Egészségház'!E11+'kiadás TGK'!E11+'kiadás Művelődési Ház'!E11+'kiadás Hivatal'!E11</f>
        <v>0</v>
      </c>
    </row>
    <row r="12" spans="1:5" ht="15">
      <c r="A12" s="30" t="s">
        <v>693</v>
      </c>
      <c r="B12" s="29" t="s">
        <v>694</v>
      </c>
      <c r="C12" s="106">
        <f>'kiadás önkormányzat'!C12+'kiadás Egészségház'!C12+'kiadás TGK'!C12+'kiadás Művelődési Ház'!C12+'kiadás Hivatal'!C12</f>
        <v>0</v>
      </c>
      <c r="D12" s="106">
        <f>'kiadás önkormányzat'!D12+'kiadás Egészségház'!D12+'kiadás TGK'!D12+'kiadás Művelődési Ház'!D12+'kiadás Hivatal'!D12</f>
        <v>0</v>
      </c>
      <c r="E12" s="106">
        <f>'kiadás önkormányzat'!E12+'kiadás Egészségház'!E12+'kiadás TGK'!E12+'kiadás Művelődési Ház'!E12+'kiadás Hivatal'!E12</f>
        <v>0</v>
      </c>
    </row>
    <row r="13" spans="1:5" ht="15">
      <c r="A13" s="30" t="s">
        <v>695</v>
      </c>
      <c r="B13" s="29" t="s">
        <v>696</v>
      </c>
      <c r="C13" s="106">
        <f>'kiadás önkormányzat'!C13+'kiadás Egészségház'!C13+'kiadás TGK'!C13+'kiadás Művelődési Ház'!C13+'kiadás Hivatal'!C13</f>
        <v>1265000</v>
      </c>
      <c r="D13" s="106">
        <f>'kiadás önkormányzat'!D13+'kiadás Egészségház'!D13+'kiadás TGK'!D13+'kiadás Művelődési Ház'!D13+'kiadás Hivatal'!D13</f>
        <v>538000</v>
      </c>
      <c r="E13" s="106">
        <f>'kiadás önkormányzat'!E13+'kiadás Egészségház'!E13+'kiadás TGK'!E13+'kiadás Művelődési Ház'!E13+'kiadás Hivatal'!E13</f>
        <v>538000</v>
      </c>
    </row>
    <row r="14" spans="1:5" ht="15">
      <c r="A14" s="30" t="s">
        <v>697</v>
      </c>
      <c r="B14" s="29" t="s">
        <v>698</v>
      </c>
      <c r="C14" s="106">
        <f>'kiadás önkormányzat'!C14+'kiadás Egészségház'!C14+'kiadás TGK'!C14+'kiadás Művelődési Ház'!C14+'kiadás Hivatal'!C14</f>
        <v>4199000</v>
      </c>
      <c r="D14" s="106">
        <f>'kiadás önkormányzat'!D14+'kiadás Egészségház'!D14+'kiadás TGK'!D14+'kiadás Művelődési Ház'!D14+'kiadás Hivatal'!D14</f>
        <v>4199000</v>
      </c>
      <c r="E14" s="106">
        <f>'kiadás önkormányzat'!E14+'kiadás Egészségház'!E14+'kiadás TGK'!E14+'kiadás Művelődési Ház'!E14+'kiadás Hivatal'!E14</f>
        <v>3103521</v>
      </c>
    </row>
    <row r="15" spans="1:5" ht="15">
      <c r="A15" s="30" t="s">
        <v>699</v>
      </c>
      <c r="B15" s="29" t="s">
        <v>700</v>
      </c>
      <c r="C15" s="106">
        <f>'kiadás önkormányzat'!C15+'kiadás Egészségház'!C15+'kiadás TGK'!C15+'kiadás Művelődési Ház'!C15+'kiadás Hivatal'!C15</f>
        <v>0</v>
      </c>
      <c r="D15" s="106">
        <f>'kiadás önkormányzat'!D15+'kiadás Egészségház'!D15+'kiadás TGK'!D15+'kiadás Művelődési Ház'!D15+'kiadás Hivatal'!D15</f>
        <v>0</v>
      </c>
      <c r="E15" s="106">
        <f>'kiadás önkormányzat'!E15+'kiadás Egészségház'!E15+'kiadás TGK'!E15+'kiadás Művelődési Ház'!E15+'kiadás Hivatal'!E15</f>
        <v>0</v>
      </c>
    </row>
    <row r="16" spans="1:5" ht="15">
      <c r="A16" s="5" t="s">
        <v>701</v>
      </c>
      <c r="B16" s="29" t="s">
        <v>702</v>
      </c>
      <c r="C16" s="106">
        <f>'kiadás önkormányzat'!C16+'kiadás Egészségház'!C16+'kiadás TGK'!C16+'kiadás Művelődési Ház'!C16+'kiadás Hivatal'!C16</f>
        <v>1920000</v>
      </c>
      <c r="D16" s="106">
        <f>'kiadás önkormányzat'!D16+'kiadás Egészségház'!D16+'kiadás TGK'!D16+'kiadás Művelődési Ház'!D16+'kiadás Hivatal'!D16</f>
        <v>2076893</v>
      </c>
      <c r="E16" s="106">
        <f>'kiadás önkormányzat'!E16+'kiadás Egészségház'!E16+'kiadás TGK'!E16+'kiadás Művelődési Ház'!E16+'kiadás Hivatal'!E16</f>
        <v>1881541</v>
      </c>
    </row>
    <row r="17" spans="1:5" ht="15">
      <c r="A17" s="5" t="s">
        <v>703</v>
      </c>
      <c r="B17" s="29" t="s">
        <v>704</v>
      </c>
      <c r="C17" s="106">
        <f>'kiadás önkormányzat'!C17+'kiadás Egészségház'!C17+'kiadás TGK'!C17+'kiadás Művelődési Ház'!C17+'kiadás Hivatal'!C17</f>
        <v>1282000</v>
      </c>
      <c r="D17" s="106">
        <f>'kiadás önkormányzat'!D17+'kiadás Egészségház'!D17+'kiadás TGK'!D17+'kiadás Művelődési Ház'!D17+'kiadás Hivatal'!D17</f>
        <v>1124186</v>
      </c>
      <c r="E17" s="106">
        <f>'kiadás önkormányzat'!E17+'kiadás Egészségház'!E17+'kiadás TGK'!E17+'kiadás Művelődési Ház'!E17+'kiadás Hivatal'!E17</f>
        <v>1124186</v>
      </c>
    </row>
    <row r="18" spans="1:5" ht="15">
      <c r="A18" s="5" t="s">
        <v>705</v>
      </c>
      <c r="B18" s="29" t="s">
        <v>706</v>
      </c>
      <c r="C18" s="106">
        <f>'kiadás önkormányzat'!C18+'kiadás Egészségház'!C18+'kiadás TGK'!C18+'kiadás Művelődési Ház'!C18+'kiadás Hivatal'!C18</f>
        <v>0</v>
      </c>
      <c r="D18" s="106">
        <f>'kiadás önkormányzat'!D18+'kiadás Egészségház'!D18+'kiadás TGK'!D18+'kiadás Művelődési Ház'!D18+'kiadás Hivatal'!D18</f>
        <v>0</v>
      </c>
      <c r="E18" s="106">
        <f>'kiadás önkormányzat'!E18+'kiadás Egészségház'!E18+'kiadás TGK'!E18+'kiadás Művelődési Ház'!E18+'kiadás Hivatal'!E18</f>
        <v>0</v>
      </c>
    </row>
    <row r="19" spans="1:5" ht="15">
      <c r="A19" s="5" t="s">
        <v>707</v>
      </c>
      <c r="B19" s="29" t="s">
        <v>708</v>
      </c>
      <c r="C19" s="106">
        <f>'kiadás önkormányzat'!C19+'kiadás Egészségház'!C19+'kiadás TGK'!C19+'kiadás Művelődési Ház'!C19+'kiadás Hivatal'!C19</f>
        <v>0</v>
      </c>
      <c r="D19" s="106">
        <f>'kiadás önkormányzat'!D19+'kiadás Egészségház'!D19+'kiadás TGK'!D19+'kiadás Művelődési Ház'!D19+'kiadás Hivatal'!D19</f>
        <v>0</v>
      </c>
      <c r="E19" s="106">
        <f>'kiadás önkormányzat'!E19+'kiadás Egészségház'!E19+'kiadás TGK'!E19+'kiadás Művelődési Ház'!E19+'kiadás Hivatal'!E19</f>
        <v>0</v>
      </c>
    </row>
    <row r="20" spans="1:5" ht="15">
      <c r="A20" s="5" t="s">
        <v>361</v>
      </c>
      <c r="B20" s="29" t="s">
        <v>709</v>
      </c>
      <c r="C20" s="106">
        <f>'kiadás önkormányzat'!C20+'kiadás Egészségház'!C20+'kiadás TGK'!C20+'kiadás Művelődési Ház'!C20+'kiadás Hivatal'!C20</f>
        <v>1600000</v>
      </c>
      <c r="D20" s="106">
        <f>'kiadás önkormányzat'!D20+'kiadás Egészségház'!D20+'kiadás TGK'!D20+'kiadás Művelődési Ház'!D20+'kiadás Hivatal'!D20</f>
        <v>5260187</v>
      </c>
      <c r="E20" s="106">
        <f>'kiadás önkormányzat'!E20+'kiadás Egészségház'!E20+'kiadás TGK'!E20+'kiadás Művelődési Ház'!E20+'kiadás Hivatal'!E20</f>
        <v>4848561</v>
      </c>
    </row>
    <row r="21" spans="1:5" ht="15">
      <c r="A21" s="31" t="s">
        <v>295</v>
      </c>
      <c r="B21" s="32" t="s">
        <v>710</v>
      </c>
      <c r="C21" s="106">
        <f>'kiadás önkormányzat'!C21+'kiadás Egészségház'!C21+'kiadás TGK'!C21+'kiadás Művelődési Ház'!C21+'kiadás Hivatal'!C21</f>
        <v>144033000</v>
      </c>
      <c r="D21" s="106">
        <f>'kiadás önkormányzat'!D21+'kiadás Egészségház'!D21+'kiadás TGK'!D21+'kiadás Művelődési Ház'!D21+'kiadás Hivatal'!D21</f>
        <v>154878281</v>
      </c>
      <c r="E21" s="106">
        <f>'kiadás önkormányzat'!E21+'kiadás Egészségház'!E21+'kiadás TGK'!E21+'kiadás Művelődési Ház'!E21+'kiadás Hivatal'!E21</f>
        <v>148661584</v>
      </c>
    </row>
    <row r="22" spans="1:5" ht="15">
      <c r="A22" s="5" t="s">
        <v>711</v>
      </c>
      <c r="B22" s="29" t="s">
        <v>712</v>
      </c>
      <c r="C22" s="106">
        <f>'kiadás önkormányzat'!C22+'kiadás Egészségház'!C22+'kiadás TGK'!C22+'kiadás Művelődési Ház'!C22+'kiadás Hivatal'!C22</f>
        <v>11542000</v>
      </c>
      <c r="D22" s="106">
        <f>'kiadás önkormányzat'!D22+'kiadás Egészségház'!D22+'kiadás TGK'!D22+'kiadás Művelődési Ház'!D22+'kiadás Hivatal'!D22</f>
        <v>12598000</v>
      </c>
      <c r="E22" s="106">
        <f>'kiadás önkormányzat'!E22+'kiadás Egészségház'!E22+'kiadás TGK'!E22+'kiadás Művelődési Ház'!E22+'kiadás Hivatal'!E22</f>
        <v>10739727</v>
      </c>
    </row>
    <row r="23" spans="1:5" ht="30">
      <c r="A23" s="5" t="s">
        <v>713</v>
      </c>
      <c r="B23" s="29" t="s">
        <v>714</v>
      </c>
      <c r="C23" s="106">
        <f>'kiadás önkormányzat'!C23+'kiadás Egészségház'!C23+'kiadás TGK'!C23+'kiadás Művelődési Ház'!C23+'kiadás Hivatal'!C23</f>
        <v>1200000</v>
      </c>
      <c r="D23" s="106">
        <f>'kiadás önkormányzat'!D23+'kiadás Egészségház'!D23+'kiadás TGK'!D23+'kiadás Művelődési Ház'!D23+'kiadás Hivatal'!D23</f>
        <v>9540935</v>
      </c>
      <c r="E23" s="106">
        <f>'kiadás önkormányzat'!E23+'kiadás Egészségház'!E23+'kiadás TGK'!E23+'kiadás Művelődési Ház'!E23+'kiadás Hivatal'!E23</f>
        <v>9540935</v>
      </c>
    </row>
    <row r="24" spans="1:5" ht="15">
      <c r="A24" s="5" t="s">
        <v>715</v>
      </c>
      <c r="B24" s="29" t="s">
        <v>716</v>
      </c>
      <c r="C24" s="106">
        <f>'kiadás önkormányzat'!C24+'kiadás Egészségház'!C24+'kiadás TGK'!C24+'kiadás Művelődési Ház'!C24+'kiadás Hivatal'!C24</f>
        <v>3948000</v>
      </c>
      <c r="D24" s="106">
        <f>'kiadás önkormányzat'!D24+'kiadás Egészségház'!D24+'kiadás TGK'!D24+'kiadás Művelődési Ház'!D24+'kiadás Hivatal'!D24</f>
        <v>2579335</v>
      </c>
      <c r="E24" s="106">
        <f>'kiadás önkormányzat'!E24+'kiadás Egészségház'!E24+'kiadás TGK'!E24+'kiadás Művelődési Ház'!E24+'kiadás Hivatal'!E24</f>
        <v>1927304</v>
      </c>
    </row>
    <row r="25" spans="1:5" ht="15">
      <c r="A25" s="7" t="s">
        <v>296</v>
      </c>
      <c r="B25" s="32" t="s">
        <v>717</v>
      </c>
      <c r="C25" s="106">
        <f>'kiadás önkormányzat'!C25+'kiadás Egészségház'!C25+'kiadás TGK'!C25+'kiadás Művelődési Ház'!C25+'kiadás Hivatal'!C25</f>
        <v>16690000</v>
      </c>
      <c r="D25" s="106">
        <f>'kiadás önkormányzat'!D25+'kiadás Egészségház'!D25+'kiadás TGK'!D25+'kiadás Művelődési Ház'!D25+'kiadás Hivatal'!D25</f>
        <v>24718270</v>
      </c>
      <c r="E25" s="106">
        <f>'kiadás önkormányzat'!E25+'kiadás Egészségház'!E25+'kiadás TGK'!E25+'kiadás Művelődési Ház'!E25+'kiadás Hivatal'!E25</f>
        <v>22207966</v>
      </c>
    </row>
    <row r="26" spans="1:5" ht="15">
      <c r="A26" s="47" t="s">
        <v>391</v>
      </c>
      <c r="B26" s="48" t="s">
        <v>718</v>
      </c>
      <c r="C26" s="106">
        <f>'kiadás önkormányzat'!C26+'kiadás Egészségház'!C26+'kiadás TGK'!C26+'kiadás Művelődési Ház'!C26+'kiadás Hivatal'!C26</f>
        <v>160723000</v>
      </c>
      <c r="D26" s="106">
        <f>'kiadás önkormányzat'!D26+'kiadás Egészségház'!D26+'kiadás TGK'!D26+'kiadás Művelődési Ház'!D26+'kiadás Hivatal'!D26</f>
        <v>179596551</v>
      </c>
      <c r="E26" s="106">
        <f>'kiadás önkormányzat'!E26+'kiadás Egészségház'!E26+'kiadás TGK'!E26+'kiadás Művelődési Ház'!E26+'kiadás Hivatal'!E26</f>
        <v>170869550</v>
      </c>
    </row>
    <row r="27" spans="1:5" ht="30">
      <c r="A27" s="35" t="s">
        <v>362</v>
      </c>
      <c r="B27" s="48" t="s">
        <v>719</v>
      </c>
      <c r="C27" s="106">
        <f>'kiadás önkormányzat'!C27+'kiadás Egészségház'!C27+'kiadás TGK'!C27+'kiadás Művelődési Ház'!C27+'kiadás Hivatal'!C27</f>
        <v>42202000</v>
      </c>
      <c r="D27" s="106">
        <f>'kiadás önkormányzat'!D27+'kiadás Egészségház'!D27+'kiadás TGK'!D27+'kiadás Művelődési Ház'!D27+'kiadás Hivatal'!D27</f>
        <v>46616054</v>
      </c>
      <c r="E27" s="106">
        <f>'kiadás önkormányzat'!E27+'kiadás Egészségház'!E27+'kiadás TGK'!E27+'kiadás Művelődési Ház'!E27+'kiadás Hivatal'!E27</f>
        <v>44328525</v>
      </c>
    </row>
    <row r="28" spans="1:5" ht="15">
      <c r="A28" s="5" t="s">
        <v>720</v>
      </c>
      <c r="B28" s="29" t="s">
        <v>721</v>
      </c>
      <c r="C28" s="106">
        <f>'kiadás önkormányzat'!C28+'kiadás Egészségház'!C28+'kiadás TGK'!C28+'kiadás Művelődési Ház'!C28+'kiadás Hivatal'!C28</f>
        <v>2854000</v>
      </c>
      <c r="D28" s="106">
        <f>'kiadás önkormányzat'!D28+'kiadás Egészségház'!D28+'kiadás TGK'!D28+'kiadás Művelődési Ház'!D28+'kiadás Hivatal'!D28</f>
        <v>2197285</v>
      </c>
      <c r="E28" s="106">
        <f>'kiadás önkormányzat'!E28+'kiadás Egészségház'!E28+'kiadás TGK'!E28+'kiadás Művelődési Ház'!E28+'kiadás Hivatal'!E28</f>
        <v>1846422</v>
      </c>
    </row>
    <row r="29" spans="1:5" ht="15">
      <c r="A29" s="5" t="s">
        <v>722</v>
      </c>
      <c r="B29" s="29" t="s">
        <v>723</v>
      </c>
      <c r="C29" s="106">
        <f>'kiadás önkormányzat'!C29+'kiadás Egészségház'!C29+'kiadás TGK'!C29+'kiadás Művelődési Ház'!C29+'kiadás Hivatal'!C29</f>
        <v>18775000</v>
      </c>
      <c r="D29" s="106">
        <f>'kiadás önkormányzat'!D29+'kiadás Egészségház'!D29+'kiadás TGK'!D29+'kiadás Művelődési Ház'!D29+'kiadás Hivatal'!D29</f>
        <v>34689094</v>
      </c>
      <c r="E29" s="106">
        <f>'kiadás önkormányzat'!E29+'kiadás Egészségház'!E29+'kiadás TGK'!E29+'kiadás Művelődési Ház'!E29+'kiadás Hivatal'!E29</f>
        <v>31598350</v>
      </c>
    </row>
    <row r="30" spans="1:5" ht="15">
      <c r="A30" s="5" t="s">
        <v>724</v>
      </c>
      <c r="B30" s="29" t="s">
        <v>725</v>
      </c>
      <c r="C30" s="106">
        <f>'kiadás önkormányzat'!C30+'kiadás Egészségház'!C30+'kiadás TGK'!C30+'kiadás Művelődési Ház'!C30+'kiadás Hivatal'!C30</f>
        <v>1130000</v>
      </c>
      <c r="D30" s="106">
        <f>'kiadás önkormányzat'!D30+'kiadás Egészségház'!D30+'kiadás TGK'!D30+'kiadás Művelődési Ház'!D30+'kiadás Hivatal'!D30</f>
        <v>729000</v>
      </c>
      <c r="E30" s="106">
        <f>'kiadás önkormányzat'!E30+'kiadás Egészségház'!E30+'kiadás TGK'!E30+'kiadás Művelődési Ház'!E30+'kiadás Hivatal'!E30</f>
        <v>0</v>
      </c>
    </row>
    <row r="31" spans="1:5" ht="15">
      <c r="A31" s="7" t="s">
        <v>297</v>
      </c>
      <c r="B31" s="32" t="s">
        <v>726</v>
      </c>
      <c r="C31" s="106">
        <f>'kiadás önkormányzat'!C31+'kiadás Egészségház'!C31+'kiadás TGK'!C31+'kiadás Művelődési Ház'!C31+'kiadás Hivatal'!C31</f>
        <v>22759000</v>
      </c>
      <c r="D31" s="106">
        <f>'kiadás önkormányzat'!D31+'kiadás Egészségház'!D31+'kiadás TGK'!D31+'kiadás Művelődési Ház'!D31+'kiadás Hivatal'!D31</f>
        <v>37615379</v>
      </c>
      <c r="E31" s="106">
        <f>'kiadás önkormányzat'!E31+'kiadás Egészségház'!E31+'kiadás TGK'!E31+'kiadás Művelődési Ház'!E31+'kiadás Hivatal'!E31</f>
        <v>33444772</v>
      </c>
    </row>
    <row r="32" spans="1:5" ht="15">
      <c r="A32" s="5" t="s">
        <v>727</v>
      </c>
      <c r="B32" s="29" t="s">
        <v>728</v>
      </c>
      <c r="C32" s="106">
        <f>'kiadás önkormányzat'!C32+'kiadás Egészségház'!C32+'kiadás TGK'!C32+'kiadás Művelődési Ház'!C32+'kiadás Hivatal'!C32</f>
        <v>3028000</v>
      </c>
      <c r="D32" s="106">
        <f>'kiadás önkormányzat'!D32+'kiadás Egészségház'!D32+'kiadás TGK'!D32+'kiadás Művelődési Ház'!D32+'kiadás Hivatal'!D32</f>
        <v>2080503</v>
      </c>
      <c r="E32" s="106">
        <f>'kiadás önkormányzat'!E32+'kiadás Egészségház'!E32+'kiadás TGK'!E32+'kiadás Művelődési Ház'!E32+'kiadás Hivatal'!E32</f>
        <v>1811331</v>
      </c>
    </row>
    <row r="33" spans="1:5" ht="15">
      <c r="A33" s="5" t="s">
        <v>729</v>
      </c>
      <c r="B33" s="29" t="s">
        <v>730</v>
      </c>
      <c r="C33" s="106">
        <f>'kiadás önkormányzat'!C33+'kiadás Egészségház'!C33+'kiadás TGK'!C33+'kiadás Művelődési Ház'!C33+'kiadás Hivatal'!C33</f>
        <v>2683000</v>
      </c>
      <c r="D33" s="106">
        <f>'kiadás önkormányzat'!D33+'kiadás Egészségház'!D33+'kiadás TGK'!D33+'kiadás Művelődési Ház'!D33+'kiadás Hivatal'!D33</f>
        <v>2970808</v>
      </c>
      <c r="E33" s="106">
        <f>'kiadás önkormányzat'!E33+'kiadás Egészségház'!E33+'kiadás TGK'!E33+'kiadás Művelődési Ház'!E33+'kiadás Hivatal'!E33</f>
        <v>2457705</v>
      </c>
    </row>
    <row r="34" spans="1:5" ht="15" customHeight="1">
      <c r="A34" s="7" t="s">
        <v>392</v>
      </c>
      <c r="B34" s="32" t="s">
        <v>731</v>
      </c>
      <c r="C34" s="106">
        <f>'kiadás önkormányzat'!C34+'kiadás Egészségház'!C34+'kiadás TGK'!C34+'kiadás Művelődési Ház'!C34+'kiadás Hivatal'!C34</f>
        <v>5711000</v>
      </c>
      <c r="D34" s="106">
        <f>'kiadás önkormányzat'!D34+'kiadás Egészségház'!D34+'kiadás TGK'!D34+'kiadás Művelődési Ház'!D34+'kiadás Hivatal'!D34</f>
        <v>5051311</v>
      </c>
      <c r="E34" s="106">
        <f>'kiadás önkormányzat'!E34+'kiadás Egészségház'!E34+'kiadás TGK'!E34+'kiadás Művelődési Ház'!E34+'kiadás Hivatal'!E34</f>
        <v>4269036</v>
      </c>
    </row>
    <row r="35" spans="1:5" ht="15">
      <c r="A35" s="5" t="s">
        <v>732</v>
      </c>
      <c r="B35" s="29" t="s">
        <v>733</v>
      </c>
      <c r="C35" s="106">
        <f>'kiadás önkormányzat'!C35+'kiadás Egészségház'!C35+'kiadás TGK'!C35+'kiadás Művelődési Ház'!C35+'kiadás Hivatal'!C35</f>
        <v>20265000</v>
      </c>
      <c r="D35" s="106">
        <f>'kiadás önkormányzat'!D35+'kiadás Egészségház'!D35+'kiadás TGK'!D35+'kiadás Művelődési Ház'!D35+'kiadás Hivatal'!D35</f>
        <v>23353615</v>
      </c>
      <c r="E35" s="106">
        <f>'kiadás önkormányzat'!E35+'kiadás Egészségház'!E35+'kiadás TGK'!E35+'kiadás Művelődési Ház'!E35+'kiadás Hivatal'!E35</f>
        <v>23245273</v>
      </c>
    </row>
    <row r="36" spans="1:5" ht="15">
      <c r="A36" s="5" t="s">
        <v>734</v>
      </c>
      <c r="B36" s="29" t="s">
        <v>735</v>
      </c>
      <c r="C36" s="106">
        <f>'kiadás önkormányzat'!C36+'kiadás Egészségház'!C36+'kiadás TGK'!C36+'kiadás Művelődési Ház'!C36+'kiadás Hivatal'!C36</f>
        <v>150000</v>
      </c>
      <c r="D36" s="106">
        <f>'kiadás önkormányzat'!D36+'kiadás Egészségház'!D36+'kiadás TGK'!D36+'kiadás Művelődési Ház'!D36+'kiadás Hivatal'!D36</f>
        <v>260000</v>
      </c>
      <c r="E36" s="106">
        <f>'kiadás önkormányzat'!E36+'kiadás Egészségház'!E36+'kiadás TGK'!E36+'kiadás Művelődési Ház'!E36+'kiadás Hivatal'!E36</f>
        <v>241758</v>
      </c>
    </row>
    <row r="37" spans="1:5" ht="15">
      <c r="A37" s="5" t="s">
        <v>363</v>
      </c>
      <c r="B37" s="29" t="s">
        <v>736</v>
      </c>
      <c r="C37" s="106">
        <f>'kiadás önkormányzat'!C37+'kiadás Egészségház'!C37+'kiadás TGK'!C37+'kiadás Művelődési Ház'!C37+'kiadás Hivatal'!C37</f>
        <v>430000</v>
      </c>
      <c r="D37" s="106">
        <f>'kiadás önkormányzat'!D37+'kiadás Egészségház'!D37+'kiadás TGK'!D37+'kiadás Művelődési Ház'!D37+'kiadás Hivatal'!D37</f>
        <v>1547109</v>
      </c>
      <c r="E37" s="106">
        <f>'kiadás önkormányzat'!E37+'kiadás Egészségház'!E37+'kiadás TGK'!E37+'kiadás Művelődési Ház'!E37+'kiadás Hivatal'!E37</f>
        <v>1544614</v>
      </c>
    </row>
    <row r="38" spans="1:5" ht="15">
      <c r="A38" s="5" t="s">
        <v>737</v>
      </c>
      <c r="B38" s="29" t="s">
        <v>738</v>
      </c>
      <c r="C38" s="106">
        <f>'kiadás önkormányzat'!C38+'kiadás Egészségház'!C38+'kiadás TGK'!C38+'kiadás Művelődési Ház'!C38+'kiadás Hivatal'!C38</f>
        <v>12757000</v>
      </c>
      <c r="D38" s="106">
        <f>'kiadás önkormányzat'!D38+'kiadás Egészségház'!D38+'kiadás TGK'!D38+'kiadás Művelődési Ház'!D38+'kiadás Hivatal'!D38</f>
        <v>13510778</v>
      </c>
      <c r="E38" s="106">
        <f>'kiadás önkormányzat'!E38+'kiadás Egészségház'!E38+'kiadás TGK'!E38+'kiadás Művelődési Ház'!E38+'kiadás Hivatal'!E38</f>
        <v>7741802</v>
      </c>
    </row>
    <row r="39" spans="1:5" ht="15">
      <c r="A39" s="10" t="s">
        <v>364</v>
      </c>
      <c r="B39" s="29" t="s">
        <v>739</v>
      </c>
      <c r="C39" s="106">
        <f>'kiadás önkormányzat'!C39+'kiadás Egészségház'!C39+'kiadás TGK'!C39+'kiadás Művelődési Ház'!C39+'kiadás Hivatal'!C39</f>
        <v>0</v>
      </c>
      <c r="D39" s="106">
        <f>'kiadás önkormányzat'!D39+'kiadás Egészségház'!D39+'kiadás TGK'!D39+'kiadás Művelődési Ház'!D39+'kiadás Hivatal'!D39</f>
        <v>1277973</v>
      </c>
      <c r="E39" s="106">
        <f>'kiadás önkormányzat'!E39+'kiadás Egészségház'!E39+'kiadás TGK'!E39+'kiadás Művelődési Ház'!E39+'kiadás Hivatal'!E39</f>
        <v>1261332</v>
      </c>
    </row>
    <row r="40" spans="1:5" ht="15">
      <c r="A40" s="5" t="s">
        <v>740</v>
      </c>
      <c r="B40" s="29" t="s">
        <v>741</v>
      </c>
      <c r="C40" s="106">
        <f>'kiadás önkormányzat'!C40+'kiadás Egészségház'!C40+'kiadás TGK'!C40+'kiadás Művelődési Ház'!C40+'kiadás Hivatal'!C40</f>
        <v>9469000</v>
      </c>
      <c r="D40" s="106">
        <f>'kiadás önkormányzat'!D40+'kiadás Egészségház'!D40+'kiadás TGK'!D40+'kiadás Művelődési Ház'!D40+'kiadás Hivatal'!D40</f>
        <v>11950643</v>
      </c>
      <c r="E40" s="106">
        <f>'kiadás önkormányzat'!E40+'kiadás Egészségház'!E40+'kiadás TGK'!E40+'kiadás Művelődési Ház'!E40+'kiadás Hivatal'!E40</f>
        <v>11056526</v>
      </c>
    </row>
    <row r="41" spans="1:5" ht="15">
      <c r="A41" s="5" t="s">
        <v>365</v>
      </c>
      <c r="B41" s="29" t="s">
        <v>742</v>
      </c>
      <c r="C41" s="106">
        <f>'kiadás önkormányzat'!C41+'kiadás Egészségház'!C41+'kiadás TGK'!C41+'kiadás Művelődési Ház'!C41+'kiadás Hivatal'!C41</f>
        <v>9124000</v>
      </c>
      <c r="D41" s="106">
        <f>'kiadás önkormányzat'!D41+'kiadás Egészségház'!D41+'kiadás TGK'!D41+'kiadás Művelődési Ház'!D41+'kiadás Hivatal'!D41</f>
        <v>11231142</v>
      </c>
      <c r="E41" s="106">
        <f>'kiadás önkormányzat'!E41+'kiadás Egészségház'!E41+'kiadás TGK'!E41+'kiadás Művelődési Ház'!E41+'kiadás Hivatal'!E41</f>
        <v>8736442</v>
      </c>
    </row>
    <row r="42" spans="1:5" ht="15">
      <c r="A42" s="7" t="s">
        <v>300</v>
      </c>
      <c r="B42" s="32" t="s">
        <v>743</v>
      </c>
      <c r="C42" s="106">
        <f>'kiadás önkormányzat'!C42+'kiadás Egészségház'!C42+'kiadás TGK'!C42+'kiadás Művelődési Ház'!C42+'kiadás Hivatal'!C42</f>
        <v>52195000</v>
      </c>
      <c r="D42" s="106">
        <f>'kiadás önkormányzat'!D42+'kiadás Egészségház'!D42+'kiadás TGK'!D42+'kiadás Művelődési Ház'!D42+'kiadás Hivatal'!D42</f>
        <v>63131260</v>
      </c>
      <c r="E42" s="106">
        <f>'kiadás önkormányzat'!E42+'kiadás Egészségház'!E42+'kiadás TGK'!E42+'kiadás Művelődési Ház'!E42+'kiadás Hivatal'!E42</f>
        <v>53826967</v>
      </c>
    </row>
    <row r="43" spans="1:5" ht="15">
      <c r="A43" s="5" t="s">
        <v>744</v>
      </c>
      <c r="B43" s="29" t="s">
        <v>745</v>
      </c>
      <c r="C43" s="106">
        <f>'kiadás önkormányzat'!C43+'kiadás Egészségház'!C43+'kiadás TGK'!C43+'kiadás Művelődési Ház'!C43+'kiadás Hivatal'!C43</f>
        <v>1792000</v>
      </c>
      <c r="D43" s="106">
        <f>'kiadás önkormányzat'!D43+'kiadás Egészségház'!D43+'kiadás TGK'!D43+'kiadás Művelődési Ház'!D43+'kiadás Hivatal'!D43</f>
        <v>1485024</v>
      </c>
      <c r="E43" s="106">
        <f>'kiadás önkormányzat'!E43+'kiadás Egészségház'!E43+'kiadás TGK'!E43+'kiadás Művelődési Ház'!E43+'kiadás Hivatal'!E43</f>
        <v>1347877</v>
      </c>
    </row>
    <row r="44" spans="1:5" ht="15">
      <c r="A44" s="5" t="s">
        <v>746</v>
      </c>
      <c r="B44" s="29" t="s">
        <v>747</v>
      </c>
      <c r="C44" s="106">
        <f>'kiadás önkormányzat'!C44+'kiadás Egészségház'!C44+'kiadás TGK'!C44+'kiadás Művelődési Ház'!C44+'kiadás Hivatal'!C44</f>
        <v>440000</v>
      </c>
      <c r="D44" s="106">
        <f>'kiadás önkormányzat'!D44+'kiadás Egészségház'!D44+'kiadás TGK'!D44+'kiadás Művelődési Ház'!D44+'kiadás Hivatal'!D44</f>
        <v>471669</v>
      </c>
      <c r="E44" s="106">
        <f>'kiadás önkormányzat'!E44+'kiadás Egészségház'!E44+'kiadás TGK'!E44+'kiadás Művelődési Ház'!E44+'kiadás Hivatal'!E44</f>
        <v>299385</v>
      </c>
    </row>
    <row r="45" spans="1:5" ht="15">
      <c r="A45" s="7" t="s">
        <v>301</v>
      </c>
      <c r="B45" s="32" t="s">
        <v>748</v>
      </c>
      <c r="C45" s="106">
        <f>'kiadás önkormányzat'!C45+'kiadás Egészségház'!C45+'kiadás TGK'!C45+'kiadás Művelődési Ház'!C45+'kiadás Hivatal'!C45</f>
        <v>2232000</v>
      </c>
      <c r="D45" s="106">
        <f>'kiadás önkormányzat'!D45+'kiadás Egészségház'!D45+'kiadás TGK'!D45+'kiadás Művelődési Ház'!D45+'kiadás Hivatal'!D45</f>
        <v>1956693</v>
      </c>
      <c r="E45" s="106">
        <f>'kiadás önkormányzat'!E45+'kiadás Egészségház'!E45+'kiadás TGK'!E45+'kiadás Művelődési Ház'!E45+'kiadás Hivatal'!E45</f>
        <v>1647262</v>
      </c>
    </row>
    <row r="46" spans="1:5" ht="30">
      <c r="A46" s="5" t="s">
        <v>749</v>
      </c>
      <c r="B46" s="29" t="s">
        <v>750</v>
      </c>
      <c r="C46" s="106">
        <f>'kiadás önkormányzat'!C46+'kiadás Egészségház'!C46+'kiadás TGK'!C46+'kiadás Művelődési Ház'!C46+'kiadás Hivatal'!C46</f>
        <v>20366000</v>
      </c>
      <c r="D46" s="106">
        <f>'kiadás önkormányzat'!D46+'kiadás Egészségház'!D46+'kiadás TGK'!D46+'kiadás Művelődési Ház'!D46+'kiadás Hivatal'!D46</f>
        <v>21062254</v>
      </c>
      <c r="E46" s="106">
        <f>'kiadás önkormányzat'!E46+'kiadás Egészségház'!E46+'kiadás TGK'!E46+'kiadás Művelődési Ház'!E46+'kiadás Hivatal'!E46</f>
        <v>18727294</v>
      </c>
    </row>
    <row r="47" spans="1:5" ht="15">
      <c r="A47" s="5" t="s">
        <v>751</v>
      </c>
      <c r="B47" s="29" t="s">
        <v>752</v>
      </c>
      <c r="C47" s="106">
        <f>'kiadás önkormányzat'!C47+'kiadás Egészségház'!C47+'kiadás TGK'!C47+'kiadás Művelődési Ház'!C47+'kiadás Hivatal'!C47</f>
        <v>2920000</v>
      </c>
      <c r="D47" s="106">
        <f>'kiadás önkormányzat'!D47+'kiadás Egészségház'!D47+'kiadás TGK'!D47+'kiadás Művelődési Ház'!D47+'kiadás Hivatal'!D47</f>
        <v>11346000</v>
      </c>
      <c r="E47" s="106">
        <f>'kiadás önkormányzat'!E47+'kiadás Egészségház'!E47+'kiadás TGK'!E47+'kiadás Művelődési Ház'!E47+'kiadás Hivatal'!E47</f>
        <v>10969000</v>
      </c>
    </row>
    <row r="48" spans="1:5" ht="15">
      <c r="A48" s="5" t="s">
        <v>366</v>
      </c>
      <c r="B48" s="29" t="s">
        <v>753</v>
      </c>
      <c r="C48" s="106">
        <f>'kiadás önkormányzat'!C48+'kiadás Egészségház'!C48+'kiadás TGK'!C48+'kiadás Művelődési Ház'!C48+'kiadás Hivatal'!C48</f>
        <v>0</v>
      </c>
      <c r="D48" s="106">
        <f>'kiadás önkormányzat'!D48+'kiadás Egészségház'!D48+'kiadás TGK'!D48+'kiadás Művelődési Ház'!D48+'kiadás Hivatal'!D48</f>
        <v>36939</v>
      </c>
      <c r="E48" s="106">
        <f>'kiadás önkormányzat'!E48+'kiadás Egészségház'!E48+'kiadás TGK'!E48+'kiadás Művelődési Ház'!E48+'kiadás Hivatal'!E48</f>
        <v>31319</v>
      </c>
    </row>
    <row r="49" spans="1:5" ht="15">
      <c r="A49" s="5" t="s">
        <v>367</v>
      </c>
      <c r="B49" s="29" t="s">
        <v>754</v>
      </c>
      <c r="C49" s="106">
        <f>'kiadás önkormányzat'!C49+'kiadás Egészségház'!C49+'kiadás TGK'!C49+'kiadás Művelődési Ház'!C49+'kiadás Hivatal'!C49</f>
        <v>0</v>
      </c>
      <c r="D49" s="106">
        <f>'kiadás önkormányzat'!D49+'kiadás Egészségház'!D49+'kiadás TGK'!D49+'kiadás Művelődési Ház'!D49+'kiadás Hivatal'!D49</f>
        <v>0</v>
      </c>
      <c r="E49" s="106">
        <f>'kiadás önkormányzat'!E49+'kiadás Egészségház'!E49+'kiadás TGK'!E49+'kiadás Művelődési Ház'!E49+'kiadás Hivatal'!E49</f>
        <v>0</v>
      </c>
    </row>
    <row r="50" spans="1:5" ht="15">
      <c r="A50" s="5" t="s">
        <v>755</v>
      </c>
      <c r="B50" s="29" t="s">
        <v>756</v>
      </c>
      <c r="C50" s="106">
        <f>'kiadás önkormányzat'!C50+'kiadás Egészségház'!C50+'kiadás TGK'!C50+'kiadás Művelődési Ház'!C50+'kiadás Hivatal'!C50</f>
        <v>946000</v>
      </c>
      <c r="D50" s="106">
        <f>'kiadás önkormányzat'!D50+'kiadás Egészségház'!D50+'kiadás TGK'!D50+'kiadás Művelődési Ház'!D50+'kiadás Hivatal'!D50</f>
        <v>7445158</v>
      </c>
      <c r="E50" s="106">
        <f>'kiadás önkormányzat'!E50+'kiadás Egészségház'!E50+'kiadás TGK'!E50+'kiadás Művelődési Ház'!E50+'kiadás Hivatal'!E50</f>
        <v>4903244</v>
      </c>
    </row>
    <row r="51" spans="1:5" ht="15">
      <c r="A51" s="7" t="s">
        <v>302</v>
      </c>
      <c r="B51" s="32" t="s">
        <v>757</v>
      </c>
      <c r="C51" s="106">
        <f>'kiadás önkormányzat'!C51+'kiadás Egészségház'!C51+'kiadás TGK'!C51+'kiadás Művelődési Ház'!C51+'kiadás Hivatal'!C51</f>
        <v>24232000</v>
      </c>
      <c r="D51" s="106">
        <f>'kiadás önkormányzat'!D51+'kiadás Egészségház'!D51+'kiadás TGK'!D51+'kiadás Művelődési Ház'!D51+'kiadás Hivatal'!D51</f>
        <v>39890351</v>
      </c>
      <c r="E51" s="106">
        <f>'kiadás önkormányzat'!E51+'kiadás Egészségház'!E51+'kiadás TGK'!E51+'kiadás Művelődési Ház'!E51+'kiadás Hivatal'!E51</f>
        <v>34630857</v>
      </c>
    </row>
    <row r="52" spans="1:5" ht="15">
      <c r="A52" s="35" t="s">
        <v>303</v>
      </c>
      <c r="B52" s="48" t="s">
        <v>758</v>
      </c>
      <c r="C52" s="106">
        <f>'kiadás önkormányzat'!C52+'kiadás Egészségház'!C52+'kiadás TGK'!C52+'kiadás Művelődési Ház'!C52+'kiadás Hivatal'!C52</f>
        <v>107129000</v>
      </c>
      <c r="D52" s="106">
        <f>'kiadás önkormányzat'!D52+'kiadás Egészségház'!D52+'kiadás TGK'!D52+'kiadás Művelődési Ház'!D52+'kiadás Hivatal'!D52</f>
        <v>147644994</v>
      </c>
      <c r="E52" s="106">
        <f>'kiadás önkormányzat'!E52+'kiadás Egészségház'!E52+'kiadás TGK'!E52+'kiadás Művelődési Ház'!E52+'kiadás Hivatal'!E52</f>
        <v>127818894</v>
      </c>
    </row>
    <row r="53" spans="1:5" ht="15">
      <c r="A53" s="13" t="s">
        <v>759</v>
      </c>
      <c r="B53" s="29" t="s">
        <v>760</v>
      </c>
      <c r="C53" s="106">
        <f>'kiadás önkormányzat'!C53+'kiadás Egészségház'!C53+'kiadás TGK'!C53+'kiadás Művelődési Ház'!C53+'kiadás Hivatal'!C53</f>
        <v>0</v>
      </c>
      <c r="D53" s="106">
        <f>'kiadás önkormányzat'!D53+'kiadás Egészségház'!D53+'kiadás TGK'!D53+'kiadás Művelődési Ház'!D53+'kiadás Hivatal'!D53</f>
        <v>0</v>
      </c>
      <c r="E53" s="106">
        <f>'kiadás önkormányzat'!E53+'kiadás Egészségház'!E53+'kiadás TGK'!E53+'kiadás Művelődési Ház'!E53+'kiadás Hivatal'!E53</f>
        <v>0</v>
      </c>
    </row>
    <row r="54" spans="1:5" ht="15">
      <c r="A54" s="13" t="s">
        <v>304</v>
      </c>
      <c r="B54" s="29" t="s">
        <v>761</v>
      </c>
      <c r="C54" s="106">
        <f>'kiadás önkormányzat'!C54+'kiadás Egészségház'!C54+'kiadás TGK'!C54+'kiadás Művelődési Ház'!C54+'kiadás Hivatal'!C54</f>
        <v>1030000</v>
      </c>
      <c r="D54" s="106">
        <f>'kiadás önkormányzat'!D54+'kiadás Egészségház'!D54+'kiadás TGK'!D54+'kiadás Művelődési Ház'!D54+'kiadás Hivatal'!D54</f>
        <v>1030000</v>
      </c>
      <c r="E54" s="106">
        <f>'kiadás önkormányzat'!E54+'kiadás Egészségház'!E54+'kiadás TGK'!E54+'kiadás Művelődési Ház'!E54+'kiadás Hivatal'!E54</f>
        <v>794600</v>
      </c>
    </row>
    <row r="55" spans="1:5" ht="15">
      <c r="A55" s="17" t="s">
        <v>368</v>
      </c>
      <c r="B55" s="29" t="s">
        <v>762</v>
      </c>
      <c r="C55" s="106">
        <f>'kiadás önkormányzat'!C55+'kiadás Egészségház'!C55+'kiadás TGK'!C55+'kiadás Művelődési Ház'!C55+'kiadás Hivatal'!C55</f>
        <v>0</v>
      </c>
      <c r="D55" s="106">
        <f>'kiadás önkormányzat'!D55+'kiadás Egészségház'!D55+'kiadás TGK'!D55+'kiadás Művelődési Ház'!D55+'kiadás Hivatal'!D55</f>
        <v>0</v>
      </c>
      <c r="E55" s="106">
        <f>'kiadás önkormányzat'!E55+'kiadás Egészségház'!E55+'kiadás TGK'!E55+'kiadás Művelődési Ház'!E55+'kiadás Hivatal'!E55</f>
        <v>0</v>
      </c>
    </row>
    <row r="56" spans="1:5" ht="30">
      <c r="A56" s="17" t="s">
        <v>369</v>
      </c>
      <c r="B56" s="29" t="s">
        <v>763</v>
      </c>
      <c r="C56" s="106">
        <f>'kiadás önkormányzat'!C56+'kiadás Egészségház'!C56+'kiadás TGK'!C56+'kiadás Művelődési Ház'!C56+'kiadás Hivatal'!C56</f>
        <v>0</v>
      </c>
      <c r="D56" s="106">
        <f>'kiadás önkormányzat'!D56+'kiadás Egészségház'!D56+'kiadás TGK'!D56+'kiadás Művelődési Ház'!D56+'kiadás Hivatal'!D56</f>
        <v>0</v>
      </c>
      <c r="E56" s="106">
        <f>'kiadás önkormányzat'!E56+'kiadás Egészségház'!E56+'kiadás TGK'!E56+'kiadás Művelődési Ház'!E56+'kiadás Hivatal'!E56</f>
        <v>0</v>
      </c>
    </row>
    <row r="57" spans="1:5" ht="30">
      <c r="A57" s="17" t="s">
        <v>370</v>
      </c>
      <c r="B57" s="29" t="s">
        <v>764</v>
      </c>
      <c r="C57" s="106">
        <f>'kiadás önkormányzat'!C57+'kiadás Egészségház'!C57+'kiadás TGK'!C57+'kiadás Művelődési Ház'!C57+'kiadás Hivatal'!C57</f>
        <v>0</v>
      </c>
      <c r="D57" s="106">
        <f>'kiadás önkormányzat'!D57+'kiadás Egészségház'!D57+'kiadás TGK'!D57+'kiadás Művelődési Ház'!D57+'kiadás Hivatal'!D57</f>
        <v>0</v>
      </c>
      <c r="E57" s="106">
        <f>'kiadás önkormányzat'!E57+'kiadás Egészségház'!E57+'kiadás TGK'!E57+'kiadás Művelődési Ház'!E57+'kiadás Hivatal'!E57</f>
        <v>0</v>
      </c>
    </row>
    <row r="58" spans="1:5" ht="15">
      <c r="A58" s="13" t="s">
        <v>371</v>
      </c>
      <c r="B58" s="29" t="s">
        <v>765</v>
      </c>
      <c r="C58" s="106">
        <f>'kiadás önkormányzat'!C58+'kiadás Egészségház'!C58+'kiadás TGK'!C58+'kiadás Művelődési Ház'!C58+'kiadás Hivatal'!C58</f>
        <v>0</v>
      </c>
      <c r="D58" s="106">
        <f>'kiadás önkormányzat'!D58+'kiadás Egészségház'!D58+'kiadás TGK'!D58+'kiadás Művelődési Ház'!D58+'kiadás Hivatal'!D58</f>
        <v>5400</v>
      </c>
      <c r="E58" s="106">
        <f>'kiadás önkormányzat'!E58+'kiadás Egészségház'!E58+'kiadás TGK'!E58+'kiadás Művelődési Ház'!E58+'kiadás Hivatal'!E58</f>
        <v>5400</v>
      </c>
    </row>
    <row r="59" spans="1:5" ht="15">
      <c r="A59" s="13" t="s">
        <v>372</v>
      </c>
      <c r="B59" s="29" t="s">
        <v>766</v>
      </c>
      <c r="C59" s="106">
        <f>'kiadás önkormányzat'!C59+'kiadás Egészségház'!C59+'kiadás TGK'!C59+'kiadás Művelődési Ház'!C59+'kiadás Hivatal'!C59</f>
        <v>0</v>
      </c>
      <c r="D59" s="106">
        <f>'kiadás önkormányzat'!D59+'kiadás Egészségház'!D59+'kiadás TGK'!D59+'kiadás Művelődési Ház'!D59+'kiadás Hivatal'!D59</f>
        <v>0</v>
      </c>
      <c r="E59" s="106">
        <f>'kiadás önkormányzat'!E59+'kiadás Egészségház'!E59+'kiadás TGK'!E59+'kiadás Művelődési Ház'!E59+'kiadás Hivatal'!E59</f>
        <v>0</v>
      </c>
    </row>
    <row r="60" spans="1:5" ht="15">
      <c r="A60" s="13" t="s">
        <v>373</v>
      </c>
      <c r="B60" s="29" t="s">
        <v>767</v>
      </c>
      <c r="C60" s="106">
        <f>'kiadás önkormányzat'!C60+'kiadás Egészségház'!C60+'kiadás TGK'!C60+'kiadás Művelődési Ház'!C60+'kiadás Hivatal'!C60</f>
        <v>4000000</v>
      </c>
      <c r="D60" s="106">
        <f>'kiadás önkormányzat'!D60+'kiadás Egészségház'!D60+'kiadás TGK'!D60+'kiadás Művelődési Ház'!D60+'kiadás Hivatal'!D60</f>
        <v>5478980</v>
      </c>
      <c r="E60" s="106">
        <f>'kiadás önkormányzat'!E60+'kiadás Egészségház'!E60+'kiadás TGK'!E60+'kiadás Művelődési Ház'!E60+'kiadás Hivatal'!E60</f>
        <v>2963199</v>
      </c>
    </row>
    <row r="61" spans="1:5" ht="15">
      <c r="A61" s="45" t="s">
        <v>332</v>
      </c>
      <c r="B61" s="48" t="s">
        <v>768</v>
      </c>
      <c r="C61" s="106">
        <f>'kiadás önkormányzat'!C61+'kiadás Egészségház'!C61+'kiadás TGK'!C61+'kiadás Művelődési Ház'!C61+'kiadás Hivatal'!C61</f>
        <v>5030000</v>
      </c>
      <c r="D61" s="106">
        <f>'kiadás önkormányzat'!D61+'kiadás Egészségház'!D61+'kiadás TGK'!D61+'kiadás Művelődési Ház'!D61+'kiadás Hivatal'!D61</f>
        <v>6514380</v>
      </c>
      <c r="E61" s="106">
        <f>'kiadás önkormányzat'!E61+'kiadás Egészségház'!E61+'kiadás TGK'!E61+'kiadás Művelődési Ház'!E61+'kiadás Hivatal'!E61</f>
        <v>3763199</v>
      </c>
    </row>
    <row r="62" spans="1:5" ht="15">
      <c r="A62" s="12" t="s">
        <v>374</v>
      </c>
      <c r="B62" s="29" t="s">
        <v>769</v>
      </c>
      <c r="C62" s="106">
        <f>'kiadás önkormányzat'!C62+'kiadás Egészségház'!C62+'kiadás TGK'!C62+'kiadás Művelődési Ház'!C62+'kiadás Hivatal'!C62</f>
        <v>0</v>
      </c>
      <c r="D62" s="106">
        <f>'kiadás önkormányzat'!D62+'kiadás Egészségház'!D62+'kiadás TGK'!D62+'kiadás Művelődési Ház'!D62+'kiadás Hivatal'!D62</f>
        <v>0</v>
      </c>
      <c r="E62" s="106">
        <f>'kiadás önkormányzat'!E62+'kiadás Egészségház'!E62+'kiadás TGK'!E62+'kiadás Művelődési Ház'!E62+'kiadás Hivatal'!E62</f>
        <v>0</v>
      </c>
    </row>
    <row r="63" spans="1:5" ht="15">
      <c r="A63" s="12" t="s">
        <v>770</v>
      </c>
      <c r="B63" s="29" t="s">
        <v>771</v>
      </c>
      <c r="C63" s="106">
        <f>'kiadás önkormányzat'!C63+'kiadás Egészségház'!C63+'kiadás TGK'!C63+'kiadás Művelődési Ház'!C63+'kiadás Hivatal'!C63</f>
        <v>0</v>
      </c>
      <c r="D63" s="106">
        <f>'kiadás önkormányzat'!D63+'kiadás Egészségház'!D63+'kiadás TGK'!D63+'kiadás Művelődési Ház'!D63+'kiadás Hivatal'!D63</f>
        <v>5382913</v>
      </c>
      <c r="E63" s="106">
        <f>'kiadás önkormányzat'!E63+'kiadás Egészségház'!E63+'kiadás TGK'!E63+'kiadás Művelődési Ház'!E63+'kiadás Hivatal'!E63</f>
        <v>5382913</v>
      </c>
    </row>
    <row r="64" spans="1:5" ht="30">
      <c r="A64" s="12" t="s">
        <v>772</v>
      </c>
      <c r="B64" s="29" t="s">
        <v>773</v>
      </c>
      <c r="C64" s="106">
        <f>'kiadás önkormányzat'!C64+'kiadás Egészségház'!C64+'kiadás TGK'!C64+'kiadás Művelődési Ház'!C64+'kiadás Hivatal'!C64</f>
        <v>0</v>
      </c>
      <c r="D64" s="106">
        <f>'kiadás önkormányzat'!D64+'kiadás Egészségház'!D64+'kiadás TGK'!D64+'kiadás Művelődési Ház'!D64+'kiadás Hivatal'!D64</f>
        <v>0</v>
      </c>
      <c r="E64" s="106">
        <f>'kiadás önkormányzat'!E64+'kiadás Egészségház'!E64+'kiadás TGK'!E64+'kiadás Művelődési Ház'!E64+'kiadás Hivatal'!E64</f>
        <v>0</v>
      </c>
    </row>
    <row r="65" spans="1:5" ht="30">
      <c r="A65" s="12" t="s">
        <v>333</v>
      </c>
      <c r="B65" s="29" t="s">
        <v>774</v>
      </c>
      <c r="C65" s="106">
        <f>'kiadás önkormányzat'!C65+'kiadás Egészségház'!C65+'kiadás TGK'!C65+'kiadás Művelődési Ház'!C65+'kiadás Hivatal'!C65</f>
        <v>0</v>
      </c>
      <c r="D65" s="106">
        <f>'kiadás önkormányzat'!D65+'kiadás Egészségház'!D65+'kiadás TGK'!D65+'kiadás Művelődési Ház'!D65+'kiadás Hivatal'!D65</f>
        <v>0</v>
      </c>
      <c r="E65" s="106">
        <f>'kiadás önkormányzat'!E65+'kiadás Egészségház'!E65+'kiadás TGK'!E65+'kiadás Művelődési Ház'!E65+'kiadás Hivatal'!E65</f>
        <v>0</v>
      </c>
    </row>
    <row r="66" spans="1:5" ht="30">
      <c r="A66" s="12" t="s">
        <v>375</v>
      </c>
      <c r="B66" s="29" t="s">
        <v>775</v>
      </c>
      <c r="C66" s="106">
        <f>'kiadás önkormányzat'!C66+'kiadás Egészségház'!C66+'kiadás TGK'!C66+'kiadás Művelődési Ház'!C66+'kiadás Hivatal'!C66</f>
        <v>0</v>
      </c>
      <c r="D66" s="106">
        <f>'kiadás önkormányzat'!D66+'kiadás Egészségház'!D66+'kiadás TGK'!D66+'kiadás Művelődési Ház'!D66+'kiadás Hivatal'!D66</f>
        <v>0</v>
      </c>
      <c r="E66" s="106">
        <f>'kiadás önkormányzat'!E66+'kiadás Egészségház'!E66+'kiadás TGK'!E66+'kiadás Művelődési Ház'!E66+'kiadás Hivatal'!E66</f>
        <v>0</v>
      </c>
    </row>
    <row r="67" spans="1:5" ht="30">
      <c r="A67" s="12" t="s">
        <v>335</v>
      </c>
      <c r="B67" s="29" t="s">
        <v>776</v>
      </c>
      <c r="C67" s="106">
        <f>'kiadás önkormányzat'!C67+'kiadás Egészségház'!C67+'kiadás TGK'!C67+'kiadás Művelődési Ház'!C67+'kiadás Hivatal'!C67</f>
        <v>159309000</v>
      </c>
      <c r="D67" s="106">
        <f>'kiadás önkormányzat'!D67+'kiadás Egészségház'!D67+'kiadás TGK'!D67+'kiadás Művelődési Ház'!D67+'kiadás Hivatal'!D67</f>
        <v>171277840</v>
      </c>
      <c r="E67" s="106">
        <f>'kiadás önkormányzat'!E67+'kiadás Egészségház'!E67+'kiadás TGK'!E67+'kiadás Művelődési Ház'!E67+'kiadás Hivatal'!E67</f>
        <v>149577841</v>
      </c>
    </row>
    <row r="68" spans="1:5" ht="30">
      <c r="A68" s="12" t="s">
        <v>376</v>
      </c>
      <c r="B68" s="29" t="s">
        <v>777</v>
      </c>
      <c r="C68" s="106">
        <f>'kiadás önkormányzat'!C68+'kiadás Egészségház'!C68+'kiadás TGK'!C68+'kiadás Művelődési Ház'!C68+'kiadás Hivatal'!C68</f>
        <v>0</v>
      </c>
      <c r="D68" s="106">
        <f>'kiadás önkormányzat'!D68+'kiadás Egészségház'!D68+'kiadás TGK'!D68+'kiadás Művelődési Ház'!D68+'kiadás Hivatal'!D68</f>
        <v>0</v>
      </c>
      <c r="E68" s="106">
        <f>'kiadás önkormányzat'!E68+'kiadás Egészségház'!E68+'kiadás TGK'!E68+'kiadás Művelődési Ház'!E68+'kiadás Hivatal'!E68</f>
        <v>0</v>
      </c>
    </row>
    <row r="69" spans="1:5" ht="30">
      <c r="A69" s="12" t="s">
        <v>377</v>
      </c>
      <c r="B69" s="29" t="s">
        <v>778</v>
      </c>
      <c r="C69" s="106">
        <f>'kiadás önkormányzat'!C69+'kiadás Egészségház'!C69+'kiadás TGK'!C69+'kiadás Művelődési Ház'!C69+'kiadás Hivatal'!C69</f>
        <v>0</v>
      </c>
      <c r="D69" s="106">
        <f>'kiadás önkormányzat'!D69+'kiadás Egészségház'!D69+'kiadás TGK'!D69+'kiadás Művelődési Ház'!D69+'kiadás Hivatal'!D69</f>
        <v>0</v>
      </c>
      <c r="E69" s="106">
        <f>'kiadás önkormányzat'!E69+'kiadás Egészségház'!E69+'kiadás TGK'!E69+'kiadás Művelődési Ház'!E69+'kiadás Hivatal'!E69</f>
        <v>0</v>
      </c>
    </row>
    <row r="70" spans="1:5" ht="15">
      <c r="A70" s="12" t="s">
        <v>779</v>
      </c>
      <c r="B70" s="29" t="s">
        <v>89</v>
      </c>
      <c r="C70" s="106">
        <f>'kiadás önkormányzat'!C70+'kiadás Egészségház'!C70+'kiadás TGK'!C70+'kiadás Művelődési Ház'!C70+'kiadás Hivatal'!C70</f>
        <v>0</v>
      </c>
      <c r="D70" s="106">
        <f>'kiadás önkormányzat'!D70+'kiadás Egészségház'!D70+'kiadás TGK'!D70+'kiadás Művelődési Ház'!D70+'kiadás Hivatal'!D70</f>
        <v>0</v>
      </c>
      <c r="E70" s="106">
        <f>'kiadás önkormányzat'!E70+'kiadás Egészségház'!E70+'kiadás TGK'!E70+'kiadás Művelődési Ház'!E70+'kiadás Hivatal'!E70</f>
        <v>0</v>
      </c>
    </row>
    <row r="71" spans="1:5" ht="15">
      <c r="A71" s="12" t="s">
        <v>90</v>
      </c>
      <c r="B71" s="29" t="s">
        <v>91</v>
      </c>
      <c r="C71" s="106">
        <f>'kiadás önkormányzat'!C71+'kiadás Egészségház'!C71+'kiadás TGK'!C71+'kiadás Művelődési Ház'!C71+'kiadás Hivatal'!C71</f>
        <v>0</v>
      </c>
      <c r="D71" s="106">
        <f>'kiadás önkormányzat'!D71+'kiadás Egészségház'!D71+'kiadás TGK'!D71+'kiadás Művelődési Ház'!D71+'kiadás Hivatal'!D71</f>
        <v>0</v>
      </c>
      <c r="E71" s="106">
        <f>'kiadás önkormányzat'!E71+'kiadás Egészségház'!E71+'kiadás TGK'!E71+'kiadás Művelődési Ház'!E71+'kiadás Hivatal'!E71</f>
        <v>0</v>
      </c>
    </row>
    <row r="72" spans="1:5" ht="30">
      <c r="A72" s="12" t="s">
        <v>378</v>
      </c>
      <c r="B72" s="29" t="s">
        <v>92</v>
      </c>
      <c r="C72" s="106">
        <f>'kiadás önkormányzat'!C72+'kiadás Egészségház'!C72+'kiadás TGK'!C72+'kiadás Művelődési Ház'!C72+'kiadás Hivatal'!C72</f>
        <v>3994000</v>
      </c>
      <c r="D72" s="106">
        <f>'kiadás önkormányzat'!D72+'kiadás Egészségház'!D72+'kiadás TGK'!D72+'kiadás Művelődési Ház'!D72+'kiadás Hivatal'!D72</f>
        <v>1294000</v>
      </c>
      <c r="E72" s="106">
        <f>'kiadás önkormányzat'!E72+'kiadás Egészségház'!E72+'kiadás TGK'!E72+'kiadás Művelődési Ház'!E72+'kiadás Hivatal'!E72</f>
        <v>0</v>
      </c>
    </row>
    <row r="73" spans="1:5" ht="15">
      <c r="A73" s="12" t="s">
        <v>590</v>
      </c>
      <c r="B73" s="29" t="s">
        <v>93</v>
      </c>
      <c r="C73" s="106">
        <f>'kiadás önkormányzat'!C73+'kiadás Egészségház'!C73+'kiadás TGK'!C73+'kiadás Művelődési Ház'!C73+'kiadás Hivatal'!C73</f>
        <v>0</v>
      </c>
      <c r="D73" s="106">
        <f>'kiadás önkormányzat'!D73+'kiadás Egészségház'!D73+'kiadás TGK'!D73+'kiadás Művelődési Ház'!D73+'kiadás Hivatal'!D73</f>
        <v>0</v>
      </c>
      <c r="E73" s="106">
        <f>'kiadás önkormányzat'!E73+'kiadás Egészségház'!E73+'kiadás TGK'!E73+'kiadás Művelődési Ház'!E73+'kiadás Hivatal'!E73</f>
        <v>0</v>
      </c>
    </row>
    <row r="74" spans="1:5" ht="15">
      <c r="A74" s="12" t="s">
        <v>591</v>
      </c>
      <c r="B74" s="29" t="s">
        <v>93</v>
      </c>
      <c r="C74" s="106">
        <f>'kiadás önkormányzat'!C74+'kiadás Egészségház'!C74+'kiadás TGK'!C74+'kiadás Művelődési Ház'!C74+'kiadás Hivatal'!C74</f>
        <v>16114000</v>
      </c>
      <c r="D74" s="106">
        <f>'kiadás önkormányzat'!D74+'kiadás Egészségház'!D74+'kiadás TGK'!D74+'kiadás Művelődési Ház'!D74+'kiadás Hivatal'!D74</f>
        <v>45545405</v>
      </c>
      <c r="E74" s="106">
        <f>'kiadás önkormányzat'!E74+'kiadás Egészségház'!E74+'kiadás TGK'!E74+'kiadás Művelődési Ház'!E74+'kiadás Hivatal'!E74</f>
        <v>0</v>
      </c>
    </row>
    <row r="75" spans="1:5" ht="15">
      <c r="A75" s="45" t="s">
        <v>338</v>
      </c>
      <c r="B75" s="48" t="s">
        <v>94</v>
      </c>
      <c r="C75" s="106">
        <f>'kiadás önkormányzat'!C75+'kiadás Egészségház'!C75+'kiadás TGK'!C75+'kiadás Művelődési Ház'!C75+'kiadás Hivatal'!C75</f>
        <v>179417000</v>
      </c>
      <c r="D75" s="106">
        <f>'kiadás önkormányzat'!D75+'kiadás Egészségház'!D75+'kiadás TGK'!D75+'kiadás Művelődési Ház'!D75+'kiadás Hivatal'!D75</f>
        <v>223500158</v>
      </c>
      <c r="E75" s="106">
        <f>'kiadás önkormányzat'!E75+'kiadás Egészségház'!E75+'kiadás TGK'!E75+'kiadás Művelődési Ház'!E75+'kiadás Hivatal'!E75</f>
        <v>154960754</v>
      </c>
    </row>
    <row r="76" spans="1:5" ht="15.75">
      <c r="A76" s="187" t="s">
        <v>539</v>
      </c>
      <c r="B76" s="48"/>
      <c r="C76" s="106">
        <f>'kiadás önkormányzat'!C76+'kiadás Egészségház'!C76+'kiadás TGK'!C76+'kiadás Művelődési Ház'!C76+'kiadás Hivatal'!C76</f>
        <v>494501000</v>
      </c>
      <c r="D76" s="106">
        <f>'kiadás önkormányzat'!D76+'kiadás Egészségház'!D76+'kiadás TGK'!D76+'kiadás Művelődési Ház'!D76+'kiadás Hivatal'!D76</f>
        <v>603872137</v>
      </c>
      <c r="E76" s="106">
        <f>'kiadás önkormányzat'!E76+'kiadás Egészségház'!E76+'kiadás TGK'!E76+'kiadás Művelődési Ház'!E76+'kiadás Hivatal'!E76</f>
        <v>501740922</v>
      </c>
    </row>
    <row r="77" spans="1:5" ht="15">
      <c r="A77" s="188" t="s">
        <v>95</v>
      </c>
      <c r="B77" s="29" t="s">
        <v>96</v>
      </c>
      <c r="C77" s="106">
        <f>'kiadás önkormányzat'!C77+'kiadás Egészségház'!C77+'kiadás TGK'!C77+'kiadás Művelődési Ház'!C77+'kiadás Hivatal'!C77</f>
        <v>10919000</v>
      </c>
      <c r="D77" s="106">
        <f>'kiadás önkormányzat'!D77+'kiadás Egészségház'!D77+'kiadás TGK'!D77+'kiadás Művelődési Ház'!D77+'kiadás Hivatal'!D77</f>
        <v>69606</v>
      </c>
      <c r="E77" s="106">
        <f>'kiadás önkormányzat'!E77+'kiadás Egészségház'!E77+'kiadás TGK'!E77+'kiadás Művelődési Ház'!E77+'kiadás Hivatal'!E77</f>
        <v>69606</v>
      </c>
    </row>
    <row r="78" spans="1:5" ht="15">
      <c r="A78" s="188" t="s">
        <v>379</v>
      </c>
      <c r="B78" s="29" t="s">
        <v>97</v>
      </c>
      <c r="C78" s="106">
        <f>'kiadás önkormányzat'!C78+'kiadás Egészségház'!C78+'kiadás TGK'!C78+'kiadás Művelődési Ház'!C78+'kiadás Hivatal'!C78</f>
        <v>3937000</v>
      </c>
      <c r="D78" s="106">
        <f>'kiadás önkormányzat'!D78+'kiadás Egészségház'!D78+'kiadás TGK'!D78+'kiadás Művelődési Ház'!D78+'kiadás Hivatal'!D78</f>
        <v>15277371</v>
      </c>
      <c r="E78" s="106">
        <f>'kiadás önkormányzat'!E78+'kiadás Egészségház'!E78+'kiadás TGK'!E78+'kiadás Művelődési Ház'!E78+'kiadás Hivatal'!E78</f>
        <v>9277371</v>
      </c>
    </row>
    <row r="79" spans="1:5" ht="15">
      <c r="A79" s="188" t="s">
        <v>98</v>
      </c>
      <c r="B79" s="29" t="s">
        <v>99</v>
      </c>
      <c r="C79" s="106">
        <f>'kiadás önkormányzat'!C79+'kiadás Egészségház'!C79+'kiadás TGK'!C79+'kiadás Művelődési Ház'!C79+'kiadás Hivatal'!C79</f>
        <v>0</v>
      </c>
      <c r="D79" s="106">
        <f>'kiadás önkormányzat'!D79+'kiadás Egészségház'!D79+'kiadás TGK'!D79+'kiadás Művelődési Ház'!D79+'kiadás Hivatal'!D79</f>
        <v>331021</v>
      </c>
      <c r="E79" s="106">
        <f>'kiadás önkormányzat'!E79+'kiadás Egészségház'!E79+'kiadás TGK'!E79+'kiadás Művelődési Ház'!E79+'kiadás Hivatal'!E79</f>
        <v>310551</v>
      </c>
    </row>
    <row r="80" spans="1:5" ht="15">
      <c r="A80" s="188" t="s">
        <v>100</v>
      </c>
      <c r="B80" s="29" t="s">
        <v>101</v>
      </c>
      <c r="C80" s="106">
        <f>'kiadás önkormányzat'!C80+'kiadás Egészségház'!C80+'kiadás TGK'!C80+'kiadás Művelődési Ház'!C80+'kiadás Hivatal'!C80</f>
        <v>13306000</v>
      </c>
      <c r="D80" s="106">
        <f>'kiadás önkormányzat'!D80+'kiadás Egészségház'!D80+'kiadás TGK'!D80+'kiadás Művelődési Ház'!D80+'kiadás Hivatal'!D80</f>
        <v>7961867</v>
      </c>
      <c r="E80" s="106">
        <f>'kiadás önkormányzat'!E80+'kiadás Egészségház'!E80+'kiadás TGK'!E80+'kiadás Művelődési Ház'!E80+'kiadás Hivatal'!E80</f>
        <v>7961867</v>
      </c>
    </row>
    <row r="81" spans="1:5" ht="15">
      <c r="A81" s="5" t="s">
        <v>102</v>
      </c>
      <c r="B81" s="29" t="s">
        <v>103</v>
      </c>
      <c r="C81" s="106">
        <f>'kiadás önkormányzat'!C81+'kiadás Egészségház'!C81+'kiadás TGK'!C81+'kiadás Művelődési Ház'!C81+'kiadás Hivatal'!C81</f>
        <v>0</v>
      </c>
      <c r="D81" s="106">
        <f>'kiadás önkormányzat'!D81+'kiadás Egészségház'!D81+'kiadás TGK'!D81+'kiadás Művelődési Ház'!D81+'kiadás Hivatal'!D81</f>
        <v>0</v>
      </c>
      <c r="E81" s="106">
        <f>'kiadás önkormányzat'!E81+'kiadás Egészségház'!E81+'kiadás TGK'!E81+'kiadás Művelődési Ház'!E81+'kiadás Hivatal'!E81</f>
        <v>0</v>
      </c>
    </row>
    <row r="82" spans="1:5" ht="15">
      <c r="A82" s="5" t="s">
        <v>104</v>
      </c>
      <c r="B82" s="29" t="s">
        <v>105</v>
      </c>
      <c r="C82" s="106">
        <f>'kiadás önkormányzat'!C82+'kiadás Egészségház'!C82+'kiadás TGK'!C82+'kiadás Művelődési Ház'!C82+'kiadás Hivatal'!C82</f>
        <v>0</v>
      </c>
      <c r="D82" s="106">
        <f>'kiadás önkormányzat'!D82+'kiadás Egészségház'!D82+'kiadás TGK'!D82+'kiadás Művelődési Ház'!D82+'kiadás Hivatal'!D82</f>
        <v>0</v>
      </c>
      <c r="E82" s="106">
        <f>'kiadás önkormányzat'!E82+'kiadás Egészségház'!E82+'kiadás TGK'!E82+'kiadás Művelődési Ház'!E82+'kiadás Hivatal'!E82</f>
        <v>0</v>
      </c>
    </row>
    <row r="83" spans="1:5" ht="30">
      <c r="A83" s="5" t="s">
        <v>106</v>
      </c>
      <c r="B83" s="29" t="s">
        <v>107</v>
      </c>
      <c r="C83" s="106">
        <f>'kiadás önkormányzat'!C83+'kiadás Egészségház'!C83+'kiadás TGK'!C83+'kiadás Művelődési Ház'!C83+'kiadás Hivatal'!C83</f>
        <v>7603000</v>
      </c>
      <c r="D83" s="106">
        <f>'kiadás önkormányzat'!D83+'kiadás Egészségház'!D83+'kiadás TGK'!D83+'kiadás Művelődési Ház'!D83+'kiadás Hivatal'!D83</f>
        <v>7100875</v>
      </c>
      <c r="E83" s="106">
        <f>'kiadás önkormányzat'!E83+'kiadás Egészségház'!E83+'kiadás TGK'!E83+'kiadás Művelődési Ház'!E83+'kiadás Hivatal'!E83</f>
        <v>2236043</v>
      </c>
    </row>
    <row r="84" spans="1:5" ht="15">
      <c r="A84" s="35" t="s">
        <v>340</v>
      </c>
      <c r="B84" s="48" t="s">
        <v>108</v>
      </c>
      <c r="C84" s="106">
        <f>'kiadás önkormányzat'!C84+'kiadás Egészségház'!C84+'kiadás TGK'!C84+'kiadás Művelődési Ház'!C84+'kiadás Hivatal'!C84</f>
        <v>35765000</v>
      </c>
      <c r="D84" s="106">
        <f>'kiadás önkormányzat'!D84+'kiadás Egészségház'!D84+'kiadás TGK'!D84+'kiadás Művelődési Ház'!D84+'kiadás Hivatal'!D84</f>
        <v>30740740</v>
      </c>
      <c r="E84" s="106">
        <f>'kiadás önkormányzat'!E84+'kiadás Egészségház'!E84+'kiadás TGK'!E84+'kiadás Művelődési Ház'!E84+'kiadás Hivatal'!E84</f>
        <v>19855438</v>
      </c>
    </row>
    <row r="85" spans="1:5" ht="15">
      <c r="A85" s="13" t="s">
        <v>109</v>
      </c>
      <c r="B85" s="29" t="s">
        <v>110</v>
      </c>
      <c r="C85" s="106">
        <f>'kiadás önkormányzat'!C85+'kiadás Egészségház'!C85+'kiadás TGK'!C85+'kiadás Művelődési Ház'!C85+'kiadás Hivatal'!C85</f>
        <v>89380000</v>
      </c>
      <c r="D85" s="106">
        <f>'kiadás önkormányzat'!D85+'kiadás Egészségház'!D85+'kiadás TGK'!D85+'kiadás Művelődési Ház'!D85+'kiadás Hivatal'!D85</f>
        <v>100295870</v>
      </c>
      <c r="E85" s="106">
        <f>'kiadás önkormányzat'!E85+'kiadás Egészségház'!E85+'kiadás TGK'!E85+'kiadás Művelődési Ház'!E85+'kiadás Hivatal'!E85</f>
        <v>82879854</v>
      </c>
    </row>
    <row r="86" spans="1:5" ht="15">
      <c r="A86" s="13" t="s">
        <v>111</v>
      </c>
      <c r="B86" s="29" t="s">
        <v>112</v>
      </c>
      <c r="C86" s="106">
        <f>'kiadás önkormányzat'!C86+'kiadás Egészségház'!C86+'kiadás TGK'!C86+'kiadás Művelődési Ház'!C86+'kiadás Hivatal'!C86</f>
        <v>0</v>
      </c>
      <c r="D86" s="106">
        <f>'kiadás önkormányzat'!D86+'kiadás Egészségház'!D86+'kiadás TGK'!D86+'kiadás Művelődési Ház'!D86+'kiadás Hivatal'!D86</f>
        <v>0</v>
      </c>
      <c r="E86" s="106">
        <f>'kiadás önkormányzat'!E86+'kiadás Egészségház'!E86+'kiadás TGK'!E86+'kiadás Művelődési Ház'!E86+'kiadás Hivatal'!E86</f>
        <v>0</v>
      </c>
    </row>
    <row r="87" spans="1:5" ht="15">
      <c r="A87" s="13" t="s">
        <v>113</v>
      </c>
      <c r="B87" s="29" t="s">
        <v>114</v>
      </c>
      <c r="C87" s="106">
        <f>'kiadás önkormányzat'!C87+'kiadás Egészségház'!C87+'kiadás TGK'!C87+'kiadás Művelődési Ház'!C87+'kiadás Hivatal'!C87</f>
        <v>0</v>
      </c>
      <c r="D87" s="106">
        <f>'kiadás önkormányzat'!D87+'kiadás Egészségház'!D87+'kiadás TGK'!D87+'kiadás Művelődési Ház'!D87+'kiadás Hivatal'!D87</f>
        <v>0</v>
      </c>
      <c r="E87" s="106">
        <f>'kiadás önkormányzat'!E87+'kiadás Egészségház'!E87+'kiadás TGK'!E87+'kiadás Művelődési Ház'!E87+'kiadás Hivatal'!E87</f>
        <v>0</v>
      </c>
    </row>
    <row r="88" spans="1:5" ht="30">
      <c r="A88" s="13" t="s">
        <v>115</v>
      </c>
      <c r="B88" s="29" t="s">
        <v>116</v>
      </c>
      <c r="C88" s="106">
        <f>'kiadás önkormányzat'!C88+'kiadás Egészségház'!C88+'kiadás TGK'!C88+'kiadás Művelődési Ház'!C88+'kiadás Hivatal'!C88</f>
        <v>24133000</v>
      </c>
      <c r="D88" s="106">
        <f>'kiadás önkormányzat'!D88+'kiadás Egészségház'!D88+'kiadás TGK'!D88+'kiadás Művelődési Ház'!D88+'kiadás Hivatal'!D88</f>
        <v>27080284</v>
      </c>
      <c r="E88" s="106">
        <f>'kiadás önkormányzat'!E88+'kiadás Egészségház'!E88+'kiadás TGK'!E88+'kiadás Művelődési Ház'!E88+'kiadás Hivatal'!E88</f>
        <v>13659102</v>
      </c>
    </row>
    <row r="89" spans="1:5" ht="15">
      <c r="A89" s="45" t="s">
        <v>341</v>
      </c>
      <c r="B89" s="48" t="s">
        <v>117</v>
      </c>
      <c r="C89" s="106">
        <f>'kiadás önkormányzat'!C89+'kiadás Egészségház'!C89+'kiadás TGK'!C89+'kiadás Művelődési Ház'!C89+'kiadás Hivatal'!C89</f>
        <v>113513000</v>
      </c>
      <c r="D89" s="106">
        <f>'kiadás önkormányzat'!D89+'kiadás Egészségház'!D89+'kiadás TGK'!D89+'kiadás Művelődési Ház'!D89+'kiadás Hivatal'!D89</f>
        <v>127376154</v>
      </c>
      <c r="E89" s="106">
        <f>'kiadás önkormányzat'!E89+'kiadás Egészségház'!E89+'kiadás TGK'!E89+'kiadás Művelődési Ház'!E89+'kiadás Hivatal'!E89</f>
        <v>96538956</v>
      </c>
    </row>
    <row r="90" spans="1:5" ht="30">
      <c r="A90" s="13" t="s">
        <v>118</v>
      </c>
      <c r="B90" s="29" t="s">
        <v>119</v>
      </c>
      <c r="C90" s="106">
        <f>'kiadás önkormányzat'!C90+'kiadás Egészségház'!C90+'kiadás TGK'!C90+'kiadás Művelődési Ház'!C90+'kiadás Hivatal'!C90</f>
        <v>0</v>
      </c>
      <c r="D90" s="106">
        <f>'kiadás önkormányzat'!D90+'kiadás Egészségház'!D90+'kiadás TGK'!D90+'kiadás Művelődési Ház'!D90+'kiadás Hivatal'!D90</f>
        <v>0</v>
      </c>
      <c r="E90" s="106">
        <f>'kiadás önkormányzat'!E90+'kiadás Egészségház'!E90+'kiadás TGK'!E90+'kiadás Művelődési Ház'!E90+'kiadás Hivatal'!E90</f>
        <v>0</v>
      </c>
    </row>
    <row r="91" spans="1:5" ht="30">
      <c r="A91" s="13" t="s">
        <v>380</v>
      </c>
      <c r="B91" s="29" t="s">
        <v>120</v>
      </c>
      <c r="C91" s="106">
        <f>'kiadás önkormányzat'!C91+'kiadás Egészségház'!C91+'kiadás TGK'!C91+'kiadás Művelődési Ház'!C91+'kiadás Hivatal'!C91</f>
        <v>0</v>
      </c>
      <c r="D91" s="106">
        <f>'kiadás önkormányzat'!D91+'kiadás Egészségház'!D91+'kiadás TGK'!D91+'kiadás Művelődési Ház'!D91+'kiadás Hivatal'!D91</f>
        <v>0</v>
      </c>
      <c r="E91" s="106">
        <f>'kiadás önkormányzat'!E91+'kiadás Egészségház'!E91+'kiadás TGK'!E91+'kiadás Művelődési Ház'!E91+'kiadás Hivatal'!E91</f>
        <v>0</v>
      </c>
    </row>
    <row r="92" spans="1:5" ht="30">
      <c r="A92" s="13" t="s">
        <v>381</v>
      </c>
      <c r="B92" s="29" t="s">
        <v>121</v>
      </c>
      <c r="C92" s="106">
        <f>'kiadás önkormányzat'!C92+'kiadás Egészségház'!C92+'kiadás TGK'!C92+'kiadás Művelődési Ház'!C92+'kiadás Hivatal'!C92</f>
        <v>0</v>
      </c>
      <c r="D92" s="106">
        <f>'kiadás önkormányzat'!D92+'kiadás Egészségház'!D92+'kiadás TGK'!D92+'kiadás Művelődési Ház'!D92+'kiadás Hivatal'!D92</f>
        <v>0</v>
      </c>
      <c r="E92" s="106">
        <f>'kiadás önkormányzat'!E92+'kiadás Egészségház'!E92+'kiadás TGK'!E92+'kiadás Művelődési Ház'!E92+'kiadás Hivatal'!E92</f>
        <v>0</v>
      </c>
    </row>
    <row r="93" spans="1:5" ht="30">
      <c r="A93" s="13" t="s">
        <v>382</v>
      </c>
      <c r="B93" s="29" t="s">
        <v>122</v>
      </c>
      <c r="C93" s="106">
        <f>'kiadás önkormányzat'!C93+'kiadás Egészségház'!C93+'kiadás TGK'!C93+'kiadás Művelődési Ház'!C93+'kiadás Hivatal'!C93</f>
        <v>0</v>
      </c>
      <c r="D93" s="106">
        <f>'kiadás önkormányzat'!D93+'kiadás Egészségház'!D93+'kiadás TGK'!D93+'kiadás Művelődési Ház'!D93+'kiadás Hivatal'!D93</f>
        <v>0</v>
      </c>
      <c r="E93" s="106">
        <f>'kiadás önkormányzat'!E93+'kiadás Egészségház'!E93+'kiadás TGK'!E93+'kiadás Művelődési Ház'!E93+'kiadás Hivatal'!E93</f>
        <v>0</v>
      </c>
    </row>
    <row r="94" spans="1:5" ht="30">
      <c r="A94" s="13" t="s">
        <v>383</v>
      </c>
      <c r="B94" s="29" t="s">
        <v>123</v>
      </c>
      <c r="C94" s="106">
        <f>'kiadás önkormányzat'!C94+'kiadás Egészségház'!C94+'kiadás TGK'!C94+'kiadás Művelődési Ház'!C94+'kiadás Hivatal'!C94</f>
        <v>0</v>
      </c>
      <c r="D94" s="106">
        <f>'kiadás önkormányzat'!D94+'kiadás Egészségház'!D94+'kiadás TGK'!D94+'kiadás Művelődési Ház'!D94+'kiadás Hivatal'!D94</f>
        <v>0</v>
      </c>
      <c r="E94" s="106">
        <f>'kiadás önkormányzat'!E94+'kiadás Egészségház'!E94+'kiadás TGK'!E94+'kiadás Művelődési Ház'!E94+'kiadás Hivatal'!E94</f>
        <v>0</v>
      </c>
    </row>
    <row r="95" spans="1:5" ht="30">
      <c r="A95" s="13" t="s">
        <v>384</v>
      </c>
      <c r="B95" s="29" t="s">
        <v>124</v>
      </c>
      <c r="C95" s="106">
        <f>'kiadás önkormányzat'!C95+'kiadás Egészségház'!C95+'kiadás TGK'!C95+'kiadás Művelődési Ház'!C95+'kiadás Hivatal'!C95</f>
        <v>0</v>
      </c>
      <c r="D95" s="106">
        <f>'kiadás önkormányzat'!D95+'kiadás Egészségház'!D95+'kiadás TGK'!D95+'kiadás Művelődési Ház'!D95+'kiadás Hivatal'!D95</f>
        <v>0</v>
      </c>
      <c r="E95" s="106">
        <f>'kiadás önkormányzat'!E95+'kiadás Egészségház'!E95+'kiadás TGK'!E95+'kiadás Művelődési Ház'!E95+'kiadás Hivatal'!E95</f>
        <v>0</v>
      </c>
    </row>
    <row r="96" spans="1:5" ht="15">
      <c r="A96" s="13" t="s">
        <v>125</v>
      </c>
      <c r="B96" s="29" t="s">
        <v>126</v>
      </c>
      <c r="C96" s="106">
        <f>'kiadás önkormányzat'!C96+'kiadás Egészségház'!C96+'kiadás TGK'!C96+'kiadás Művelődési Ház'!C96+'kiadás Hivatal'!C96</f>
        <v>600000</v>
      </c>
      <c r="D96" s="106">
        <f>'kiadás önkormányzat'!D96+'kiadás Egészségház'!D96+'kiadás TGK'!D96+'kiadás Művelődési Ház'!D96+'kiadás Hivatal'!D96</f>
        <v>600000</v>
      </c>
      <c r="E96" s="106">
        <f>'kiadás önkormányzat'!E96+'kiadás Egészségház'!E96+'kiadás TGK'!E96+'kiadás Művelődési Ház'!E96+'kiadás Hivatal'!E96</f>
        <v>600000</v>
      </c>
    </row>
    <row r="97" spans="1:5" ht="30">
      <c r="A97" s="13" t="s">
        <v>385</v>
      </c>
      <c r="B97" s="29" t="s">
        <v>127</v>
      </c>
      <c r="C97" s="106">
        <f>'kiadás önkormányzat'!C97+'kiadás Egészségház'!C97+'kiadás TGK'!C97+'kiadás Művelődési Ház'!C97+'kiadás Hivatal'!C97</f>
        <v>0</v>
      </c>
      <c r="D97" s="106">
        <f>'kiadás önkormányzat'!D97+'kiadás Egészségház'!D97+'kiadás TGK'!D97+'kiadás Művelődési Ház'!D97+'kiadás Hivatal'!D97</f>
        <v>10000</v>
      </c>
      <c r="E97" s="106">
        <f>'kiadás önkormányzat'!E97+'kiadás Egészségház'!E97+'kiadás TGK'!E97+'kiadás Művelődési Ház'!E97+'kiadás Hivatal'!E97</f>
        <v>10000</v>
      </c>
    </row>
    <row r="98" spans="1:5" ht="15">
      <c r="A98" s="45" t="s">
        <v>342</v>
      </c>
      <c r="B98" s="48" t="s">
        <v>128</v>
      </c>
      <c r="C98" s="106">
        <f>'kiadás önkormányzat'!C98+'kiadás Egészségház'!C98+'kiadás TGK'!C98+'kiadás Művelődési Ház'!C98+'kiadás Hivatal'!C98</f>
        <v>600000</v>
      </c>
      <c r="D98" s="106">
        <f>'kiadás önkormányzat'!D98+'kiadás Egészségház'!D98+'kiadás TGK'!D98+'kiadás Művelődési Ház'!D98+'kiadás Hivatal'!D98</f>
        <v>610000</v>
      </c>
      <c r="E98" s="106">
        <f>'kiadás önkormányzat'!E98+'kiadás Egészségház'!E98+'kiadás TGK'!E98+'kiadás Művelődési Ház'!E98+'kiadás Hivatal'!E98</f>
        <v>610000</v>
      </c>
    </row>
    <row r="99" spans="1:5" ht="31.5">
      <c r="A99" s="187" t="s">
        <v>538</v>
      </c>
      <c r="B99" s="48"/>
      <c r="C99" s="106">
        <f>'kiadás önkormányzat'!C99+'kiadás Egészségház'!C99+'kiadás TGK'!C99+'kiadás Művelődési Ház'!C99+'kiadás Hivatal'!C99</f>
        <v>149878000</v>
      </c>
      <c r="D99" s="106">
        <f>'kiadás önkormányzat'!D99+'kiadás Egészségház'!D99+'kiadás TGK'!D99+'kiadás Művelődési Ház'!D99+'kiadás Hivatal'!D99</f>
        <v>158726894</v>
      </c>
      <c r="E99" s="106">
        <f>'kiadás önkormányzat'!E99+'kiadás Egészségház'!E99+'kiadás TGK'!E99+'kiadás Művelődési Ház'!E99+'kiadás Hivatal'!E99</f>
        <v>117004394</v>
      </c>
    </row>
    <row r="100" spans="1:5" ht="15.75">
      <c r="A100" s="36" t="s">
        <v>393</v>
      </c>
      <c r="B100" s="34" t="s">
        <v>129</v>
      </c>
      <c r="C100" s="106">
        <f>'kiadás önkormányzat'!C100+'kiadás Egészségház'!C100+'kiadás TGK'!C100+'kiadás Művelődési Ház'!C100+'kiadás Hivatal'!C100</f>
        <v>644379000</v>
      </c>
      <c r="D100" s="106">
        <f>'kiadás önkormányzat'!D100+'kiadás Egészségház'!D100+'kiadás TGK'!D100+'kiadás Művelődési Ház'!D100+'kiadás Hivatal'!D100</f>
        <v>762599031</v>
      </c>
      <c r="E100" s="106">
        <f>'kiadás önkormányzat'!E100+'kiadás Egészségház'!E100+'kiadás TGK'!E100+'kiadás Művelődési Ház'!E100+'kiadás Hivatal'!E100</f>
        <v>618745316</v>
      </c>
    </row>
    <row r="101" spans="1:24" ht="15">
      <c r="A101" s="13" t="s">
        <v>386</v>
      </c>
      <c r="B101" s="5" t="s">
        <v>130</v>
      </c>
      <c r="C101" s="106">
        <f>'kiadás önkormányzat'!C101+'kiadás Egészségház'!C101+'kiadás TGK'!C101+'kiadás Művelődési Ház'!C101+'kiadás Hivatal'!C101</f>
        <v>0</v>
      </c>
      <c r="D101" s="106">
        <f>'kiadás önkormányzat'!D101+'kiadás Egészségház'!D101+'kiadás TGK'!D101+'kiadás Művelődési Ház'!D101+'kiadás Hivatal'!D101</f>
        <v>0</v>
      </c>
      <c r="E101" s="106">
        <f>'kiadás önkormányzat'!E101+'kiadás Egészségház'!E101+'kiadás TGK'!E101+'kiadás Művelődési Ház'!E101+'kiadás Hivatal'!E101</f>
        <v>0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3"/>
      <c r="X101" s="23"/>
    </row>
    <row r="102" spans="1:24" ht="30">
      <c r="A102" s="13" t="s">
        <v>133</v>
      </c>
      <c r="B102" s="5" t="s">
        <v>134</v>
      </c>
      <c r="C102" s="106">
        <f>'kiadás önkormányzat'!C102+'kiadás Egészségház'!C102+'kiadás TGK'!C102+'kiadás Művelődési Ház'!C102+'kiadás Hivatal'!C102</f>
        <v>0</v>
      </c>
      <c r="D102" s="106">
        <f>'kiadás önkormányzat'!D102+'kiadás Egészségház'!D102+'kiadás TGK'!D102+'kiadás Művelődési Ház'!D102+'kiadás Hivatal'!D102</f>
        <v>0</v>
      </c>
      <c r="E102" s="106">
        <f>'kiadás önkormányzat'!E102+'kiadás Egészségház'!E102+'kiadás TGK'!E102+'kiadás Művelődési Ház'!E102+'kiadás Hivatal'!E102</f>
        <v>0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3"/>
      <c r="X102" s="23"/>
    </row>
    <row r="103" spans="1:24" ht="15">
      <c r="A103" s="13" t="s">
        <v>387</v>
      </c>
      <c r="B103" s="5" t="s">
        <v>135</v>
      </c>
      <c r="C103" s="106">
        <f>'kiadás önkormányzat'!C103+'kiadás Egészségház'!C103+'kiadás TGK'!C103+'kiadás Művelődési Ház'!C103+'kiadás Hivatal'!C103</f>
        <v>0</v>
      </c>
      <c r="D103" s="106">
        <f>'kiadás önkormányzat'!D103+'kiadás Egészségház'!D103+'kiadás TGK'!D103+'kiadás Művelődési Ház'!D103+'kiadás Hivatal'!D103</f>
        <v>0</v>
      </c>
      <c r="E103" s="106">
        <f>'kiadás önkormányzat'!E103+'kiadás Egészségház'!E103+'kiadás TGK'!E103+'kiadás Művelődési Ház'!E103+'kiadás Hivatal'!E103</f>
        <v>0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23"/>
    </row>
    <row r="104" spans="1:24" ht="15">
      <c r="A104" s="15" t="s">
        <v>350</v>
      </c>
      <c r="B104" s="7" t="s">
        <v>137</v>
      </c>
      <c r="C104" s="106">
        <f>'kiadás önkormányzat'!C104+'kiadás Egészségház'!C104+'kiadás TGK'!C104+'kiadás Művelődési Ház'!C104+'kiadás Hivatal'!C104</f>
        <v>0</v>
      </c>
      <c r="D104" s="106">
        <f>'kiadás önkormányzat'!D104+'kiadás Egészségház'!D104+'kiadás TGK'!D104+'kiadás Művelődési Ház'!D104+'kiadás Hivatal'!D104</f>
        <v>0</v>
      </c>
      <c r="E104" s="106">
        <f>'kiadás önkormányzat'!E104+'kiadás Egészségház'!E104+'kiadás TGK'!E104+'kiadás Művelődési Ház'!E104+'kiadás Hivatal'!E104</f>
        <v>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3"/>
      <c r="X104" s="23"/>
    </row>
    <row r="105" spans="1:24" ht="15">
      <c r="A105" s="13" t="s">
        <v>388</v>
      </c>
      <c r="B105" s="5" t="s">
        <v>138</v>
      </c>
      <c r="C105" s="106">
        <f>'kiadás önkormányzat'!C105+'kiadás Egészségház'!C105+'kiadás TGK'!C105+'kiadás Művelődési Ház'!C105+'kiadás Hivatal'!C105</f>
        <v>0</v>
      </c>
      <c r="D105" s="106">
        <f>'kiadás önkormányzat'!D105+'kiadás Egészségház'!D105+'kiadás TGK'!D105+'kiadás Művelődési Ház'!D105+'kiadás Hivatal'!D105</f>
        <v>0</v>
      </c>
      <c r="E105" s="106">
        <f>'kiadás önkormányzat'!E105+'kiadás Egészségház'!E105+'kiadás TGK'!E105+'kiadás Művelődési Ház'!E105+'kiadás Hivatal'!E105</f>
        <v>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3"/>
      <c r="X105" s="23"/>
    </row>
    <row r="106" spans="1:24" ht="15">
      <c r="A106" s="13" t="s">
        <v>356</v>
      </c>
      <c r="B106" s="5" t="s">
        <v>141</v>
      </c>
      <c r="C106" s="106">
        <f>'kiadás önkormányzat'!C106+'kiadás Egészségház'!C106+'kiadás TGK'!C106+'kiadás Művelődési Ház'!C106+'kiadás Hivatal'!C106</f>
        <v>0</v>
      </c>
      <c r="D106" s="106">
        <f>'kiadás önkormányzat'!D106+'kiadás Egészségház'!D106+'kiadás TGK'!D106+'kiadás Művelődési Ház'!D106+'kiadás Hivatal'!D106</f>
        <v>0</v>
      </c>
      <c r="E106" s="106">
        <f>'kiadás önkormányzat'!E106+'kiadás Egészségház'!E106+'kiadás TGK'!E106+'kiadás Művelődési Ház'!E106+'kiadás Hivatal'!E106</f>
        <v>0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3"/>
      <c r="X106" s="23"/>
    </row>
    <row r="107" spans="1:24" ht="15">
      <c r="A107" s="13" t="s">
        <v>142</v>
      </c>
      <c r="B107" s="5" t="s">
        <v>143</v>
      </c>
      <c r="C107" s="106">
        <f>'kiadás önkormányzat'!C107+'kiadás Egészségház'!C107+'kiadás TGK'!C107+'kiadás Művelődési Ház'!C107+'kiadás Hivatal'!C107</f>
        <v>0</v>
      </c>
      <c r="D107" s="106">
        <f>'kiadás önkormányzat'!D107+'kiadás Egészségház'!D107+'kiadás TGK'!D107+'kiadás Művelődési Ház'!D107+'kiadás Hivatal'!D107</f>
        <v>0</v>
      </c>
      <c r="E107" s="106">
        <f>'kiadás önkormányzat'!E107+'kiadás Egészségház'!E107+'kiadás TGK'!E107+'kiadás Művelődési Ház'!E107+'kiadás Hivatal'!E107</f>
        <v>0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3"/>
      <c r="X107" s="23"/>
    </row>
    <row r="108" spans="1:24" ht="15">
      <c r="A108" s="13" t="s">
        <v>389</v>
      </c>
      <c r="B108" s="5" t="s">
        <v>144</v>
      </c>
      <c r="C108" s="106">
        <f>'kiadás önkormányzat'!C108+'kiadás Egészségház'!C108+'kiadás TGK'!C108+'kiadás Művelődési Ház'!C108+'kiadás Hivatal'!C108</f>
        <v>0</v>
      </c>
      <c r="D108" s="106">
        <f>'kiadás önkormányzat'!D108+'kiadás Egészségház'!D108+'kiadás TGK'!D108+'kiadás Művelődési Ház'!D108+'kiadás Hivatal'!D108</f>
        <v>0</v>
      </c>
      <c r="E108" s="106">
        <f>'kiadás önkormányzat'!E108+'kiadás Egészségház'!E108+'kiadás TGK'!E108+'kiadás Művelődési Ház'!E108+'kiadás Hivatal'!E108</f>
        <v>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3"/>
      <c r="X108" s="23"/>
    </row>
    <row r="109" spans="1:24" ht="15">
      <c r="A109" s="15" t="s">
        <v>353</v>
      </c>
      <c r="B109" s="7" t="s">
        <v>145</v>
      </c>
      <c r="C109" s="106">
        <f>'kiadás önkormányzat'!C109+'kiadás Egészségház'!C109+'kiadás TGK'!C109+'kiadás Művelődési Ház'!C109+'kiadás Hivatal'!C109</f>
        <v>0</v>
      </c>
      <c r="D109" s="106">
        <f>'kiadás önkormányzat'!D109+'kiadás Egészségház'!D109+'kiadás TGK'!D109+'kiadás Művelődési Ház'!D109+'kiadás Hivatal'!D109</f>
        <v>0</v>
      </c>
      <c r="E109" s="106">
        <f>'kiadás önkormányzat'!E109+'kiadás Egészségház'!E109+'kiadás TGK'!E109+'kiadás Művelődési Ház'!E109+'kiadás Hivatal'!E109</f>
        <v>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3"/>
      <c r="X109" s="23"/>
    </row>
    <row r="110" spans="1:24" ht="15">
      <c r="A110" s="13" t="s">
        <v>146</v>
      </c>
      <c r="B110" s="5" t="s">
        <v>147</v>
      </c>
      <c r="C110" s="106">
        <f>'kiadás önkormányzat'!C110+'kiadás Egészségház'!C110+'kiadás TGK'!C110+'kiadás Művelődési Ház'!C110+'kiadás Hivatal'!C110</f>
        <v>0</v>
      </c>
      <c r="D110" s="106">
        <f>'kiadás önkormányzat'!D110+'kiadás Egészségház'!D110+'kiadás TGK'!D110+'kiadás Művelődési Ház'!D110+'kiadás Hivatal'!D110</f>
        <v>0</v>
      </c>
      <c r="E110" s="106">
        <f>'kiadás önkormányzat'!E110+'kiadás Egészségház'!E110+'kiadás TGK'!E110+'kiadás Művelődési Ház'!E110+'kiadás Hivatal'!E110</f>
        <v>0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3"/>
      <c r="X110" s="23"/>
    </row>
    <row r="111" spans="1:24" ht="15">
      <c r="A111" s="13" t="s">
        <v>148</v>
      </c>
      <c r="B111" s="5" t="s">
        <v>149</v>
      </c>
      <c r="C111" s="106">
        <f>'kiadás önkormányzat'!C111+'kiadás Egészségház'!C111+'kiadás TGK'!C111+'kiadás Művelődési Ház'!C111+'kiadás Hivatal'!C111</f>
        <v>0</v>
      </c>
      <c r="D111" s="106">
        <f>'kiadás önkormányzat'!D111+'kiadás Egészségház'!D111+'kiadás TGK'!D111+'kiadás Művelődési Ház'!D111+'kiadás Hivatal'!D111</f>
        <v>9863556</v>
      </c>
      <c r="E111" s="106">
        <f>'kiadás önkormányzat'!E111+'kiadás Egészségház'!E111+'kiadás TGK'!E111+'kiadás Művelődési Ház'!E111+'kiadás Hivatal'!E111</f>
        <v>9863556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3"/>
      <c r="X111" s="23"/>
    </row>
    <row r="112" spans="1:24" ht="15">
      <c r="A112" s="15" t="s">
        <v>150</v>
      </c>
      <c r="B112" s="7" t="s">
        <v>151</v>
      </c>
      <c r="C112" s="106">
        <f>'kiadás önkormányzat'!C112+'kiadás Egészségház'!C112+'kiadás TGK'!C112+'kiadás Művelődési Ház'!C112+'kiadás Hivatal'!C112</f>
        <v>161500000</v>
      </c>
      <c r="D112" s="106">
        <f>'kiadás önkormányzat'!D112+'kiadás Egészségház'!D112+'kiadás TGK'!D112+'kiadás Művelődési Ház'!D112+'kiadás Hivatal'!D112</f>
        <v>179073004</v>
      </c>
      <c r="E112" s="106">
        <f>'kiadás önkormányzat'!E112+'kiadás Egészségház'!E112+'kiadás TGK'!E112+'kiadás Művelődési Ház'!E112+'kiadás Hivatal'!E112</f>
        <v>174098424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3"/>
      <c r="X112" s="23"/>
    </row>
    <row r="113" spans="1:24" ht="15">
      <c r="A113" s="13" t="s">
        <v>152</v>
      </c>
      <c r="B113" s="5" t="s">
        <v>153</v>
      </c>
      <c r="C113" s="106">
        <f>'kiadás önkormányzat'!C113+'kiadás Egészségház'!C113+'kiadás TGK'!C113+'kiadás Művelődési Ház'!C113+'kiadás Hivatal'!C113</f>
        <v>0</v>
      </c>
      <c r="D113" s="106">
        <f>'kiadás önkormányzat'!D113+'kiadás Egészségház'!D113+'kiadás TGK'!D113+'kiadás Művelődési Ház'!D113+'kiadás Hivatal'!D113</f>
        <v>0</v>
      </c>
      <c r="E113" s="106">
        <f>'kiadás önkormányzat'!E113+'kiadás Egészségház'!E113+'kiadás TGK'!E113+'kiadás Művelődési Ház'!E113+'kiadás Hivatal'!E113</f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3"/>
      <c r="X113" s="23"/>
    </row>
    <row r="114" spans="1:24" ht="15">
      <c r="A114" s="13" t="s">
        <v>154</v>
      </c>
      <c r="B114" s="5" t="s">
        <v>155</v>
      </c>
      <c r="C114" s="106">
        <f>'kiadás önkormányzat'!C114+'kiadás Egészségház'!C114+'kiadás TGK'!C114+'kiadás Művelődési Ház'!C114+'kiadás Hivatal'!C114</f>
        <v>0</v>
      </c>
      <c r="D114" s="106">
        <f>'kiadás önkormányzat'!D114+'kiadás Egészségház'!D114+'kiadás TGK'!D114+'kiadás Művelődési Ház'!D114+'kiadás Hivatal'!D114</f>
        <v>0</v>
      </c>
      <c r="E114" s="106">
        <f>'kiadás önkormányzat'!E114+'kiadás Egészségház'!E114+'kiadás TGK'!E114+'kiadás Művelődési Ház'!E114+'kiadás Hivatal'!E114</f>
        <v>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3"/>
      <c r="X114" s="23"/>
    </row>
    <row r="115" spans="1:24" ht="15">
      <c r="A115" s="13" t="s">
        <v>156</v>
      </c>
      <c r="B115" s="5" t="s">
        <v>157</v>
      </c>
      <c r="C115" s="106">
        <f>'kiadás önkormányzat'!C115+'kiadás Egészségház'!C115+'kiadás TGK'!C115+'kiadás Művelődési Ház'!C115+'kiadás Hivatal'!C115</f>
        <v>0</v>
      </c>
      <c r="D115" s="106">
        <f>'kiadás önkormányzat'!D115+'kiadás Egészségház'!D115+'kiadás TGK'!D115+'kiadás Művelődési Ház'!D115+'kiadás Hivatal'!D115</f>
        <v>0</v>
      </c>
      <c r="E115" s="106">
        <f>'kiadás önkormányzat'!E115+'kiadás Egészségház'!E115+'kiadás TGK'!E115+'kiadás Művelődési Ház'!E115+'kiadás Hivatal'!E115</f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3"/>
      <c r="X115" s="23"/>
    </row>
    <row r="116" spans="1:24" ht="15">
      <c r="A116" s="45" t="s">
        <v>354</v>
      </c>
      <c r="B116" s="35" t="s">
        <v>158</v>
      </c>
      <c r="C116" s="106">
        <f>'kiadás önkormányzat'!C116+'kiadás Egészségház'!C116+'kiadás TGK'!C116+'kiadás Művelődési Ház'!C116+'kiadás Hivatal'!C116</f>
        <v>161500000</v>
      </c>
      <c r="D116" s="106">
        <f>'kiadás önkormányzat'!D116+'kiadás Egészségház'!D116+'kiadás TGK'!D116+'kiadás Művelődési Ház'!D116+'kiadás Hivatal'!D116</f>
        <v>188936560</v>
      </c>
      <c r="E116" s="106">
        <f>'kiadás önkormányzat'!E116+'kiadás Egészségház'!E116+'kiadás TGK'!E116+'kiadás Művelődési Ház'!E116+'kiadás Hivatal'!E116</f>
        <v>183961980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3"/>
      <c r="X116" s="23"/>
    </row>
    <row r="117" spans="1:24" ht="15">
      <c r="A117" s="13" t="s">
        <v>159</v>
      </c>
      <c r="B117" s="5" t="s">
        <v>160</v>
      </c>
      <c r="C117" s="106">
        <f>'kiadás önkormányzat'!C117+'kiadás Egészségház'!C117+'kiadás TGK'!C117+'kiadás Művelődési Ház'!C117+'kiadás Hivatal'!C117</f>
        <v>0</v>
      </c>
      <c r="D117" s="106">
        <f>'kiadás önkormányzat'!D117+'kiadás Egészségház'!D117+'kiadás TGK'!D117+'kiadás Művelődési Ház'!D117+'kiadás Hivatal'!D117</f>
        <v>0</v>
      </c>
      <c r="E117" s="106">
        <f>'kiadás önkormányzat'!E117+'kiadás Egészségház'!E117+'kiadás TGK'!E117+'kiadás Művelődési Ház'!E117+'kiadás Hivatal'!E117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3"/>
      <c r="X117" s="23"/>
    </row>
    <row r="118" spans="1:24" ht="15">
      <c r="A118" s="13" t="s">
        <v>161</v>
      </c>
      <c r="B118" s="5" t="s">
        <v>162</v>
      </c>
      <c r="C118" s="106">
        <f>'kiadás önkormányzat'!C118+'kiadás Egészségház'!C118+'kiadás TGK'!C118+'kiadás Művelődési Ház'!C118+'kiadás Hivatal'!C118</f>
        <v>0</v>
      </c>
      <c r="D118" s="106">
        <f>'kiadás önkormányzat'!D118+'kiadás Egészségház'!D118+'kiadás TGK'!D118+'kiadás Művelődési Ház'!D118+'kiadás Hivatal'!D118</f>
        <v>0</v>
      </c>
      <c r="E118" s="106">
        <f>'kiadás önkormányzat'!E118+'kiadás Egészségház'!E118+'kiadás TGK'!E118+'kiadás Művelődési Ház'!E118+'kiadás Hivatal'!E118</f>
        <v>0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23"/>
    </row>
    <row r="119" spans="1:24" ht="15">
      <c r="A119" s="13" t="s">
        <v>390</v>
      </c>
      <c r="B119" s="5" t="s">
        <v>163</v>
      </c>
      <c r="C119" s="106">
        <f>'kiadás önkormányzat'!C119+'kiadás Egészségház'!C119+'kiadás TGK'!C119+'kiadás Művelődési Ház'!C119+'kiadás Hivatal'!C119</f>
        <v>0</v>
      </c>
      <c r="D119" s="106">
        <f>'kiadás önkormányzat'!D119+'kiadás Egészségház'!D119+'kiadás TGK'!D119+'kiadás Művelődési Ház'!D119+'kiadás Hivatal'!D119</f>
        <v>0</v>
      </c>
      <c r="E119" s="106">
        <f>'kiadás önkormányzat'!E119+'kiadás Egészségház'!E119+'kiadás TGK'!E119+'kiadás Művelődési Ház'!E119+'kiadás Hivatal'!E119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3"/>
      <c r="X119" s="23"/>
    </row>
    <row r="120" spans="1:24" ht="15">
      <c r="A120" s="13" t="s">
        <v>359</v>
      </c>
      <c r="B120" s="5" t="s">
        <v>164</v>
      </c>
      <c r="C120" s="106">
        <f>'kiadás önkormányzat'!C120+'kiadás Egészségház'!C120+'kiadás TGK'!C120+'kiadás Művelődési Ház'!C120+'kiadás Hivatal'!C120</f>
        <v>0</v>
      </c>
      <c r="D120" s="106">
        <f>'kiadás önkormányzat'!D120+'kiadás Egészségház'!D120+'kiadás TGK'!D120+'kiadás Művelődési Ház'!D120+'kiadás Hivatal'!D120</f>
        <v>0</v>
      </c>
      <c r="E120" s="106">
        <f>'kiadás önkormányzat'!E120+'kiadás Egészségház'!E120+'kiadás TGK'!E120+'kiadás Művelődési Ház'!E120+'kiadás Hivatal'!E120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3"/>
      <c r="X120" s="23"/>
    </row>
    <row r="121" spans="1:24" ht="15">
      <c r="A121" s="45" t="s">
        <v>360</v>
      </c>
      <c r="B121" s="35" t="s">
        <v>168</v>
      </c>
      <c r="C121" s="106">
        <f>'kiadás önkormányzat'!C121+'kiadás Egészségház'!C121+'kiadás TGK'!C121+'kiadás Művelődési Ház'!C121+'kiadás Hivatal'!C121</f>
        <v>0</v>
      </c>
      <c r="D121" s="106">
        <f>'kiadás önkormányzat'!D121+'kiadás Egészségház'!D121+'kiadás TGK'!D121+'kiadás Művelődési Ház'!D121+'kiadás Hivatal'!D121</f>
        <v>0</v>
      </c>
      <c r="E121" s="106">
        <f>'kiadás önkormányzat'!E121+'kiadás Egészségház'!E121+'kiadás TGK'!E121+'kiadás Művelődési Ház'!E121+'kiadás Hivatal'!E121</f>
        <v>0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3"/>
      <c r="X121" s="23"/>
    </row>
    <row r="122" spans="1:24" ht="15">
      <c r="A122" s="13" t="s">
        <v>169</v>
      </c>
      <c r="B122" s="5" t="s">
        <v>170</v>
      </c>
      <c r="C122" s="106">
        <f>'kiadás önkormányzat'!C122+'kiadás Egészségház'!C122+'kiadás TGK'!C122+'kiadás Művelődési Ház'!C122+'kiadás Hivatal'!C122</f>
        <v>0</v>
      </c>
      <c r="D122" s="106">
        <f>'kiadás önkormányzat'!D122+'kiadás Egészségház'!D122+'kiadás TGK'!D122+'kiadás Művelődési Ház'!D122+'kiadás Hivatal'!D122</f>
        <v>0</v>
      </c>
      <c r="E122" s="106">
        <f>'kiadás önkormányzat'!E122+'kiadás Egészségház'!E122+'kiadás TGK'!E122+'kiadás Művelődési Ház'!E122+'kiadás Hivatal'!E122</f>
        <v>0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3"/>
      <c r="X122" s="23"/>
    </row>
    <row r="123" spans="1:24" ht="15.75">
      <c r="A123" s="43" t="s">
        <v>394</v>
      </c>
      <c r="B123" s="36" t="s">
        <v>171</v>
      </c>
      <c r="C123" s="106">
        <f>'kiadás önkormányzat'!C123+'kiadás Egészségház'!C123+'kiadás TGK'!C123+'kiadás Művelődési Ház'!C123+'kiadás Hivatal'!C123</f>
        <v>161500000</v>
      </c>
      <c r="D123" s="106">
        <f>'kiadás önkormányzat'!D123+'kiadás Egészségház'!D123+'kiadás TGK'!D123+'kiadás Művelődési Ház'!D123+'kiadás Hivatal'!D123</f>
        <v>188936560</v>
      </c>
      <c r="E123" s="106">
        <f>'kiadás önkormányzat'!E123+'kiadás Egészségház'!E123+'kiadás TGK'!E123+'kiadás Művelődési Ház'!E123+'kiadás Hivatal'!E123</f>
        <v>183961980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3"/>
      <c r="X123" s="23"/>
    </row>
    <row r="124" spans="1:24" ht="15.75">
      <c r="A124" s="189" t="s">
        <v>430</v>
      </c>
      <c r="B124" s="41"/>
      <c r="C124" s="106">
        <f>'kiadás önkormányzat'!C124+'kiadás Egészségház'!C124+'kiadás TGK'!C124+'kiadás Művelődési Ház'!C124+'kiadás Hivatal'!C124</f>
        <v>805879000</v>
      </c>
      <c r="D124" s="106">
        <f>'kiadás önkormányzat'!D124+'kiadás Egészségház'!D124+'kiadás TGK'!D124+'kiadás Művelődési Ház'!D124+'kiadás Hivatal'!D124</f>
        <v>951535591</v>
      </c>
      <c r="E124" s="106">
        <f>'kiadás önkormányzat'!E124+'kiadás Egészségház'!E124+'kiadás TGK'!E124+'kiadás Művelődési Ház'!E124+'kiadás Hivatal'!E124</f>
        <v>802707296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2:24" ht="15">
      <c r="B125" s="23"/>
      <c r="C125" s="113"/>
      <c r="D125" s="113"/>
      <c r="E125" s="11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2:24" ht="15">
      <c r="B126" s="23"/>
      <c r="C126" s="113"/>
      <c r="D126" s="113"/>
      <c r="E126" s="11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2:24" ht="15">
      <c r="B127" s="23"/>
      <c r="C127" s="113"/>
      <c r="D127" s="113"/>
      <c r="E127" s="11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2:24" ht="15">
      <c r="B128" s="23"/>
      <c r="C128" s="113"/>
      <c r="D128" s="113"/>
      <c r="E128" s="11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2:24" ht="15">
      <c r="B129" s="23"/>
      <c r="C129" s="113"/>
      <c r="D129" s="113"/>
      <c r="E129" s="11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2:24" ht="15">
      <c r="B130" s="23"/>
      <c r="C130" s="113"/>
      <c r="D130" s="113"/>
      <c r="E130" s="11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2:24" ht="15">
      <c r="B131" s="23"/>
      <c r="C131" s="113"/>
      <c r="D131" s="113"/>
      <c r="E131" s="11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2:24" ht="15">
      <c r="B132" s="23"/>
      <c r="C132" s="113"/>
      <c r="D132" s="113"/>
      <c r="E132" s="11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2:24" ht="15">
      <c r="B133" s="23"/>
      <c r="C133" s="113"/>
      <c r="D133" s="113"/>
      <c r="E133" s="11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2:24" ht="15">
      <c r="B134" s="23"/>
      <c r="C134" s="113"/>
      <c r="D134" s="113"/>
      <c r="E134" s="11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2:24" ht="15">
      <c r="B135" s="23"/>
      <c r="C135" s="113"/>
      <c r="D135" s="113"/>
      <c r="E135" s="11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2:24" ht="15">
      <c r="B136" s="23"/>
      <c r="C136" s="113"/>
      <c r="D136" s="113"/>
      <c r="E136" s="11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2:24" ht="15">
      <c r="B137" s="23"/>
      <c r="C137" s="113"/>
      <c r="D137" s="113"/>
      <c r="E137" s="11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2:24" ht="15">
      <c r="B138" s="23"/>
      <c r="C138" s="113"/>
      <c r="D138" s="113"/>
      <c r="E138" s="11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2:24" ht="15">
      <c r="B139" s="23"/>
      <c r="C139" s="113"/>
      <c r="D139" s="113"/>
      <c r="E139" s="11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2:24" ht="15">
      <c r="B140" s="23"/>
      <c r="C140" s="113"/>
      <c r="D140" s="113"/>
      <c r="E140" s="11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2:24" ht="15">
      <c r="B141" s="23"/>
      <c r="C141" s="113"/>
      <c r="D141" s="113"/>
      <c r="E141" s="11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2:24" ht="15">
      <c r="B142" s="23"/>
      <c r="C142" s="113"/>
      <c r="D142" s="113"/>
      <c r="E142" s="11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2:24" ht="15">
      <c r="B143" s="23"/>
      <c r="C143" s="113"/>
      <c r="D143" s="113"/>
      <c r="E143" s="11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2:24" ht="15">
      <c r="B144" s="23"/>
      <c r="C144" s="113"/>
      <c r="D144" s="113"/>
      <c r="E144" s="11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2:24" ht="15">
      <c r="B145" s="23"/>
      <c r="C145" s="113"/>
      <c r="D145" s="113"/>
      <c r="E145" s="11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2:24" ht="15">
      <c r="B146" s="23"/>
      <c r="C146" s="113"/>
      <c r="D146" s="113"/>
      <c r="E146" s="11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2:24" ht="15">
      <c r="B147" s="23"/>
      <c r="C147" s="113"/>
      <c r="D147" s="113"/>
      <c r="E147" s="11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2:24" ht="15">
      <c r="B148" s="23"/>
      <c r="C148" s="113"/>
      <c r="D148" s="113"/>
      <c r="E148" s="11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2:24" ht="15">
      <c r="B149" s="23"/>
      <c r="C149" s="113"/>
      <c r="D149" s="113"/>
      <c r="E149" s="11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2:24" ht="15">
      <c r="B150" s="23"/>
      <c r="C150" s="113"/>
      <c r="D150" s="113"/>
      <c r="E150" s="11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2:24" ht="15">
      <c r="B151" s="23"/>
      <c r="C151" s="113"/>
      <c r="D151" s="113"/>
      <c r="E151" s="11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ht="15">
      <c r="B152" s="23"/>
      <c r="C152" s="113"/>
      <c r="D152" s="113"/>
      <c r="E152" s="11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2:24" ht="15">
      <c r="B153" s="23"/>
      <c r="C153" s="113"/>
      <c r="D153" s="113"/>
      <c r="E153" s="11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2:24" ht="15">
      <c r="B154" s="23"/>
      <c r="C154" s="113"/>
      <c r="D154" s="113"/>
      <c r="E154" s="11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2:24" ht="15">
      <c r="B155" s="23"/>
      <c r="C155" s="113"/>
      <c r="D155" s="113"/>
      <c r="E155" s="11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2:24" ht="15">
      <c r="B156" s="23"/>
      <c r="C156" s="113"/>
      <c r="D156" s="113"/>
      <c r="E156" s="11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2:24" ht="15">
      <c r="B157" s="23"/>
      <c r="C157" s="113"/>
      <c r="D157" s="113"/>
      <c r="E157" s="11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2:24" ht="15">
      <c r="B158" s="23"/>
      <c r="C158" s="113"/>
      <c r="D158" s="113"/>
      <c r="E158" s="11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2:24" ht="15">
      <c r="B159" s="23"/>
      <c r="C159" s="113"/>
      <c r="D159" s="113"/>
      <c r="E159" s="11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2:24" ht="15">
      <c r="B160" s="23"/>
      <c r="C160" s="113"/>
      <c r="D160" s="113"/>
      <c r="E160" s="11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t="15">
      <c r="B161" s="23"/>
      <c r="C161" s="113"/>
      <c r="D161" s="113"/>
      <c r="E161" s="11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t="15">
      <c r="B162" s="23"/>
      <c r="C162" s="113"/>
      <c r="D162" s="113"/>
      <c r="E162" s="11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t="15">
      <c r="B163" s="23"/>
      <c r="C163" s="113"/>
      <c r="D163" s="113"/>
      <c r="E163" s="11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t="15">
      <c r="B164" s="23"/>
      <c r="C164" s="113"/>
      <c r="D164" s="113"/>
      <c r="E164" s="11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t="15">
      <c r="B165" s="23"/>
      <c r="C165" s="113"/>
      <c r="D165" s="113"/>
      <c r="E165" s="11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t="15">
      <c r="B166" s="23"/>
      <c r="C166" s="113"/>
      <c r="D166" s="113"/>
      <c r="E166" s="11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5">
      <c r="B167" s="23"/>
      <c r="C167" s="113"/>
      <c r="D167" s="113"/>
      <c r="E167" s="11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5">
      <c r="B168" s="23"/>
      <c r="C168" s="113"/>
      <c r="D168" s="113"/>
      <c r="E168" s="11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t="15">
      <c r="B169" s="23"/>
      <c r="C169" s="113"/>
      <c r="D169" s="113"/>
      <c r="E169" s="11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t="15">
      <c r="B170" s="23"/>
      <c r="C170" s="113"/>
      <c r="D170" s="113"/>
      <c r="E170" s="11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t="15">
      <c r="B171" s="23"/>
      <c r="C171" s="113"/>
      <c r="D171" s="113"/>
      <c r="E171" s="11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2:24" ht="15">
      <c r="B172" s="23"/>
      <c r="C172" s="113"/>
      <c r="D172" s="113"/>
      <c r="E172" s="11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2:24" ht="15">
      <c r="B173" s="23"/>
      <c r="C173" s="113"/>
      <c r="D173" s="113"/>
      <c r="E173" s="11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9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6.140625" style="105" customWidth="1"/>
    <col min="4" max="4" width="18.00390625" style="105" customWidth="1"/>
    <col min="5" max="5" width="17.57421875" style="105" customWidth="1"/>
  </cols>
  <sheetData>
    <row r="1" spans="1:5" ht="15.75">
      <c r="A1" s="222" t="s">
        <v>925</v>
      </c>
      <c r="B1" s="222"/>
      <c r="C1" s="222"/>
      <c r="D1" s="222"/>
      <c r="E1" s="222"/>
    </row>
    <row r="2" ht="15.75">
      <c r="A2" s="184"/>
    </row>
    <row r="3" spans="1:5" ht="24" customHeight="1">
      <c r="A3" s="219" t="s">
        <v>885</v>
      </c>
      <c r="B3" s="223"/>
      <c r="C3" s="223"/>
      <c r="D3" s="223"/>
      <c r="E3" s="223"/>
    </row>
    <row r="4" spans="1:7" ht="24" customHeight="1">
      <c r="A4" s="221" t="s">
        <v>888</v>
      </c>
      <c r="B4" s="220"/>
      <c r="C4" s="220"/>
      <c r="D4" s="220"/>
      <c r="E4" s="220"/>
      <c r="G4" s="72"/>
    </row>
    <row r="5" ht="18">
      <c r="A5" s="185"/>
    </row>
    <row r="6" ht="15">
      <c r="A6" s="186" t="s">
        <v>621</v>
      </c>
    </row>
    <row r="7" spans="1:5" ht="25.5">
      <c r="A7" s="3" t="s">
        <v>683</v>
      </c>
      <c r="B7" s="3" t="s">
        <v>646</v>
      </c>
      <c r="C7" s="114" t="s">
        <v>637</v>
      </c>
      <c r="D7" s="114" t="s">
        <v>298</v>
      </c>
      <c r="E7" s="114" t="s">
        <v>299</v>
      </c>
    </row>
    <row r="8" spans="1:5" ht="15" customHeight="1">
      <c r="A8" s="30" t="s">
        <v>172</v>
      </c>
      <c r="B8" s="6" t="s">
        <v>173</v>
      </c>
      <c r="C8" s="106">
        <v>115458727</v>
      </c>
      <c r="D8" s="106">
        <v>115458727</v>
      </c>
      <c r="E8" s="106">
        <v>115458727</v>
      </c>
    </row>
    <row r="9" spans="1:5" ht="15" customHeight="1">
      <c r="A9" s="5" t="s">
        <v>174</v>
      </c>
      <c r="B9" s="6" t="s">
        <v>175</v>
      </c>
      <c r="C9" s="106">
        <v>82752466</v>
      </c>
      <c r="D9" s="106">
        <v>83083933</v>
      </c>
      <c r="E9" s="106">
        <v>83083933</v>
      </c>
    </row>
    <row r="10" spans="1:5" ht="15" customHeight="1">
      <c r="A10" s="5" t="s">
        <v>176</v>
      </c>
      <c r="B10" s="6" t="s">
        <v>177</v>
      </c>
      <c r="C10" s="106">
        <v>75456707</v>
      </c>
      <c r="D10" s="106">
        <v>81415169</v>
      </c>
      <c r="E10" s="106">
        <v>81415169</v>
      </c>
    </row>
    <row r="11" spans="1:5" ht="15" customHeight="1">
      <c r="A11" s="5" t="s">
        <v>178</v>
      </c>
      <c r="B11" s="6" t="s">
        <v>179</v>
      </c>
      <c r="C11" s="106">
        <v>3665100</v>
      </c>
      <c r="D11" s="106">
        <v>4026716</v>
      </c>
      <c r="E11" s="106">
        <v>4026716</v>
      </c>
    </row>
    <row r="12" spans="1:5" ht="15" customHeight="1">
      <c r="A12" s="5" t="s">
        <v>180</v>
      </c>
      <c r="B12" s="6" t="s">
        <v>181</v>
      </c>
      <c r="C12" s="106"/>
      <c r="D12" s="106">
        <v>27515608</v>
      </c>
      <c r="E12" s="106">
        <v>27515608</v>
      </c>
    </row>
    <row r="13" spans="1:5" ht="15" customHeight="1">
      <c r="A13" s="5" t="s">
        <v>182</v>
      </c>
      <c r="B13" s="6" t="s">
        <v>183</v>
      </c>
      <c r="C13" s="106"/>
      <c r="D13" s="106">
        <v>3106500</v>
      </c>
      <c r="E13" s="106">
        <v>3106500</v>
      </c>
    </row>
    <row r="14" spans="1:5" ht="15" customHeight="1">
      <c r="A14" s="7" t="s">
        <v>433</v>
      </c>
      <c r="B14" s="8" t="s">
        <v>184</v>
      </c>
      <c r="C14" s="106">
        <f>SUM(C8:C13)</f>
        <v>277333000</v>
      </c>
      <c r="D14" s="106">
        <f>SUM(D8:D13)</f>
        <v>314606653</v>
      </c>
      <c r="E14" s="106">
        <f>SUM(E8:E13)</f>
        <v>314606653</v>
      </c>
    </row>
    <row r="15" spans="1:5" ht="15" customHeight="1">
      <c r="A15" s="5" t="s">
        <v>185</v>
      </c>
      <c r="B15" s="6" t="s">
        <v>186</v>
      </c>
      <c r="C15" s="106"/>
      <c r="D15" s="106"/>
      <c r="E15" s="106"/>
    </row>
    <row r="16" spans="1:5" ht="15" customHeight="1">
      <c r="A16" s="5" t="s">
        <v>187</v>
      </c>
      <c r="B16" s="6" t="s">
        <v>188</v>
      </c>
      <c r="C16" s="106"/>
      <c r="D16" s="106"/>
      <c r="E16" s="106"/>
    </row>
    <row r="17" spans="1:5" ht="15" customHeight="1">
      <c r="A17" s="5" t="s">
        <v>395</v>
      </c>
      <c r="B17" s="6" t="s">
        <v>189</v>
      </c>
      <c r="C17" s="106"/>
      <c r="D17" s="106"/>
      <c r="E17" s="106"/>
    </row>
    <row r="18" spans="1:5" ht="15" customHeight="1">
      <c r="A18" s="5" t="s">
        <v>396</v>
      </c>
      <c r="B18" s="6" t="s">
        <v>190</v>
      </c>
      <c r="C18" s="106"/>
      <c r="D18" s="106"/>
      <c r="E18" s="106"/>
    </row>
    <row r="19" spans="1:5" ht="15" customHeight="1">
      <c r="A19" s="5" t="s">
        <v>397</v>
      </c>
      <c r="B19" s="6" t="s">
        <v>191</v>
      </c>
      <c r="C19" s="106">
        <v>1030000</v>
      </c>
      <c r="D19" s="106">
        <v>12674425</v>
      </c>
      <c r="E19" s="106">
        <v>12674425</v>
      </c>
    </row>
    <row r="20" spans="1:5" ht="15" customHeight="1">
      <c r="A20" s="35" t="s">
        <v>434</v>
      </c>
      <c r="B20" s="46" t="s">
        <v>192</v>
      </c>
      <c r="C20" s="106">
        <f>C14+C15+C16+C17+C18+C19</f>
        <v>278363000</v>
      </c>
      <c r="D20" s="106">
        <f>D14+D15+D16+D17+D18+D19</f>
        <v>327281078</v>
      </c>
      <c r="E20" s="106">
        <f>E14+E15+E16+E17+E18+E19</f>
        <v>327281078</v>
      </c>
    </row>
    <row r="21" spans="1:5" ht="15" customHeight="1">
      <c r="A21" s="5" t="s">
        <v>401</v>
      </c>
      <c r="B21" s="6" t="s">
        <v>201</v>
      </c>
      <c r="C21" s="106"/>
      <c r="D21" s="106">
        <v>23912</v>
      </c>
      <c r="E21" s="106">
        <v>23912</v>
      </c>
    </row>
    <row r="22" spans="1:5" ht="15" customHeight="1">
      <c r="A22" s="5" t="s">
        <v>402</v>
      </c>
      <c r="B22" s="6" t="s">
        <v>202</v>
      </c>
      <c r="C22" s="106"/>
      <c r="D22" s="106"/>
      <c r="E22" s="106"/>
    </row>
    <row r="23" spans="1:5" ht="15" customHeight="1">
      <c r="A23" s="7" t="s">
        <v>436</v>
      </c>
      <c r="B23" s="8" t="s">
        <v>203</v>
      </c>
      <c r="C23" s="106">
        <f>SUM(C21:C22)</f>
        <v>0</v>
      </c>
      <c r="D23" s="106">
        <f>SUM(D21:D22)</f>
        <v>23912</v>
      </c>
      <c r="E23" s="106">
        <f>SUM(E21:E22)</f>
        <v>23912</v>
      </c>
    </row>
    <row r="24" spans="1:5" ht="15" customHeight="1">
      <c r="A24" s="5" t="s">
        <v>403</v>
      </c>
      <c r="B24" s="6" t="s">
        <v>204</v>
      </c>
      <c r="C24" s="106"/>
      <c r="D24" s="106"/>
      <c r="E24" s="106"/>
    </row>
    <row r="25" spans="1:5" ht="15" customHeight="1">
      <c r="A25" s="5" t="s">
        <v>404</v>
      </c>
      <c r="B25" s="6" t="s">
        <v>205</v>
      </c>
      <c r="C25" s="106"/>
      <c r="D25" s="106"/>
      <c r="E25" s="106"/>
    </row>
    <row r="26" spans="1:5" ht="15" customHeight="1">
      <c r="A26" s="5" t="s">
        <v>405</v>
      </c>
      <c r="B26" s="6" t="s">
        <v>206</v>
      </c>
      <c r="C26" s="106">
        <v>24800000</v>
      </c>
      <c r="D26" s="106">
        <v>23300000</v>
      </c>
      <c r="E26" s="106">
        <v>27955265</v>
      </c>
    </row>
    <row r="27" spans="1:5" ht="15" customHeight="1">
      <c r="A27" s="5" t="s">
        <v>406</v>
      </c>
      <c r="B27" s="6" t="s">
        <v>207</v>
      </c>
      <c r="C27" s="106">
        <v>57000000</v>
      </c>
      <c r="D27" s="106">
        <v>57000000</v>
      </c>
      <c r="E27" s="106">
        <v>65687105</v>
      </c>
    </row>
    <row r="28" spans="1:5" ht="15" customHeight="1">
      <c r="A28" s="5" t="s">
        <v>407</v>
      </c>
      <c r="B28" s="6" t="s">
        <v>210</v>
      </c>
      <c r="C28" s="106"/>
      <c r="D28" s="106"/>
      <c r="E28" s="106"/>
    </row>
    <row r="29" spans="1:5" ht="15" customHeight="1">
      <c r="A29" s="5" t="s">
        <v>211</v>
      </c>
      <c r="B29" s="6" t="s">
        <v>212</v>
      </c>
      <c r="C29" s="106"/>
      <c r="D29" s="106"/>
      <c r="E29" s="106"/>
    </row>
    <row r="30" spans="1:5" ht="15" customHeight="1">
      <c r="A30" s="5" t="s">
        <v>408</v>
      </c>
      <c r="B30" s="6" t="s">
        <v>213</v>
      </c>
      <c r="C30" s="106">
        <v>9700000</v>
      </c>
      <c r="D30" s="106">
        <v>9700000</v>
      </c>
      <c r="E30" s="106">
        <v>9667961</v>
      </c>
    </row>
    <row r="31" spans="1:5" ht="15" customHeight="1">
      <c r="A31" s="5" t="s">
        <v>409</v>
      </c>
      <c r="B31" s="6" t="s">
        <v>218</v>
      </c>
      <c r="C31" s="106">
        <v>2200000</v>
      </c>
      <c r="D31" s="106">
        <v>2200000</v>
      </c>
      <c r="E31" s="106">
        <v>2091450</v>
      </c>
    </row>
    <row r="32" spans="1:5" ht="15" customHeight="1">
      <c r="A32" s="7" t="s">
        <v>437</v>
      </c>
      <c r="B32" s="8" t="s">
        <v>221</v>
      </c>
      <c r="C32" s="106">
        <f>C31+C30+C29+C28+C27</f>
        <v>68900000</v>
      </c>
      <c r="D32" s="106">
        <f>D31+D30+D29+D28+D27</f>
        <v>68900000</v>
      </c>
      <c r="E32" s="106">
        <f>E31+E30+E29+E28+E27</f>
        <v>77446516</v>
      </c>
    </row>
    <row r="33" spans="1:5" ht="15" customHeight="1">
      <c r="A33" s="5" t="s">
        <v>410</v>
      </c>
      <c r="B33" s="6" t="s">
        <v>222</v>
      </c>
      <c r="C33" s="106">
        <v>300000</v>
      </c>
      <c r="D33" s="106">
        <v>1800000</v>
      </c>
      <c r="E33" s="106">
        <v>2168363</v>
      </c>
    </row>
    <row r="34" spans="1:5" ht="15" customHeight="1">
      <c r="A34" s="35" t="s">
        <v>438</v>
      </c>
      <c r="B34" s="46" t="s">
        <v>223</v>
      </c>
      <c r="C34" s="106">
        <f>C33+C32+C26+C25+C24+C23</f>
        <v>94000000</v>
      </c>
      <c r="D34" s="106">
        <f>D33+D32+D26+D25+D24+D23</f>
        <v>94023912</v>
      </c>
      <c r="E34" s="106">
        <f>E33+E32+E26+E25+E24+E23</f>
        <v>107594056</v>
      </c>
    </row>
    <row r="35" spans="1:5" ht="15" customHeight="1">
      <c r="A35" s="13" t="s">
        <v>224</v>
      </c>
      <c r="B35" s="6" t="s">
        <v>225</v>
      </c>
      <c r="C35" s="106"/>
      <c r="D35" s="106"/>
      <c r="E35" s="106"/>
    </row>
    <row r="36" spans="1:5" ht="15" customHeight="1">
      <c r="A36" s="13" t="s">
        <v>411</v>
      </c>
      <c r="B36" s="6" t="s">
        <v>226</v>
      </c>
      <c r="C36" s="106"/>
      <c r="D36" s="106">
        <v>1569191</v>
      </c>
      <c r="E36" s="106">
        <v>1088990</v>
      </c>
    </row>
    <row r="37" spans="1:5" ht="15" customHeight="1">
      <c r="A37" s="13" t="s">
        <v>412</v>
      </c>
      <c r="B37" s="6" t="s">
        <v>227</v>
      </c>
      <c r="C37" s="106">
        <v>1250000</v>
      </c>
      <c r="D37" s="106">
        <v>1250000</v>
      </c>
      <c r="E37" s="106">
        <v>1219921</v>
      </c>
    </row>
    <row r="38" spans="1:5" ht="15" customHeight="1">
      <c r="A38" s="13" t="s">
        <v>413</v>
      </c>
      <c r="B38" s="6" t="s">
        <v>228</v>
      </c>
      <c r="C38" s="106">
        <v>9592000</v>
      </c>
      <c r="D38" s="106">
        <v>9592000</v>
      </c>
      <c r="E38" s="106">
        <v>21921074</v>
      </c>
    </row>
    <row r="39" spans="1:5" ht="15" customHeight="1">
      <c r="A39" s="13" t="s">
        <v>229</v>
      </c>
      <c r="B39" s="6" t="s">
        <v>230</v>
      </c>
      <c r="C39" s="106"/>
      <c r="D39" s="106"/>
      <c r="E39" s="106"/>
    </row>
    <row r="40" spans="1:5" ht="15" customHeight="1">
      <c r="A40" s="13" t="s">
        <v>231</v>
      </c>
      <c r="B40" s="6" t="s">
        <v>232</v>
      </c>
      <c r="C40" s="106"/>
      <c r="D40" s="106">
        <v>4939882</v>
      </c>
      <c r="E40" s="106">
        <v>3042697</v>
      </c>
    </row>
    <row r="41" spans="1:5" ht="15" customHeight="1">
      <c r="A41" s="13" t="s">
        <v>233</v>
      </c>
      <c r="B41" s="6" t="s">
        <v>234</v>
      </c>
      <c r="C41" s="106"/>
      <c r="D41" s="106"/>
      <c r="E41" s="106"/>
    </row>
    <row r="42" spans="1:5" ht="15" customHeight="1">
      <c r="A42" s="13" t="s">
        <v>414</v>
      </c>
      <c r="B42" s="6" t="s">
        <v>235</v>
      </c>
      <c r="C42" s="106"/>
      <c r="D42" s="106">
        <v>117827</v>
      </c>
      <c r="E42" s="106">
        <v>117827</v>
      </c>
    </row>
    <row r="43" spans="1:5" ht="15" customHeight="1">
      <c r="A43" s="13" t="s">
        <v>415</v>
      </c>
      <c r="B43" s="6" t="s">
        <v>236</v>
      </c>
      <c r="C43" s="106"/>
      <c r="D43" s="106">
        <v>118977</v>
      </c>
      <c r="E43" s="106">
        <v>118977</v>
      </c>
    </row>
    <row r="44" spans="1:5" ht="15" customHeight="1">
      <c r="A44" s="13" t="s">
        <v>416</v>
      </c>
      <c r="B44" s="6" t="s">
        <v>237</v>
      </c>
      <c r="C44" s="106"/>
      <c r="D44" s="106">
        <v>33808</v>
      </c>
      <c r="E44" s="106">
        <v>33808</v>
      </c>
    </row>
    <row r="45" spans="1:5" ht="15" customHeight="1">
      <c r="A45" s="45" t="s">
        <v>439</v>
      </c>
      <c r="B45" s="46" t="s">
        <v>238</v>
      </c>
      <c r="C45" s="106">
        <f>SUM(C35:C44)</f>
        <v>10842000</v>
      </c>
      <c r="D45" s="106">
        <f>SUM(D35:D44)</f>
        <v>17621685</v>
      </c>
      <c r="E45" s="106">
        <f>SUM(E35:E44)</f>
        <v>27543294</v>
      </c>
    </row>
    <row r="46" spans="1:5" ht="15" customHeight="1">
      <c r="A46" s="13" t="s">
        <v>247</v>
      </c>
      <c r="B46" s="6" t="s">
        <v>248</v>
      </c>
      <c r="C46" s="106"/>
      <c r="D46" s="106"/>
      <c r="E46" s="106"/>
    </row>
    <row r="47" spans="1:5" ht="15" customHeight="1">
      <c r="A47" s="5" t="s">
        <v>420</v>
      </c>
      <c r="B47" s="6" t="s">
        <v>249</v>
      </c>
      <c r="C47" s="106"/>
      <c r="D47" s="106"/>
      <c r="E47" s="106"/>
    </row>
    <row r="48" spans="1:5" ht="15" customHeight="1">
      <c r="A48" s="13" t="s">
        <v>421</v>
      </c>
      <c r="B48" s="6" t="s">
        <v>250</v>
      </c>
      <c r="C48" s="106"/>
      <c r="D48" s="106">
        <v>197200</v>
      </c>
      <c r="E48" s="106">
        <v>197200</v>
      </c>
    </row>
    <row r="49" spans="1:5" ht="15" customHeight="1">
      <c r="A49" s="35" t="s">
        <v>441</v>
      </c>
      <c r="B49" s="46" t="s">
        <v>251</v>
      </c>
      <c r="C49" s="106">
        <f>SUM(C46:C48)</f>
        <v>0</v>
      </c>
      <c r="D49" s="106">
        <f>SUM(D46:D48)</f>
        <v>197200</v>
      </c>
      <c r="E49" s="106">
        <f>SUM(E46:E48)</f>
        <v>197200</v>
      </c>
    </row>
    <row r="50" spans="1:5" ht="15" customHeight="1">
      <c r="A50" s="187" t="s">
        <v>539</v>
      </c>
      <c r="B50" s="56"/>
      <c r="C50" s="106">
        <f>C49+C45+C34+C20</f>
        <v>383205000</v>
      </c>
      <c r="D50" s="106">
        <f>D49+D45+D34+D20</f>
        <v>439123875</v>
      </c>
      <c r="E50" s="106">
        <f>E49+E45+E34+E20</f>
        <v>462615628</v>
      </c>
    </row>
    <row r="51" spans="1:5" ht="15" customHeight="1">
      <c r="A51" s="5" t="s">
        <v>193</v>
      </c>
      <c r="B51" s="6" t="s">
        <v>194</v>
      </c>
      <c r="C51" s="106">
        <v>50000000</v>
      </c>
      <c r="D51" s="106">
        <v>63863154</v>
      </c>
      <c r="E51" s="106">
        <v>63863154</v>
      </c>
    </row>
    <row r="52" spans="1:5" ht="15" customHeight="1">
      <c r="A52" s="5" t="s">
        <v>195</v>
      </c>
      <c r="B52" s="6" t="s">
        <v>196</v>
      </c>
      <c r="C52" s="106"/>
      <c r="D52" s="106"/>
      <c r="E52" s="106"/>
    </row>
    <row r="53" spans="1:5" ht="15" customHeight="1">
      <c r="A53" s="5" t="s">
        <v>398</v>
      </c>
      <c r="B53" s="6" t="s">
        <v>197</v>
      </c>
      <c r="C53" s="106"/>
      <c r="D53" s="106"/>
      <c r="E53" s="106"/>
    </row>
    <row r="54" spans="1:5" ht="15" customHeight="1">
      <c r="A54" s="5" t="s">
        <v>399</v>
      </c>
      <c r="B54" s="6" t="s">
        <v>198</v>
      </c>
      <c r="C54" s="106"/>
      <c r="D54" s="106"/>
      <c r="E54" s="106"/>
    </row>
    <row r="55" spans="1:5" ht="15" customHeight="1">
      <c r="A55" s="5" t="s">
        <v>400</v>
      </c>
      <c r="B55" s="6" t="s">
        <v>199</v>
      </c>
      <c r="C55" s="106"/>
      <c r="D55" s="106">
        <v>3127028</v>
      </c>
      <c r="E55" s="106">
        <v>3127028</v>
      </c>
    </row>
    <row r="56" spans="1:5" ht="15" customHeight="1">
      <c r="A56" s="35" t="s">
        <v>435</v>
      </c>
      <c r="B56" s="46" t="s">
        <v>200</v>
      </c>
      <c r="C56" s="106">
        <f>SUM(C51:C55)</f>
        <v>50000000</v>
      </c>
      <c r="D56" s="106">
        <f>SUM(D51:D55)</f>
        <v>66990182</v>
      </c>
      <c r="E56" s="106">
        <f>SUM(E51:E55)</f>
        <v>66990182</v>
      </c>
    </row>
    <row r="57" spans="1:5" ht="15" customHeight="1">
      <c r="A57" s="13" t="s">
        <v>417</v>
      </c>
      <c r="B57" s="6" t="s">
        <v>239</v>
      </c>
      <c r="C57" s="106"/>
      <c r="D57" s="106"/>
      <c r="E57" s="106"/>
    </row>
    <row r="58" spans="1:5" ht="15" customHeight="1">
      <c r="A58" s="13" t="s">
        <v>418</v>
      </c>
      <c r="B58" s="6" t="s">
        <v>240</v>
      </c>
      <c r="C58" s="106">
        <v>45187000</v>
      </c>
      <c r="D58" s="106">
        <v>45187000</v>
      </c>
      <c r="E58" s="106"/>
    </row>
    <row r="59" spans="1:5" ht="15" customHeight="1">
      <c r="A59" s="13" t="s">
        <v>241</v>
      </c>
      <c r="B59" s="6" t="s">
        <v>242</v>
      </c>
      <c r="C59" s="106"/>
      <c r="D59" s="106"/>
      <c r="E59" s="106"/>
    </row>
    <row r="60" spans="1:5" ht="15" customHeight="1">
      <c r="A60" s="13" t="s">
        <v>419</v>
      </c>
      <c r="B60" s="6" t="s">
        <v>243</v>
      </c>
      <c r="C60" s="106"/>
      <c r="D60" s="106"/>
      <c r="E60" s="106"/>
    </row>
    <row r="61" spans="1:5" ht="15" customHeight="1">
      <c r="A61" s="13" t="s">
        <v>244</v>
      </c>
      <c r="B61" s="6" t="s">
        <v>245</v>
      </c>
      <c r="C61" s="106"/>
      <c r="D61" s="106"/>
      <c r="E61" s="106"/>
    </row>
    <row r="62" spans="1:5" ht="15" customHeight="1">
      <c r="A62" s="35" t="s">
        <v>440</v>
      </c>
      <c r="B62" s="46" t="s">
        <v>246</v>
      </c>
      <c r="C62" s="106">
        <f>SUM(C57:C61)</f>
        <v>45187000</v>
      </c>
      <c r="D62" s="106">
        <f>SUM(D57:D61)</f>
        <v>45187000</v>
      </c>
      <c r="E62" s="106">
        <f>SUM(E57:E61)</f>
        <v>0</v>
      </c>
    </row>
    <row r="63" spans="1:5" ht="15" customHeight="1">
      <c r="A63" s="13" t="s">
        <v>252</v>
      </c>
      <c r="B63" s="6" t="s">
        <v>253</v>
      </c>
      <c r="C63" s="106"/>
      <c r="D63" s="106"/>
      <c r="E63" s="106"/>
    </row>
    <row r="64" spans="1:5" ht="15" customHeight="1">
      <c r="A64" s="5" t="s">
        <v>422</v>
      </c>
      <c r="B64" s="6" t="s">
        <v>254</v>
      </c>
      <c r="C64" s="106"/>
      <c r="D64" s="106">
        <v>35940</v>
      </c>
      <c r="E64" s="106">
        <v>35940</v>
      </c>
    </row>
    <row r="65" spans="1:5" ht="15" customHeight="1">
      <c r="A65" s="13" t="s">
        <v>423</v>
      </c>
      <c r="B65" s="6" t="s">
        <v>255</v>
      </c>
      <c r="C65" s="106">
        <v>13575000</v>
      </c>
      <c r="D65" s="106">
        <v>3411235</v>
      </c>
      <c r="E65" s="106">
        <v>339800</v>
      </c>
    </row>
    <row r="66" spans="1:5" ht="15" customHeight="1">
      <c r="A66" s="35" t="s">
        <v>443</v>
      </c>
      <c r="B66" s="46" t="s">
        <v>256</v>
      </c>
      <c r="C66" s="106">
        <f>SUM(C63:C65)</f>
        <v>13575000</v>
      </c>
      <c r="D66" s="106">
        <f>SUM(D63:D65)</f>
        <v>3447175</v>
      </c>
      <c r="E66" s="106">
        <f>SUM(E63:E65)</f>
        <v>375740</v>
      </c>
    </row>
    <row r="67" spans="1:5" ht="15" customHeight="1">
      <c r="A67" s="187" t="s">
        <v>538</v>
      </c>
      <c r="B67" s="56"/>
      <c r="C67" s="106">
        <f>C66+C62+C56</f>
        <v>108762000</v>
      </c>
      <c r="D67" s="106">
        <f>D66+D62+D56</f>
        <v>115624357</v>
      </c>
      <c r="E67" s="106">
        <f>E66+E62+E56</f>
        <v>67365922</v>
      </c>
    </row>
    <row r="68" spans="1:5" ht="15.75">
      <c r="A68" s="43" t="s">
        <v>442</v>
      </c>
      <c r="B68" s="33" t="s">
        <v>257</v>
      </c>
      <c r="C68" s="106">
        <f>C66+C62+C56+C49+C45+C34+C20</f>
        <v>491967000</v>
      </c>
      <c r="D68" s="106">
        <f>D66+D62+D56+D49+D45+D34+D20</f>
        <v>554748232</v>
      </c>
      <c r="E68" s="106">
        <f>E66+E62+E56+E49+E45+E34+E20</f>
        <v>529981550</v>
      </c>
    </row>
    <row r="69" spans="1:5" ht="15.75">
      <c r="A69" s="190" t="s">
        <v>588</v>
      </c>
      <c r="B69" s="55"/>
      <c r="C69" s="106">
        <f>C50-'kiadás önkormányzat'!C76</f>
        <v>108233000</v>
      </c>
      <c r="D69" s="106">
        <f>D50-'kiadás önkormányzat'!D76</f>
        <v>89860691</v>
      </c>
      <c r="E69" s="106">
        <f>E50-'kiadás önkormányzat'!E76</f>
        <v>205635844</v>
      </c>
    </row>
    <row r="70" spans="1:5" ht="15.75">
      <c r="A70" s="190" t="s">
        <v>589</v>
      </c>
      <c r="B70" s="55"/>
      <c r="C70" s="106">
        <f>C67-'kiadás önkormányzat'!C99</f>
        <v>-41116000</v>
      </c>
      <c r="D70" s="106">
        <f>D67-'kiadás önkormányzat'!D99</f>
        <v>-41818116</v>
      </c>
      <c r="E70" s="106">
        <f>E67-'kiadás önkormányzat'!E99</f>
        <v>-48380048</v>
      </c>
    </row>
    <row r="71" spans="1:5" ht="15">
      <c r="A71" s="13" t="s">
        <v>424</v>
      </c>
      <c r="B71" s="5" t="s">
        <v>258</v>
      </c>
      <c r="C71" s="106"/>
      <c r="D71" s="106"/>
      <c r="E71" s="106"/>
    </row>
    <row r="72" spans="1:5" ht="30">
      <c r="A72" s="13" t="s">
        <v>259</v>
      </c>
      <c r="B72" s="5" t="s">
        <v>260</v>
      </c>
      <c r="C72" s="106"/>
      <c r="D72" s="106"/>
      <c r="E72" s="106"/>
    </row>
    <row r="73" spans="1:5" ht="15">
      <c r="A73" s="13" t="s">
        <v>425</v>
      </c>
      <c r="B73" s="5" t="s">
        <v>261</v>
      </c>
      <c r="C73" s="106"/>
      <c r="D73" s="106"/>
      <c r="E73" s="106"/>
    </row>
    <row r="74" spans="1:5" ht="15">
      <c r="A74" s="15" t="s">
        <v>444</v>
      </c>
      <c r="B74" s="7" t="s">
        <v>262</v>
      </c>
      <c r="C74" s="106"/>
      <c r="D74" s="106"/>
      <c r="E74" s="106"/>
    </row>
    <row r="75" spans="1:5" ht="15">
      <c r="A75" s="13" t="s">
        <v>426</v>
      </c>
      <c r="B75" s="5" t="s">
        <v>263</v>
      </c>
      <c r="C75" s="106"/>
      <c r="D75" s="106"/>
      <c r="E75" s="106"/>
    </row>
    <row r="76" spans="1:5" ht="15">
      <c r="A76" s="13" t="s">
        <v>264</v>
      </c>
      <c r="B76" s="5" t="s">
        <v>265</v>
      </c>
      <c r="C76" s="106"/>
      <c r="D76" s="106"/>
      <c r="E76" s="106"/>
    </row>
    <row r="77" spans="1:5" ht="30">
      <c r="A77" s="13" t="s">
        <v>427</v>
      </c>
      <c r="B77" s="5" t="s">
        <v>266</v>
      </c>
      <c r="C77" s="106"/>
      <c r="D77" s="106"/>
      <c r="E77" s="106"/>
    </row>
    <row r="78" spans="1:5" ht="15">
      <c r="A78" s="13" t="s">
        <v>267</v>
      </c>
      <c r="B78" s="5" t="s">
        <v>268</v>
      </c>
      <c r="C78" s="106"/>
      <c r="D78" s="106"/>
      <c r="E78" s="106"/>
    </row>
    <row r="79" spans="1:5" ht="15">
      <c r="A79" s="15" t="s">
        <v>445</v>
      </c>
      <c r="B79" s="7" t="s">
        <v>269</v>
      </c>
      <c r="C79" s="106"/>
      <c r="D79" s="106"/>
      <c r="E79" s="106"/>
    </row>
    <row r="80" spans="1:5" ht="30">
      <c r="A80" s="5" t="s">
        <v>586</v>
      </c>
      <c r="B80" s="5" t="s">
        <v>270</v>
      </c>
      <c r="C80" s="106"/>
      <c r="D80" s="106"/>
      <c r="E80" s="106"/>
    </row>
    <row r="81" spans="1:5" ht="30">
      <c r="A81" s="5" t="s">
        <v>587</v>
      </c>
      <c r="B81" s="5" t="s">
        <v>270</v>
      </c>
      <c r="C81" s="106">
        <v>94383000</v>
      </c>
      <c r="D81" s="106">
        <v>140893985</v>
      </c>
      <c r="E81" s="106">
        <v>140893985</v>
      </c>
    </row>
    <row r="82" spans="1:5" ht="30">
      <c r="A82" s="5" t="s">
        <v>584</v>
      </c>
      <c r="B82" s="5" t="s">
        <v>271</v>
      </c>
      <c r="C82" s="106"/>
      <c r="D82" s="106"/>
      <c r="E82" s="106"/>
    </row>
    <row r="83" spans="1:5" ht="30">
      <c r="A83" s="5" t="s">
        <v>585</v>
      </c>
      <c r="B83" s="5" t="s">
        <v>271</v>
      </c>
      <c r="C83" s="106"/>
      <c r="D83" s="106"/>
      <c r="E83" s="106"/>
    </row>
    <row r="84" spans="1:5" ht="15">
      <c r="A84" s="7" t="s">
        <v>446</v>
      </c>
      <c r="B84" s="7" t="s">
        <v>272</v>
      </c>
      <c r="C84" s="106">
        <f>SUM(C80:C83)</f>
        <v>94383000</v>
      </c>
      <c r="D84" s="106">
        <f>SUM(D80:D83)</f>
        <v>140893985</v>
      </c>
      <c r="E84" s="106">
        <f>SUM(E80:E83)</f>
        <v>140893985</v>
      </c>
    </row>
    <row r="85" spans="1:5" ht="15">
      <c r="A85" s="13" t="s">
        <v>273</v>
      </c>
      <c r="B85" s="5" t="s">
        <v>274</v>
      </c>
      <c r="C85" s="106"/>
      <c r="D85" s="106"/>
      <c r="E85" s="106">
        <v>10215589</v>
      </c>
    </row>
    <row r="86" spans="1:5" ht="15">
      <c r="A86" s="13" t="s">
        <v>275</v>
      </c>
      <c r="B86" s="5" t="s">
        <v>276</v>
      </c>
      <c r="C86" s="106"/>
      <c r="D86" s="106"/>
      <c r="E86" s="106"/>
    </row>
    <row r="87" spans="1:5" ht="15">
      <c r="A87" s="13" t="s">
        <v>277</v>
      </c>
      <c r="B87" s="5" t="s">
        <v>278</v>
      </c>
      <c r="C87" s="106"/>
      <c r="D87" s="106"/>
      <c r="E87" s="106"/>
    </row>
    <row r="88" spans="1:5" ht="15">
      <c r="A88" s="13" t="s">
        <v>279</v>
      </c>
      <c r="B88" s="5" t="s">
        <v>280</v>
      </c>
      <c r="C88" s="106"/>
      <c r="D88" s="106"/>
      <c r="E88" s="106"/>
    </row>
    <row r="89" spans="1:5" ht="15">
      <c r="A89" s="13" t="s">
        <v>428</v>
      </c>
      <c r="B89" s="5" t="s">
        <v>281</v>
      </c>
      <c r="C89" s="106"/>
      <c r="D89" s="106"/>
      <c r="E89" s="106"/>
    </row>
    <row r="90" spans="1:5" ht="15">
      <c r="A90" s="15" t="s">
        <v>447</v>
      </c>
      <c r="B90" s="7" t="s">
        <v>283</v>
      </c>
      <c r="C90" s="106">
        <f>SUM(C84:C89)</f>
        <v>94383000</v>
      </c>
      <c r="D90" s="106">
        <f>SUM(D84:D89)</f>
        <v>140893985</v>
      </c>
      <c r="E90" s="106">
        <f>SUM(E84:E89)</f>
        <v>151109574</v>
      </c>
    </row>
    <row r="91" spans="1:5" ht="30">
      <c r="A91" s="13" t="s">
        <v>284</v>
      </c>
      <c r="B91" s="5" t="s">
        <v>285</v>
      </c>
      <c r="C91" s="106"/>
      <c r="D91" s="106"/>
      <c r="E91" s="106"/>
    </row>
    <row r="92" spans="1:5" ht="30">
      <c r="A92" s="13" t="s">
        <v>286</v>
      </c>
      <c r="B92" s="5" t="s">
        <v>287</v>
      </c>
      <c r="C92" s="106"/>
      <c r="D92" s="106"/>
      <c r="E92" s="106"/>
    </row>
    <row r="93" spans="1:5" ht="15">
      <c r="A93" s="13" t="s">
        <v>288</v>
      </c>
      <c r="B93" s="5" t="s">
        <v>289</v>
      </c>
      <c r="C93" s="106"/>
      <c r="D93" s="106"/>
      <c r="E93" s="106"/>
    </row>
    <row r="94" spans="1:5" ht="15">
      <c r="A94" s="13" t="s">
        <v>429</v>
      </c>
      <c r="B94" s="5" t="s">
        <v>290</v>
      </c>
      <c r="C94" s="106"/>
      <c r="D94" s="106"/>
      <c r="E94" s="106"/>
    </row>
    <row r="95" spans="1:5" ht="15">
      <c r="A95" s="15" t="s">
        <v>448</v>
      </c>
      <c r="B95" s="7" t="s">
        <v>291</v>
      </c>
      <c r="C95" s="106"/>
      <c r="D95" s="106"/>
      <c r="E95" s="106"/>
    </row>
    <row r="96" spans="1:5" ht="25.5">
      <c r="A96" s="15" t="s">
        <v>292</v>
      </c>
      <c r="B96" s="7" t="s">
        <v>293</v>
      </c>
      <c r="C96" s="106"/>
      <c r="D96" s="106"/>
      <c r="E96" s="106"/>
    </row>
    <row r="97" spans="1:6" ht="15.75">
      <c r="A97" s="43" t="s">
        <v>449</v>
      </c>
      <c r="B97" s="36" t="s">
        <v>294</v>
      </c>
      <c r="C97" s="106">
        <f>SUM(+C95+C96+C90)</f>
        <v>94383000</v>
      </c>
      <c r="D97" s="106">
        <f>SUM(+D95+D96+D90)</f>
        <v>140893985</v>
      </c>
      <c r="E97" s="106">
        <f>SUM(+E95+E96+E90)</f>
        <v>151109574</v>
      </c>
      <c r="F97" s="113"/>
    </row>
    <row r="98" spans="1:5" ht="15.75">
      <c r="A98" s="189" t="s">
        <v>431</v>
      </c>
      <c r="B98" s="41"/>
      <c r="C98" s="106">
        <f>C97+C68</f>
        <v>586350000</v>
      </c>
      <c r="D98" s="106">
        <f>D97+D68</f>
        <v>695642217</v>
      </c>
      <c r="E98" s="106">
        <f>E97+E68</f>
        <v>681091124</v>
      </c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9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8515625" style="182" customWidth="1"/>
    <col min="3" max="3" width="15.421875" style="105" customWidth="1"/>
    <col min="4" max="4" width="14.140625" style="105" customWidth="1"/>
    <col min="5" max="5" width="14.00390625" style="105" customWidth="1"/>
  </cols>
  <sheetData>
    <row r="1" spans="1:5" ht="15.75">
      <c r="A1" s="222" t="s">
        <v>926</v>
      </c>
      <c r="B1" s="222"/>
      <c r="C1" s="222"/>
      <c r="D1" s="222"/>
      <c r="E1" s="222"/>
    </row>
    <row r="2" ht="15.75">
      <c r="A2" s="184"/>
    </row>
    <row r="3" spans="1:5" ht="24" customHeight="1">
      <c r="A3" s="219" t="s">
        <v>885</v>
      </c>
      <c r="B3" s="223"/>
      <c r="C3" s="223"/>
      <c r="D3" s="223"/>
      <c r="E3" s="223"/>
    </row>
    <row r="4" spans="1:7" ht="24" customHeight="1">
      <c r="A4" s="221" t="s">
        <v>888</v>
      </c>
      <c r="B4" s="220"/>
      <c r="C4" s="220"/>
      <c r="D4" s="220"/>
      <c r="E4" s="220"/>
      <c r="G4" s="72"/>
    </row>
    <row r="5" ht="18">
      <c r="A5" s="191"/>
    </row>
    <row r="6" ht="15">
      <c r="A6" s="192" t="s">
        <v>488</v>
      </c>
    </row>
    <row r="7" spans="1:5" ht="26.25">
      <c r="A7" s="3" t="s">
        <v>683</v>
      </c>
      <c r="B7" s="3" t="s">
        <v>646</v>
      </c>
      <c r="C7" s="114" t="s">
        <v>637</v>
      </c>
      <c r="D7" s="114" t="s">
        <v>298</v>
      </c>
      <c r="E7" s="114" t="s">
        <v>299</v>
      </c>
    </row>
    <row r="8" spans="1:5" ht="15" customHeight="1">
      <c r="A8" s="30" t="s">
        <v>172</v>
      </c>
      <c r="B8" s="6" t="s">
        <v>173</v>
      </c>
      <c r="C8" s="106"/>
      <c r="D8" s="106"/>
      <c r="E8" s="106"/>
    </row>
    <row r="9" spans="1:5" ht="15" customHeight="1">
      <c r="A9" s="5" t="s">
        <v>174</v>
      </c>
      <c r="B9" s="6" t="s">
        <v>175</v>
      </c>
      <c r="C9" s="106"/>
      <c r="D9" s="106"/>
      <c r="E9" s="106"/>
    </row>
    <row r="10" spans="1:5" ht="15" customHeight="1">
      <c r="A10" s="5" t="s">
        <v>176</v>
      </c>
      <c r="B10" s="6" t="s">
        <v>177</v>
      </c>
      <c r="C10" s="106"/>
      <c r="D10" s="106"/>
      <c r="E10" s="106"/>
    </row>
    <row r="11" spans="1:5" ht="15" customHeight="1">
      <c r="A11" s="5" t="s">
        <v>178</v>
      </c>
      <c r="B11" s="6" t="s">
        <v>179</v>
      </c>
      <c r="C11" s="106"/>
      <c r="D11" s="106"/>
      <c r="E11" s="106"/>
    </row>
    <row r="12" spans="1:5" ht="15" customHeight="1">
      <c r="A12" s="5" t="s">
        <v>180</v>
      </c>
      <c r="B12" s="6" t="s">
        <v>181</v>
      </c>
      <c r="C12" s="106"/>
      <c r="D12" s="106"/>
      <c r="E12" s="106"/>
    </row>
    <row r="13" spans="1:5" ht="15" customHeight="1">
      <c r="A13" s="5" t="s">
        <v>182</v>
      </c>
      <c r="B13" s="6" t="s">
        <v>183</v>
      </c>
      <c r="C13" s="106"/>
      <c r="D13" s="106"/>
      <c r="E13" s="106"/>
    </row>
    <row r="14" spans="1:5" ht="15" customHeight="1">
      <c r="A14" s="7" t="s">
        <v>433</v>
      </c>
      <c r="B14" s="8" t="s">
        <v>184</v>
      </c>
      <c r="C14" s="106"/>
      <c r="D14" s="106"/>
      <c r="E14" s="106"/>
    </row>
    <row r="15" spans="1:5" ht="15" customHeight="1">
      <c r="A15" s="5" t="s">
        <v>185</v>
      </c>
      <c r="B15" s="6" t="s">
        <v>186</v>
      </c>
      <c r="C15" s="106"/>
      <c r="D15" s="106"/>
      <c r="E15" s="106"/>
    </row>
    <row r="16" spans="1:5" ht="15" customHeight="1">
      <c r="A16" s="5" t="s">
        <v>187</v>
      </c>
      <c r="B16" s="6" t="s">
        <v>188</v>
      </c>
      <c r="C16" s="106"/>
      <c r="D16" s="106"/>
      <c r="E16" s="106"/>
    </row>
    <row r="17" spans="1:5" ht="15" customHeight="1">
      <c r="A17" s="5" t="s">
        <v>395</v>
      </c>
      <c r="B17" s="6" t="s">
        <v>189</v>
      </c>
      <c r="C17" s="106"/>
      <c r="D17" s="106"/>
      <c r="E17" s="106"/>
    </row>
    <row r="18" spans="1:5" ht="15" customHeight="1">
      <c r="A18" s="5" t="s">
        <v>396</v>
      </c>
      <c r="B18" s="6" t="s">
        <v>190</v>
      </c>
      <c r="C18" s="106"/>
      <c r="D18" s="106"/>
      <c r="E18" s="106"/>
    </row>
    <row r="19" spans="1:5" ht="15" customHeight="1">
      <c r="A19" s="5" t="s">
        <v>397</v>
      </c>
      <c r="B19" s="6" t="s">
        <v>191</v>
      </c>
      <c r="C19" s="106">
        <v>10386000</v>
      </c>
      <c r="D19" s="106">
        <v>10386000</v>
      </c>
      <c r="E19" s="106">
        <v>13217700</v>
      </c>
    </row>
    <row r="20" spans="1:5" ht="15" customHeight="1">
      <c r="A20" s="35" t="s">
        <v>434</v>
      </c>
      <c r="B20" s="46" t="s">
        <v>192</v>
      </c>
      <c r="C20" s="106">
        <f>SUM(C8:C19)</f>
        <v>10386000</v>
      </c>
      <c r="D20" s="106">
        <f>SUM(D8:D19)</f>
        <v>10386000</v>
      </c>
      <c r="E20" s="106">
        <f>SUM(E8:E19)</f>
        <v>13217700</v>
      </c>
    </row>
    <row r="21" spans="1:5" ht="15" customHeight="1">
      <c r="A21" s="5" t="s">
        <v>401</v>
      </c>
      <c r="B21" s="6" t="s">
        <v>201</v>
      </c>
      <c r="C21" s="106"/>
      <c r="D21" s="106"/>
      <c r="E21" s="106"/>
    </row>
    <row r="22" spans="1:5" ht="15" customHeight="1">
      <c r="A22" s="5" t="s">
        <v>402</v>
      </c>
      <c r="B22" s="6" t="s">
        <v>202</v>
      </c>
      <c r="C22" s="106"/>
      <c r="D22" s="106"/>
      <c r="E22" s="106"/>
    </row>
    <row r="23" spans="1:5" ht="15" customHeight="1">
      <c r="A23" s="7" t="s">
        <v>436</v>
      </c>
      <c r="B23" s="8" t="s">
        <v>203</v>
      </c>
      <c r="C23" s="106"/>
      <c r="D23" s="106"/>
      <c r="E23" s="106"/>
    </row>
    <row r="24" spans="1:5" ht="15" customHeight="1">
      <c r="A24" s="5" t="s">
        <v>403</v>
      </c>
      <c r="B24" s="6" t="s">
        <v>204</v>
      </c>
      <c r="C24" s="106"/>
      <c r="D24" s="106"/>
      <c r="E24" s="106"/>
    </row>
    <row r="25" spans="1:5" ht="15" customHeight="1">
      <c r="A25" s="5" t="s">
        <v>404</v>
      </c>
      <c r="B25" s="6" t="s">
        <v>205</v>
      </c>
      <c r="C25" s="106"/>
      <c r="D25" s="106"/>
      <c r="E25" s="106"/>
    </row>
    <row r="26" spans="1:5" ht="15" customHeight="1">
      <c r="A26" s="5" t="s">
        <v>405</v>
      </c>
      <c r="B26" s="6" t="s">
        <v>206</v>
      </c>
      <c r="C26" s="106"/>
      <c r="D26" s="106"/>
      <c r="E26" s="106"/>
    </row>
    <row r="27" spans="1:5" ht="15" customHeight="1">
      <c r="A27" s="5" t="s">
        <v>406</v>
      </c>
      <c r="B27" s="6" t="s">
        <v>207</v>
      </c>
      <c r="C27" s="106"/>
      <c r="D27" s="106"/>
      <c r="E27" s="106"/>
    </row>
    <row r="28" spans="1:5" ht="15" customHeight="1">
      <c r="A28" s="5" t="s">
        <v>407</v>
      </c>
      <c r="B28" s="6" t="s">
        <v>210</v>
      </c>
      <c r="C28" s="106"/>
      <c r="D28" s="106"/>
      <c r="E28" s="106"/>
    </row>
    <row r="29" spans="1:5" ht="15" customHeight="1">
      <c r="A29" s="5" t="s">
        <v>211</v>
      </c>
      <c r="B29" s="6" t="s">
        <v>212</v>
      </c>
      <c r="C29" s="106"/>
      <c r="D29" s="106"/>
      <c r="E29" s="106"/>
    </row>
    <row r="30" spans="1:5" ht="15" customHeight="1">
      <c r="A30" s="5" t="s">
        <v>408</v>
      </c>
      <c r="B30" s="6" t="s">
        <v>213</v>
      </c>
      <c r="C30" s="106"/>
      <c r="D30" s="106"/>
      <c r="E30" s="106"/>
    </row>
    <row r="31" spans="1:5" ht="15" customHeight="1">
      <c r="A31" s="5" t="s">
        <v>409</v>
      </c>
      <c r="B31" s="6" t="s">
        <v>218</v>
      </c>
      <c r="C31" s="106"/>
      <c r="D31" s="106"/>
      <c r="E31" s="106"/>
    </row>
    <row r="32" spans="1:5" ht="15" customHeight="1">
      <c r="A32" s="7" t="s">
        <v>437</v>
      </c>
      <c r="B32" s="8" t="s">
        <v>221</v>
      </c>
      <c r="C32" s="106"/>
      <c r="D32" s="106"/>
      <c r="E32" s="106"/>
    </row>
    <row r="33" spans="1:5" ht="15" customHeight="1">
      <c r="A33" s="5" t="s">
        <v>410</v>
      </c>
      <c r="B33" s="6" t="s">
        <v>222</v>
      </c>
      <c r="C33" s="106"/>
      <c r="D33" s="106"/>
      <c r="E33" s="106"/>
    </row>
    <row r="34" spans="1:5" ht="15" customHeight="1">
      <c r="A34" s="35" t="s">
        <v>438</v>
      </c>
      <c r="B34" s="46" t="s">
        <v>223</v>
      </c>
      <c r="C34" s="106"/>
      <c r="D34" s="106"/>
      <c r="E34" s="106"/>
    </row>
    <row r="35" spans="1:5" ht="15" customHeight="1">
      <c r="A35" s="13" t="s">
        <v>224</v>
      </c>
      <c r="B35" s="6" t="s">
        <v>225</v>
      </c>
      <c r="C35" s="106"/>
      <c r="D35" s="106"/>
      <c r="E35" s="106"/>
    </row>
    <row r="36" spans="1:5" ht="15" customHeight="1">
      <c r="A36" s="13" t="s">
        <v>411</v>
      </c>
      <c r="B36" s="6" t="s">
        <v>226</v>
      </c>
      <c r="C36" s="106"/>
      <c r="D36" s="106"/>
      <c r="E36" s="106">
        <v>721138</v>
      </c>
    </row>
    <row r="37" spans="1:5" ht="15" customHeight="1">
      <c r="A37" s="13" t="s">
        <v>412</v>
      </c>
      <c r="B37" s="6" t="s">
        <v>227</v>
      </c>
      <c r="C37" s="106">
        <v>569000</v>
      </c>
      <c r="D37" s="106">
        <v>569000</v>
      </c>
      <c r="E37" s="106"/>
    </row>
    <row r="38" spans="1:5" ht="15" customHeight="1">
      <c r="A38" s="13" t="s">
        <v>413</v>
      </c>
      <c r="B38" s="6" t="s">
        <v>228</v>
      </c>
      <c r="C38" s="106">
        <v>471000</v>
      </c>
      <c r="D38" s="106">
        <v>515022</v>
      </c>
      <c r="E38" s="106">
        <v>471240</v>
      </c>
    </row>
    <row r="39" spans="1:5" ht="15" customHeight="1">
      <c r="A39" s="13" t="s">
        <v>229</v>
      </c>
      <c r="B39" s="6" t="s">
        <v>230</v>
      </c>
      <c r="C39" s="106"/>
      <c r="D39" s="106"/>
      <c r="E39" s="106"/>
    </row>
    <row r="40" spans="1:5" ht="15" customHeight="1">
      <c r="A40" s="13" t="s">
        <v>231</v>
      </c>
      <c r="B40" s="6" t="s">
        <v>232</v>
      </c>
      <c r="C40" s="106"/>
      <c r="D40" s="106"/>
      <c r="E40" s="106"/>
    </row>
    <row r="41" spans="1:5" ht="15" customHeight="1">
      <c r="A41" s="13" t="s">
        <v>233</v>
      </c>
      <c r="B41" s="6" t="s">
        <v>234</v>
      </c>
      <c r="C41" s="106"/>
      <c r="D41" s="106"/>
      <c r="E41" s="106"/>
    </row>
    <row r="42" spans="1:5" ht="15" customHeight="1">
      <c r="A42" s="13" t="s">
        <v>414</v>
      </c>
      <c r="B42" s="6" t="s">
        <v>235</v>
      </c>
      <c r="C42" s="106"/>
      <c r="D42" s="106"/>
      <c r="E42" s="106">
        <v>198</v>
      </c>
    </row>
    <row r="43" spans="1:5" ht="15" customHeight="1">
      <c r="A43" s="13" t="s">
        <v>415</v>
      </c>
      <c r="B43" s="6" t="s">
        <v>236</v>
      </c>
      <c r="C43" s="106"/>
      <c r="D43" s="106"/>
      <c r="E43" s="106"/>
    </row>
    <row r="44" spans="1:5" ht="15" customHeight="1">
      <c r="A44" s="13" t="s">
        <v>416</v>
      </c>
      <c r="B44" s="6" t="s">
        <v>237</v>
      </c>
      <c r="C44" s="106"/>
      <c r="D44" s="106"/>
      <c r="E44" s="106"/>
    </row>
    <row r="45" spans="1:5" ht="15" customHeight="1">
      <c r="A45" s="45" t="s">
        <v>439</v>
      </c>
      <c r="B45" s="46" t="s">
        <v>238</v>
      </c>
      <c r="C45" s="106">
        <f>SUM(C35:C44)</f>
        <v>1040000</v>
      </c>
      <c r="D45" s="106">
        <f>SUM(D35:D44)</f>
        <v>1084022</v>
      </c>
      <c r="E45" s="106">
        <f>SUM(E35:E44)</f>
        <v>1192576</v>
      </c>
    </row>
    <row r="46" spans="1:5" ht="15" customHeight="1">
      <c r="A46" s="13" t="s">
        <v>247</v>
      </c>
      <c r="B46" s="6" t="s">
        <v>248</v>
      </c>
      <c r="C46" s="106"/>
      <c r="D46" s="106"/>
      <c r="E46" s="106"/>
    </row>
    <row r="47" spans="1:5" ht="15" customHeight="1">
      <c r="A47" s="5" t="s">
        <v>420</v>
      </c>
      <c r="B47" s="6" t="s">
        <v>249</v>
      </c>
      <c r="C47" s="106"/>
      <c r="D47" s="106"/>
      <c r="E47" s="106"/>
    </row>
    <row r="48" spans="1:5" ht="15" customHeight="1">
      <c r="A48" s="13" t="s">
        <v>421</v>
      </c>
      <c r="B48" s="6" t="s">
        <v>250</v>
      </c>
      <c r="C48" s="106"/>
      <c r="D48" s="106"/>
      <c r="E48" s="106"/>
    </row>
    <row r="49" spans="1:5" ht="15" customHeight="1">
      <c r="A49" s="35" t="s">
        <v>441</v>
      </c>
      <c r="B49" s="46" t="s">
        <v>251</v>
      </c>
      <c r="C49" s="106"/>
      <c r="D49" s="106"/>
      <c r="E49" s="106"/>
    </row>
    <row r="50" spans="1:5" ht="15" customHeight="1">
      <c r="A50" s="187" t="s">
        <v>539</v>
      </c>
      <c r="B50" s="56"/>
      <c r="C50" s="106">
        <f>C45+C20</f>
        <v>11426000</v>
      </c>
      <c r="D50" s="106">
        <f>D45+D20</f>
        <v>11470022</v>
      </c>
      <c r="E50" s="106">
        <f>E45+E20</f>
        <v>14410276</v>
      </c>
    </row>
    <row r="51" spans="1:5" ht="15" customHeight="1">
      <c r="A51" s="5" t="s">
        <v>193</v>
      </c>
      <c r="B51" s="6" t="s">
        <v>194</v>
      </c>
      <c r="C51" s="106"/>
      <c r="D51" s="106"/>
      <c r="E51" s="106"/>
    </row>
    <row r="52" spans="1:5" ht="15" customHeight="1">
      <c r="A52" s="5" t="s">
        <v>195</v>
      </c>
      <c r="B52" s="6" t="s">
        <v>196</v>
      </c>
      <c r="C52" s="106"/>
      <c r="D52" s="106"/>
      <c r="E52" s="106"/>
    </row>
    <row r="53" spans="1:5" ht="15" customHeight="1">
      <c r="A53" s="5" t="s">
        <v>398</v>
      </c>
      <c r="B53" s="6" t="s">
        <v>197</v>
      </c>
      <c r="C53" s="106"/>
      <c r="D53" s="106"/>
      <c r="E53" s="106"/>
    </row>
    <row r="54" spans="1:5" ht="15" customHeight="1">
      <c r="A54" s="5" t="s">
        <v>399</v>
      </c>
      <c r="B54" s="6" t="s">
        <v>198</v>
      </c>
      <c r="C54" s="106"/>
      <c r="D54" s="106"/>
      <c r="E54" s="106"/>
    </row>
    <row r="55" spans="1:5" ht="15" customHeight="1">
      <c r="A55" s="5" t="s">
        <v>400</v>
      </c>
      <c r="B55" s="6" t="s">
        <v>199</v>
      </c>
      <c r="C55" s="106"/>
      <c r="D55" s="106"/>
      <c r="E55" s="106"/>
    </row>
    <row r="56" spans="1:5" ht="15" customHeight="1">
      <c r="A56" s="35" t="s">
        <v>435</v>
      </c>
      <c r="B56" s="46" t="s">
        <v>200</v>
      </c>
      <c r="C56" s="106"/>
      <c r="D56" s="106"/>
      <c r="E56" s="106"/>
    </row>
    <row r="57" spans="1:5" ht="15" customHeight="1">
      <c r="A57" s="13" t="s">
        <v>417</v>
      </c>
      <c r="B57" s="6" t="s">
        <v>239</v>
      </c>
      <c r="C57" s="106"/>
      <c r="D57" s="106"/>
      <c r="E57" s="106"/>
    </row>
    <row r="58" spans="1:5" ht="15" customHeight="1">
      <c r="A58" s="13" t="s">
        <v>418</v>
      </c>
      <c r="B58" s="6" t="s">
        <v>240</v>
      </c>
      <c r="C58" s="106"/>
      <c r="D58" s="106"/>
      <c r="E58" s="106"/>
    </row>
    <row r="59" spans="1:5" ht="15" customHeight="1">
      <c r="A59" s="13" t="s">
        <v>241</v>
      </c>
      <c r="B59" s="6" t="s">
        <v>242</v>
      </c>
      <c r="C59" s="106"/>
      <c r="D59" s="106"/>
      <c r="E59" s="106"/>
    </row>
    <row r="60" spans="1:5" ht="15" customHeight="1">
      <c r="A60" s="13" t="s">
        <v>419</v>
      </c>
      <c r="B60" s="6" t="s">
        <v>243</v>
      </c>
      <c r="C60" s="106"/>
      <c r="D60" s="106"/>
      <c r="E60" s="106"/>
    </row>
    <row r="61" spans="1:5" ht="15" customHeight="1">
      <c r="A61" s="13" t="s">
        <v>244</v>
      </c>
      <c r="B61" s="6" t="s">
        <v>245</v>
      </c>
      <c r="C61" s="106"/>
      <c r="D61" s="106"/>
      <c r="E61" s="106"/>
    </row>
    <row r="62" spans="1:5" ht="15" customHeight="1">
      <c r="A62" s="35" t="s">
        <v>440</v>
      </c>
      <c r="B62" s="46" t="s">
        <v>246</v>
      </c>
      <c r="C62" s="106"/>
      <c r="D62" s="106"/>
      <c r="E62" s="106"/>
    </row>
    <row r="63" spans="1:5" ht="15" customHeight="1">
      <c r="A63" s="13" t="s">
        <v>252</v>
      </c>
      <c r="B63" s="6" t="s">
        <v>253</v>
      </c>
      <c r="C63" s="106"/>
      <c r="D63" s="106"/>
      <c r="E63" s="106"/>
    </row>
    <row r="64" spans="1:5" ht="15" customHeight="1">
      <c r="A64" s="5" t="s">
        <v>422</v>
      </c>
      <c r="B64" s="6" t="s">
        <v>254</v>
      </c>
      <c r="C64" s="106"/>
      <c r="D64" s="106"/>
      <c r="E64" s="106"/>
    </row>
    <row r="65" spans="1:5" ht="15" customHeight="1">
      <c r="A65" s="13" t="s">
        <v>423</v>
      </c>
      <c r="B65" s="6" t="s">
        <v>255</v>
      </c>
      <c r="C65" s="106"/>
      <c r="D65" s="106"/>
      <c r="E65" s="106"/>
    </row>
    <row r="66" spans="1:5" ht="15" customHeight="1">
      <c r="A66" s="35" t="s">
        <v>443</v>
      </c>
      <c r="B66" s="46" t="s">
        <v>256</v>
      </c>
      <c r="C66" s="106"/>
      <c r="D66" s="106"/>
      <c r="E66" s="106"/>
    </row>
    <row r="67" spans="1:5" ht="15" customHeight="1">
      <c r="A67" s="187" t="s">
        <v>538</v>
      </c>
      <c r="B67" s="56"/>
      <c r="C67" s="106"/>
      <c r="D67" s="106"/>
      <c r="E67" s="106"/>
    </row>
    <row r="68" spans="1:5" ht="15.75">
      <c r="A68" s="43" t="s">
        <v>442</v>
      </c>
      <c r="B68" s="33" t="s">
        <v>257</v>
      </c>
      <c r="C68" s="106">
        <f>C67+C50</f>
        <v>11426000</v>
      </c>
      <c r="D68" s="106">
        <f>D67+D50</f>
        <v>11470022</v>
      </c>
      <c r="E68" s="106">
        <f>E67+E50</f>
        <v>14410276</v>
      </c>
    </row>
    <row r="69" spans="1:5" ht="15.75">
      <c r="A69" s="193" t="s">
        <v>588</v>
      </c>
      <c r="B69" s="55"/>
      <c r="C69" s="106">
        <f>C50-'kiadás Egészségház'!C76</f>
        <v>-15814000</v>
      </c>
      <c r="D69" s="106">
        <f>D50-'kiadás Egészségház'!D76</f>
        <v>-16287337</v>
      </c>
      <c r="E69" s="106">
        <f>E50-'kiadás Egészségház'!E76</f>
        <v>-12958806</v>
      </c>
    </row>
    <row r="70" spans="1:5" ht="15.75">
      <c r="A70" s="193" t="s">
        <v>589</v>
      </c>
      <c r="B70" s="55"/>
      <c r="C70" s="106">
        <f>C67-'kiadás Egészségház'!C99</f>
        <v>0</v>
      </c>
      <c r="D70" s="106">
        <f>D67-'kiadás Egészségház'!D99</f>
        <v>0</v>
      </c>
      <c r="E70" s="106">
        <f>E67-'kiadás Egészségház'!E99</f>
        <v>0</v>
      </c>
    </row>
    <row r="71" spans="1:5" ht="15">
      <c r="A71" s="13" t="s">
        <v>424</v>
      </c>
      <c r="B71" s="5" t="s">
        <v>258</v>
      </c>
      <c r="C71" s="106"/>
      <c r="D71" s="106"/>
      <c r="E71" s="106"/>
    </row>
    <row r="72" spans="1:5" ht="30">
      <c r="A72" s="13" t="s">
        <v>259</v>
      </c>
      <c r="B72" s="5" t="s">
        <v>260</v>
      </c>
      <c r="C72" s="106"/>
      <c r="D72" s="106"/>
      <c r="E72" s="106"/>
    </row>
    <row r="73" spans="1:5" ht="15">
      <c r="A73" s="13" t="s">
        <v>425</v>
      </c>
      <c r="B73" s="5" t="s">
        <v>261</v>
      </c>
      <c r="C73" s="106"/>
      <c r="D73" s="106"/>
      <c r="E73" s="106"/>
    </row>
    <row r="74" spans="1:5" ht="15">
      <c r="A74" s="15" t="s">
        <v>444</v>
      </c>
      <c r="B74" s="7" t="s">
        <v>262</v>
      </c>
      <c r="C74" s="106"/>
      <c r="D74" s="106"/>
      <c r="E74" s="106"/>
    </row>
    <row r="75" spans="1:5" ht="15">
      <c r="A75" s="13" t="s">
        <v>426</v>
      </c>
      <c r="B75" s="5" t="s">
        <v>263</v>
      </c>
      <c r="C75" s="106"/>
      <c r="D75" s="106"/>
      <c r="E75" s="106"/>
    </row>
    <row r="76" spans="1:5" ht="15">
      <c r="A76" s="13" t="s">
        <v>264</v>
      </c>
      <c r="B76" s="5" t="s">
        <v>265</v>
      </c>
      <c r="C76" s="106"/>
      <c r="D76" s="106"/>
      <c r="E76" s="106"/>
    </row>
    <row r="77" spans="1:5" ht="30">
      <c r="A77" s="13" t="s">
        <v>427</v>
      </c>
      <c r="B77" s="5" t="s">
        <v>266</v>
      </c>
      <c r="C77" s="106"/>
      <c r="D77" s="106"/>
      <c r="E77" s="106"/>
    </row>
    <row r="78" spans="1:5" ht="15">
      <c r="A78" s="13" t="s">
        <v>267</v>
      </c>
      <c r="B78" s="5" t="s">
        <v>268</v>
      </c>
      <c r="C78" s="106"/>
      <c r="D78" s="106"/>
      <c r="E78" s="106"/>
    </row>
    <row r="79" spans="1:5" ht="15">
      <c r="A79" s="15" t="s">
        <v>445</v>
      </c>
      <c r="B79" s="7" t="s">
        <v>269</v>
      </c>
      <c r="C79" s="106"/>
      <c r="D79" s="106"/>
      <c r="E79" s="106"/>
    </row>
    <row r="80" spans="1:5" ht="30">
      <c r="A80" s="5" t="s">
        <v>586</v>
      </c>
      <c r="B80" s="5" t="s">
        <v>270</v>
      </c>
      <c r="C80" s="106"/>
      <c r="D80" s="106">
        <v>4117827</v>
      </c>
      <c r="E80" s="106">
        <v>4117827</v>
      </c>
    </row>
    <row r="81" spans="1:5" ht="30">
      <c r="A81" s="5" t="s">
        <v>587</v>
      </c>
      <c r="B81" s="5" t="s">
        <v>270</v>
      </c>
      <c r="C81" s="106"/>
      <c r="D81" s="106"/>
      <c r="E81" s="106"/>
    </row>
    <row r="82" spans="1:5" ht="30">
      <c r="A82" s="5" t="s">
        <v>584</v>
      </c>
      <c r="B82" s="5" t="s">
        <v>271</v>
      </c>
      <c r="C82" s="106"/>
      <c r="D82" s="106"/>
      <c r="E82" s="106"/>
    </row>
    <row r="83" spans="1:5" ht="30">
      <c r="A83" s="5" t="s">
        <v>585</v>
      </c>
      <c r="B83" s="5" t="s">
        <v>271</v>
      </c>
      <c r="C83" s="106"/>
      <c r="D83" s="106"/>
      <c r="E83" s="106"/>
    </row>
    <row r="84" spans="1:5" ht="15">
      <c r="A84" s="7" t="s">
        <v>446</v>
      </c>
      <c r="B84" s="7" t="s">
        <v>272</v>
      </c>
      <c r="C84" s="106"/>
      <c r="D84" s="106">
        <f>SUM(D80:D83)</f>
        <v>4117827</v>
      </c>
      <c r="E84" s="106">
        <f>SUM(E80:E83)</f>
        <v>4117827</v>
      </c>
    </row>
    <row r="85" spans="1:5" ht="15">
      <c r="A85" s="13" t="s">
        <v>273</v>
      </c>
      <c r="B85" s="5" t="s">
        <v>274</v>
      </c>
      <c r="C85" s="106"/>
      <c r="D85" s="106"/>
      <c r="E85" s="106"/>
    </row>
    <row r="86" spans="1:5" ht="15">
      <c r="A86" s="13" t="s">
        <v>275</v>
      </c>
      <c r="B86" s="5" t="s">
        <v>276</v>
      </c>
      <c r="C86" s="106"/>
      <c r="D86" s="106"/>
      <c r="E86" s="106"/>
    </row>
    <row r="87" spans="1:5" ht="15">
      <c r="A87" s="13" t="s">
        <v>277</v>
      </c>
      <c r="B87" s="5" t="s">
        <v>278</v>
      </c>
      <c r="C87" s="106">
        <v>15814000</v>
      </c>
      <c r="D87" s="106">
        <v>12169510</v>
      </c>
      <c r="E87" s="106">
        <v>9560232</v>
      </c>
    </row>
    <row r="88" spans="1:5" ht="15">
      <c r="A88" s="13" t="s">
        <v>279</v>
      </c>
      <c r="B88" s="5" t="s">
        <v>280</v>
      </c>
      <c r="C88" s="106"/>
      <c r="D88" s="106"/>
      <c r="E88" s="106"/>
    </row>
    <row r="89" spans="1:5" ht="15">
      <c r="A89" s="13" t="s">
        <v>428</v>
      </c>
      <c r="B89" s="5" t="s">
        <v>281</v>
      </c>
      <c r="C89" s="106"/>
      <c r="D89" s="106"/>
      <c r="E89" s="106"/>
    </row>
    <row r="90" spans="1:5" ht="15">
      <c r="A90" s="15" t="s">
        <v>447</v>
      </c>
      <c r="B90" s="7" t="s">
        <v>283</v>
      </c>
      <c r="C90" s="106">
        <f>SUM(C84+C87)</f>
        <v>15814000</v>
      </c>
      <c r="D90" s="106">
        <f>SUM(D84+D87)</f>
        <v>16287337</v>
      </c>
      <c r="E90" s="106">
        <f>SUM(E84+E87)</f>
        <v>13678059</v>
      </c>
    </row>
    <row r="91" spans="1:5" ht="30">
      <c r="A91" s="13" t="s">
        <v>284</v>
      </c>
      <c r="B91" s="5" t="s">
        <v>285</v>
      </c>
      <c r="C91" s="106"/>
      <c r="D91" s="106"/>
      <c r="E91" s="106"/>
    </row>
    <row r="92" spans="1:5" ht="30">
      <c r="A92" s="13" t="s">
        <v>286</v>
      </c>
      <c r="B92" s="5" t="s">
        <v>287</v>
      </c>
      <c r="C92" s="106"/>
      <c r="D92" s="106"/>
      <c r="E92" s="106"/>
    </row>
    <row r="93" spans="1:5" ht="15">
      <c r="A93" s="13" t="s">
        <v>288</v>
      </c>
      <c r="B93" s="5" t="s">
        <v>289</v>
      </c>
      <c r="C93" s="106"/>
      <c r="D93" s="106"/>
      <c r="E93" s="106"/>
    </row>
    <row r="94" spans="1:5" ht="15">
      <c r="A94" s="13" t="s">
        <v>429</v>
      </c>
      <c r="B94" s="5" t="s">
        <v>290</v>
      </c>
      <c r="C94" s="106"/>
      <c r="D94" s="106"/>
      <c r="E94" s="106"/>
    </row>
    <row r="95" spans="1:5" ht="15">
      <c r="A95" s="15" t="s">
        <v>448</v>
      </c>
      <c r="B95" s="7" t="s">
        <v>291</v>
      </c>
      <c r="C95" s="106"/>
      <c r="D95" s="106"/>
      <c r="E95" s="106"/>
    </row>
    <row r="96" spans="1:5" ht="25.5">
      <c r="A96" s="15" t="s">
        <v>292</v>
      </c>
      <c r="B96" s="7" t="s">
        <v>293</v>
      </c>
      <c r="C96" s="106"/>
      <c r="D96" s="106"/>
      <c r="E96" s="106"/>
    </row>
    <row r="97" spans="1:5" ht="15.75">
      <c r="A97" s="43" t="s">
        <v>449</v>
      </c>
      <c r="B97" s="36" t="s">
        <v>294</v>
      </c>
      <c r="C97" s="106">
        <f>SUM(C90+C95+C96)</f>
        <v>15814000</v>
      </c>
      <c r="D97" s="106">
        <f>SUM(D90+D95+D96)</f>
        <v>16287337</v>
      </c>
      <c r="E97" s="106">
        <f>SUM(E90+E95+E96)</f>
        <v>13678059</v>
      </c>
    </row>
    <row r="98" spans="1:5" ht="15.75">
      <c r="A98" s="194" t="s">
        <v>431</v>
      </c>
      <c r="B98" s="84"/>
      <c r="C98" s="106">
        <f>C68+C97</f>
        <v>27240000</v>
      </c>
      <c r="D98" s="106">
        <f>D68+D97</f>
        <v>27757359</v>
      </c>
      <c r="E98" s="106">
        <f>E68+E97</f>
        <v>28088335</v>
      </c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2017-05-31T08:11:34Z</cp:lastPrinted>
  <dcterms:created xsi:type="dcterms:W3CDTF">2014-01-03T21:48:14Z</dcterms:created>
  <dcterms:modified xsi:type="dcterms:W3CDTF">2017-05-31T08:18:12Z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