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1700" windowHeight="6420" tabRatio="727" firstSheet="21" activeTab="22"/>
  </bookViews>
  <sheets>
    <sheet name="ÖSSZEFÜGGÉSEK" sheetId="1" r:id="rId1"/>
    <sheet name="1.1.sz.mell." sheetId="2" r:id="rId2"/>
    <sheet name="1.2.sz.mell. 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a.sz.2.b.sz." sheetId="8" r:id="rId8"/>
    <sheet name="3.sz.mell.  " sheetId="9" r:id="rId9"/>
    <sheet name="4.sz.mell." sheetId="10" r:id="rId10"/>
    <sheet name="5.sz.mell." sheetId="11" r:id="rId11"/>
    <sheet name="6.sz.mell." sheetId="12" r:id="rId12"/>
    <sheet name="7.sz.mell." sheetId="13" r:id="rId13"/>
    <sheet name="8. sz. mell. " sheetId="14" r:id="rId14"/>
    <sheet name="9. sz. mell" sheetId="15" r:id="rId15"/>
    <sheet name="9.1. sz. mell" sheetId="16" r:id="rId16"/>
    <sheet name="9.2. sz. mell" sheetId="17" r:id="rId17"/>
    <sheet name="9.3. sz. mell" sheetId="18" r:id="rId18"/>
    <sheet name="9.4. sz. mell" sheetId="19" r:id="rId19"/>
    <sheet name="9.5. sz. mell" sheetId="20" r:id="rId20"/>
    <sheet name="10. sz. mell" sheetId="21" r:id="rId21"/>
    <sheet name="11. sz. mell." sheetId="22" r:id="rId22"/>
    <sheet name="12.sz.mell" sheetId="23" r:id="rId23"/>
    <sheet name="Munka1" sheetId="24" r:id="rId24"/>
  </sheets>
  <definedNames>
    <definedName name="_xlnm.Print_Titles" localSheetId="20">'10. sz. mell'!$1:$6</definedName>
    <definedName name="_xlnm.Print_Titles" localSheetId="21">'11. sz. mell.'!$1:$6</definedName>
    <definedName name="_xlnm.Print_Titles" localSheetId="14">'9. sz. mell'!$1:$6</definedName>
    <definedName name="_xlnm.Print_Titles" localSheetId="15">'9.1. sz. mell'!$1:$6</definedName>
    <definedName name="_xlnm.Print_Titles" localSheetId="16">'9.2. sz. mell'!$1:$6</definedName>
    <definedName name="_xlnm.Print_Titles" localSheetId="17">'9.3. sz. mell'!$1:$6</definedName>
    <definedName name="_xlnm.Print_Titles" localSheetId="18">'9.4. sz. mell'!$1:$6</definedName>
    <definedName name="_xlnm.Print_Titles" localSheetId="19">'9.5. sz. mell'!$1:$6</definedName>
    <definedName name="_xlnm.Print_Area" localSheetId="1">'1.1.sz.mell.'!$A$1:$E$142</definedName>
    <definedName name="_xlnm.Print_Area" localSheetId="2">'1.2.sz.mell. '!$A$1:$E$127</definedName>
    <definedName name="_xlnm.Print_Area" localSheetId="3">'1.3.sz.mell.'!$A$1:$E$127</definedName>
    <definedName name="_xlnm.Print_Area" localSheetId="4">'1.4.sz.mell.'!$A$1:$E$127</definedName>
  </definedNames>
  <calcPr fullCalcOnLoad="1"/>
</workbook>
</file>

<file path=xl/sharedStrings.xml><?xml version="1.0" encoding="utf-8"?>
<sst xmlns="http://schemas.openxmlformats.org/spreadsheetml/2006/main" count="2230" uniqueCount="545">
  <si>
    <t>Felhasználás
2012. XII.31-ig</t>
  </si>
  <si>
    <t xml:space="preserve">
2013. év utáni szükséglet
</t>
  </si>
  <si>
    <t>Beruházási (felhalmozási) kiadások előirányzata beruházásonként</t>
  </si>
  <si>
    <t>Felújítási kiadások előirányzata felújításonként</t>
  </si>
  <si>
    <t>2013. év utáni szükséglet
(6=2 - 4 - 5)</t>
  </si>
  <si>
    <t>2014. után</t>
  </si>
  <si>
    <t>Önkormányzaton kívüli EU-s projektekhez történő hozzájárulás 2013. évi előirányzat</t>
  </si>
  <si>
    <t>I/1. Közhatalmi bevételek (2.1.+…+2.4.)</t>
  </si>
  <si>
    <t>III. Támogatások, kiegészítések (5.1+…+5.7.)</t>
  </si>
  <si>
    <t>Ált. működéshez és ágazati feladathoz kapcsolódó támogatások</t>
  </si>
  <si>
    <t>VI. Felhalmozási célú bevételek (8.1+8.2.+8.3.)</t>
  </si>
  <si>
    <t>Felhalmozási célú pénzeszköz átvétel államháztartáson kívülről</t>
  </si>
  <si>
    <t>Működési célú finanszírozási bevételek</t>
  </si>
  <si>
    <t xml:space="preserve">  Felhalmozási célú finanszírozási bevételek</t>
  </si>
  <si>
    <t>BEVÉTELEK ÖSSZESEN: (10+11)</t>
  </si>
  <si>
    <t xml:space="preserve"> - Szociális, rászorultság jellegű ellátások</t>
  </si>
  <si>
    <t xml:space="preserve">     - Működési célú pénzeszköz átadás államháztartáson kívülre</t>
  </si>
  <si>
    <t xml:space="preserve">     - Garancia és kezességvállalásból származó kifizetés</t>
  </si>
  <si>
    <t xml:space="preserve">     - Kamatkiadások</t>
  </si>
  <si>
    <t xml:space="preserve">     - Pénzforgalom nélküli kiadások</t>
  </si>
  <si>
    <t xml:space="preserve">Beruházások </t>
  </si>
  <si>
    <t xml:space="preserve">     2.3-ból  - Felhalmozási célú pénzeszköz átadás államháztartáson kívülre</t>
  </si>
  <si>
    <t xml:space="preserve">  - EU-s forrásból finanszírozott támogatással megvalósuló programok, projektek kiadásai</t>
  </si>
  <si>
    <t xml:space="preserve">  - Lakásépítés</t>
  </si>
  <si>
    <t xml:space="preserve">  - Lakástámogatás</t>
  </si>
  <si>
    <t xml:space="preserve">  - Pénzügyi befektetések kiadásai</t>
  </si>
  <si>
    <t xml:space="preserve">  - Felhalmozási célú pénzeszközátadás államháztartáson belülre</t>
  </si>
  <si>
    <t xml:space="preserve">  - EU-s forrásból finanszírozott támogatással megvalósuló programok, projektek
    önkormányzati hozzájárulásának kiadásai</t>
  </si>
  <si>
    <t>III. Tartalékok (3.1.+3.2)</t>
  </si>
  <si>
    <t>KÖLTSÉGVETÉSI KIADÁSOK ÖSSZESEN: (1+2+3+4+5)</t>
  </si>
  <si>
    <t>Felhalmozási célú pénzügyi műveletek kiadások</t>
  </si>
  <si>
    <t>Működési célú finanszírozási kiadások</t>
  </si>
  <si>
    <t>V. Finanszírozási kiadások (7.1.+7.2.)</t>
  </si>
  <si>
    <t>II. Felhalmozási költségvetés kiadásai (2.1+…+2.7)</t>
  </si>
  <si>
    <t>I. Működési költségvetés kiadásai (1.1+…+1.5.)</t>
  </si>
  <si>
    <t>Működési támogatás államháztartáson belülről</t>
  </si>
  <si>
    <t xml:space="preserve"> - ebből EU támogatás</t>
  </si>
  <si>
    <t>Felhalmozási támogatás államháztartáson belülről</t>
  </si>
  <si>
    <t>Osztalék,  hozambevétel</t>
  </si>
  <si>
    <t>II. Átvett pénzeszközök  államháztartáson belülről (2.1.+2.4.)</t>
  </si>
  <si>
    <t>III. Átvett pénzeszköz államháztartáson kívülről (3.1.+3.2.)</t>
  </si>
  <si>
    <t>V. Önkormányzati támogatás</t>
  </si>
  <si>
    <t>VI. Finanszírozási bevételek (7.1.+7.2.)</t>
  </si>
  <si>
    <t>Vállalkozási maradvány igénybevétele</t>
  </si>
  <si>
    <t>VII. Függő, átfutó, kiegyenlítő bevételek</t>
  </si>
  <si>
    <t>BEVÉTELEK ÖSSZESEN: (6+7+8)</t>
  </si>
  <si>
    <t>Költségvetési bevételek összesen (1+…+5)</t>
  </si>
  <si>
    <t xml:space="preserve"> - ebből EU-s forrásból tám. megvalósuló programok, projektek kiadásai</t>
  </si>
  <si>
    <t>III. Kölcsön nyújtása</t>
  </si>
  <si>
    <t>KIADÁSOK ÖSSZESEN: (1+2+3+4)</t>
  </si>
  <si>
    <t>II. Felhalmozási költségvetés kiadásai (2.1+…+2.4)</t>
  </si>
  <si>
    <t>IV. Függő, átfutó, kiegyenlítő kiadások</t>
  </si>
  <si>
    <t>Költségvetési bevételek összesen (1+…+4)</t>
  </si>
  <si>
    <t>BEVÉTELEK ÖSSZESEN: (5+6+7)</t>
  </si>
  <si>
    <t>Körjegyzőségi Hivatal /vagy/ Közös önkormányzati hivatal</t>
  </si>
  <si>
    <t>V. Finanszírozási bevételek (6.1.+6.2.)</t>
  </si>
  <si>
    <t>VI. Függő, átfutó, kiegyenlítő bevételek</t>
  </si>
  <si>
    <t>IV. Önkormányzati támogatás</t>
  </si>
  <si>
    <t>Adatszolgáltatás 
az elismert tartozásállományról</t>
  </si>
  <si>
    <t>Kölcsön nyújtása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</si>
  <si>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</si>
  <si>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</si>
  <si>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</si>
  <si>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</si>
  <si>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</si>
  <si>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</si>
  <si>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</si>
  <si>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</si>
  <si>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</si>
  <si>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</si>
  <si>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</si>
  <si>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</si>
  <si>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</si>
  <si>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</si>
  <si>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</si>
  <si>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</si>
  <si>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</si>
  <si>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</si>
  <si>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</si>
  <si>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</si>
  <si>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</si>
  <si>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</si>
  <si>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</si>
  <si>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</si>
  <si>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</si>
  <si>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</si>
  <si>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</si>
  <si>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</si>
  <si>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</si>
  <si>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</si>
  <si>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</si>
  <si>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</si>
  <si>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</si>
  <si>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</si>
  <si>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</si>
  <si>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</si>
  <si>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</si>
  <si>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</si>
  <si>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</si>
  <si>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--------</t>
  </si>
  <si>
    <t>Ezer forintban !</t>
  </si>
  <si>
    <t>Előirányzat-csoport, kiemelt előirányzat megnevezése</t>
  </si>
  <si>
    <t>Bevételek</t>
  </si>
  <si>
    <t>Intézményi működési bevételek</t>
  </si>
  <si>
    <t>Helyi adók</t>
  </si>
  <si>
    <t>Átengedett központi adók</t>
  </si>
  <si>
    <t>Kiadások</t>
  </si>
  <si>
    <t>Egyéb fejlesztési célú kiadások</t>
  </si>
  <si>
    <t>Általános tartalék</t>
  </si>
  <si>
    <t>Céltartalék</t>
  </si>
  <si>
    <t>Igazgatási feladatok</t>
  </si>
  <si>
    <t>Szociális gondoskodás</t>
  </si>
  <si>
    <t>02</t>
  </si>
  <si>
    <t>03</t>
  </si>
  <si>
    <t>Egészségügyi ellátás</t>
  </si>
  <si>
    <t>04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</si>
  <si>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</si>
  <si>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</si>
  <si>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</si>
  <si>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</si>
  <si>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</si>
  <si>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</si>
  <si>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</si>
  <si>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</si>
  <si>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</si>
  <si>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Illetékek</t>
  </si>
  <si>
    <t>6=(2-4-5)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</si>
  <si>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</si>
  <si>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</si>
  <si>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</si>
  <si>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</si>
  <si>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</si>
  <si>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</si>
  <si>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</si>
  <si>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</si>
  <si>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</si>
  <si>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Kiegészítő támogatás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</si>
  <si>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</si>
  <si>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</si>
  <si>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</si>
  <si>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</si>
  <si>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</si>
  <si>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</si>
  <si>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</si>
  <si>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</si>
  <si>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</si>
  <si>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</si>
  <si>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</si>
  <si>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</si>
  <si>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</si>
  <si>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</si>
  <si>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</si>
  <si>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</si>
  <si>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</si>
  <si>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</si>
  <si>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</si>
  <si>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</si>
  <si>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</si>
  <si>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</si>
  <si>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</si>
  <si>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</si>
  <si>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</si>
  <si>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</si>
  <si>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</si>
  <si>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</si>
  <si>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</si>
  <si>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</si>
  <si>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31.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</si>
  <si>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</si>
  <si>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</si>
  <si>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</si>
  <si>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</si>
  <si>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</si>
  <si>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</si>
  <si>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</si>
  <si>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</si>
  <si>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</si>
  <si>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</si>
  <si>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</si>
  <si>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Működési célú pénzeszköz átvétel államháztartáson kívülről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</si>
  <si>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</si>
  <si>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</si>
  <si>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</si>
  <si>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</si>
  <si>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</si>
  <si>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</si>
  <si>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Hozzájárulás  (E Ft)</t>
  </si>
  <si>
    <t>1.5.</t>
  </si>
  <si>
    <t>11.1.</t>
  </si>
  <si>
    <t>11.2.</t>
  </si>
  <si>
    <t>Költségvetési bevételek összesen:</t>
  </si>
  <si>
    <t>Költségvetési kiadások összesen:</t>
  </si>
  <si>
    <t>Költségvetési rendelet űrlapjainak összefüggései:</t>
  </si>
  <si>
    <t>1. sz. melléklet Bevételek táblázat 3. oszlop 12 sora =</t>
  </si>
  <si>
    <t>1. sz. melléklet Kiadások táblázat 3. oszlop 7 sora =</t>
  </si>
  <si>
    <t>1. sz. táblázat</t>
  </si>
  <si>
    <t>2. sz. táblázat</t>
  </si>
  <si>
    <t>3. sz. táblázat</t>
  </si>
  <si>
    <t>4. sz. táblázat</t>
  </si>
  <si>
    <t>ELTÉRÉS</t>
  </si>
  <si>
    <t>Pénzügyi befektetésekből származó bevétel</t>
  </si>
  <si>
    <t>KÖLTSÉGVETÉSI KIADÁSOK ÖSSZESEN (1+2+3+4)</t>
  </si>
  <si>
    <t>Rövid lejáratú hitelek törlesztése</t>
  </si>
  <si>
    <t>Hosszú lejáratú hitelek törlesztése</t>
  </si>
  <si>
    <t>KÖLTSÉGVETÉSI BEVÉTELEK ÉS KIADÁSOK EGYENLEGE</t>
  </si>
  <si>
    <t>I. Működési célú bevételek és kiadások mérlege
(Önkormányzati szinten)</t>
  </si>
  <si>
    <t>II. Felhalmozási célú bevételek és kiadások mérlege
(Önkormányzati szinten)</t>
  </si>
  <si>
    <t>1. sz. melléklet Kiadások táblázat 3. oszlop 5 sora =</t>
  </si>
  <si>
    <t>Költségvetési hiány:</t>
  </si>
  <si>
    <t>Költségvetési többlet:</t>
  </si>
  <si>
    <t>2013.</t>
  </si>
  <si>
    <t>I. Önkormányzat működési bevételei (2+3+4)</t>
  </si>
  <si>
    <t>Bírságok, díjak, pótlékok</t>
  </si>
  <si>
    <t>Egyéb fizetési kötelezettségből származó bevételek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</si>
  <si>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</si>
  <si>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</si>
  <si>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</si>
  <si>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</si>
  <si>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</si>
  <si>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</si>
  <si>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</si>
  <si>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</si>
  <si>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</si>
  <si>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</si>
  <si>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Általános forgalmi adó bevétel</t>
  </si>
  <si>
    <t>Működési célú hozam- és kamatbevételek</t>
  </si>
  <si>
    <t>Egyéb működési célú bevétel</t>
  </si>
  <si>
    <t xml:space="preserve">4. </t>
  </si>
  <si>
    <t>Közhatalmi bevételek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</si>
  <si>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</si>
  <si>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t>5.4.</t>
  </si>
  <si>
    <t>5.5.</t>
  </si>
  <si>
    <t>5.6.</t>
  </si>
  <si>
    <t>5.7.</t>
  </si>
  <si>
    <t>5.8.</t>
  </si>
  <si>
    <t>Normatív hozzájárulások</t>
  </si>
  <si>
    <t>Felhasználási kötöttséggel járó normatív támogatás</t>
  </si>
  <si>
    <t>Központosított előirányzatok</t>
  </si>
  <si>
    <t>Fenntartott, illetve támogatott előadó-művészeti szervezetek támogatása</t>
  </si>
  <si>
    <t>Címzett és céltámogatások</t>
  </si>
  <si>
    <t>Megyei önkormányzatok működésének támogatása</t>
  </si>
  <si>
    <t>Egyéb támogatás</t>
  </si>
  <si>
    <t>6.1.5.</t>
  </si>
  <si>
    <t>6.2.5.</t>
  </si>
  <si>
    <t xml:space="preserve">7. </t>
  </si>
  <si>
    <t>Tárgyi eszközök és immateriális javak értékesítése (vagyonhasznosítás)</t>
  </si>
  <si>
    <t>Önkormányzatot megillető vagyoni értékű jog értékesítése, hasznosítása</t>
  </si>
  <si>
    <t>8.1.</t>
  </si>
  <si>
    <t>8.2.</t>
  </si>
  <si>
    <t xml:space="preserve">9. </t>
  </si>
  <si>
    <t>KÖLTSÉGVETÉSI BEVÉTELEK ÖSSZESEN: (2+…+9)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</si>
  <si>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</si>
  <si>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</si>
  <si>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</si>
  <si>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</si>
  <si>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</si>
  <si>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</si>
  <si>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</si>
  <si>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</si>
  <si>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</si>
  <si>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6.1.6.</t>
  </si>
  <si>
    <t>6.1.7.</t>
  </si>
  <si>
    <t>6.2.6.</t>
  </si>
  <si>
    <t>6.2.7.</t>
  </si>
  <si>
    <t>6.2.8.</t>
  </si>
  <si>
    <t>Értékpapír vásárlása, visszavásárlása</t>
  </si>
  <si>
    <t>Likviditási hitelek törlesztése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</si>
  <si>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</si>
  <si>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</si>
  <si>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</si>
  <si>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</si>
  <si>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Költségvetési hiány, többlet ( költségvetési bevételek 10. sor - költségvetési kiadások 5. sor) (+/-)</t>
  </si>
  <si>
    <t>1.1.1.</t>
  </si>
  <si>
    <t>1.1.2.</t>
  </si>
  <si>
    <t>1.2.1.</t>
  </si>
  <si>
    <t>1.2.2.</t>
  </si>
  <si>
    <t xml:space="preserve"> - az 1.5-ből: - Lakosságnak juttatott támogatások</t>
  </si>
  <si>
    <t xml:space="preserve">   - Szociális, rászorultság jellegű ellátások</t>
  </si>
  <si>
    <t xml:space="preserve">   - Működési célú pénzeszköz átadás államháztartáson kívülre</t>
  </si>
  <si>
    <t xml:space="preserve">   - Garancia és kezességvállalásból származó kifizetés</t>
  </si>
  <si>
    <t xml:space="preserve">   - Kamatkiadások</t>
  </si>
  <si>
    <t xml:space="preserve">   - Pénzforgalom nélküli kiadások</t>
  </si>
  <si>
    <t>1. sz. melléklet Bevételek táblázat 3. oszlop 10 sora =</t>
  </si>
  <si>
    <t>Bevételi jogcímek</t>
  </si>
  <si>
    <t>Kezességvállalással kapcsolatos megtérülés</t>
  </si>
  <si>
    <t>Kamatbevétel</t>
  </si>
  <si>
    <t>MEGNEVEZÉS</t>
  </si>
  <si>
    <t>2014.</t>
  </si>
  <si>
    <t>ÖSSZES KÖTELEZETTSÉG</t>
  </si>
  <si>
    <t>Díjak, pótlékok bírságok</t>
  </si>
  <si>
    <t>SAJÁT BEVÉTELEK ÖSSZESEN*</t>
  </si>
  <si>
    <t>Fejlesztési cél leírása</t>
  </si>
  <si>
    <t>ADÓSSÁGOT KELETKEZTETŐ ÜGYLETEK VÁRHATÓ EGYÜTTES ÖSSZEGE</t>
  </si>
  <si>
    <t>Feladat megnevezése</t>
  </si>
  <si>
    <t>Költségvetési szerv megnevezése</t>
  </si>
  <si>
    <t>Száma</t>
  </si>
  <si>
    <t>I. Önkormányzatok működési bevételei</t>
  </si>
  <si>
    <t>Egyéb támogatás, kiegészítés</t>
  </si>
  <si>
    <t>Éves engedélyezett létszám előirányzat (fő)</t>
  </si>
  <si>
    <t>Közfoglalkoztatottak létszáma (fő)</t>
  </si>
  <si>
    <t>I. Intézményi működési bevételek (1.1.+…+1.8.)</t>
  </si>
  <si>
    <t>VI. Önkormányzati támogatás</t>
  </si>
  <si>
    <t>Önkormányzati hivatal</t>
  </si>
  <si>
    <t>Művelődés, sport</t>
  </si>
  <si>
    <t>----------------------------</t>
  </si>
  <si>
    <t>Költségvetési szerv I.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</si>
  <si>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</si>
  <si>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</si>
  <si>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</si>
  <si>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</si>
  <si>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</si>
  <si>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</si>
  <si>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</si>
  <si>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</si>
  <si>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</si>
  <si>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</si>
  <si>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</si>
  <si>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</si>
  <si>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</si>
  <si>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</si>
  <si>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</si>
  <si>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</si>
  <si>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</si>
  <si>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</si>
  <si>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</si>
  <si>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megnevezése</t>
  </si>
  <si>
    <t>7.1</t>
  </si>
  <si>
    <t>V. Költségvetési szervek finanszírozása</t>
  </si>
  <si>
    <t>KIADÁSOK ÖSSZESEN: (6+7)</t>
  </si>
  <si>
    <t>-</t>
  </si>
  <si>
    <t>IV. Közhatalmi bevételek</t>
  </si>
  <si>
    <t>*Az adósságot keletkeztető ügyletekhez történő hozzájárulás részletes szabályairól szóló 353/2011. (XII.31.) Korm. Rendelet 2.§ (1) bekezdése alapján.</t>
  </si>
  <si>
    <t>Általános forgalmi adó bevétel, visszatérülések</t>
  </si>
  <si>
    <t>II. Átengedett központi adók</t>
  </si>
  <si>
    <t>Vis maior támogatás</t>
  </si>
  <si>
    <t xml:space="preserve">   Társadalombiztosítás pénzügyi alapjából átvett pénzeszköz </t>
  </si>
  <si>
    <t xml:space="preserve">   Helyi, nemzetiségi önkormányzattól átvett pénzeszköz</t>
  </si>
  <si>
    <t xml:space="preserve">   Társulástól átvett pénzeszköz</t>
  </si>
  <si>
    <t xml:space="preserve">   EU támogatás</t>
  </si>
  <si>
    <t>V. Átvett pénzeszközök államháztartáson kívülről (7.1.+7.2.)</t>
  </si>
  <si>
    <t>Működési célú pénzeszközök átvétele államháztartáson kívülről</t>
  </si>
  <si>
    <t xml:space="preserve">Pénzügyi befektetésekből származó bevétel </t>
  </si>
  <si>
    <t>VII. Kölcsön visszatérülése</t>
  </si>
  <si>
    <t>VI. Felhalmozási célú bevételek (8.1+8.2+8.3.)</t>
  </si>
  <si>
    <t>Felhalmozási célú pénzeszközök átvétele államháztartáson kívülről</t>
  </si>
  <si>
    <t>VIII. Finanszírozási bevételek (11.1.+11.2.)</t>
  </si>
  <si>
    <t>Hiány belső finanszírozás bevételei (11.1.1.+….+11.1.5.)</t>
  </si>
  <si>
    <t xml:space="preserve">   Költségvetési maradvány igénybevétele </t>
  </si>
  <si>
    <t xml:space="preserve">   Vállalkozási maradvány igénybevétele </t>
  </si>
  <si>
    <t xml:space="preserve">   Betét visszavonásából származó bevétel</t>
  </si>
  <si>
    <t xml:space="preserve">   Értékpapír értékesítése</t>
  </si>
  <si>
    <t xml:space="preserve">   Egyéb belső finanszírozási bevétek</t>
  </si>
  <si>
    <t>Hiány külső finanszírozásának bevételei (11.2.1.+….+11.2.5.)</t>
  </si>
  <si>
    <t xml:space="preserve">   Hosszú lejáratú hitelek, kölcsönök felvétele </t>
  </si>
  <si>
    <t xml:space="preserve">   Likviditási célú hitelek, kölcsönök felvétele </t>
  </si>
  <si>
    <t xml:space="preserve">   Rövid lejáratú hitelek, kölcsönök felvétele</t>
  </si>
  <si>
    <t xml:space="preserve">   Értékpapírok kibocsátása </t>
  </si>
  <si>
    <t xml:space="preserve">   Egyéb külső finanszírozási bevételek</t>
  </si>
  <si>
    <t>KÖLTSÉGVETÉSI ÉS FINANSZÍROZÁSI BEVÉTELEK ÖSSZESEN: (10+11)</t>
  </si>
  <si>
    <t>IX. Függő, átfutó, kiegyenlítő bevételek</t>
  </si>
  <si>
    <t>BEVÉTELEK ÖSSZESEN: (12+13)</t>
  </si>
  <si>
    <t>11.1.1.</t>
  </si>
  <si>
    <t>11.1.2.</t>
  </si>
  <si>
    <t>11.1.3.</t>
  </si>
  <si>
    <t>11.1.4.</t>
  </si>
  <si>
    <t>11.1.5.</t>
  </si>
  <si>
    <t>11.2.1.</t>
  </si>
  <si>
    <t>11.2.2.</t>
  </si>
  <si>
    <t>11.2.3.</t>
  </si>
  <si>
    <t>11.2.4.</t>
  </si>
  <si>
    <t>11.2.5.</t>
  </si>
  <si>
    <t>2013. évi előirányzat</t>
  </si>
  <si>
    <t xml:space="preserve">   - Működési célú pénzeszköz átadás államháztartáson belülre</t>
  </si>
  <si>
    <t>Beruházások</t>
  </si>
  <si>
    <t xml:space="preserve"> Egyéb felhalmozási kiadások</t>
  </si>
  <si>
    <t>- EU-s forrásból finanszírozott támogatással megvalósuló  programok,  projektek önkormányzati
  hozzájárulásának kiadásai</t>
  </si>
  <si>
    <t>- EU-s forrásból finanszírozott támogatással megvalósuló programok, projektek kiadásai</t>
  </si>
  <si>
    <t>- Lakástámogatás</t>
  </si>
  <si>
    <t>- Lakásépítés</t>
  </si>
  <si>
    <t>IV. Kölcsön nyújtása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</si>
  <si>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</si>
  <si>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</si>
  <si>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</si>
  <si>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</si>
  <si>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</si>
  <si>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 xml:space="preserve">   Forgatási célú belföldi, külföldi értékpapírok vásárlása</t>
  </si>
  <si>
    <t xml:space="preserve">   Betét elhelyezése</t>
  </si>
  <si>
    <t xml:space="preserve">   Hitelek törlesztése</t>
  </si>
  <si>
    <t xml:space="preserve">   Befektetési célú belföldi, külföldi értékpapírok vásárlása</t>
  </si>
  <si>
    <t>KÖLTSÉGVETÉSI ÉS FINANSZÍROZÁSI KIADÁSOK ÖSSZESEN: (5+6)</t>
  </si>
  <si>
    <t>VI. Függő, átfutó, kiegyenlítő kiadások</t>
  </si>
  <si>
    <t>KIADÁSOK ÖSSZESEN: (7+8)</t>
  </si>
  <si>
    <t xml:space="preserve">KÜLSŐ FORRÁS BEVONÁSÁVAL – HITEL, KÖLCSÖN -  FINANSZÍROZHATÓ HIÁNY ÖSSZEGE </t>
  </si>
  <si>
    <t>Ezer forintban</t>
  </si>
  <si>
    <t>FINANSZÍROZÁSI BEVÉTELEK ÉS KIADÁSOK EGYENLEGE</t>
  </si>
  <si>
    <t>5. sz. táblázat</t>
  </si>
  <si>
    <t>Finanszírozási bevételek (1. melléklet 1. sz. táblázat 11. sor)</t>
  </si>
  <si>
    <t>1.1-ből: Működési célú finanszírozási bevételek (2.1. melléklet 2. sz. oszlop 22. sor)</t>
  </si>
  <si>
    <t xml:space="preserve">             Felhalmozási célú finanszírozási bevételek (2.2. melléklet 2. sz. oszlop 25. sor)</t>
  </si>
  <si>
    <t>Finanszírozási kiadások (1. melléklet 2. sz. táblázat 6. sor)</t>
  </si>
  <si>
    <t>1.2-ből: Működési célú finanszírozási kiadások (2.1. melléklet 4. sz. oszlop 22. sor)</t>
  </si>
  <si>
    <t xml:space="preserve">              Felhalmozási célú finanszírozási kiadások (2.2 .melléklet 4. sz. oszlop 25. sor)</t>
  </si>
  <si>
    <t>8.3.</t>
  </si>
  <si>
    <r>
      <t xml:space="preserve">II. Felhalmozási költségvetés kiadásai </t>
    </r>
    <r>
      <rPr>
        <sz val="8"/>
        <rFont val="Times New Roman CE"/>
        <family val="0"/>
      </rPr>
      <t>(2.1+…+2.3)</t>
    </r>
  </si>
  <si>
    <t>Egyéb felhalmozási kiadások</t>
  </si>
  <si>
    <t xml:space="preserve">               - Felhalmozási célú pénzeszköz átadás államháztartáson kívülre</t>
  </si>
  <si>
    <t xml:space="preserve">               - Pénzügyi befektetések kiadásai</t>
  </si>
  <si>
    <t>III. Tartalékok (3.1.+3.2.)</t>
  </si>
  <si>
    <t>2013. évi külső forrásból fedezhető összes hiány (1+2)</t>
  </si>
  <si>
    <t>Támogatások, kiegészítések (működési célú)</t>
  </si>
  <si>
    <t>Átvett pénzeszközök államháztartáson belülről</t>
  </si>
  <si>
    <t>Átvett pénzeszközök államháztartáson  kívülről</t>
  </si>
  <si>
    <t>Kölcsön visszatérülés  (működési célú)</t>
  </si>
  <si>
    <t>Egyéb bevételek</t>
  </si>
  <si>
    <t>Hiány belső finanszírozásának bevételei (15+…+18 )</t>
  </si>
  <si>
    <t xml:space="preserve">   Betét visszavonásából származó bevétel </t>
  </si>
  <si>
    <t xml:space="preserve">   Egyéb belső finanszírozási bevételek</t>
  </si>
  <si>
    <t xml:space="preserve">Hiány külső finanszírozásának bevételei (20+…+21) </t>
  </si>
  <si>
    <t xml:space="preserve">   Hitelek, kölcsönök felvétele</t>
  </si>
  <si>
    <t>Függő, átfutó, kiegyenlítő bevételek</t>
  </si>
  <si>
    <t>BEVÉTEL ÖSSZESEN (23+24)</t>
  </si>
  <si>
    <t>Költségvetési és finanszírozási bevételek összesen (13+22)</t>
  </si>
  <si>
    <t xml:space="preserve">Dologi kiadások </t>
  </si>
  <si>
    <t>Kölcsön törlesztése</t>
  </si>
  <si>
    <t>Költségvetési és finanszírozási kiadások összesen (13+22)</t>
  </si>
  <si>
    <t>Függő, átfutó, kiegyenlítő kiadások</t>
  </si>
  <si>
    <t>KIADÁSOK ÖSSZESEN (23+24)</t>
  </si>
  <si>
    <t>Tárgyévi  hiány:</t>
  </si>
  <si>
    <t>Tárgyévi  többlet:</t>
  </si>
  <si>
    <t>KÖLTSÉGVETÉSI ÉS FINANSZÍROZÁSI BEVÉTELEK ÖSSZESEN (10+11)</t>
  </si>
  <si>
    <t>BEVÉTELEK ÖSSZESEN (12+13)</t>
  </si>
  <si>
    <t>Hiány külső finanszírozásának bevételei (11.2.1.+…+11.2.5.)</t>
  </si>
  <si>
    <t>Hiány belső finanszírozás bevételei (11.1.1.+…+11.1.5.)</t>
  </si>
  <si>
    <t>Működési célú finanszírozási bevételek összesen (14+...+21)</t>
  </si>
  <si>
    <t>Működési célú finanszírozási kiadások összesen (14+...+21)</t>
  </si>
  <si>
    <t>Költségvetési kiadások összesen (1+...+12)</t>
  </si>
  <si>
    <t>Költségvetési bevételek összesen (1+...+12)</t>
  </si>
  <si>
    <t>Önkormányzatot megillető vagyoni ért. jog  értékesítése, hasznosítása</t>
  </si>
  <si>
    <t>Támogatások, kiegészítések (felhalmozási)</t>
  </si>
  <si>
    <t>Egyéb központi támogatások</t>
  </si>
  <si>
    <t>Átvett pénzeszköz államháztartáson  kívülről</t>
  </si>
  <si>
    <t>Kölcsön visszatérülés</t>
  </si>
  <si>
    <t>Átvett pénzeszköz államháztartáson belülről</t>
  </si>
  <si>
    <t xml:space="preserve">    - 5.-ből: EU támogatás</t>
  </si>
  <si>
    <t xml:space="preserve">   3.-ból:  - Felhalmozási célú pe. átadás államháztartáson belül</t>
  </si>
  <si>
    <t xml:space="preserve">               - Felhalmozási célú pe.átadás államháztartáson kívül</t>
  </si>
  <si>
    <t>- Pénzügyi befektetések kiadásai</t>
  </si>
  <si>
    <t>- EU-s forrásból megvalósuló  programok, projektek</t>
  </si>
  <si>
    <t>- Eu-s forrásból megvalósuló  programok, projektek
   önkormányzati hozzájárulásának kiadásai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</si>
  <si>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</si>
  <si>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</si>
  <si>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</si>
  <si>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</si>
  <si>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</si>
  <si>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</si>
  <si>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</si>
  <si>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</si>
  <si>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</si>
  <si>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</si>
  <si>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</si>
  <si>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</si>
  <si>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- ebből: EU támogatás</t>
  </si>
  <si>
    <t>Pénzügyi lízing tőkerész törlesztés kiadása</t>
  </si>
  <si>
    <t>Tárgyi eszközök és immateriális  javak értékesítése</t>
  </si>
  <si>
    <t>2015.</t>
  </si>
  <si>
    <t>2016.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</si>
  <si>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</si>
  <si>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</si>
  <si>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</si>
  <si>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</si>
  <si>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I/1. Közhatalmi bevételek (2.1. + …+ 2.4.)</t>
  </si>
  <si>
    <r>
      <t>IV</t>
    </r>
    <r>
      <rPr>
        <b/>
        <sz val="8"/>
        <rFont val="Times New Roman"/>
        <family val="1"/>
      </rPr>
      <t>. Átvett pénzeszközök államháztartáson belülről (6.1.+6.2.)</t>
    </r>
  </si>
  <si>
    <t>Működési támogatás államháztartáson belülről (6.1.1.+…+ 6.1.5.)</t>
  </si>
  <si>
    <t xml:space="preserve">   Egyéb működési támogatás államháztartáson belülről</t>
  </si>
  <si>
    <t>Felhalmozási támogatás államháztartáson belülről (6.2.1.+…+ 6.2.5.)</t>
  </si>
  <si>
    <t xml:space="preserve">   Egyéb felhalmozási támogatás államháztartáson belülről</t>
  </si>
  <si>
    <t>a 2.3-ból   - Felhalmozási célú pénzeszköz átadás államháztartáson belülre</t>
  </si>
  <si>
    <t>V. Finanszírozási kiadások (6.1+6.2.)</t>
  </si>
  <si>
    <t>Működési célú finanszírozási kiadások 6.1.1.+…+6.1.7.)</t>
  </si>
  <si>
    <t>Felhalmozási célú finanszírozási bevételek (6.2.1.+...+6.2.8.)</t>
  </si>
  <si>
    <t xml:space="preserve">   Pénzügyi lízing tőkerész törlesztés kiadása</t>
  </si>
  <si>
    <r>
      <t xml:space="preserve">2013. évi külső forrásból fedezhető működési hiány  </t>
    </r>
    <r>
      <rPr>
        <sz val="7"/>
        <rFont val="Times New Roman"/>
        <family val="1"/>
      </rPr>
      <t>(2.1. melléklet 3. oszlop 27. sor)</t>
    </r>
  </si>
  <si>
    <r>
      <t xml:space="preserve">2013. évi külső forrásból fedezhető felhalmozási hiány  </t>
    </r>
    <r>
      <rPr>
        <sz val="7"/>
        <rFont val="Times New Roman"/>
        <family val="1"/>
      </rPr>
      <t>(2.2. melléklet 3. oszlop 30. sor)</t>
    </r>
  </si>
  <si>
    <t xml:space="preserve"> Finanszírozási műveletek egyenlege (1.1-1.2.) +/-</t>
  </si>
  <si>
    <t>Működési célú finanszírozási kiadások 6.1.1.+….+6.1.7.)</t>
  </si>
  <si>
    <t>Felhalmozási célú finanszírozási bevételek (6.2.1.+…..6.2.8.)</t>
  </si>
  <si>
    <t>IV. Átvett pénzeszközök államháztartáson belülről (6.1.+…6.2.)</t>
  </si>
  <si>
    <r>
      <t>KÖLTSÉGVETÉSI BEVÉTELEK ÖSSZESEN (2+……+9</t>
    </r>
    <r>
      <rPr>
        <b/>
        <i/>
        <sz val="8"/>
        <rFont val="Times New Roman"/>
        <family val="1"/>
      </rPr>
      <t>)</t>
    </r>
  </si>
  <si>
    <t xml:space="preserve">     -  Működési célú pénzeszköz átadás államháztartáson belülre</t>
  </si>
  <si>
    <t xml:space="preserve">     - Működési támogatás átadás</t>
  </si>
  <si>
    <t>1. sz. melléklet Bevételek táblázat 3. oszlop 14 sora =</t>
  </si>
  <si>
    <t>1. sz. melléklet Kiadások táblázat 3. oszlop 9 sora =</t>
  </si>
  <si>
    <t>2013. évi előirányzat BEVÉTELEK</t>
  </si>
  <si>
    <t>2013. évi előirányzat KIADÁSOK</t>
  </si>
  <si>
    <t>Évek</t>
  </si>
  <si>
    <t>......................, 2013. .......................... hó ..... nap</t>
  </si>
  <si>
    <t xml:space="preserve">2/a. számú melléklet 3. oszlop 13. sor + 2/b. számú melléklet 3. oszlop 13. sor </t>
  </si>
  <si>
    <t xml:space="preserve">2/a. számú melléklet 3. oszlop 22. sor + 2/b. számú melléklet 3. oszlop 26. sor </t>
  </si>
  <si>
    <t xml:space="preserve">2/a. számú melléklet 3. oszlop 25. sor + 2/b. számú melléklet 3. oszlop 29. sor </t>
  </si>
  <si>
    <t xml:space="preserve">2/a. számú melléklet 5. oszlop 13. sor + 2/b. számú melléklet 5. oszlop 13. sor </t>
  </si>
  <si>
    <t xml:space="preserve">2/a. számú melléklet 5. oszlop 22. sor + 2/b. számú melléklet 5. oszlop 26. sor </t>
  </si>
  <si>
    <t xml:space="preserve">2/a. számú melléklet 5. oszlop 25. sor + 2/b. számú melléklet 5. oszlop 29. sor </t>
  </si>
  <si>
    <t>Költségvetési és finanszírozási bevételek összesen (13+26)</t>
  </si>
  <si>
    <t>BEVÉTEL ÖSSZESEN (27+28)</t>
  </si>
  <si>
    <t>Felhalmozási célú finanszírozási bevételek összesen (14+20)</t>
  </si>
  <si>
    <t>Felhalmozási célú finanszírozási kiadások összesen
(14+...+25)</t>
  </si>
  <si>
    <t>Költségvetési és finanszírozási kiadások összesen (13+26)</t>
  </si>
  <si>
    <t>KIADÁSOK ÖSSZESEN (27+28)</t>
  </si>
  <si>
    <t>Hajmáskér Község  Önkormányzata adósságot keletkeztető ügyletekből és kezességvállalásokból fennálló kötelezettségei</t>
  </si>
  <si>
    <t>Hajmáskér Község Önkormányzata saját bevételeinek részletezése az adósságot keletkeztető ügyletből származó tárgyévi fizetési kötelezettség megállapításához</t>
  </si>
  <si>
    <t>Hajmáskér Község  Önkormányzata 2013. évi adósságot keletkeztető fejlesztési céljai</t>
  </si>
  <si>
    <t>Informatikai eszköz beszerése ( igazgatás)</t>
  </si>
  <si>
    <t>Zrínyi út útépítés ( város, községg.)</t>
  </si>
  <si>
    <t>Öltöző építése ( város és községg.)</t>
  </si>
  <si>
    <t>Zrínyi út közvilágítás  ( város és községg.)</t>
  </si>
  <si>
    <t>2 db fűkasza beszerzése ( város és községg.)</t>
  </si>
  <si>
    <t>Számítógép beszerzés ( közös hivatal)</t>
  </si>
  <si>
    <t>Belterületi utak felújítása ( város és községg.)</t>
  </si>
  <si>
    <t>Boltíves épület felújítása ( város és községg.)</t>
  </si>
  <si>
    <t>Művelődési ház épületének felújítása (közművelődés)</t>
  </si>
  <si>
    <t>Köztemető vizesbokk felújítás és térkövezés ( város és községg.)</t>
  </si>
  <si>
    <t>Város és község gazdálkodás</t>
  </si>
  <si>
    <t>Lurkó Óvoda</t>
  </si>
  <si>
    <t>módosítás</t>
  </si>
  <si>
    <t>módosított előirányzat</t>
  </si>
  <si>
    <t>Eredeti előirányzat</t>
  </si>
  <si>
    <t>2013. évi módosított előirányzat</t>
  </si>
  <si>
    <t>új módosított előirányzat</t>
  </si>
  <si>
    <t>Alkalmazottak térítése, kártérítés</t>
  </si>
  <si>
    <t>5. melléklet                                                              "2.1. melléklet a 2/2013. (I.31.) önkormányzati rendelethez     "</t>
  </si>
  <si>
    <t xml:space="preserve">6. melléklet                                     "2.2. melléklet a 2/2013. (I.31.) önkormányzati rendelethez     </t>
  </si>
  <si>
    <t>"9. melléklet a 2/2013. (I.31.) önkormányzati rendelethez"</t>
  </si>
  <si>
    <t>8. melléklet</t>
  </si>
  <si>
    <t>"9.1 melléklet a 2/2013. (I.31.) önkormányzati rendelethez"</t>
  </si>
  <si>
    <t>9. melléklet</t>
  </si>
  <si>
    <t>"9.2 melléklet a 2/2013. (I.31.) önkormányzati rendelethez"</t>
  </si>
  <si>
    <t>10. melléklet</t>
  </si>
  <si>
    <t>"9.3 melléklet a 2/2013. (I.31.) önkormányzati rendelethez"</t>
  </si>
  <si>
    <t>11. melléklet</t>
  </si>
  <si>
    <t>Sivattyú beszerzés (város-községg)</t>
  </si>
  <si>
    <t xml:space="preserve"> Számítógépek (2 db) és szakmai gép beszerzése ( család- és nővédelem)</t>
  </si>
  <si>
    <t>9.4 melléklet a 2/2013. (I.31.) önkormányzati rendelethez</t>
  </si>
  <si>
    <t>9.5 melléklet a 2/2013. (I.31.) önkormányzati rendelethez</t>
  </si>
  <si>
    <t>10. melléklet a 2/2013. (I.31.) önkormányzati rendelethez</t>
  </si>
  <si>
    <t>11. melléklet a 2/2013. (I.31.)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</si>
</sst>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_-* #,##0.0\ _F_t_-;\-* #,##0.0\ _F_t_-;_-* &quot;-&quot;??\ _F_t_-;_-@_-"/>
  </numFmts>
  <fonts count="75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8"/>
      <name val="Times New Roman"/>
      <family val="1"/>
    </font>
    <font>
      <b/>
      <sz val="7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0" fillId="22" borderId="7" applyNumberFormat="0" applyFont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7" fillId="29" borderId="0" applyNumberFormat="0" applyBorder="0" applyAlignment="0" applyProtection="0"/>
    <xf numFmtId="0" fontId="68" fillId="30" borderId="8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7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73" fillId="32" borderId="0" applyNumberFormat="0" applyBorder="0" applyAlignment="0" applyProtection="0"/>
    <xf numFmtId="0" fontId="74" fillId="30" borderId="1" applyNumberFormat="0" applyAlignment="0" applyProtection="0"/>
    <xf numFmtId="9" fontId="0" fillId="0" borderId="0" applyFont="0" applyFill="0" applyBorder="0" applyAlignment="0" applyProtection="0"/>
  </cellStyleXfs>
  <cellXfs count="669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0" fontId="17" fillId="0" borderId="16" xfId="58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2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3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15" fillId="0" borderId="25" xfId="58" applyFont="1" applyFill="1" applyBorder="1" applyAlignment="1" applyProtection="1">
      <alignment horizontal="left" vertical="center" wrapText="1" indent="1"/>
      <protection/>
    </xf>
    <xf numFmtId="0" fontId="15" fillId="0" borderId="26" xfId="58" applyFont="1" applyFill="1" applyBorder="1" applyAlignment="1" applyProtection="1">
      <alignment horizontal="left" vertical="center" wrapText="1" indent="1"/>
      <protection/>
    </xf>
    <xf numFmtId="0" fontId="15" fillId="0" borderId="27" xfId="58" applyFont="1" applyFill="1" applyBorder="1" applyAlignment="1" applyProtection="1">
      <alignment horizontal="left" vertical="center" wrapText="1" indent="1"/>
      <protection/>
    </xf>
    <xf numFmtId="0" fontId="18" fillId="0" borderId="25" xfId="58" applyFont="1" applyFill="1" applyBorder="1" applyAlignment="1" applyProtection="1">
      <alignment horizontal="left" vertical="center" wrapText="1" indent="1"/>
      <protection/>
    </xf>
    <xf numFmtId="0" fontId="7" fillId="0" borderId="24" xfId="58" applyFont="1" applyFill="1" applyBorder="1" applyAlignment="1" applyProtection="1">
      <alignment horizontal="center" vertical="center" wrapText="1"/>
      <protection/>
    </xf>
    <xf numFmtId="0" fontId="7" fillId="0" borderId="25" xfId="58" applyFont="1" applyFill="1" applyBorder="1" applyAlignment="1" applyProtection="1">
      <alignment horizontal="center" vertical="center" wrapText="1"/>
      <protection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6" xfId="0" applyNumberFormat="1" applyFont="1" applyFill="1" applyBorder="1" applyAlignment="1" applyProtection="1">
      <alignment vertical="center" wrapText="1"/>
      <protection locked="0"/>
    </xf>
    <xf numFmtId="0" fontId="15" fillId="0" borderId="25" xfId="58" applyFont="1" applyFill="1" applyBorder="1" applyAlignment="1" applyProtection="1">
      <alignment vertical="center" wrapText="1"/>
      <protection/>
    </xf>
    <xf numFmtId="0" fontId="15" fillId="0" borderId="27" xfId="58" applyFont="1" applyFill="1" applyBorder="1" applyAlignment="1" applyProtection="1">
      <alignment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5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horizontal="center" vertical="center" wrapText="1"/>
      <protection/>
    </xf>
    <xf numFmtId="0" fontId="2" fillId="0" borderId="0" xfId="58" applyFill="1">
      <alignment/>
      <protection/>
    </xf>
    <xf numFmtId="0" fontId="7" fillId="0" borderId="28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Fill="1">
      <alignment/>
      <protection/>
    </xf>
    <xf numFmtId="0" fontId="19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8" xfId="0" applyNumberFormat="1" applyFont="1" applyFill="1" applyBorder="1" applyAlignment="1" applyProtection="1">
      <alignment horizontal="center"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5" fillId="0" borderId="12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30" xfId="0" applyNumberFormat="1" applyFont="1" applyFill="1" applyBorder="1" applyAlignment="1" applyProtection="1">
      <alignment vertical="center" wrapText="1"/>
      <protection/>
    </xf>
    <xf numFmtId="164" fontId="17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" fontId="17" fillId="0" borderId="16" xfId="0" applyNumberFormat="1" applyFont="1" applyFill="1" applyBorder="1" applyAlignment="1" applyProtection="1">
      <alignment vertical="center" wrapText="1"/>
      <protection locked="0"/>
    </xf>
    <xf numFmtId="164" fontId="17" fillId="0" borderId="31" xfId="0" applyNumberFormat="1" applyFont="1" applyFill="1" applyBorder="1" applyAlignment="1" applyProtection="1">
      <alignment vertical="center" wrapText="1"/>
      <protection/>
    </xf>
    <xf numFmtId="164" fontId="15" fillId="0" borderId="25" xfId="0" applyNumberFormat="1" applyFont="1" applyFill="1" applyBorder="1" applyAlignment="1" applyProtection="1">
      <alignment vertical="center" wrapText="1"/>
      <protection/>
    </xf>
    <xf numFmtId="164" fontId="15" fillId="0" borderId="28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30" xfId="0" applyNumberFormat="1" applyFont="1" applyFill="1" applyBorder="1" applyAlignment="1" applyProtection="1">
      <alignment vertical="center" wrapText="1"/>
      <protection/>
    </xf>
    <xf numFmtId="164" fontId="14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6" xfId="0" applyNumberFormat="1" applyFont="1" applyFill="1" applyBorder="1" applyAlignment="1" applyProtection="1">
      <alignment vertical="center" wrapText="1"/>
      <protection locked="0"/>
    </xf>
    <xf numFmtId="164" fontId="14" fillId="0" borderId="31" xfId="0" applyNumberFormat="1" applyFont="1" applyFill="1" applyBorder="1" applyAlignment="1" applyProtection="1">
      <alignment vertical="center" wrapText="1"/>
      <protection/>
    </xf>
    <xf numFmtId="164" fontId="7" fillId="0" borderId="28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>
      <alignment/>
    </xf>
    <xf numFmtId="3" fontId="17" fillId="0" borderId="14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21" xfId="0" applyNumberFormat="1" applyFont="1" applyFill="1" applyBorder="1" applyAlignment="1" applyProtection="1">
      <alignment vertical="center"/>
      <protection locked="0"/>
    </xf>
    <xf numFmtId="3" fontId="17" fillId="0" borderId="16" xfId="0" applyNumberFormat="1" applyFont="1" applyFill="1" applyBorder="1" applyAlignment="1" applyProtection="1">
      <alignment vertical="center"/>
      <protection locked="0"/>
    </xf>
    <xf numFmtId="49" fontId="17" fillId="0" borderId="18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5" fillId="33" borderId="25" xfId="0" applyNumberFormat="1" applyFont="1" applyFill="1" applyBorder="1" applyAlignment="1" applyProtection="1">
      <alignment vertical="center" wrapText="1"/>
      <protection/>
    </xf>
    <xf numFmtId="164" fontId="7" fillId="33" borderId="25" xfId="0" applyNumberFormat="1" applyFont="1" applyFill="1" applyBorder="1" applyAlignment="1" applyProtection="1">
      <alignment vertical="center" wrapText="1"/>
      <protection/>
    </xf>
    <xf numFmtId="3" fontId="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0" fontId="15" fillId="0" borderId="25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4" fontId="15" fillId="0" borderId="24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5" xfId="58" applyFont="1" applyFill="1" applyBorder="1" applyAlignment="1" applyProtection="1">
      <alignment horizontal="lef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35" xfId="0" applyFont="1" applyFill="1" applyBorder="1" applyAlignment="1" applyProtection="1">
      <alignment horizontal="right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6" xfId="58" applyFont="1" applyFill="1" applyBorder="1" applyAlignment="1" applyProtection="1">
      <alignment horizontal="left" vertical="center" wrapText="1" indent="6"/>
      <protection/>
    </xf>
    <xf numFmtId="0" fontId="17" fillId="0" borderId="33" xfId="58" applyFont="1" applyFill="1" applyBorder="1" applyAlignment="1" applyProtection="1">
      <alignment horizontal="left" vertical="center" wrapText="1" indent="6"/>
      <protection/>
    </xf>
    <xf numFmtId="0" fontId="30" fillId="0" borderId="0" xfId="0" applyFont="1" applyFill="1" applyAlignment="1">
      <alignment/>
    </xf>
    <xf numFmtId="0" fontId="31" fillId="0" borderId="0" xfId="0" applyFont="1" applyAlignment="1">
      <alignment/>
    </xf>
    <xf numFmtId="49" fontId="17" fillId="0" borderId="11" xfId="58" applyNumberFormat="1" applyFont="1" applyFill="1" applyBorder="1" applyAlignment="1" applyProtection="1">
      <alignment horizontal="left" vertical="center" wrapText="1" indent="1"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3" fillId="0" borderId="16" xfId="58" applyFont="1" applyFill="1" applyBorder="1" applyAlignment="1">
      <alignment horizontal="center" vertical="center" wrapText="1"/>
      <protection/>
    </xf>
    <xf numFmtId="0" fontId="0" fillId="0" borderId="20" xfId="58" applyFont="1" applyFill="1" applyBorder="1" applyAlignment="1">
      <alignment horizontal="center" vertical="center"/>
      <protection/>
    </xf>
    <xf numFmtId="0" fontId="0" fillId="0" borderId="24" xfId="58" applyFont="1" applyFill="1" applyBorder="1" applyAlignment="1">
      <alignment horizontal="center" vertical="center"/>
      <protection/>
    </xf>
    <xf numFmtId="0" fontId="0" fillId="0" borderId="25" xfId="58" applyFont="1" applyFill="1" applyBorder="1" applyAlignment="1">
      <alignment horizontal="center" vertical="center"/>
      <protection/>
    </xf>
    <xf numFmtId="0" fontId="0" fillId="0" borderId="28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21" xfId="58" applyFont="1" applyFill="1" applyBorder="1" applyAlignment="1">
      <alignment horizontal="center" vertical="center"/>
      <protection/>
    </xf>
    <xf numFmtId="0" fontId="3" fillId="0" borderId="25" xfId="58" applyFont="1" applyFill="1" applyBorder="1">
      <alignment/>
      <protection/>
    </xf>
    <xf numFmtId="166" fontId="0" fillId="0" borderId="32" xfId="40" applyNumberFormat="1" applyFont="1" applyFill="1" applyBorder="1" applyAlignment="1">
      <alignment/>
    </xf>
    <xf numFmtId="166" fontId="0" fillId="0" borderId="30" xfId="40" applyNumberFormat="1" applyFont="1" applyFill="1" applyBorder="1" applyAlignment="1">
      <alignment/>
    </xf>
    <xf numFmtId="166" fontId="0" fillId="0" borderId="25" xfId="58" applyNumberFormat="1" applyFont="1" applyFill="1" applyBorder="1">
      <alignment/>
      <protection/>
    </xf>
    <xf numFmtId="166" fontId="0" fillId="0" borderId="28" xfId="58" applyNumberFormat="1" applyFont="1" applyFill="1" applyBorder="1">
      <alignment/>
      <protection/>
    </xf>
    <xf numFmtId="0" fontId="18" fillId="0" borderId="0" xfId="0" applyFont="1" applyFill="1" applyBorder="1" applyAlignment="1" applyProtection="1">
      <alignment horizontal="right"/>
      <protection/>
    </xf>
    <xf numFmtId="49" fontId="17" fillId="0" borderId="13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4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33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25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0" fontId="29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3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6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49" fontId="17" fillId="0" borderId="25" xfId="58" applyNumberFormat="1" applyFont="1" applyFill="1" applyBorder="1" applyAlignment="1" applyProtection="1">
      <alignment horizontal="left" vertical="center" wrapText="1" indent="1"/>
      <protection/>
    </xf>
    <xf numFmtId="0" fontId="0" fillId="0" borderId="13" xfId="58" applyFont="1" applyFill="1" applyBorder="1" applyProtection="1">
      <alignment/>
      <protection locked="0"/>
    </xf>
    <xf numFmtId="166" fontId="0" fillId="0" borderId="13" xfId="40" applyNumberFormat="1" applyFont="1" applyFill="1" applyBorder="1" applyAlignment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0" fillId="0" borderId="16" xfId="58" applyFont="1" applyFill="1" applyBorder="1" applyProtection="1">
      <alignment/>
      <protection locked="0"/>
    </xf>
    <xf numFmtId="166" fontId="0" fillId="0" borderId="16" xfId="40" applyNumberFormat="1" applyFont="1" applyFill="1" applyBorder="1" applyAlignment="1" applyProtection="1">
      <alignment/>
      <protection locked="0"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14" xfId="58" applyFont="1" applyFill="1" applyBorder="1" applyAlignment="1" applyProtection="1">
      <alignment horizontal="center" vertical="center" wrapText="1"/>
      <protection/>
    </xf>
    <xf numFmtId="0" fontId="15" fillId="0" borderId="36" xfId="58" applyFont="1" applyFill="1" applyBorder="1" applyAlignment="1" applyProtection="1">
      <alignment horizontal="center" vertical="center" wrapText="1"/>
      <protection/>
    </xf>
    <xf numFmtId="0" fontId="17" fillId="0" borderId="24" xfId="58" applyFont="1" applyFill="1" applyBorder="1" applyAlignment="1" applyProtection="1">
      <alignment horizontal="center" vertical="center"/>
      <protection/>
    </xf>
    <xf numFmtId="0" fontId="17" fillId="0" borderId="25" xfId="58" applyFont="1" applyFill="1" applyBorder="1" applyAlignment="1" applyProtection="1">
      <alignment horizontal="center" vertical="center"/>
      <protection/>
    </xf>
    <xf numFmtId="0" fontId="17" fillId="0" borderId="28" xfId="58" applyFont="1" applyFill="1" applyBorder="1" applyAlignment="1" applyProtection="1">
      <alignment horizontal="center" vertical="center"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18" xfId="58" applyFont="1" applyFill="1" applyBorder="1" applyAlignment="1" applyProtection="1">
      <alignment horizontal="center" vertical="center"/>
      <protection/>
    </xf>
    <xf numFmtId="0" fontId="17" fillId="0" borderId="21" xfId="58" applyFont="1" applyFill="1" applyBorder="1" applyAlignment="1" applyProtection="1">
      <alignment horizontal="center" vertical="center"/>
      <protection/>
    </xf>
    <xf numFmtId="166" fontId="15" fillId="0" borderId="28" xfId="40" applyNumberFormat="1" applyFont="1" applyFill="1" applyBorder="1" applyAlignment="1" applyProtection="1">
      <alignment/>
      <protection/>
    </xf>
    <xf numFmtId="166" fontId="17" fillId="0" borderId="36" xfId="40" applyNumberFormat="1" applyFont="1" applyFill="1" applyBorder="1" applyAlignment="1" applyProtection="1">
      <alignment/>
      <protection locked="0"/>
    </xf>
    <xf numFmtId="166" fontId="17" fillId="0" borderId="30" xfId="40" applyNumberFormat="1" applyFont="1" applyFill="1" applyBorder="1" applyAlignment="1" applyProtection="1">
      <alignment/>
      <protection locked="0"/>
    </xf>
    <xf numFmtId="166" fontId="17" fillId="0" borderId="31" xfId="40" applyNumberFormat="1" applyFont="1" applyFill="1" applyBorder="1" applyAlignment="1" applyProtection="1">
      <alignment/>
      <protection locked="0"/>
    </xf>
    <xf numFmtId="166" fontId="17" fillId="0" borderId="28" xfId="40" applyNumberFormat="1" applyFont="1" applyFill="1" applyBorder="1" applyAlignment="1" applyProtection="1">
      <alignment/>
      <protection/>
    </xf>
    <xf numFmtId="0" fontId="17" fillId="0" borderId="14" xfId="58" applyFont="1" applyFill="1" applyBorder="1" applyProtection="1">
      <alignment/>
      <protection locked="0"/>
    </xf>
    <xf numFmtId="0" fontId="17" fillId="0" borderId="11" xfId="58" applyFont="1" applyFill="1" applyBorder="1" applyProtection="1">
      <alignment/>
      <protection locked="0"/>
    </xf>
    <xf numFmtId="0" fontId="17" fillId="0" borderId="16" xfId="58" applyFont="1" applyFill="1" applyBorder="1" applyProtection="1">
      <alignment/>
      <protection locked="0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4" xfId="0" applyNumberFormat="1" applyFont="1" applyFill="1" applyBorder="1" applyAlignment="1" applyProtection="1">
      <alignment horizontal="center" vertical="center" wrapText="1"/>
      <protection/>
    </xf>
    <xf numFmtId="164" fontId="7" fillId="0" borderId="25" xfId="0" applyNumberFormat="1" applyFont="1" applyFill="1" applyBorder="1" applyAlignment="1" applyProtection="1">
      <alignment horizontal="center" vertical="center" wrapText="1"/>
      <protection/>
    </xf>
    <xf numFmtId="164" fontId="7" fillId="0" borderId="24" xfId="0" applyNumberFormat="1" applyFont="1" applyFill="1" applyBorder="1" applyAlignment="1" applyProtection="1">
      <alignment horizontal="left" vertical="center" wrapText="1"/>
      <protection/>
    </xf>
    <xf numFmtId="164" fontId="7" fillId="0" borderId="25" xfId="0" applyNumberFormat="1" applyFont="1" applyFill="1" applyBorder="1" applyAlignment="1" applyProtection="1">
      <alignment vertical="center" wrapText="1"/>
      <protection/>
    </xf>
    <xf numFmtId="0" fontId="7" fillId="0" borderId="24" xfId="0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28" xfId="0" applyFont="1" applyFill="1" applyBorder="1" applyAlignment="1" applyProtection="1">
      <alignment horizontal="center" vertical="center" wrapText="1"/>
      <protection/>
    </xf>
    <xf numFmtId="0" fontId="17" fillId="0" borderId="13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6" xfId="0" applyFont="1" applyFill="1" applyBorder="1" applyAlignment="1" applyProtection="1">
      <alignment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37" xfId="0" applyFont="1" applyFill="1" applyBorder="1" applyAlignment="1" applyProtection="1">
      <alignment horizontal="center" vertical="center"/>
      <protection/>
    </xf>
    <xf numFmtId="49" fontId="17" fillId="0" borderId="22" xfId="0" applyNumberFormat="1" applyFont="1" applyFill="1" applyBorder="1" applyAlignment="1" applyProtection="1">
      <alignment vertical="center"/>
      <protection/>
    </xf>
    <xf numFmtId="3" fontId="17" fillId="0" borderId="36" xfId="0" applyNumberFormat="1" applyFont="1" applyFill="1" applyBorder="1" applyAlignment="1" applyProtection="1">
      <alignment vertical="center"/>
      <protection/>
    </xf>
    <xf numFmtId="49" fontId="23" fillId="0" borderId="18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30" xfId="0" applyNumberFormat="1" applyFont="1" applyFill="1" applyBorder="1" applyAlignment="1" applyProtection="1">
      <alignment vertical="center"/>
      <protection/>
    </xf>
    <xf numFmtId="49" fontId="17" fillId="0" borderId="18" xfId="0" applyNumberFormat="1" applyFont="1" applyFill="1" applyBorder="1" applyAlignment="1" applyProtection="1">
      <alignment vertical="center"/>
      <protection/>
    </xf>
    <xf numFmtId="3" fontId="17" fillId="0" borderId="30" xfId="0" applyNumberFormat="1" applyFont="1" applyFill="1" applyBorder="1" applyAlignment="1" applyProtection="1">
      <alignment vertical="center"/>
      <protection/>
    </xf>
    <xf numFmtId="49" fontId="7" fillId="0" borderId="24" xfId="0" applyNumberFormat="1" applyFont="1" applyFill="1" applyBorder="1" applyAlignment="1" applyProtection="1">
      <alignment vertical="center"/>
      <protection/>
    </xf>
    <xf numFmtId="3" fontId="17" fillId="0" borderId="25" xfId="0" applyNumberFormat="1" applyFont="1" applyFill="1" applyBorder="1" applyAlignment="1" applyProtection="1">
      <alignment vertical="center"/>
      <protection/>
    </xf>
    <xf numFmtId="3" fontId="17" fillId="0" borderId="28" xfId="0" applyNumberFormat="1" applyFont="1" applyFill="1" applyBorder="1" applyAlignment="1" applyProtection="1">
      <alignment vertical="center"/>
      <protection/>
    </xf>
    <xf numFmtId="49" fontId="17" fillId="0" borderId="18" xfId="0" applyNumberFormat="1" applyFont="1" applyFill="1" applyBorder="1" applyAlignment="1" applyProtection="1">
      <alignment horizontal="left" vertical="center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38" xfId="0" applyFont="1" applyFill="1" applyBorder="1" applyAlignment="1" applyProtection="1">
      <alignment vertical="center"/>
      <protection/>
    </xf>
    <xf numFmtId="0" fontId="7" fillId="0" borderId="39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0" fontId="7" fillId="0" borderId="37" xfId="0" applyFont="1" applyFill="1" applyBorder="1" applyAlignment="1" applyProtection="1">
      <alignment horizontal="center" vertical="center" wrapText="1"/>
      <protection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164" fontId="7" fillId="0" borderId="42" xfId="0" applyNumberFormat="1" applyFont="1" applyFill="1" applyBorder="1" applyAlignment="1" applyProtection="1">
      <alignment horizontal="center" vertical="center" wrapText="1"/>
      <protection/>
    </xf>
    <xf numFmtId="0" fontId="18" fillId="0" borderId="25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left" vertical="center" wrapText="1" indent="1"/>
      <protection/>
    </xf>
    <xf numFmtId="0" fontId="15" fillId="0" borderId="18" xfId="0" applyFont="1" applyFill="1" applyBorder="1" applyAlignment="1" applyProtection="1">
      <alignment horizontal="center" vertical="center" wrapText="1"/>
      <protection/>
    </xf>
    <xf numFmtId="49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17" xfId="0" applyFont="1" applyFill="1" applyBorder="1" applyAlignment="1" applyProtection="1">
      <alignment horizontal="center" vertical="center" wrapText="1"/>
      <protection/>
    </xf>
    <xf numFmtId="0" fontId="15" fillId="0" borderId="21" xfId="0" applyFont="1" applyFill="1" applyBorder="1" applyAlignment="1" applyProtection="1">
      <alignment horizontal="center" vertical="center" wrapText="1"/>
      <protection/>
    </xf>
    <xf numFmtId="49" fontId="17" fillId="0" borderId="16" xfId="0" applyNumberFormat="1" applyFont="1" applyFill="1" applyBorder="1" applyAlignment="1" applyProtection="1">
      <alignment horizontal="center" vertical="center" wrapText="1"/>
      <protection/>
    </xf>
    <xf numFmtId="49" fontId="17" fillId="0" borderId="25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7" fillId="0" borderId="25" xfId="0" applyFont="1" applyFill="1" applyBorder="1" applyAlignment="1" applyProtection="1">
      <alignment horizontal="center" vertical="center" wrapText="1"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18" fillId="0" borderId="27" xfId="0" applyFont="1" applyFill="1" applyBorder="1" applyAlignment="1" applyProtection="1">
      <alignment horizontal="center" vertical="center" wrapText="1"/>
      <protection/>
    </xf>
    <xf numFmtId="0" fontId="22" fillId="0" borderId="24" xfId="0" applyFont="1" applyBorder="1" applyAlignment="1" applyProtection="1">
      <alignment horizontal="center" vertical="center" wrapText="1"/>
      <protection/>
    </xf>
    <xf numFmtId="0" fontId="26" fillId="0" borderId="43" xfId="0" applyFont="1" applyBorder="1" applyAlignment="1" applyProtection="1">
      <alignment horizontal="center" wrapText="1"/>
      <protection/>
    </xf>
    <xf numFmtId="0" fontId="27" fillId="0" borderId="43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44" xfId="0" applyFont="1" applyFill="1" applyBorder="1" applyAlignment="1" applyProtection="1">
      <alignment horizontal="center" vertical="center" wrapText="1"/>
      <protection/>
    </xf>
    <xf numFmtId="0" fontId="15" fillId="0" borderId="45" xfId="0" applyFont="1" applyFill="1" applyBorder="1" applyAlignment="1" applyProtection="1">
      <alignment horizontal="center" vertical="center" wrapText="1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18" xfId="0" applyFont="1" applyFill="1" applyBorder="1" applyAlignment="1" applyProtection="1">
      <alignment horizontal="center" vertical="center" wrapText="1"/>
      <protection/>
    </xf>
    <xf numFmtId="0" fontId="15" fillId="0" borderId="21" xfId="0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4" xfId="0" applyFont="1" applyFill="1" applyBorder="1" applyAlignment="1" applyProtection="1">
      <alignment horizontal="left" vertical="center"/>
      <protection/>
    </xf>
    <xf numFmtId="0" fontId="0" fillId="0" borderId="45" xfId="0" applyFont="1" applyFill="1" applyBorder="1" applyAlignment="1" applyProtection="1">
      <alignment vertical="center" wrapText="1"/>
      <protection/>
    </xf>
    <xf numFmtId="0" fontId="3" fillId="0" borderId="43" xfId="0" applyFont="1" applyFill="1" applyBorder="1" applyAlignment="1" applyProtection="1">
      <alignment vertical="center" wrapText="1"/>
      <protection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33" xfId="0" applyFont="1" applyFill="1" applyBorder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4" fillId="0" borderId="0" xfId="0" applyNumberFormat="1" applyFont="1" applyFill="1" applyAlignment="1" applyProtection="1">
      <alignment vertical="center" wrapText="1"/>
      <protection locked="0"/>
    </xf>
    <xf numFmtId="49" fontId="7" fillId="0" borderId="36" xfId="0" applyNumberFormat="1" applyFont="1" applyFill="1" applyBorder="1" applyAlignment="1" applyProtection="1">
      <alignment horizontal="right" vertical="center"/>
      <protection locked="0"/>
    </xf>
    <xf numFmtId="0" fontId="7" fillId="0" borderId="33" xfId="0" applyFont="1" applyFill="1" applyBorder="1" applyAlignment="1" applyProtection="1" quotePrefix="1">
      <alignment horizontal="center" vertical="center"/>
      <protection locked="0"/>
    </xf>
    <xf numFmtId="49" fontId="7" fillId="0" borderId="46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/>
      <protection/>
    </xf>
    <xf numFmtId="0" fontId="17" fillId="0" borderId="20" xfId="0" applyFont="1" applyFill="1" applyBorder="1" applyAlignment="1" applyProtection="1">
      <alignment horizontal="center" vertical="center"/>
      <protection/>
    </xf>
    <xf numFmtId="164" fontId="15" fillId="0" borderId="32" xfId="0" applyNumberFormat="1" applyFont="1" applyFill="1" applyBorder="1" applyAlignment="1" applyProtection="1">
      <alignment vertical="center"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0" xfId="0" applyNumberFormat="1" applyFont="1" applyFill="1" applyBorder="1" applyAlignment="1" applyProtection="1">
      <alignment vertical="center"/>
      <protection/>
    </xf>
    <xf numFmtId="0" fontId="17" fillId="0" borderId="21" xfId="0" applyFont="1" applyFill="1" applyBorder="1" applyAlignment="1" applyProtection="1">
      <alignment horizontal="center" vertical="center"/>
      <protection/>
    </xf>
    <xf numFmtId="0" fontId="17" fillId="0" borderId="16" xfId="0" applyFont="1" applyFill="1" applyBorder="1" applyAlignment="1" applyProtection="1">
      <alignment vertical="center" wrapText="1"/>
      <protection/>
    </xf>
    <xf numFmtId="164" fontId="15" fillId="0" borderId="31" xfId="0" applyNumberFormat="1" applyFont="1" applyFill="1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7" fillId="0" borderId="25" xfId="0" applyFont="1" applyFill="1" applyBorder="1" applyAlignment="1" applyProtection="1">
      <alignment vertical="center" wrapText="1"/>
      <protection/>
    </xf>
    <xf numFmtId="164" fontId="15" fillId="0" borderId="25" xfId="0" applyNumberFormat="1" applyFont="1" applyFill="1" applyBorder="1" applyAlignment="1" applyProtection="1">
      <alignment vertical="center"/>
      <protection/>
    </xf>
    <xf numFmtId="164" fontId="15" fillId="0" borderId="28" xfId="0" applyNumberFormat="1" applyFont="1" applyFill="1" applyBorder="1" applyAlignment="1" applyProtection="1">
      <alignment vertical="center"/>
      <protection/>
    </xf>
    <xf numFmtId="0" fontId="0" fillId="0" borderId="47" xfId="0" applyFill="1" applyBorder="1" applyAlignment="1" applyProtection="1">
      <alignment/>
      <protection/>
    </xf>
    <xf numFmtId="0" fontId="5" fillId="0" borderId="47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23" fillId="0" borderId="48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44" xfId="58" applyFont="1" applyFill="1" applyBorder="1" applyAlignment="1" applyProtection="1">
      <alignment horizontal="left" vertical="center" wrapText="1" indent="1"/>
      <protection/>
    </xf>
    <xf numFmtId="49" fontId="17" fillId="0" borderId="4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5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40" xfId="58" applyNumberFormat="1" applyFont="1" applyFill="1" applyBorder="1" applyAlignment="1" applyProtection="1">
      <alignment horizontal="left" vertical="center" wrapText="1" indent="1"/>
      <protection/>
    </xf>
    <xf numFmtId="0" fontId="15" fillId="0" borderId="17" xfId="58" applyFont="1" applyFill="1" applyBorder="1" applyAlignment="1" applyProtection="1">
      <alignment horizontal="left" vertical="center" wrapText="1" indent="1"/>
      <protection/>
    </xf>
    <xf numFmtId="0" fontId="18" fillId="0" borderId="10" xfId="58" applyFont="1" applyFill="1" applyBorder="1" applyAlignment="1" applyProtection="1">
      <alignment horizontal="left" vertical="center" wrapText="1" indent="1"/>
      <protection/>
    </xf>
    <xf numFmtId="0" fontId="2" fillId="0" borderId="0" xfId="58" applyFill="1" applyAlignment="1">
      <alignment horizontal="left" vertical="center" indent="1"/>
      <protection/>
    </xf>
    <xf numFmtId="0" fontId="22" fillId="0" borderId="25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32" fillId="0" borderId="11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indent="1"/>
      <protection/>
    </xf>
    <xf numFmtId="0" fontId="21" fillId="0" borderId="33" xfId="0" applyFont="1" applyBorder="1" applyAlignment="1" applyProtection="1">
      <alignment horizontal="left" vertical="center" indent="1"/>
      <protection/>
    </xf>
    <xf numFmtId="0" fontId="22" fillId="0" borderId="24" xfId="0" applyFont="1" applyBorder="1" applyAlignment="1" applyProtection="1">
      <alignment horizontal="left" vertical="center" wrapText="1" indent="1"/>
      <protection/>
    </xf>
    <xf numFmtId="49" fontId="21" fillId="0" borderId="18" xfId="0" applyNumberFormat="1" applyFont="1" applyBorder="1" applyAlignment="1" applyProtection="1">
      <alignment horizontal="left" vertical="center" wrapText="1" indent="2"/>
      <protection/>
    </xf>
    <xf numFmtId="49" fontId="22" fillId="0" borderId="18" xfId="0" applyNumberFormat="1" applyFont="1" applyBorder="1" applyAlignment="1" applyProtection="1">
      <alignment horizontal="left" vertical="center" wrapText="1" indent="1"/>
      <protection/>
    </xf>
    <xf numFmtId="49" fontId="21" fillId="0" borderId="23" xfId="0" applyNumberFormat="1" applyFont="1" applyBorder="1" applyAlignment="1" applyProtection="1">
      <alignment horizontal="left" vertical="center" wrapText="1" indent="2"/>
      <protection/>
    </xf>
    <xf numFmtId="0" fontId="21" fillId="0" borderId="33" xfId="0" applyFont="1" applyBorder="1" applyAlignment="1" applyProtection="1">
      <alignment horizontal="left" vertical="center" wrapText="1" indent="1"/>
      <protection/>
    </xf>
    <xf numFmtId="0" fontId="20" fillId="0" borderId="24" xfId="0" applyFont="1" applyBorder="1" applyAlignment="1" applyProtection="1">
      <alignment horizontal="left" vertical="center" wrapText="1" indent="1"/>
      <protection/>
    </xf>
    <xf numFmtId="0" fontId="28" fillId="0" borderId="19" xfId="0" applyFont="1" applyBorder="1" applyAlignment="1" applyProtection="1">
      <alignment horizontal="left" vertical="center" wrapText="1" indent="1"/>
      <protection/>
    </xf>
    <xf numFmtId="49" fontId="22" fillId="0" borderId="24" xfId="0" applyNumberFormat="1" applyFont="1" applyBorder="1" applyAlignment="1" applyProtection="1">
      <alignment horizontal="left" vertical="center" wrapText="1" indent="1"/>
      <protection/>
    </xf>
    <xf numFmtId="49" fontId="21" fillId="0" borderId="20" xfId="0" applyNumberFormat="1" applyFont="1" applyBorder="1" applyAlignment="1" applyProtection="1">
      <alignment horizontal="left" vertical="center" wrapText="1" indent="2"/>
      <protection/>
    </xf>
    <xf numFmtId="0" fontId="21" fillId="0" borderId="13" xfId="0" applyFont="1" applyBorder="1" applyAlignment="1" applyProtection="1">
      <alignment horizontal="left" vertical="center" wrapText="1" indent="1"/>
      <protection/>
    </xf>
    <xf numFmtId="49" fontId="21" fillId="0" borderId="21" xfId="0" applyNumberFormat="1" applyFont="1" applyBorder="1" applyAlignment="1" applyProtection="1">
      <alignment horizontal="left" vertical="center" wrapText="1" indent="2"/>
      <protection/>
    </xf>
    <xf numFmtId="0" fontId="21" fillId="0" borderId="16" xfId="0" applyFont="1" applyBorder="1" applyAlignment="1" applyProtection="1">
      <alignment horizontal="left" vertical="center" wrapText="1" indent="1"/>
      <protection/>
    </xf>
    <xf numFmtId="0" fontId="22" fillId="0" borderId="19" xfId="0" applyFont="1" applyBorder="1" applyAlignment="1" applyProtection="1">
      <alignment horizontal="left" vertical="center" wrapText="1" indent="1"/>
      <protection/>
    </xf>
    <xf numFmtId="0" fontId="33" fillId="0" borderId="25" xfId="0" applyFont="1" applyBorder="1" applyAlignment="1" applyProtection="1">
      <alignment horizontal="left" vertical="center" wrapText="1" indent="1"/>
      <protection/>
    </xf>
    <xf numFmtId="49" fontId="21" fillId="0" borderId="24" xfId="0" applyNumberFormat="1" applyFont="1" applyBorder="1" applyAlignment="1" applyProtection="1">
      <alignment horizontal="left" vertical="center" wrapText="1" indent="1"/>
      <protection/>
    </xf>
    <xf numFmtId="49" fontId="32" fillId="0" borderId="24" xfId="0" applyNumberFormat="1" applyFont="1" applyBorder="1" applyAlignment="1" applyProtection="1">
      <alignment horizontal="left" vertical="center" wrapText="1" indent="1"/>
      <protection/>
    </xf>
    <xf numFmtId="164" fontId="15" fillId="0" borderId="37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23" fillId="0" borderId="32" xfId="58" applyNumberFormat="1" applyFont="1" applyFill="1" applyBorder="1" applyAlignment="1" applyProtection="1">
      <alignment horizontal="right" vertical="center" wrapText="1" indent="1"/>
      <protection/>
    </xf>
    <xf numFmtId="164" fontId="23" fillId="0" borderId="3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34" xfId="58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34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8" xfId="0" applyNumberFormat="1" applyFont="1" applyBorder="1" applyAlignment="1" applyProtection="1">
      <alignment horizontal="right" vertical="center" wrapText="1" indent="1"/>
      <protection/>
    </xf>
    <xf numFmtId="0" fontId="20" fillId="0" borderId="28" xfId="0" applyFont="1" applyBorder="1" applyAlignment="1" applyProtection="1" quotePrefix="1">
      <alignment horizontal="right" vertical="center" wrapText="1" indent="1"/>
      <protection locked="0"/>
    </xf>
    <xf numFmtId="164" fontId="15" fillId="0" borderId="52" xfId="58" applyNumberFormat="1" applyFont="1" applyFill="1" applyBorder="1" applyAlignment="1" applyProtection="1">
      <alignment horizontal="right" vertical="center" wrapText="1" indent="1"/>
      <protection/>
    </xf>
    <xf numFmtId="0" fontId="21" fillId="0" borderId="28" xfId="0" applyFont="1" applyBorder="1" applyAlignment="1" applyProtection="1">
      <alignment horizontal="right" vertical="center" wrapText="1" indent="1"/>
      <protection/>
    </xf>
    <xf numFmtId="0" fontId="5" fillId="0" borderId="35" xfId="0" applyFont="1" applyFill="1" applyBorder="1" applyAlignment="1" applyProtection="1">
      <alignment horizontal="right" vertical="center"/>
      <protection/>
    </xf>
    <xf numFmtId="164" fontId="15" fillId="0" borderId="29" xfId="58" applyNumberFormat="1" applyFont="1" applyFill="1" applyBorder="1" applyAlignment="1" applyProtection="1" quotePrefix="1">
      <alignment horizontal="right" vertical="center" wrapText="1" indent="1"/>
      <protection locked="0"/>
    </xf>
    <xf numFmtId="164" fontId="7" fillId="0" borderId="28" xfId="58" applyNumberFormat="1" applyFont="1" applyFill="1" applyBorder="1" applyAlignment="1" applyProtection="1">
      <alignment horizontal="right" vertical="center" wrapText="1" indent="1"/>
      <protection/>
    </xf>
    <xf numFmtId="0" fontId="21" fillId="0" borderId="32" xfId="0" applyFont="1" applyBorder="1" applyAlignment="1" applyProtection="1">
      <alignment horizontal="right" vertical="center" wrapText="1" indent="1"/>
      <protection locked="0"/>
    </xf>
    <xf numFmtId="0" fontId="21" fillId="0" borderId="30" xfId="0" applyFont="1" applyBorder="1" applyAlignment="1" applyProtection="1">
      <alignment horizontal="right" vertical="center" wrapText="1" indent="1"/>
      <protection locked="0"/>
    </xf>
    <xf numFmtId="0" fontId="21" fillId="0" borderId="31" xfId="0" applyFont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Border="1" applyAlignment="1" applyProtection="1">
      <alignment horizontal="right" vertical="center"/>
      <protection/>
    </xf>
    <xf numFmtId="0" fontId="2" fillId="0" borderId="0" xfId="58" applyFill="1" applyAlignment="1">
      <alignment/>
      <protection/>
    </xf>
    <xf numFmtId="164" fontId="17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4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5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8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54" xfId="0" applyNumberFormat="1" applyFont="1" applyFill="1" applyBorder="1" applyAlignment="1" applyProtection="1">
      <alignment horizontal="center" vertical="center" wrapText="1"/>
      <protection/>
    </xf>
    <xf numFmtId="164" fontId="15" fillId="0" borderId="24" xfId="0" applyNumberFormat="1" applyFont="1" applyFill="1" applyBorder="1" applyAlignment="1" applyProtection="1">
      <alignment horizontal="center" vertical="center" wrapText="1"/>
      <protection/>
    </xf>
    <xf numFmtId="164" fontId="15" fillId="0" borderId="25" xfId="0" applyNumberFormat="1" applyFont="1" applyFill="1" applyBorder="1" applyAlignment="1" applyProtection="1">
      <alignment horizontal="center" vertical="center" wrapText="1"/>
      <protection/>
    </xf>
    <xf numFmtId="164" fontId="15" fillId="0" borderId="28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55" xfId="0" applyNumberFormat="1" applyFill="1" applyBorder="1" applyAlignment="1" applyProtection="1">
      <alignment horizontal="left" vertical="center" wrapText="1" indent="1"/>
      <protection/>
    </xf>
    <xf numFmtId="164" fontId="17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6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5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6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7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9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8" xfId="0" applyNumberFormat="1" applyFont="1" applyFill="1" applyBorder="1" applyAlignment="1" applyProtection="1" quotePrefix="1">
      <alignment horizontal="left" vertical="center" wrapText="1" indent="6"/>
      <protection/>
    </xf>
    <xf numFmtId="164" fontId="17" fillId="0" borderId="18" xfId="0" applyNumberFormat="1" applyFont="1" applyFill="1" applyBorder="1" applyAlignment="1" applyProtection="1" quotePrefix="1">
      <alignment horizontal="left" vertical="center" wrapText="1" indent="6"/>
      <protection/>
    </xf>
    <xf numFmtId="164" fontId="17" fillId="0" borderId="18" xfId="0" applyNumberFormat="1" applyFont="1" applyFill="1" applyBorder="1" applyAlignment="1" applyProtection="1" quotePrefix="1">
      <alignment horizontal="left" vertical="center" wrapText="1" indent="3"/>
      <protection/>
    </xf>
    <xf numFmtId="164" fontId="0" fillId="0" borderId="55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20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3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60" xfId="40" applyNumberFormat="1" applyFont="1" applyFill="1" applyBorder="1" applyAlignment="1" applyProtection="1">
      <alignment/>
      <protection locked="0"/>
    </xf>
    <xf numFmtId="166" fontId="17" fillId="0" borderId="61" xfId="40" applyNumberFormat="1" applyFont="1" applyFill="1" applyBorder="1" applyAlignment="1" applyProtection="1">
      <alignment/>
      <protection locked="0"/>
    </xf>
    <xf numFmtId="166" fontId="17" fillId="0" borderId="42" xfId="40" applyNumberFormat="1" applyFont="1" applyFill="1" applyBorder="1" applyAlignment="1" applyProtection="1">
      <alignment/>
      <protection locked="0"/>
    </xf>
    <xf numFmtId="0" fontId="17" fillId="0" borderId="13" xfId="58" applyFont="1" applyFill="1" applyBorder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horizontal="center" vertical="center" wrapText="1"/>
      <protection/>
    </xf>
    <xf numFmtId="0" fontId="8" fillId="0" borderId="25" xfId="0" applyFont="1" applyFill="1" applyBorder="1" applyAlignment="1" applyProtection="1">
      <alignment vertical="center" wrapText="1"/>
      <protection/>
    </xf>
    <xf numFmtId="0" fontId="7" fillId="0" borderId="36" xfId="0" applyFont="1" applyFill="1" applyBorder="1" applyAlignment="1" applyProtection="1" quotePrefix="1">
      <alignment horizontal="right" vertical="center" indent="1"/>
      <protection/>
    </xf>
    <xf numFmtId="0" fontId="7" fillId="0" borderId="46" xfId="0" applyFont="1" applyFill="1" applyBorder="1" applyAlignment="1" applyProtection="1">
      <alignment horizontal="right" vertical="center" indent="1"/>
      <protection/>
    </xf>
    <xf numFmtId="164" fontId="7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9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59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7" xfId="0" applyNumberFormat="1" applyFont="1" applyFill="1" applyBorder="1" applyAlignment="1" applyProtection="1">
      <alignment horizontal="right" vertical="center" wrapText="1" indent="1"/>
      <protection/>
    </xf>
    <xf numFmtId="164" fontId="18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164" fontId="23" fillId="0" borderId="36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43" xfId="0" applyFont="1" applyBorder="1" applyAlignment="1" applyProtection="1">
      <alignment horizontal="center" wrapText="1"/>
      <protection/>
    </xf>
    <xf numFmtId="0" fontId="15" fillId="0" borderId="43" xfId="58" applyFont="1" applyFill="1" applyBorder="1" applyAlignment="1" applyProtection="1">
      <alignment horizontal="left" vertical="center" wrapText="1" indent="1"/>
      <protection/>
    </xf>
    <xf numFmtId="0" fontId="22" fillId="0" borderId="26" xfId="0" applyFont="1" applyBorder="1" applyAlignment="1" applyProtection="1">
      <alignment horizontal="center" vertical="center" wrapText="1"/>
      <protection/>
    </xf>
    <xf numFmtId="0" fontId="17" fillId="0" borderId="33" xfId="58" applyFont="1" applyFill="1" applyBorder="1" applyAlignment="1" applyProtection="1">
      <alignment horizontal="left" vertical="center" wrapText="1" indent="1"/>
      <protection/>
    </xf>
    <xf numFmtId="0" fontId="15" fillId="0" borderId="27" xfId="58" applyFont="1" applyFill="1" applyBorder="1" applyAlignment="1" applyProtection="1">
      <alignment horizontal="left" vertical="center" wrapText="1" indent="1"/>
      <protection/>
    </xf>
    <xf numFmtId="0" fontId="15" fillId="0" borderId="19" xfId="0" applyFont="1" applyFill="1" applyBorder="1" applyAlignment="1" applyProtection="1">
      <alignment horizontal="center" vertical="center" wrapText="1"/>
      <protection/>
    </xf>
    <xf numFmtId="49" fontId="17" fillId="0" borderId="13" xfId="0" applyNumberFormat="1" applyFont="1" applyFill="1" applyBorder="1" applyAlignment="1" applyProtection="1">
      <alignment horizontal="center" vertical="center" wrapText="1"/>
      <protection/>
    </xf>
    <xf numFmtId="49" fontId="17" fillId="0" borderId="14" xfId="0" applyNumberFormat="1" applyFont="1" applyFill="1" applyBorder="1" applyAlignment="1" applyProtection="1">
      <alignment horizontal="center" vertical="center" wrapText="1"/>
      <protection/>
    </xf>
    <xf numFmtId="49" fontId="7" fillId="0" borderId="36" xfId="0" applyNumberFormat="1" applyFont="1" applyFill="1" applyBorder="1" applyAlignment="1" applyProtection="1">
      <alignment horizontal="right" vertical="center"/>
      <protection/>
    </xf>
    <xf numFmtId="0" fontId="7" fillId="0" borderId="33" xfId="0" applyFont="1" applyFill="1" applyBorder="1" applyAlignment="1" applyProtection="1" quotePrefix="1">
      <alignment horizontal="center" vertical="center"/>
      <protection/>
    </xf>
    <xf numFmtId="49" fontId="7" fillId="0" borderId="46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1" fillId="0" borderId="23" xfId="0" applyFont="1" applyFill="1" applyBorder="1" applyAlignment="1" applyProtection="1">
      <alignment vertical="center" wrapText="1"/>
      <protection/>
    </xf>
    <xf numFmtId="164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2" xfId="0" applyNumberFormat="1" applyFont="1" applyFill="1" applyBorder="1" applyAlignment="1" applyProtection="1">
      <alignment horizontal="right" vertical="center" wrapText="1" indent="1"/>
      <protection/>
    </xf>
    <xf numFmtId="0" fontId="21" fillId="0" borderId="14" xfId="0" applyFont="1" applyBorder="1" applyAlignment="1" applyProtection="1">
      <alignment horizontal="left" vertical="center" wrapText="1" indent="1"/>
      <protection/>
    </xf>
    <xf numFmtId="0" fontId="21" fillId="0" borderId="12" xfId="0" applyFont="1" applyBorder="1" applyAlignment="1" applyProtection="1">
      <alignment horizontal="left" vertical="center" wrapText="1" indent="1"/>
      <protection/>
    </xf>
    <xf numFmtId="0" fontId="32" fillId="0" borderId="13" xfId="0" applyFont="1" applyBorder="1" applyAlignment="1" applyProtection="1">
      <alignment horizontal="left" vertical="center" wrapText="1" indent="1"/>
      <protection/>
    </xf>
    <xf numFmtId="0" fontId="22" fillId="0" borderId="33" xfId="0" applyFont="1" applyBorder="1" applyAlignment="1" applyProtection="1">
      <alignment horizontal="left" vertical="center" wrapText="1" indent="1"/>
      <protection/>
    </xf>
    <xf numFmtId="0" fontId="22" fillId="0" borderId="12" xfId="0" applyFont="1" applyBorder="1" applyAlignment="1" applyProtection="1">
      <alignment horizontal="left" vertical="center" wrapText="1" indent="1"/>
      <protection/>
    </xf>
    <xf numFmtId="49" fontId="22" fillId="0" borderId="20" xfId="0" applyNumberFormat="1" applyFont="1" applyBorder="1" applyAlignment="1" applyProtection="1">
      <alignment horizontal="left" vertical="center" wrapText="1" indent="1"/>
      <protection/>
    </xf>
    <xf numFmtId="0" fontId="20" fillId="0" borderId="25" xfId="0" applyFont="1" applyBorder="1" applyAlignment="1" applyProtection="1">
      <alignment horizontal="left" vertical="center" wrapText="1" indent="1"/>
      <protection/>
    </xf>
    <xf numFmtId="0" fontId="20" fillId="0" borderId="12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 quotePrefix="1">
      <alignment horizontal="left" vertical="center" wrapText="1" indent="6"/>
      <protection/>
    </xf>
    <xf numFmtId="0" fontId="21" fillId="0" borderId="33" xfId="0" applyFont="1" applyBorder="1" applyAlignment="1" applyProtection="1" quotePrefix="1">
      <alignment horizontal="left" vertical="center" wrapText="1" indent="6"/>
      <protection/>
    </xf>
    <xf numFmtId="0" fontId="32" fillId="0" borderId="25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13" fillId="0" borderId="0" xfId="0" applyFont="1" applyAlignment="1" applyProtection="1">
      <alignment horizontal="left" vertical="center" indent="1"/>
      <protection/>
    </xf>
    <xf numFmtId="0" fontId="0" fillId="0" borderId="0" xfId="0" applyFont="1" applyAlignment="1" applyProtection="1">
      <alignment horizontal="left" vertical="center" indent="1"/>
      <protection/>
    </xf>
    <xf numFmtId="0" fontId="0" fillId="0" borderId="0" xfId="0" applyFont="1" applyAlignment="1" applyProtection="1">
      <alignment horizontal="right" vertical="center" indent="1"/>
      <protection/>
    </xf>
    <xf numFmtId="0" fontId="35" fillId="0" borderId="25" xfId="0" applyFont="1" applyBorder="1" applyAlignment="1" applyProtection="1">
      <alignment horizontal="left" vertical="center" wrapText="1" indent="1"/>
      <protection/>
    </xf>
    <xf numFmtId="0" fontId="36" fillId="0" borderId="25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0" fontId="28" fillId="0" borderId="11" xfId="0" applyFont="1" applyBorder="1" applyAlignment="1">
      <alignment horizontal="justify" wrapText="1"/>
    </xf>
    <xf numFmtId="0" fontId="28" fillId="0" borderId="11" xfId="0" applyFont="1" applyBorder="1" applyAlignment="1">
      <alignment wrapText="1"/>
    </xf>
    <xf numFmtId="0" fontId="28" fillId="0" borderId="33" xfId="0" applyFont="1" applyBorder="1" applyAlignment="1">
      <alignment wrapText="1"/>
    </xf>
    <xf numFmtId="0" fontId="34" fillId="0" borderId="25" xfId="0" applyFont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15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8" xfId="0" applyNumberFormat="1" applyFont="1" applyBorder="1" applyAlignment="1" applyProtection="1">
      <alignment horizontal="right" vertical="center" wrapText="1" indent="1"/>
      <protection/>
    </xf>
    <xf numFmtId="164" fontId="23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23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0" fillId="0" borderId="58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7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5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3" xfId="58" applyNumberFormat="1" applyFont="1" applyFill="1" applyBorder="1" applyAlignment="1" applyProtection="1">
      <alignment horizontal="right" vertical="center" wrapText="1" indent="1"/>
      <protection/>
    </xf>
    <xf numFmtId="164" fontId="23" fillId="0" borderId="11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5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5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2" xfId="58" applyNumberFormat="1" applyFont="1" applyFill="1" applyBorder="1" applyAlignment="1" applyProtection="1" quotePrefix="1">
      <alignment horizontal="right" vertical="center" wrapText="1" indent="1"/>
      <protection locked="0"/>
    </xf>
    <xf numFmtId="164" fontId="7" fillId="0" borderId="25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3" xfId="0" applyFont="1" applyBorder="1" applyAlignment="1" applyProtection="1">
      <alignment horizontal="right" vertical="center" wrapText="1" indent="1"/>
      <protection locked="0"/>
    </xf>
    <xf numFmtId="0" fontId="21" fillId="0" borderId="11" xfId="0" applyFont="1" applyBorder="1" applyAlignment="1" applyProtection="1">
      <alignment horizontal="right" vertical="center" wrapText="1" indent="1"/>
      <protection locked="0"/>
    </xf>
    <xf numFmtId="0" fontId="21" fillId="0" borderId="16" xfId="0" applyFont="1" applyBorder="1" applyAlignment="1" applyProtection="1">
      <alignment horizontal="right" vertical="center" wrapText="1" indent="1"/>
      <protection locked="0"/>
    </xf>
    <xf numFmtId="164" fontId="22" fillId="0" borderId="25" xfId="0" applyNumberFormat="1" applyFont="1" applyBorder="1" applyAlignment="1" applyProtection="1">
      <alignment horizontal="right" vertical="center" wrapText="1" indent="1"/>
      <protection/>
    </xf>
    <xf numFmtId="0" fontId="20" fillId="0" borderId="25" xfId="0" applyFont="1" applyBorder="1" applyAlignment="1" applyProtection="1" quotePrefix="1">
      <alignment horizontal="right" vertical="center" wrapText="1" indent="1"/>
      <protection locked="0"/>
    </xf>
    <xf numFmtId="164" fontId="23" fillId="0" borderId="25" xfId="58" applyNumberFormat="1" applyFont="1" applyFill="1" applyBorder="1" applyAlignment="1" applyProtection="1">
      <alignment horizontal="right" vertical="center" wrapText="1" indent="1"/>
      <protection/>
    </xf>
    <xf numFmtId="164" fontId="23" fillId="0" borderId="25" xfId="58" applyNumberFormat="1" applyFont="1" applyFill="1" applyBorder="1" applyAlignment="1" applyProtection="1">
      <alignment horizontal="right" vertical="center" wrapText="1" indent="1"/>
      <protection/>
    </xf>
    <xf numFmtId="0" fontId="7" fillId="0" borderId="64" xfId="0" applyFont="1" applyFill="1" applyBorder="1" applyAlignment="1" applyProtection="1">
      <alignment horizontal="center" vertical="center"/>
      <protection locked="0"/>
    </xf>
    <xf numFmtId="0" fontId="7" fillId="0" borderId="35" xfId="0" applyFont="1" applyFill="1" applyBorder="1" applyAlignment="1" applyProtection="1" quotePrefix="1">
      <alignment horizontal="center" vertical="center"/>
      <protection locked="0"/>
    </xf>
    <xf numFmtId="0" fontId="7" fillId="0" borderId="65" xfId="0" applyFont="1" applyFill="1" applyBorder="1" applyAlignment="1" applyProtection="1">
      <alignment horizontal="center" vertical="center" wrapText="1"/>
      <protection/>
    </xf>
    <xf numFmtId="0" fontId="15" fillId="0" borderId="52" xfId="0" applyFont="1" applyFill="1" applyBorder="1" applyAlignment="1" applyProtection="1">
      <alignment horizontal="center" vertical="center" wrapText="1"/>
      <protection/>
    </xf>
    <xf numFmtId="0" fontId="15" fillId="0" borderId="45" xfId="58" applyFont="1" applyFill="1" applyBorder="1" applyAlignment="1" applyProtection="1">
      <alignment horizontal="left" vertical="center" wrapText="1" indent="1"/>
      <protection/>
    </xf>
    <xf numFmtId="0" fontId="3" fillId="0" borderId="45" xfId="0" applyFont="1" applyFill="1" applyBorder="1" applyAlignment="1" applyProtection="1">
      <alignment vertical="center" wrapText="1"/>
      <protection/>
    </xf>
    <xf numFmtId="0" fontId="15" fillId="0" borderId="45" xfId="0" applyFont="1" applyFill="1" applyBorder="1" applyAlignment="1" applyProtection="1">
      <alignment horizontal="left" vertical="center" wrapText="1" indent="1"/>
      <protection/>
    </xf>
    <xf numFmtId="0" fontId="17" fillId="0" borderId="66" xfId="58" applyFont="1" applyFill="1" applyBorder="1" applyAlignment="1" applyProtection="1">
      <alignment horizontal="left" vertical="center" wrapText="1" indent="1"/>
      <protection/>
    </xf>
    <xf numFmtId="0" fontId="17" fillId="0" borderId="67" xfId="58" applyFont="1" applyFill="1" applyBorder="1" applyAlignment="1" applyProtection="1">
      <alignment horizontal="left" vertical="center" wrapText="1" indent="1"/>
      <protection/>
    </xf>
    <xf numFmtId="0" fontId="17" fillId="0" borderId="68" xfId="58" applyFont="1" applyFill="1" applyBorder="1" applyAlignment="1" applyProtection="1">
      <alignment horizontal="left" vertical="center" wrapText="1" indent="1"/>
      <protection/>
    </xf>
    <xf numFmtId="0" fontId="17" fillId="0" borderId="66" xfId="58" applyFont="1" applyFill="1" applyBorder="1" applyAlignment="1" applyProtection="1">
      <alignment horizontal="left" vertical="center" wrapText="1" indent="1"/>
      <protection/>
    </xf>
    <xf numFmtId="0" fontId="17" fillId="0" borderId="35" xfId="58" applyFont="1" applyFill="1" applyBorder="1" applyAlignment="1" applyProtection="1">
      <alignment horizontal="left" vertical="center" wrapText="1" indent="1"/>
      <protection/>
    </xf>
    <xf numFmtId="0" fontId="15" fillId="0" borderId="69" xfId="58" applyFont="1" applyFill="1" applyBorder="1" applyAlignment="1" applyProtection="1">
      <alignment horizontal="left" vertical="center" wrapText="1" indent="1"/>
      <protection/>
    </xf>
    <xf numFmtId="0" fontId="17" fillId="0" borderId="70" xfId="58" applyFont="1" applyFill="1" applyBorder="1" applyAlignment="1" applyProtection="1">
      <alignment horizontal="left" vertical="center" wrapText="1" indent="1"/>
      <protection/>
    </xf>
    <xf numFmtId="0" fontId="17" fillId="0" borderId="39" xfId="58" applyFont="1" applyFill="1" applyBorder="1" applyAlignment="1" applyProtection="1">
      <alignment horizontal="left" vertical="center" wrapText="1" indent="1"/>
      <protection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5" xfId="0" applyNumberFormat="1" applyFont="1" applyFill="1" applyBorder="1" applyAlignment="1" applyProtection="1">
      <alignment horizontal="right" vertical="center" wrapText="1" indent="1"/>
      <protection/>
    </xf>
    <xf numFmtId="0" fontId="15" fillId="0" borderId="45" xfId="58" applyFont="1" applyFill="1" applyBorder="1" applyAlignment="1" applyProtection="1">
      <alignment horizontal="left" vertical="center" wrapText="1" indent="1"/>
      <protection/>
    </xf>
    <xf numFmtId="164" fontId="17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45" xfId="0" applyFill="1" applyBorder="1" applyAlignment="1" applyProtection="1">
      <alignment horizontal="right" vertical="center" wrapText="1" indent="1"/>
      <protection/>
    </xf>
    <xf numFmtId="164" fontId="17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73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59" xfId="58" applyNumberFormat="1" applyFont="1" applyFill="1" applyBorder="1" applyAlignment="1" applyProtection="1">
      <alignment horizontal="right" vertical="center" wrapText="1" indent="1"/>
      <protection/>
    </xf>
    <xf numFmtId="164" fontId="7" fillId="0" borderId="43" xfId="0" applyNumberFormat="1" applyFont="1" applyFill="1" applyBorder="1" applyAlignment="1" applyProtection="1">
      <alignment horizontal="centerContinuous" vertical="center" wrapText="1"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7" xfId="0" applyNumberFormat="1" applyFont="1" applyFill="1" applyBorder="1" applyAlignment="1" applyProtection="1">
      <alignment horizontal="left" vertical="center" wrapText="1" indent="1"/>
      <protection/>
    </xf>
    <xf numFmtId="164" fontId="7" fillId="0" borderId="45" xfId="0" applyNumberFormat="1" applyFont="1" applyFill="1" applyBorder="1" applyAlignment="1" applyProtection="1">
      <alignment horizontal="centerContinuous" vertical="center" wrapText="1"/>
      <protection/>
    </xf>
    <xf numFmtId="164" fontId="17" fillId="0" borderId="6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41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45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7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52" xfId="0" applyNumberFormat="1" applyFont="1" applyFill="1" applyBorder="1" applyAlignment="1" applyProtection="1">
      <alignment horizontal="center" vertical="center" wrapText="1"/>
      <protection/>
    </xf>
    <xf numFmtId="164" fontId="3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8" xfId="0" applyNumberFormat="1" applyFont="1" applyFill="1" applyBorder="1" applyAlignment="1" applyProtection="1">
      <alignment horizontal="right" vertical="center" wrapText="1" indent="1"/>
      <protection/>
    </xf>
    <xf numFmtId="0" fontId="7" fillId="0" borderId="64" xfId="0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 locked="0"/>
    </xf>
    <xf numFmtId="164" fontId="17" fillId="0" borderId="74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5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74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75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1" xfId="0" applyNumberFormat="1" applyFont="1" applyFill="1" applyBorder="1" applyAlignment="1" applyProtection="1" quotePrefix="1">
      <alignment horizontal="left" vertical="center" wrapText="1" indent="3"/>
      <protection/>
    </xf>
    <xf numFmtId="164" fontId="17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1" xfId="0" applyNumberFormat="1" applyFont="1" applyFill="1" applyBorder="1" applyAlignment="1" applyProtection="1" quotePrefix="1">
      <alignment horizontal="left" vertical="center" wrapText="1" indent="6"/>
      <protection/>
    </xf>
    <xf numFmtId="164" fontId="17" fillId="0" borderId="11" xfId="0" applyNumberFormat="1" applyFont="1" applyFill="1" applyBorder="1" applyAlignment="1" applyProtection="1" quotePrefix="1">
      <alignment horizontal="left" vertical="center" wrapText="1" indent="6"/>
      <protection/>
    </xf>
    <xf numFmtId="164" fontId="17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18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18" fillId="0" borderId="37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52" xfId="0" applyFont="1" applyBorder="1" applyAlignment="1" applyProtection="1">
      <alignment horizontal="left" vertical="center" wrapText="1" indent="1"/>
      <protection/>
    </xf>
    <xf numFmtId="0" fontId="22" fillId="0" borderId="76" xfId="0" applyFont="1" applyBorder="1" applyAlignment="1" applyProtection="1">
      <alignment horizontal="left" vertical="center" wrapText="1" indent="1"/>
      <protection/>
    </xf>
    <xf numFmtId="0" fontId="21" fillId="0" borderId="73" xfId="0" applyFont="1" applyBorder="1" applyAlignment="1" applyProtection="1">
      <alignment horizontal="left" vertical="center" wrapText="1" indent="1"/>
      <protection/>
    </xf>
    <xf numFmtId="0" fontId="21" fillId="0" borderId="53" xfId="0" applyFont="1" applyBorder="1" applyAlignment="1" applyProtection="1">
      <alignment horizontal="left" vertical="center" wrapText="1" indent="1"/>
      <protection/>
    </xf>
    <xf numFmtId="0" fontId="21" fillId="0" borderId="77" xfId="0" applyFont="1" applyBorder="1" applyAlignment="1" applyProtection="1">
      <alignment horizontal="left" vertical="center" wrapText="1" indent="1"/>
      <protection/>
    </xf>
    <xf numFmtId="0" fontId="21" fillId="0" borderId="78" xfId="0" applyFont="1" applyBorder="1" applyAlignment="1" applyProtection="1">
      <alignment horizontal="left" vertical="center" wrapText="1" indent="1"/>
      <protection/>
    </xf>
    <xf numFmtId="0" fontId="32" fillId="0" borderId="73" xfId="0" applyFont="1" applyBorder="1" applyAlignment="1" applyProtection="1">
      <alignment horizontal="left" vertical="center" wrapText="1" indent="1"/>
      <protection/>
    </xf>
    <xf numFmtId="0" fontId="32" fillId="0" borderId="53" xfId="0" applyFont="1" applyBorder="1" applyAlignment="1" applyProtection="1">
      <alignment horizontal="left" vertical="center" wrapText="1" indent="1"/>
      <protection/>
    </xf>
    <xf numFmtId="0" fontId="21" fillId="0" borderId="64" xfId="0" applyFont="1" applyBorder="1" applyAlignment="1" applyProtection="1">
      <alignment horizontal="left" vertical="center" wrapText="1" indent="1"/>
      <protection/>
    </xf>
    <xf numFmtId="0" fontId="21" fillId="0" borderId="76" xfId="0" applyFont="1" applyBorder="1" applyAlignment="1" applyProtection="1">
      <alignment horizontal="left" vertical="center" wrapText="1" indent="1"/>
      <protection/>
    </xf>
    <xf numFmtId="0" fontId="20" fillId="0" borderId="52" xfId="0" applyFont="1" applyBorder="1" applyAlignment="1" applyProtection="1">
      <alignment horizontal="left" vertical="center" wrapText="1" indent="1"/>
      <protection/>
    </xf>
    <xf numFmtId="0" fontId="15" fillId="0" borderId="52" xfId="58" applyFont="1" applyFill="1" applyBorder="1" applyAlignment="1" applyProtection="1">
      <alignment horizontal="left" vertical="center" wrapText="1" indent="1"/>
      <protection/>
    </xf>
    <xf numFmtId="0" fontId="17" fillId="0" borderId="64" xfId="58" applyFont="1" applyFill="1" applyBorder="1" applyAlignment="1" applyProtection="1">
      <alignment horizontal="left" vertical="center" wrapText="1" indent="1"/>
      <protection/>
    </xf>
    <xf numFmtId="0" fontId="17" fillId="0" borderId="53" xfId="58" applyFont="1" applyFill="1" applyBorder="1" applyAlignment="1" applyProtection="1">
      <alignment horizontal="left" vertical="center" wrapText="1" indent="1"/>
      <protection/>
    </xf>
    <xf numFmtId="0" fontId="17" fillId="0" borderId="53" xfId="58" applyFont="1" applyFill="1" applyBorder="1" applyAlignment="1" applyProtection="1">
      <alignment horizontal="left" indent="7"/>
      <protection/>
    </xf>
    <xf numFmtId="0" fontId="21" fillId="0" borderId="53" xfId="0" applyFont="1" applyBorder="1" applyAlignment="1" applyProtection="1">
      <alignment horizontal="left" vertical="center" wrapText="1" indent="6"/>
      <protection/>
    </xf>
    <xf numFmtId="0" fontId="17" fillId="0" borderId="73" xfId="58" applyFont="1" applyFill="1" applyBorder="1" applyAlignment="1" applyProtection="1">
      <alignment horizontal="left" vertical="center" wrapText="1" indent="6"/>
      <protection/>
    </xf>
    <xf numFmtId="0" fontId="17" fillId="0" borderId="53" xfId="58" applyFont="1" applyFill="1" applyBorder="1" applyAlignment="1" applyProtection="1">
      <alignment horizontal="left" vertical="center" wrapText="1" indent="6"/>
      <protection/>
    </xf>
    <xf numFmtId="0" fontId="17" fillId="0" borderId="77" xfId="58" applyFont="1" applyFill="1" applyBorder="1" applyAlignment="1" applyProtection="1">
      <alignment horizontal="left" vertical="center" wrapText="1" indent="6"/>
      <protection/>
    </xf>
    <xf numFmtId="0" fontId="21" fillId="0" borderId="77" xfId="0" applyFont="1" applyBorder="1" applyAlignment="1" applyProtection="1">
      <alignment horizontal="left" vertical="center" wrapText="1" indent="6"/>
      <protection/>
    </xf>
    <xf numFmtId="0" fontId="22" fillId="0" borderId="0" xfId="0" applyFont="1" applyBorder="1" applyAlignment="1" applyProtection="1">
      <alignment horizontal="left" vertical="center" wrapText="1" indent="1"/>
      <protection/>
    </xf>
    <xf numFmtId="0" fontId="21" fillId="0" borderId="66" xfId="0" applyFont="1" applyBorder="1" applyAlignment="1" applyProtection="1">
      <alignment horizontal="left" vertical="center" wrapText="1" indent="1"/>
      <protection/>
    </xf>
    <xf numFmtId="0" fontId="21" fillId="0" borderId="79" xfId="0" applyFont="1" applyBorder="1" applyAlignment="1" applyProtection="1">
      <alignment horizontal="left" vertical="center" wrapText="1" indent="1"/>
      <protection/>
    </xf>
    <xf numFmtId="0" fontId="22" fillId="0" borderId="63" xfId="0" applyFont="1" applyBorder="1" applyAlignment="1" applyProtection="1">
      <alignment horizontal="left" vertical="center" wrapText="1" indent="1"/>
      <protection/>
    </xf>
    <xf numFmtId="164" fontId="17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5" xfId="0" applyNumberFormat="1" applyFont="1" applyFill="1" applyBorder="1" applyAlignment="1" applyProtection="1">
      <alignment horizontal="right" vertical="center" wrapText="1" indent="1"/>
      <protection/>
    </xf>
    <xf numFmtId="0" fontId="7" fillId="0" borderId="35" xfId="0" applyFont="1" applyFill="1" applyBorder="1" applyAlignment="1" applyProtection="1" quotePrefix="1">
      <alignment horizontal="center" vertical="center"/>
      <protection/>
    </xf>
    <xf numFmtId="0" fontId="15" fillId="0" borderId="52" xfId="0" applyFont="1" applyFill="1" applyBorder="1" applyAlignment="1" applyProtection="1">
      <alignment horizontal="left" vertical="center" wrapText="1" indent="1"/>
      <protection/>
    </xf>
    <xf numFmtId="0" fontId="17" fillId="0" borderId="63" xfId="58" applyFont="1" applyFill="1" applyBorder="1" applyAlignment="1" applyProtection="1">
      <alignment horizontal="left" vertical="center" wrapText="1" indent="1"/>
      <protection/>
    </xf>
    <xf numFmtId="0" fontId="17" fillId="0" borderId="64" xfId="58" applyFont="1" applyFill="1" applyBorder="1" applyAlignment="1" applyProtection="1">
      <alignment horizontal="left" vertical="center" wrapText="1" indent="1"/>
      <protection/>
    </xf>
    <xf numFmtId="0" fontId="17" fillId="0" borderId="76" xfId="58" applyFont="1" applyFill="1" applyBorder="1" applyAlignment="1" applyProtection="1">
      <alignment horizontal="left" vertical="center" wrapText="1" indent="1"/>
      <protection/>
    </xf>
    <xf numFmtId="0" fontId="17" fillId="0" borderId="77" xfId="58" applyFont="1" applyFill="1" applyBorder="1" applyAlignment="1" applyProtection="1">
      <alignment horizontal="left" vertical="center" wrapText="1" indent="1"/>
      <protection/>
    </xf>
    <xf numFmtId="0" fontId="3" fillId="0" borderId="25" xfId="0" applyFont="1" applyFill="1" applyBorder="1" applyAlignment="1" applyProtection="1">
      <alignment vertical="center" wrapText="1"/>
      <protection/>
    </xf>
    <xf numFmtId="164" fontId="15" fillId="0" borderId="80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5" xfId="0" applyNumberFormat="1" applyFont="1" applyBorder="1" applyAlignment="1" applyProtection="1">
      <alignment horizontal="right" vertical="center" wrapText="1" indent="1"/>
      <protection/>
    </xf>
    <xf numFmtId="0" fontId="21" fillId="0" borderId="25" xfId="0" applyFont="1" applyBorder="1" applyAlignment="1" applyProtection="1">
      <alignment horizontal="right" vertical="center" wrapText="1" indent="1"/>
      <protection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13" xfId="58" applyFont="1" applyFill="1" applyBorder="1" applyAlignment="1" applyProtection="1">
      <alignment horizontal="right" vertical="center" wrapText="1" indent="1"/>
      <protection/>
    </xf>
    <xf numFmtId="0" fontId="17" fillId="0" borderId="11" xfId="58" applyFont="1" applyFill="1" applyBorder="1" applyAlignment="1" applyProtection="1">
      <alignment horizontal="right" vertical="center" wrapText="1" indent="1"/>
      <protection/>
    </xf>
    <xf numFmtId="166" fontId="17" fillId="0" borderId="11" xfId="40" applyNumberFormat="1" applyFont="1" applyFill="1" applyBorder="1" applyAlignment="1" applyProtection="1">
      <alignment horizontal="right" vertical="center" wrapText="1" indent="1"/>
      <protection/>
    </xf>
    <xf numFmtId="0" fontId="17" fillId="0" borderId="14" xfId="58" applyFont="1" applyFill="1" applyBorder="1" applyAlignment="1" applyProtection="1">
      <alignment horizontal="right" vertical="center" wrapText="1" indent="1"/>
      <protection/>
    </xf>
    <xf numFmtId="166" fontId="17" fillId="0" borderId="68" xfId="40" applyNumberFormat="1" applyFont="1" applyFill="1" applyBorder="1" applyAlignment="1" applyProtection="1">
      <alignment horizontal="right" vertical="center" wrapText="1" indent="1"/>
      <protection/>
    </xf>
    <xf numFmtId="166" fontId="17" fillId="0" borderId="67" xfId="40" applyNumberFormat="1" applyFont="1" applyFill="1" applyBorder="1" applyAlignment="1" applyProtection="1">
      <alignment horizontal="right" vertical="center" wrapText="1" indent="1"/>
      <protection/>
    </xf>
    <xf numFmtId="0" fontId="17" fillId="0" borderId="73" xfId="58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Alignment="1" applyProtection="1">
      <alignment horizontal="left" vertical="center" indent="1"/>
      <protection/>
    </xf>
    <xf numFmtId="0" fontId="13" fillId="0" borderId="0" xfId="0" applyFont="1" applyAlignment="1" applyProtection="1">
      <alignment horizontal="center" vertical="center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0" fontId="34" fillId="0" borderId="0" xfId="0" applyFont="1" applyBorder="1" applyAlignment="1" applyProtection="1">
      <alignment horizontal="left" wrapText="1" indent="1"/>
      <protection/>
    </xf>
    <xf numFmtId="164" fontId="16" fillId="0" borderId="35" xfId="58" applyNumberFormat="1" applyFont="1" applyFill="1" applyBorder="1" applyAlignment="1" applyProtection="1">
      <alignment horizontal="left" vertical="center"/>
      <protection/>
    </xf>
    <xf numFmtId="164" fontId="16" fillId="0" borderId="35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81" xfId="0" applyNumberFormat="1" applyFont="1" applyFill="1" applyBorder="1" applyAlignment="1" applyProtection="1">
      <alignment horizontal="center" vertical="center" wrapText="1"/>
      <protection/>
    </xf>
    <xf numFmtId="164" fontId="7" fillId="0" borderId="82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164" fontId="7" fillId="0" borderId="83" xfId="0" applyNumberFormat="1" applyFont="1" applyFill="1" applyBorder="1" applyAlignment="1" applyProtection="1">
      <alignment horizontal="center" vertical="center" wrapText="1"/>
      <protection/>
    </xf>
    <xf numFmtId="164" fontId="7" fillId="0" borderId="84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36" xfId="58" applyFont="1" applyFill="1" applyBorder="1" applyAlignment="1">
      <alignment horizontal="center" vertical="center" wrapText="1"/>
      <protection/>
    </xf>
    <xf numFmtId="0" fontId="3" fillId="0" borderId="31" xfId="58" applyFont="1" applyFill="1" applyBorder="1" applyAlignment="1">
      <alignment horizontal="center" vertical="center" wrapText="1"/>
      <protection/>
    </xf>
    <xf numFmtId="0" fontId="3" fillId="0" borderId="22" xfId="58" applyFont="1" applyFill="1" applyBorder="1" applyAlignment="1">
      <alignment horizontal="center" vertical="center" wrapText="1"/>
      <protection/>
    </xf>
    <xf numFmtId="0" fontId="3" fillId="0" borderId="21" xfId="58" applyFont="1" applyFill="1" applyBorder="1" applyAlignment="1">
      <alignment horizontal="center" vertical="center" wrapText="1"/>
      <protection/>
    </xf>
    <xf numFmtId="0" fontId="3" fillId="0" borderId="14" xfId="58" applyFont="1" applyFill="1" applyBorder="1" applyAlignment="1">
      <alignment horizontal="center" vertical="center" wrapText="1"/>
      <protection/>
    </xf>
    <xf numFmtId="0" fontId="3" fillId="0" borderId="16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4" xfId="58" applyFont="1" applyFill="1" applyBorder="1" applyAlignment="1" applyProtection="1">
      <alignment horizontal="left"/>
      <protection/>
    </xf>
    <xf numFmtId="0" fontId="7" fillId="0" borderId="25" xfId="58" applyFont="1" applyFill="1" applyBorder="1" applyAlignment="1" applyProtection="1">
      <alignment horizontal="left"/>
      <protection/>
    </xf>
    <xf numFmtId="0" fontId="17" fillId="0" borderId="80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7" fillId="0" borderId="44" xfId="0" applyFont="1" applyFill="1" applyBorder="1" applyAlignment="1" applyProtection="1">
      <alignment horizontal="left" indent="1"/>
      <protection/>
    </xf>
    <xf numFmtId="0" fontId="7" fillId="0" borderId="45" xfId="0" applyFont="1" applyFill="1" applyBorder="1" applyAlignment="1" applyProtection="1">
      <alignment horizontal="left" indent="1"/>
      <protection/>
    </xf>
    <xf numFmtId="0" fontId="7" fillId="0" borderId="43" xfId="0" applyFont="1" applyFill="1" applyBorder="1" applyAlignment="1" applyProtection="1">
      <alignment horizontal="left" indent="1"/>
      <protection/>
    </xf>
    <xf numFmtId="0" fontId="17" fillId="0" borderId="14" xfId="0" applyFont="1" applyFill="1" applyBorder="1" applyAlignment="1" applyProtection="1">
      <alignment horizontal="right" indent="1"/>
      <protection locked="0"/>
    </xf>
    <xf numFmtId="0" fontId="17" fillId="0" borderId="36" xfId="0" applyFont="1" applyFill="1" applyBorder="1" applyAlignment="1" applyProtection="1">
      <alignment horizontal="right" indent="1"/>
      <protection locked="0"/>
    </xf>
    <xf numFmtId="0" fontId="17" fillId="0" borderId="16" xfId="0" applyFont="1" applyFill="1" applyBorder="1" applyAlignment="1" applyProtection="1">
      <alignment horizontal="right" indent="1"/>
      <protection locked="0"/>
    </xf>
    <xf numFmtId="0" fontId="17" fillId="0" borderId="31" xfId="0" applyFont="1" applyFill="1" applyBorder="1" applyAlignment="1" applyProtection="1">
      <alignment horizontal="right" inden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25" xfId="0" applyFont="1" applyFill="1" applyBorder="1" applyAlignment="1" applyProtection="1">
      <alignment horizontal="right" indent="1"/>
      <protection/>
    </xf>
    <xf numFmtId="0" fontId="15" fillId="0" borderId="28" xfId="0" applyFont="1" applyFill="1" applyBorder="1" applyAlignment="1" applyProtection="1">
      <alignment horizontal="right" indent="1"/>
      <protection/>
    </xf>
    <xf numFmtId="0" fontId="7" fillId="0" borderId="27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85" xfId="0" applyFont="1" applyFill="1" applyBorder="1" applyAlignment="1" applyProtection="1">
      <alignment horizontal="center"/>
      <protection/>
    </xf>
    <xf numFmtId="0" fontId="7" fillId="0" borderId="80" xfId="0" applyFont="1" applyFill="1" applyBorder="1" applyAlignment="1" applyProtection="1">
      <alignment horizontal="center"/>
      <protection/>
    </xf>
    <xf numFmtId="0" fontId="7" fillId="0" borderId="69" xfId="0" applyFont="1" applyFill="1" applyBorder="1" applyAlignment="1" applyProtection="1">
      <alignment horizontal="center"/>
      <protection/>
    </xf>
    <xf numFmtId="0" fontId="17" fillId="0" borderId="86" xfId="0" applyFont="1" applyFill="1" applyBorder="1" applyAlignment="1" applyProtection="1">
      <alignment horizontal="left" indent="1"/>
      <protection locked="0"/>
    </xf>
    <xf numFmtId="0" fontId="17" fillId="0" borderId="66" xfId="0" applyFont="1" applyFill="1" applyBorder="1" applyAlignment="1" applyProtection="1">
      <alignment horizontal="left" indent="1"/>
      <protection locked="0"/>
    </xf>
    <xf numFmtId="0" fontId="17" fillId="0" borderId="70" xfId="0" applyFont="1" applyFill="1" applyBorder="1" applyAlignment="1" applyProtection="1">
      <alignment horizontal="left" indent="1"/>
      <protection locked="0"/>
    </xf>
    <xf numFmtId="0" fontId="17" fillId="0" borderId="40" xfId="0" applyFont="1" applyFill="1" applyBorder="1" applyAlignment="1" applyProtection="1">
      <alignment horizontal="left" indent="1"/>
      <protection locked="0"/>
    </xf>
    <xf numFmtId="0" fontId="17" fillId="0" borderId="41" xfId="0" applyFont="1" applyFill="1" applyBorder="1" applyAlignment="1" applyProtection="1">
      <alignment horizontal="left" indent="1"/>
      <protection locked="0"/>
    </xf>
    <xf numFmtId="0" fontId="17" fillId="0" borderId="75" xfId="0" applyFont="1" applyFill="1" applyBorder="1" applyAlignment="1" applyProtection="1">
      <alignment horizontal="left" indent="1"/>
      <protection locked="0"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7" fillId="0" borderId="86" xfId="0" applyFont="1" applyFill="1" applyBorder="1" applyAlignment="1" applyProtection="1">
      <alignment horizontal="center" vertical="center" wrapText="1"/>
      <protection/>
    </xf>
    <xf numFmtId="0" fontId="7" fillId="0" borderId="70" xfId="0" applyFont="1" applyFill="1" applyBorder="1" applyAlignment="1" applyProtection="1">
      <alignment horizontal="center" vertical="center" wrapText="1"/>
      <protection/>
    </xf>
    <xf numFmtId="0" fontId="7" fillId="0" borderId="44" xfId="0" applyFont="1" applyFill="1" applyBorder="1" applyAlignment="1" applyProtection="1">
      <alignment horizontal="center" vertical="center" wrapText="1"/>
      <protection/>
    </xf>
    <xf numFmtId="0" fontId="7" fillId="0" borderId="43" xfId="0" applyFont="1" applyFill="1" applyBorder="1" applyAlignment="1" applyProtection="1">
      <alignment horizontal="center" vertical="center" wrapText="1"/>
      <protection/>
    </xf>
    <xf numFmtId="164" fontId="2" fillId="0" borderId="35" xfId="0" applyNumberFormat="1" applyFont="1" applyFill="1" applyBorder="1" applyAlignment="1" applyProtection="1">
      <alignment horizontal="left" vertical="center" wrapText="1"/>
      <protection/>
    </xf>
    <xf numFmtId="0" fontId="0" fillId="0" borderId="35" xfId="0" applyBorder="1" applyAlignment="1">
      <alignment vertical="center" wrapText="1"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dxfs count="6"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6"/>
  <sheetViews>
    <sheetView zoomScalePageLayoutView="0" workbookViewId="0" topLeftCell="A4">
      <selection activeCell="A1" sqref="A1:D1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192</v>
      </c>
    </row>
    <row r="4" spans="1:2" ht="12.75">
      <c r="A4" s="100"/>
      <c r="B4" s="100"/>
    </row>
    <row r="5" spans="1:2" s="112" customFormat="1" ht="15.75">
      <c r="A5" s="76" t="s">
        <v>492</v>
      </c>
      <c r="B5" s="111"/>
    </row>
    <row r="6" spans="1:2" ht="12.75">
      <c r="A6" s="100"/>
      <c r="B6" s="100"/>
    </row>
    <row r="7" spans="1:2" ht="12.75">
      <c r="A7" s="100" t="s">
        <v>282</v>
      </c>
      <c r="B7" s="100" t="s">
        <v>496</v>
      </c>
    </row>
    <row r="8" spans="1:2" ht="12.75">
      <c r="A8" s="100" t="s">
        <v>193</v>
      </c>
      <c r="B8" s="100" t="s">
        <v>497</v>
      </c>
    </row>
    <row r="9" spans="1:2" ht="12.75">
      <c r="A9" s="100" t="s">
        <v>490</v>
      </c>
      <c r="B9" s="100" t="s">
        <v>498</v>
      </c>
    </row>
    <row r="10" spans="1:2" ht="12.75">
      <c r="A10" s="100"/>
      <c r="B10" s="100"/>
    </row>
    <row r="11" spans="1:2" ht="12.75">
      <c r="A11" s="100"/>
      <c r="B11" s="100"/>
    </row>
    <row r="12" spans="1:2" s="112" customFormat="1" ht="15.75">
      <c r="A12" s="76" t="s">
        <v>493</v>
      </c>
      <c r="B12" s="111"/>
    </row>
    <row r="13" spans="1:2" ht="12.75">
      <c r="A13" s="100"/>
      <c r="B13" s="100"/>
    </row>
    <row r="14" spans="1:2" ht="12.75">
      <c r="A14" s="100" t="s">
        <v>207</v>
      </c>
      <c r="B14" s="100" t="s">
        <v>499</v>
      </c>
    </row>
    <row r="15" spans="1:2" ht="12.75">
      <c r="A15" s="100" t="s">
        <v>194</v>
      </c>
      <c r="B15" s="100" t="s">
        <v>500</v>
      </c>
    </row>
    <row r="16" spans="1:2" ht="12.75">
      <c r="A16" s="100" t="s">
        <v>491</v>
      </c>
      <c r="B16" s="100" t="s">
        <v>501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2"/>
  <sheetViews>
    <sheetView zoomScale="120" zoomScaleNormal="120" workbookViewId="0" topLeftCell="A1">
      <selection activeCell="C9" sqref="C9"/>
    </sheetView>
  </sheetViews>
  <sheetFormatPr defaultColWidth="9.00390625" defaultRowHeight="12.75"/>
  <cols>
    <col min="1" max="1" width="5.625" style="114" customWidth="1"/>
    <col min="2" max="2" width="68.625" style="114" customWidth="1"/>
    <col min="3" max="3" width="19.50390625" style="114" customWidth="1"/>
    <col min="4" max="16384" width="9.375" style="114" customWidth="1"/>
  </cols>
  <sheetData>
    <row r="1" spans="1:3" ht="33" customHeight="1">
      <c r="A1" s="625" t="s">
        <v>509</v>
      </c>
      <c r="B1" s="625"/>
      <c r="C1" s="625"/>
    </row>
    <row r="2" spans="1:4" ht="15.75" customHeight="1" thickBot="1">
      <c r="A2" s="115"/>
      <c r="B2" s="115"/>
      <c r="C2" s="129" t="s">
        <v>100</v>
      </c>
      <c r="D2" s="122"/>
    </row>
    <row r="3" spans="1:3" ht="26.25" customHeight="1" thickBot="1">
      <c r="A3" s="153" t="s">
        <v>61</v>
      </c>
      <c r="B3" s="154" t="s">
        <v>283</v>
      </c>
      <c r="C3" s="155" t="s">
        <v>371</v>
      </c>
    </row>
    <row r="4" spans="1:3" ht="15.75" thickBot="1">
      <c r="A4" s="156">
        <v>1</v>
      </c>
      <c r="B4" s="157">
        <v>2</v>
      </c>
      <c r="C4" s="158">
        <v>3</v>
      </c>
    </row>
    <row r="5" spans="1:3" ht="15">
      <c r="A5" s="159" t="s">
        <v>63</v>
      </c>
      <c r="B5" s="382" t="s">
        <v>104</v>
      </c>
      <c r="C5" s="379">
        <v>9490</v>
      </c>
    </row>
    <row r="6" spans="1:3" ht="24.75">
      <c r="A6" s="160" t="s">
        <v>64</v>
      </c>
      <c r="B6" s="444" t="s">
        <v>467</v>
      </c>
      <c r="C6" s="380">
        <v>4540</v>
      </c>
    </row>
    <row r="7" spans="1:3" ht="15">
      <c r="A7" s="160" t="s">
        <v>65</v>
      </c>
      <c r="B7" s="445" t="s">
        <v>289</v>
      </c>
      <c r="C7" s="380">
        <v>865</v>
      </c>
    </row>
    <row r="8" spans="1:3" ht="24.75">
      <c r="A8" s="160" t="s">
        <v>66</v>
      </c>
      <c r="B8" s="445" t="s">
        <v>469</v>
      </c>
      <c r="C8" s="380">
        <v>100</v>
      </c>
    </row>
    <row r="9" spans="1:3" ht="15">
      <c r="A9" s="161" t="s">
        <v>67</v>
      </c>
      <c r="B9" s="445" t="s">
        <v>468</v>
      </c>
      <c r="C9" s="381"/>
    </row>
    <row r="10" spans="1:3" ht="15.75" thickBot="1">
      <c r="A10" s="160" t="s">
        <v>68</v>
      </c>
      <c r="B10" s="446" t="s">
        <v>284</v>
      </c>
      <c r="C10" s="380"/>
    </row>
    <row r="11" spans="1:3" ht="15.75" thickBot="1">
      <c r="A11" s="634" t="s">
        <v>290</v>
      </c>
      <c r="B11" s="635"/>
      <c r="C11" s="162">
        <f>SUM(C5:C10)</f>
        <v>14995</v>
      </c>
    </row>
    <row r="12" spans="1:3" ht="23.25" customHeight="1">
      <c r="A12" s="636" t="s">
        <v>331</v>
      </c>
      <c r="B12" s="636"/>
      <c r="C12" s="636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...../2013. (....)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8"/>
  <sheetViews>
    <sheetView zoomScale="120" zoomScaleNormal="120" workbookViewId="0" topLeftCell="A1">
      <selection activeCell="A2" sqref="A2"/>
    </sheetView>
  </sheetViews>
  <sheetFormatPr defaultColWidth="9.00390625" defaultRowHeight="12.75"/>
  <cols>
    <col min="1" max="1" width="5.625" style="114" customWidth="1"/>
    <col min="2" max="2" width="66.875" style="114" customWidth="1"/>
    <col min="3" max="3" width="27.00390625" style="114" customWidth="1"/>
    <col min="4" max="16384" width="9.375" style="114" customWidth="1"/>
  </cols>
  <sheetData>
    <row r="1" spans="1:3" ht="33" customHeight="1">
      <c r="A1" s="625" t="s">
        <v>510</v>
      </c>
      <c r="B1" s="625"/>
      <c r="C1" s="625"/>
    </row>
    <row r="2" spans="1:4" ht="15.75" customHeight="1" thickBot="1">
      <c r="A2" s="115"/>
      <c r="B2" s="115"/>
      <c r="C2" s="129" t="s">
        <v>100</v>
      </c>
      <c r="D2" s="122"/>
    </row>
    <row r="3" spans="1:3" ht="26.25" customHeight="1" thickBot="1">
      <c r="A3" s="153" t="s">
        <v>61</v>
      </c>
      <c r="B3" s="154" t="s">
        <v>291</v>
      </c>
      <c r="C3" s="155" t="s">
        <v>323</v>
      </c>
    </row>
    <row r="4" spans="1:3" ht="15.75" thickBot="1">
      <c r="A4" s="156">
        <v>1</v>
      </c>
      <c r="B4" s="157">
        <v>2</v>
      </c>
      <c r="C4" s="158">
        <v>3</v>
      </c>
    </row>
    <row r="5" spans="1:3" ht="15">
      <c r="A5" s="159" t="s">
        <v>63</v>
      </c>
      <c r="B5" s="167"/>
      <c r="C5" s="163"/>
    </row>
    <row r="6" spans="1:3" ht="15">
      <c r="A6" s="160" t="s">
        <v>64</v>
      </c>
      <c r="B6" s="168"/>
      <c r="C6" s="164"/>
    </row>
    <row r="7" spans="1:3" ht="15.75" thickBot="1">
      <c r="A7" s="161" t="s">
        <v>65</v>
      </c>
      <c r="B7" s="169"/>
      <c r="C7" s="165"/>
    </row>
    <row r="8" spans="1:3" ht="17.25" customHeight="1" thickBot="1">
      <c r="A8" s="156" t="s">
        <v>66</v>
      </c>
      <c r="B8" s="99" t="s">
        <v>292</v>
      </c>
      <c r="C8" s="166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...../2013. (....)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24"/>
  <sheetViews>
    <sheetView view="pageLayout" workbookViewId="0" topLeftCell="A1">
      <selection activeCell="A11" sqref="A11"/>
    </sheetView>
  </sheetViews>
  <sheetFormatPr defaultColWidth="9.00390625" defaultRowHeight="12.75"/>
  <cols>
    <col min="1" max="1" width="47.125" style="41" customWidth="1"/>
    <col min="2" max="2" width="15.625" style="40" customWidth="1"/>
    <col min="3" max="3" width="16.375" style="40" customWidth="1"/>
    <col min="4" max="4" width="18.00390625" style="40" customWidth="1"/>
    <col min="5" max="5" width="16.625" style="40" customWidth="1"/>
    <col min="6" max="6" width="18.875" style="52" customWidth="1"/>
    <col min="7" max="8" width="12.875" style="40" customWidth="1"/>
    <col min="9" max="9" width="13.875" style="40" customWidth="1"/>
    <col min="10" max="16384" width="9.375" style="40" customWidth="1"/>
  </cols>
  <sheetData>
    <row r="1" spans="1:6" ht="25.5" customHeight="1">
      <c r="A1" s="637" t="s">
        <v>2</v>
      </c>
      <c r="B1" s="637"/>
      <c r="C1" s="637"/>
      <c r="D1" s="637"/>
      <c r="E1" s="637"/>
      <c r="F1" s="637"/>
    </row>
    <row r="2" spans="1:6" ht="22.5" customHeight="1" thickBot="1">
      <c r="A2" s="170"/>
      <c r="B2" s="52"/>
      <c r="C2" s="52"/>
      <c r="D2" s="52"/>
      <c r="E2" s="52"/>
      <c r="F2" s="47" t="s">
        <v>116</v>
      </c>
    </row>
    <row r="3" spans="1:6" s="42" customFormat="1" ht="44.25" customHeight="1" thickBot="1">
      <c r="A3" s="171" t="s">
        <v>120</v>
      </c>
      <c r="B3" s="172" t="s">
        <v>121</v>
      </c>
      <c r="C3" s="172" t="s">
        <v>122</v>
      </c>
      <c r="D3" s="172" t="s">
        <v>0</v>
      </c>
      <c r="E3" s="172" t="s">
        <v>371</v>
      </c>
      <c r="F3" s="48" t="s">
        <v>1</v>
      </c>
    </row>
    <row r="4" spans="1:6" s="52" customFormat="1" ht="12" customHeight="1" thickBot="1">
      <c r="A4" s="49">
        <v>1</v>
      </c>
      <c r="B4" s="50">
        <v>2</v>
      </c>
      <c r="C4" s="50">
        <v>3</v>
      </c>
      <c r="D4" s="50">
        <v>4</v>
      </c>
      <c r="E4" s="50">
        <v>5</v>
      </c>
      <c r="F4" s="51" t="s">
        <v>126</v>
      </c>
    </row>
    <row r="5" spans="1:6" ht="15.75" customHeight="1">
      <c r="A5" s="43" t="s">
        <v>511</v>
      </c>
      <c r="B5" s="29">
        <v>254</v>
      </c>
      <c r="C5" s="53">
        <v>2013</v>
      </c>
      <c r="D5" s="29"/>
      <c r="E5" s="29">
        <v>254</v>
      </c>
      <c r="F5" s="54">
        <f aca="true" t="shared" si="0" ref="F5:F23">B5-D5-E5</f>
        <v>0</v>
      </c>
    </row>
    <row r="6" spans="1:6" ht="15.75" customHeight="1">
      <c r="A6" s="43" t="s">
        <v>512</v>
      </c>
      <c r="B6" s="29"/>
      <c r="C6" s="53"/>
      <c r="D6" s="29"/>
      <c r="E6" s="29">
        <v>0</v>
      </c>
      <c r="F6" s="54">
        <f t="shared" si="0"/>
        <v>0</v>
      </c>
    </row>
    <row r="7" spans="1:6" ht="15.75" customHeight="1">
      <c r="A7" s="43" t="s">
        <v>513</v>
      </c>
      <c r="B7" s="29">
        <v>6000</v>
      </c>
      <c r="C7" s="53">
        <v>2013</v>
      </c>
      <c r="D7" s="29"/>
      <c r="E7" s="29">
        <v>6000</v>
      </c>
      <c r="F7" s="54">
        <f t="shared" si="0"/>
        <v>0</v>
      </c>
    </row>
    <row r="8" spans="1:6" ht="15.75" customHeight="1">
      <c r="A8" s="43" t="s">
        <v>514</v>
      </c>
      <c r="B8" s="29">
        <v>1000</v>
      </c>
      <c r="C8" s="53">
        <v>2013</v>
      </c>
      <c r="D8" s="29"/>
      <c r="E8" s="29">
        <v>1000</v>
      </c>
      <c r="F8" s="54">
        <f t="shared" si="0"/>
        <v>0</v>
      </c>
    </row>
    <row r="9" spans="1:6" ht="15.75" customHeight="1">
      <c r="A9" s="43" t="s">
        <v>515</v>
      </c>
      <c r="B9" s="29">
        <v>762</v>
      </c>
      <c r="C9" s="53">
        <v>2013</v>
      </c>
      <c r="D9" s="29"/>
      <c r="E9" s="29">
        <v>762</v>
      </c>
      <c r="F9" s="54">
        <f t="shared" si="0"/>
        <v>0</v>
      </c>
    </row>
    <row r="10" spans="1:6" ht="15.75" customHeight="1">
      <c r="A10" s="43" t="s">
        <v>516</v>
      </c>
      <c r="B10" s="29">
        <v>250</v>
      </c>
      <c r="C10" s="53">
        <v>2013</v>
      </c>
      <c r="D10" s="29"/>
      <c r="E10" s="29">
        <v>250</v>
      </c>
      <c r="F10" s="54">
        <f t="shared" si="0"/>
        <v>0</v>
      </c>
    </row>
    <row r="11" spans="1:6" ht="30" customHeight="1">
      <c r="A11" s="43" t="s">
        <v>540</v>
      </c>
      <c r="B11" s="29">
        <v>694</v>
      </c>
      <c r="C11" s="53">
        <v>2013</v>
      </c>
      <c r="D11" s="29"/>
      <c r="E11" s="29">
        <v>694</v>
      </c>
      <c r="F11" s="54">
        <f t="shared" si="0"/>
        <v>0</v>
      </c>
    </row>
    <row r="12" spans="1:6" ht="15.75" customHeight="1">
      <c r="A12" s="43" t="s">
        <v>539</v>
      </c>
      <c r="B12" s="29">
        <v>170</v>
      </c>
      <c r="C12" s="53">
        <v>2013</v>
      </c>
      <c r="D12" s="29"/>
      <c r="E12" s="29">
        <v>170</v>
      </c>
      <c r="F12" s="54">
        <f t="shared" si="0"/>
        <v>0</v>
      </c>
    </row>
    <row r="13" spans="1:6" ht="15.75" customHeight="1">
      <c r="A13" s="43"/>
      <c r="B13" s="29"/>
      <c r="C13" s="53"/>
      <c r="D13" s="29"/>
      <c r="E13" s="29"/>
      <c r="F13" s="54">
        <f t="shared" si="0"/>
        <v>0</v>
      </c>
    </row>
    <row r="14" spans="1:6" ht="15.75" customHeight="1">
      <c r="A14" s="43"/>
      <c r="B14" s="29"/>
      <c r="C14" s="53"/>
      <c r="D14" s="29"/>
      <c r="E14" s="29"/>
      <c r="F14" s="54">
        <f t="shared" si="0"/>
        <v>0</v>
      </c>
    </row>
    <row r="15" spans="1:6" ht="15.75" customHeight="1" hidden="1">
      <c r="A15" s="43"/>
      <c r="B15" s="29"/>
      <c r="C15" s="53"/>
      <c r="D15" s="29"/>
      <c r="E15" s="29"/>
      <c r="F15" s="54">
        <f t="shared" si="0"/>
        <v>0</v>
      </c>
    </row>
    <row r="16" spans="1:6" ht="15.75" customHeight="1" hidden="1">
      <c r="A16" s="43"/>
      <c r="B16" s="29"/>
      <c r="C16" s="53"/>
      <c r="D16" s="29"/>
      <c r="E16" s="29"/>
      <c r="F16" s="54">
        <f t="shared" si="0"/>
        <v>0</v>
      </c>
    </row>
    <row r="17" spans="1:6" ht="15.75" customHeight="1">
      <c r="A17" s="43"/>
      <c r="B17" s="29"/>
      <c r="C17" s="53"/>
      <c r="D17" s="29"/>
      <c r="E17" s="29"/>
      <c r="F17" s="54">
        <f t="shared" si="0"/>
        <v>0</v>
      </c>
    </row>
    <row r="18" spans="1:6" ht="15.75" customHeight="1">
      <c r="A18" s="43"/>
      <c r="B18" s="29"/>
      <c r="C18" s="53"/>
      <c r="D18" s="29"/>
      <c r="E18" s="29"/>
      <c r="F18" s="54">
        <f t="shared" si="0"/>
        <v>0</v>
      </c>
    </row>
    <row r="19" spans="1:6" ht="15.75" customHeight="1">
      <c r="A19" s="43"/>
      <c r="B19" s="29"/>
      <c r="C19" s="53"/>
      <c r="D19" s="29"/>
      <c r="E19" s="29"/>
      <c r="F19" s="54">
        <f t="shared" si="0"/>
        <v>0</v>
      </c>
    </row>
    <row r="20" spans="1:6" ht="15.75" customHeight="1">
      <c r="A20" s="43"/>
      <c r="B20" s="29"/>
      <c r="C20" s="53"/>
      <c r="D20" s="29"/>
      <c r="E20" s="29"/>
      <c r="F20" s="54">
        <f t="shared" si="0"/>
        <v>0</v>
      </c>
    </row>
    <row r="21" spans="1:6" ht="15.75" customHeight="1">
      <c r="A21" s="43"/>
      <c r="B21" s="29"/>
      <c r="C21" s="53"/>
      <c r="D21" s="29"/>
      <c r="E21" s="29"/>
      <c r="F21" s="54">
        <f t="shared" si="0"/>
        <v>0</v>
      </c>
    </row>
    <row r="22" spans="1:6" ht="15.75" customHeight="1">
      <c r="A22" s="43"/>
      <c r="B22" s="29"/>
      <c r="C22" s="53"/>
      <c r="D22" s="29"/>
      <c r="E22" s="29"/>
      <c r="F22" s="54">
        <f t="shared" si="0"/>
        <v>0</v>
      </c>
    </row>
    <row r="23" spans="1:6" ht="15.75" customHeight="1" thickBot="1">
      <c r="A23" s="55"/>
      <c r="B23" s="30"/>
      <c r="C23" s="56"/>
      <c r="D23" s="30"/>
      <c r="E23" s="30"/>
      <c r="F23" s="57">
        <f t="shared" si="0"/>
        <v>0</v>
      </c>
    </row>
    <row r="24" spans="1:6" s="60" customFormat="1" ht="18" customHeight="1" thickBot="1">
      <c r="A24" s="173" t="s">
        <v>119</v>
      </c>
      <c r="B24" s="58">
        <f>SUM(B5:B23)</f>
        <v>9130</v>
      </c>
      <c r="C24" s="88"/>
      <c r="D24" s="58">
        <f>SUM(D5:D23)</f>
        <v>0</v>
      </c>
      <c r="E24" s="58">
        <f>SUM(E5:E23)</f>
        <v>9130</v>
      </c>
      <c r="F24" s="59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melléklet a 2/2013. (I.31.) önkormányzati rendelethez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B23" sqref="B23"/>
    </sheetView>
  </sheetViews>
  <sheetFormatPr defaultColWidth="9.00390625" defaultRowHeight="12.75"/>
  <cols>
    <col min="1" max="1" width="60.625" style="41" customWidth="1"/>
    <col min="2" max="2" width="15.625" style="40" customWidth="1"/>
    <col min="3" max="3" width="16.375" style="40" customWidth="1"/>
    <col min="4" max="4" width="18.00390625" style="40" customWidth="1"/>
    <col min="5" max="5" width="16.625" style="40" customWidth="1"/>
    <col min="6" max="6" width="18.875" style="40" customWidth="1"/>
    <col min="7" max="8" width="12.875" style="40" customWidth="1"/>
    <col min="9" max="9" width="13.875" style="40" customWidth="1"/>
    <col min="10" max="16384" width="9.375" style="40" customWidth="1"/>
  </cols>
  <sheetData>
    <row r="1" spans="1:6" ht="24.75" customHeight="1">
      <c r="A1" s="637" t="s">
        <v>3</v>
      </c>
      <c r="B1" s="637"/>
      <c r="C1" s="637"/>
      <c r="D1" s="637"/>
      <c r="E1" s="637"/>
      <c r="F1" s="637"/>
    </row>
    <row r="2" spans="1:6" ht="23.25" customHeight="1" thickBot="1">
      <c r="A2" s="170"/>
      <c r="B2" s="52"/>
      <c r="C2" s="52"/>
      <c r="D2" s="52"/>
      <c r="E2" s="52"/>
      <c r="F2" s="47" t="s">
        <v>116</v>
      </c>
    </row>
    <row r="3" spans="1:6" s="42" customFormat="1" ht="48.75" customHeight="1" thickBot="1">
      <c r="A3" s="171" t="s">
        <v>123</v>
      </c>
      <c r="B3" s="172" t="s">
        <v>121</v>
      </c>
      <c r="C3" s="172" t="s">
        <v>122</v>
      </c>
      <c r="D3" s="172" t="s">
        <v>0</v>
      </c>
      <c r="E3" s="172" t="s">
        <v>371</v>
      </c>
      <c r="F3" s="48" t="s">
        <v>4</v>
      </c>
    </row>
    <row r="4" spans="1:6" s="52" customFormat="1" ht="15" customHeight="1" thickBot="1">
      <c r="A4" s="49">
        <v>1</v>
      </c>
      <c r="B4" s="50">
        <v>2</v>
      </c>
      <c r="C4" s="50">
        <v>3</v>
      </c>
      <c r="D4" s="50">
        <v>4</v>
      </c>
      <c r="E4" s="50">
        <v>5</v>
      </c>
      <c r="F4" s="51">
        <v>6</v>
      </c>
    </row>
    <row r="5" spans="1:6" ht="15.75" customHeight="1">
      <c r="A5" s="61" t="s">
        <v>517</v>
      </c>
      <c r="B5" s="62"/>
      <c r="C5" s="63"/>
      <c r="D5" s="62"/>
      <c r="E5" s="62"/>
      <c r="F5" s="64">
        <f aca="true" t="shared" si="0" ref="F5:F23">B5-D5-E5</f>
        <v>0</v>
      </c>
    </row>
    <row r="6" spans="1:6" ht="15.75" customHeight="1">
      <c r="A6" s="61" t="s">
        <v>518</v>
      </c>
      <c r="B6" s="62">
        <v>62772</v>
      </c>
      <c r="C6" s="63">
        <v>2013</v>
      </c>
      <c r="D6" s="62"/>
      <c r="E6" s="62">
        <v>62772</v>
      </c>
      <c r="F6" s="64">
        <f t="shared" si="0"/>
        <v>0</v>
      </c>
    </row>
    <row r="7" spans="1:6" ht="15.75" customHeight="1">
      <c r="A7" s="61" t="s">
        <v>519</v>
      </c>
      <c r="B7" s="62">
        <v>318</v>
      </c>
      <c r="C7" s="63">
        <v>2013</v>
      </c>
      <c r="D7" s="62"/>
      <c r="E7" s="62">
        <v>318</v>
      </c>
      <c r="F7" s="64">
        <f t="shared" si="0"/>
        <v>0</v>
      </c>
    </row>
    <row r="8" spans="1:6" ht="15.75" customHeight="1">
      <c r="A8" s="61" t="s">
        <v>520</v>
      </c>
      <c r="B8" s="62">
        <v>2000</v>
      </c>
      <c r="C8" s="63">
        <v>2013</v>
      </c>
      <c r="D8" s="62"/>
      <c r="E8" s="62">
        <v>2000</v>
      </c>
      <c r="F8" s="64">
        <f t="shared" si="0"/>
        <v>0</v>
      </c>
    </row>
    <row r="9" spans="1:6" ht="15.75" customHeight="1">
      <c r="A9" s="61"/>
      <c r="B9" s="62"/>
      <c r="C9" s="63"/>
      <c r="D9" s="62"/>
      <c r="E9" s="62"/>
      <c r="F9" s="64">
        <f t="shared" si="0"/>
        <v>0</v>
      </c>
    </row>
    <row r="10" spans="1:6" ht="15.75" customHeight="1">
      <c r="A10" s="61"/>
      <c r="B10" s="62"/>
      <c r="C10" s="63"/>
      <c r="D10" s="62"/>
      <c r="E10" s="62"/>
      <c r="F10" s="64">
        <f t="shared" si="0"/>
        <v>0</v>
      </c>
    </row>
    <row r="11" spans="1:6" ht="15.75" customHeight="1">
      <c r="A11" s="61"/>
      <c r="B11" s="62"/>
      <c r="C11" s="63"/>
      <c r="D11" s="62"/>
      <c r="E11" s="62"/>
      <c r="F11" s="64">
        <f t="shared" si="0"/>
        <v>0</v>
      </c>
    </row>
    <row r="12" spans="1:6" ht="15.75" customHeight="1">
      <c r="A12" s="61"/>
      <c r="B12" s="62"/>
      <c r="C12" s="63"/>
      <c r="D12" s="62"/>
      <c r="E12" s="62"/>
      <c r="F12" s="64">
        <f t="shared" si="0"/>
        <v>0</v>
      </c>
    </row>
    <row r="13" spans="1:6" ht="15.75" customHeight="1">
      <c r="A13" s="61"/>
      <c r="B13" s="62"/>
      <c r="C13" s="63"/>
      <c r="D13" s="62"/>
      <c r="E13" s="62"/>
      <c r="F13" s="64">
        <f t="shared" si="0"/>
        <v>0</v>
      </c>
    </row>
    <row r="14" spans="1:6" ht="15.75" customHeight="1">
      <c r="A14" s="61"/>
      <c r="B14" s="62"/>
      <c r="C14" s="63"/>
      <c r="D14" s="62"/>
      <c r="E14" s="62"/>
      <c r="F14" s="64">
        <f t="shared" si="0"/>
        <v>0</v>
      </c>
    </row>
    <row r="15" spans="1:6" ht="15.75" customHeight="1">
      <c r="A15" s="61"/>
      <c r="B15" s="62"/>
      <c r="C15" s="63"/>
      <c r="D15" s="62"/>
      <c r="E15" s="62"/>
      <c r="F15" s="64">
        <f t="shared" si="0"/>
        <v>0</v>
      </c>
    </row>
    <row r="16" spans="1:6" ht="15.75" customHeight="1">
      <c r="A16" s="61"/>
      <c r="B16" s="62"/>
      <c r="C16" s="63"/>
      <c r="D16" s="62"/>
      <c r="E16" s="62"/>
      <c r="F16" s="64">
        <f t="shared" si="0"/>
        <v>0</v>
      </c>
    </row>
    <row r="17" spans="1:6" ht="15.75" customHeight="1">
      <c r="A17" s="61"/>
      <c r="B17" s="62"/>
      <c r="C17" s="63"/>
      <c r="D17" s="62"/>
      <c r="E17" s="62"/>
      <c r="F17" s="64">
        <f t="shared" si="0"/>
        <v>0</v>
      </c>
    </row>
    <row r="18" spans="1:6" ht="15.75" customHeight="1">
      <c r="A18" s="61"/>
      <c r="B18" s="62"/>
      <c r="C18" s="63"/>
      <c r="D18" s="62"/>
      <c r="E18" s="62"/>
      <c r="F18" s="64">
        <f t="shared" si="0"/>
        <v>0</v>
      </c>
    </row>
    <row r="19" spans="1:6" ht="15.75" customHeight="1">
      <c r="A19" s="61"/>
      <c r="B19" s="62"/>
      <c r="C19" s="63"/>
      <c r="D19" s="62"/>
      <c r="E19" s="62"/>
      <c r="F19" s="64">
        <f t="shared" si="0"/>
        <v>0</v>
      </c>
    </row>
    <row r="20" spans="1:6" ht="15.75" customHeight="1">
      <c r="A20" s="61"/>
      <c r="B20" s="62"/>
      <c r="C20" s="63"/>
      <c r="D20" s="62"/>
      <c r="E20" s="62"/>
      <c r="F20" s="64">
        <f t="shared" si="0"/>
        <v>0</v>
      </c>
    </row>
    <row r="21" spans="1:6" ht="15.75" customHeight="1">
      <c r="A21" s="61"/>
      <c r="B21" s="62"/>
      <c r="C21" s="63"/>
      <c r="D21" s="62"/>
      <c r="E21" s="62"/>
      <c r="F21" s="64">
        <f t="shared" si="0"/>
        <v>0</v>
      </c>
    </row>
    <row r="22" spans="1:6" ht="15.75" customHeight="1">
      <c r="A22" s="61"/>
      <c r="B22" s="62"/>
      <c r="C22" s="63"/>
      <c r="D22" s="62"/>
      <c r="E22" s="62"/>
      <c r="F22" s="64">
        <f t="shared" si="0"/>
        <v>0</v>
      </c>
    </row>
    <row r="23" spans="1:6" ht="15.75" customHeight="1" thickBot="1">
      <c r="A23" s="65"/>
      <c r="B23" s="66"/>
      <c r="C23" s="66"/>
      <c r="D23" s="66"/>
      <c r="E23" s="66"/>
      <c r="F23" s="67">
        <f t="shared" si="0"/>
        <v>0</v>
      </c>
    </row>
    <row r="24" spans="1:6" s="60" customFormat="1" ht="18" customHeight="1" thickBot="1">
      <c r="A24" s="173" t="s">
        <v>119</v>
      </c>
      <c r="B24" s="174">
        <f>SUM(B5:B23)</f>
        <v>65090</v>
      </c>
      <c r="C24" s="89"/>
      <c r="D24" s="174">
        <f>SUM(D5:D23)</f>
        <v>0</v>
      </c>
      <c r="E24" s="174">
        <f>SUM(E5:E23)</f>
        <v>65090</v>
      </c>
      <c r="F24" s="68">
        <f>SUM(F5:F23)</f>
        <v>0</v>
      </c>
    </row>
  </sheetData>
  <sheetProtection sheet="1"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 ……/2013. (….) önkormányzati rendelethez&amp;"Times New Roman CE,Normál"&amp;10
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52"/>
  <sheetViews>
    <sheetView view="pageLayout" workbookViewId="0" topLeftCell="A4">
      <selection activeCell="D4" sqref="D4"/>
    </sheetView>
  </sheetViews>
  <sheetFormatPr defaultColWidth="9.00390625" defaultRowHeight="12.75"/>
  <cols>
    <col min="1" max="1" width="38.625" style="44" customWidth="1"/>
    <col min="2" max="5" width="13.875" style="44" customWidth="1"/>
    <col min="6" max="16384" width="9.375" style="44" customWidth="1"/>
  </cols>
  <sheetData>
    <row r="1" spans="1:5" ht="12.75">
      <c r="A1" s="184"/>
      <c r="B1" s="184"/>
      <c r="C1" s="184"/>
      <c r="D1" s="184"/>
      <c r="E1" s="184"/>
    </row>
    <row r="2" spans="1:5" ht="15.75">
      <c r="A2" s="185" t="s">
        <v>176</v>
      </c>
      <c r="B2" s="659"/>
      <c r="C2" s="659"/>
      <c r="D2" s="659"/>
      <c r="E2" s="659"/>
    </row>
    <row r="3" spans="1:5" ht="14.25" thickBot="1">
      <c r="A3" s="184"/>
      <c r="B3" s="184"/>
      <c r="C3" s="184"/>
      <c r="D3" s="660" t="s">
        <v>169</v>
      </c>
      <c r="E3" s="660"/>
    </row>
    <row r="4" spans="1:5" ht="15" customHeight="1" thickBot="1">
      <c r="A4" s="186" t="s">
        <v>168</v>
      </c>
      <c r="B4" s="187" t="s">
        <v>210</v>
      </c>
      <c r="C4" s="187" t="s">
        <v>287</v>
      </c>
      <c r="D4" s="187" t="s">
        <v>5</v>
      </c>
      <c r="E4" s="188" t="s">
        <v>96</v>
      </c>
    </row>
    <row r="5" spans="1:5" ht="12.75">
      <c r="A5" s="189" t="s">
        <v>170</v>
      </c>
      <c r="B5" s="77"/>
      <c r="C5" s="77"/>
      <c r="D5" s="77"/>
      <c r="E5" s="190">
        <f aca="true" t="shared" si="0" ref="E5:E11">SUM(B5:D5)</f>
        <v>0</v>
      </c>
    </row>
    <row r="6" spans="1:5" ht="12.75">
      <c r="A6" s="191" t="s">
        <v>184</v>
      </c>
      <c r="B6" s="78"/>
      <c r="C6" s="78"/>
      <c r="D6" s="78"/>
      <c r="E6" s="192">
        <f t="shared" si="0"/>
        <v>0</v>
      </c>
    </row>
    <row r="7" spans="1:5" ht="12.75">
      <c r="A7" s="193" t="s">
        <v>171</v>
      </c>
      <c r="B7" s="79"/>
      <c r="C7" s="79"/>
      <c r="D7" s="79"/>
      <c r="E7" s="194">
        <f t="shared" si="0"/>
        <v>0</v>
      </c>
    </row>
    <row r="8" spans="1:5" ht="12.75">
      <c r="A8" s="193" t="s">
        <v>185</v>
      </c>
      <c r="B8" s="79"/>
      <c r="C8" s="79"/>
      <c r="D8" s="79"/>
      <c r="E8" s="194">
        <f t="shared" si="0"/>
        <v>0</v>
      </c>
    </row>
    <row r="9" spans="1:5" ht="12.75">
      <c r="A9" s="193" t="s">
        <v>172</v>
      </c>
      <c r="B9" s="79"/>
      <c r="C9" s="79"/>
      <c r="D9" s="79"/>
      <c r="E9" s="194">
        <f t="shared" si="0"/>
        <v>0</v>
      </c>
    </row>
    <row r="10" spans="1:5" ht="12.75">
      <c r="A10" s="193" t="s">
        <v>173</v>
      </c>
      <c r="B10" s="79"/>
      <c r="C10" s="79"/>
      <c r="D10" s="79"/>
      <c r="E10" s="194">
        <f t="shared" si="0"/>
        <v>0</v>
      </c>
    </row>
    <row r="11" spans="1:5" ht="13.5" thickBot="1">
      <c r="A11" s="80"/>
      <c r="B11" s="81"/>
      <c r="C11" s="81"/>
      <c r="D11" s="81"/>
      <c r="E11" s="194">
        <f t="shared" si="0"/>
        <v>0</v>
      </c>
    </row>
    <row r="12" spans="1:5" ht="13.5" thickBot="1">
      <c r="A12" s="195" t="s">
        <v>175</v>
      </c>
      <c r="B12" s="196">
        <f>B5+SUM(B7:B11)</f>
        <v>0</v>
      </c>
      <c r="C12" s="196">
        <f>C5+SUM(C7:C11)</f>
        <v>0</v>
      </c>
      <c r="D12" s="196">
        <f>D5+SUM(D7:D11)</f>
        <v>0</v>
      </c>
      <c r="E12" s="197">
        <f>E5+SUM(E7:E11)</f>
        <v>0</v>
      </c>
    </row>
    <row r="13" spans="1:5" ht="13.5" thickBot="1">
      <c r="A13" s="46"/>
      <c r="B13" s="46"/>
      <c r="C13" s="46"/>
      <c r="D13" s="46"/>
      <c r="E13" s="46"/>
    </row>
    <row r="14" spans="1:5" ht="15" customHeight="1" thickBot="1">
      <c r="A14" s="186" t="s">
        <v>174</v>
      </c>
      <c r="B14" s="187" t="s">
        <v>210</v>
      </c>
      <c r="C14" s="187" t="s">
        <v>287</v>
      </c>
      <c r="D14" s="187" t="s">
        <v>5</v>
      </c>
      <c r="E14" s="188" t="s">
        <v>96</v>
      </c>
    </row>
    <row r="15" spans="1:5" ht="12.75">
      <c r="A15" s="189" t="s">
        <v>180</v>
      </c>
      <c r="B15" s="77"/>
      <c r="C15" s="77"/>
      <c r="D15" s="77"/>
      <c r="E15" s="190">
        <f aca="true" t="shared" si="1" ref="E15:E21">SUM(B15:D15)</f>
        <v>0</v>
      </c>
    </row>
    <row r="16" spans="1:5" ht="12.75">
      <c r="A16" s="198" t="s">
        <v>181</v>
      </c>
      <c r="B16" s="79"/>
      <c r="C16" s="79"/>
      <c r="D16" s="79"/>
      <c r="E16" s="194">
        <f t="shared" si="1"/>
        <v>0</v>
      </c>
    </row>
    <row r="17" spans="1:5" ht="12.75">
      <c r="A17" s="193" t="s">
        <v>182</v>
      </c>
      <c r="B17" s="79"/>
      <c r="C17" s="79"/>
      <c r="D17" s="79"/>
      <c r="E17" s="194">
        <f t="shared" si="1"/>
        <v>0</v>
      </c>
    </row>
    <row r="18" spans="1:5" ht="12.75">
      <c r="A18" s="193" t="s">
        <v>183</v>
      </c>
      <c r="B18" s="79"/>
      <c r="C18" s="79"/>
      <c r="D18" s="79"/>
      <c r="E18" s="194">
        <f t="shared" si="1"/>
        <v>0</v>
      </c>
    </row>
    <row r="19" spans="1:5" ht="12.75">
      <c r="A19" s="82"/>
      <c r="B19" s="79"/>
      <c r="C19" s="79"/>
      <c r="D19" s="79"/>
      <c r="E19" s="194">
        <f t="shared" si="1"/>
        <v>0</v>
      </c>
    </row>
    <row r="20" spans="1:5" ht="12.75">
      <c r="A20" s="82"/>
      <c r="B20" s="79"/>
      <c r="C20" s="79"/>
      <c r="D20" s="79"/>
      <c r="E20" s="194">
        <f t="shared" si="1"/>
        <v>0</v>
      </c>
    </row>
    <row r="21" spans="1:5" ht="13.5" thickBot="1">
      <c r="A21" s="80"/>
      <c r="B21" s="81"/>
      <c r="C21" s="81"/>
      <c r="D21" s="81"/>
      <c r="E21" s="194">
        <f t="shared" si="1"/>
        <v>0</v>
      </c>
    </row>
    <row r="22" spans="1:5" ht="13.5" thickBot="1">
      <c r="A22" s="195" t="s">
        <v>97</v>
      </c>
      <c r="B22" s="196">
        <f>SUM(B15:B21)</f>
        <v>0</v>
      </c>
      <c r="C22" s="196">
        <f>SUM(C15:C21)</f>
        <v>0</v>
      </c>
      <c r="D22" s="196">
        <f>SUM(D15:D21)</f>
        <v>0</v>
      </c>
      <c r="E22" s="197">
        <f>SUM(E15:E21)</f>
        <v>0</v>
      </c>
    </row>
    <row r="23" spans="1:5" ht="12.75">
      <c r="A23" s="184"/>
      <c r="B23" s="184"/>
      <c r="C23" s="184"/>
      <c r="D23" s="184"/>
      <c r="E23" s="184"/>
    </row>
    <row r="24" spans="1:5" ht="12.75">
      <c r="A24" s="184"/>
      <c r="B24" s="184"/>
      <c r="C24" s="184"/>
      <c r="D24" s="184"/>
      <c r="E24" s="184"/>
    </row>
    <row r="25" spans="1:5" ht="15.75">
      <c r="A25" s="185" t="s">
        <v>176</v>
      </c>
      <c r="B25" s="659"/>
      <c r="C25" s="659"/>
      <c r="D25" s="659"/>
      <c r="E25" s="659"/>
    </row>
    <row r="26" spans="1:5" ht="14.25" thickBot="1">
      <c r="A26" s="184"/>
      <c r="B26" s="184"/>
      <c r="C26" s="184"/>
      <c r="D26" s="660" t="s">
        <v>169</v>
      </c>
      <c r="E26" s="660"/>
    </row>
    <row r="27" spans="1:5" ht="13.5" thickBot="1">
      <c r="A27" s="186" t="s">
        <v>168</v>
      </c>
      <c r="B27" s="187" t="s">
        <v>210</v>
      </c>
      <c r="C27" s="187" t="s">
        <v>287</v>
      </c>
      <c r="D27" s="187" t="s">
        <v>5</v>
      </c>
      <c r="E27" s="188" t="s">
        <v>96</v>
      </c>
    </row>
    <row r="28" spans="1:5" ht="12.75">
      <c r="A28" s="189" t="s">
        <v>170</v>
      </c>
      <c r="B28" s="77"/>
      <c r="C28" s="77"/>
      <c r="D28" s="77"/>
      <c r="E28" s="190">
        <f aca="true" t="shared" si="2" ref="E28:E34">SUM(B28:D28)</f>
        <v>0</v>
      </c>
    </row>
    <row r="29" spans="1:5" ht="12.75">
      <c r="A29" s="191" t="s">
        <v>184</v>
      </c>
      <c r="B29" s="78"/>
      <c r="C29" s="78"/>
      <c r="D29" s="78"/>
      <c r="E29" s="192">
        <f t="shared" si="2"/>
        <v>0</v>
      </c>
    </row>
    <row r="30" spans="1:5" ht="12.75">
      <c r="A30" s="193" t="s">
        <v>171</v>
      </c>
      <c r="B30" s="79"/>
      <c r="C30" s="79"/>
      <c r="D30" s="79"/>
      <c r="E30" s="194">
        <f t="shared" si="2"/>
        <v>0</v>
      </c>
    </row>
    <row r="31" spans="1:5" ht="12.75">
      <c r="A31" s="193" t="s">
        <v>185</v>
      </c>
      <c r="B31" s="79"/>
      <c r="C31" s="79"/>
      <c r="D31" s="79"/>
      <c r="E31" s="194">
        <f t="shared" si="2"/>
        <v>0</v>
      </c>
    </row>
    <row r="32" spans="1:5" ht="12.75">
      <c r="A32" s="193" t="s">
        <v>172</v>
      </c>
      <c r="B32" s="79"/>
      <c r="C32" s="79"/>
      <c r="D32" s="79"/>
      <c r="E32" s="194">
        <f t="shared" si="2"/>
        <v>0</v>
      </c>
    </row>
    <row r="33" spans="1:5" ht="12.75">
      <c r="A33" s="193" t="s">
        <v>173</v>
      </c>
      <c r="B33" s="79"/>
      <c r="C33" s="79"/>
      <c r="D33" s="79"/>
      <c r="E33" s="194">
        <f t="shared" si="2"/>
        <v>0</v>
      </c>
    </row>
    <row r="34" spans="1:5" ht="13.5" thickBot="1">
      <c r="A34" s="80"/>
      <c r="B34" s="81"/>
      <c r="C34" s="81"/>
      <c r="D34" s="81"/>
      <c r="E34" s="194">
        <f t="shared" si="2"/>
        <v>0</v>
      </c>
    </row>
    <row r="35" spans="1:5" ht="13.5" thickBot="1">
      <c r="A35" s="195" t="s">
        <v>175</v>
      </c>
      <c r="B35" s="196">
        <f>B28+SUM(B30:B34)</f>
        <v>0</v>
      </c>
      <c r="C35" s="196">
        <f>C28+SUM(C30:C34)</f>
        <v>0</v>
      </c>
      <c r="D35" s="196">
        <f>D28+SUM(D30:D34)</f>
        <v>0</v>
      </c>
      <c r="E35" s="197">
        <f>E28+SUM(E30:E34)</f>
        <v>0</v>
      </c>
    </row>
    <row r="36" spans="1:5" ht="13.5" thickBot="1">
      <c r="A36" s="46"/>
      <c r="B36" s="46"/>
      <c r="C36" s="46"/>
      <c r="D36" s="46"/>
      <c r="E36" s="46"/>
    </row>
    <row r="37" spans="1:5" ht="13.5" thickBot="1">
      <c r="A37" s="186" t="s">
        <v>174</v>
      </c>
      <c r="B37" s="187" t="s">
        <v>210</v>
      </c>
      <c r="C37" s="187" t="s">
        <v>287</v>
      </c>
      <c r="D37" s="187" t="s">
        <v>5</v>
      </c>
      <c r="E37" s="188" t="s">
        <v>96</v>
      </c>
    </row>
    <row r="38" spans="1:5" ht="12.75">
      <c r="A38" s="189" t="s">
        <v>180</v>
      </c>
      <c r="B38" s="77"/>
      <c r="C38" s="77"/>
      <c r="D38" s="77"/>
      <c r="E38" s="190">
        <f aca="true" t="shared" si="3" ref="E38:E44">SUM(B38:D38)</f>
        <v>0</v>
      </c>
    </row>
    <row r="39" spans="1:5" ht="12.75">
      <c r="A39" s="198" t="s">
        <v>181</v>
      </c>
      <c r="B39" s="79"/>
      <c r="C39" s="79"/>
      <c r="D39" s="79"/>
      <c r="E39" s="194">
        <f t="shared" si="3"/>
        <v>0</v>
      </c>
    </row>
    <row r="40" spans="1:5" ht="12.75">
      <c r="A40" s="193" t="s">
        <v>182</v>
      </c>
      <c r="B40" s="79"/>
      <c r="C40" s="79"/>
      <c r="D40" s="79"/>
      <c r="E40" s="194">
        <f t="shared" si="3"/>
        <v>0</v>
      </c>
    </row>
    <row r="41" spans="1:5" ht="12.75">
      <c r="A41" s="193" t="s">
        <v>183</v>
      </c>
      <c r="B41" s="79"/>
      <c r="C41" s="79"/>
      <c r="D41" s="79"/>
      <c r="E41" s="194">
        <f t="shared" si="3"/>
        <v>0</v>
      </c>
    </row>
    <row r="42" spans="1:5" ht="12.75">
      <c r="A42" s="82"/>
      <c r="B42" s="79"/>
      <c r="C42" s="79"/>
      <c r="D42" s="79"/>
      <c r="E42" s="194">
        <f t="shared" si="3"/>
        <v>0</v>
      </c>
    </row>
    <row r="43" spans="1:5" ht="12.75">
      <c r="A43" s="82"/>
      <c r="B43" s="79"/>
      <c r="C43" s="79"/>
      <c r="D43" s="79"/>
      <c r="E43" s="194">
        <f t="shared" si="3"/>
        <v>0</v>
      </c>
    </row>
    <row r="44" spans="1:5" ht="13.5" thickBot="1">
      <c r="A44" s="80"/>
      <c r="B44" s="81"/>
      <c r="C44" s="81"/>
      <c r="D44" s="81"/>
      <c r="E44" s="194">
        <f t="shared" si="3"/>
        <v>0</v>
      </c>
    </row>
    <row r="45" spans="1:5" ht="13.5" thickBot="1">
      <c r="A45" s="195" t="s">
        <v>97</v>
      </c>
      <c r="B45" s="196">
        <f>SUM(B38:B44)</f>
        <v>0</v>
      </c>
      <c r="C45" s="196">
        <f>SUM(C38:C44)</f>
        <v>0</v>
      </c>
      <c r="D45" s="196">
        <f>SUM(D38:D44)</f>
        <v>0</v>
      </c>
      <c r="E45" s="197">
        <f>SUM(E38:E44)</f>
        <v>0</v>
      </c>
    </row>
    <row r="46" spans="1:5" ht="12.75">
      <c r="A46" s="184"/>
      <c r="B46" s="184"/>
      <c r="C46" s="184"/>
      <c r="D46" s="184"/>
      <c r="E46" s="184"/>
    </row>
    <row r="47" spans="1:5" ht="15.75">
      <c r="A47" s="645" t="s">
        <v>6</v>
      </c>
      <c r="B47" s="645"/>
      <c r="C47" s="645"/>
      <c r="D47" s="645"/>
      <c r="E47" s="645"/>
    </row>
    <row r="48" spans="1:5" ht="13.5" thickBot="1">
      <c r="A48" s="184"/>
      <c r="B48" s="184"/>
      <c r="C48" s="184"/>
      <c r="D48" s="184"/>
      <c r="E48" s="184"/>
    </row>
    <row r="49" spans="1:8" ht="13.5" thickBot="1">
      <c r="A49" s="650" t="s">
        <v>177</v>
      </c>
      <c r="B49" s="651"/>
      <c r="C49" s="652"/>
      <c r="D49" s="648" t="s">
        <v>186</v>
      </c>
      <c r="E49" s="649"/>
      <c r="H49" s="45"/>
    </row>
    <row r="50" spans="1:5" ht="12.75">
      <c r="A50" s="653"/>
      <c r="B50" s="654"/>
      <c r="C50" s="655"/>
      <c r="D50" s="641"/>
      <c r="E50" s="642"/>
    </row>
    <row r="51" spans="1:5" ht="13.5" thickBot="1">
      <c r="A51" s="656"/>
      <c r="B51" s="657"/>
      <c r="C51" s="658"/>
      <c r="D51" s="643"/>
      <c r="E51" s="644"/>
    </row>
    <row r="52" spans="1:5" ht="13.5" thickBot="1">
      <c r="A52" s="638" t="s">
        <v>97</v>
      </c>
      <c r="B52" s="639"/>
      <c r="C52" s="640"/>
      <c r="D52" s="646">
        <f>SUM(D50:E51)</f>
        <v>0</v>
      </c>
      <c r="E52" s="647"/>
    </row>
  </sheetData>
  <sheetProtection sheet="1"/>
  <mergeCells count="13">
    <mergeCell ref="B2:E2"/>
    <mergeCell ref="B25:E25"/>
    <mergeCell ref="D3:E3"/>
    <mergeCell ref="D26:E26"/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</mergeCells>
  <conditionalFormatting sqref="E5:E12 B12:D12 B22:E22 E15:E21 E28:E35 B35:D35 E38:E45 B45:D45 D52:E52">
    <cfRule type="cellIs" priority="1" dxfId="5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……/2013. (….)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99"/>
  <sheetViews>
    <sheetView zoomScale="115" zoomScaleNormal="115" workbookViewId="0" topLeftCell="A61">
      <selection activeCell="E100" sqref="E100"/>
    </sheetView>
  </sheetViews>
  <sheetFormatPr defaultColWidth="9.00390625" defaultRowHeight="12.75"/>
  <cols>
    <col min="1" max="1" width="9.625" style="451" customWidth="1"/>
    <col min="2" max="2" width="9.625" style="452" customWidth="1"/>
    <col min="3" max="3" width="72.00390625" style="452" customWidth="1"/>
    <col min="4" max="4" width="15.125" style="452" customWidth="1"/>
    <col min="5" max="5" width="14.50390625" style="452" customWidth="1"/>
    <col min="6" max="6" width="13.00390625" style="453" customWidth="1"/>
    <col min="7" max="16384" width="9.375" style="4" customWidth="1"/>
  </cols>
  <sheetData>
    <row r="1" spans="1:6" s="2" customFormat="1" ht="16.5" customHeight="1" thickBot="1">
      <c r="A1" s="665" t="s">
        <v>532</v>
      </c>
      <c r="B1" s="666"/>
      <c r="C1" s="199"/>
      <c r="D1" s="199"/>
      <c r="E1" s="199"/>
      <c r="F1" s="244" t="s">
        <v>531</v>
      </c>
    </row>
    <row r="2" spans="1:6" s="83" customFormat="1" ht="25.5" customHeight="1">
      <c r="A2" s="661" t="s">
        <v>325</v>
      </c>
      <c r="B2" s="662"/>
      <c r="C2" s="386" t="s">
        <v>324</v>
      </c>
      <c r="D2" s="537"/>
      <c r="E2" s="537"/>
      <c r="F2" s="390" t="s">
        <v>98</v>
      </c>
    </row>
    <row r="3" spans="1:6" s="83" customFormat="1" ht="16.5" thickBot="1">
      <c r="A3" s="200" t="s">
        <v>293</v>
      </c>
      <c r="B3" s="201"/>
      <c r="C3" s="387"/>
      <c r="D3" s="538"/>
      <c r="E3" s="538"/>
      <c r="F3" s="391" t="s">
        <v>99</v>
      </c>
    </row>
    <row r="4" spans="1:6" s="84" customFormat="1" ht="15.75" customHeight="1" thickBot="1">
      <c r="A4" s="202"/>
      <c r="B4" s="202"/>
      <c r="C4" s="202"/>
      <c r="D4" s="202"/>
      <c r="E4" s="202"/>
      <c r="F4" s="203" t="s">
        <v>100</v>
      </c>
    </row>
    <row r="5" spans="1:6" ht="36.75" thickBot="1">
      <c r="A5" s="663" t="s">
        <v>295</v>
      </c>
      <c r="B5" s="664"/>
      <c r="C5" s="204" t="s">
        <v>101</v>
      </c>
      <c r="D5" s="28" t="s">
        <v>526</v>
      </c>
      <c r="E5" s="28" t="s">
        <v>523</v>
      </c>
      <c r="F5" s="37" t="s">
        <v>527</v>
      </c>
    </row>
    <row r="6" spans="1:6" s="69" customFormat="1" ht="12.75" customHeight="1" thickBot="1">
      <c r="A6" s="178">
        <v>1</v>
      </c>
      <c r="B6" s="179">
        <v>2</v>
      </c>
      <c r="C6" s="179">
        <v>3</v>
      </c>
      <c r="D6" s="34">
        <v>4</v>
      </c>
      <c r="E6" s="34">
        <v>5</v>
      </c>
      <c r="F6" s="35">
        <v>6</v>
      </c>
    </row>
    <row r="7" spans="1:6" s="69" customFormat="1" ht="15.75" customHeight="1" thickBot="1">
      <c r="A7" s="206"/>
      <c r="B7" s="207"/>
      <c r="C7" s="207" t="s">
        <v>102</v>
      </c>
      <c r="D7" s="207"/>
      <c r="E7" s="207"/>
      <c r="F7" s="392"/>
    </row>
    <row r="8" spans="1:6" s="69" customFormat="1" ht="12" customHeight="1" thickBot="1">
      <c r="A8" s="178" t="s">
        <v>63</v>
      </c>
      <c r="B8" s="209"/>
      <c r="C8" s="563" t="s">
        <v>296</v>
      </c>
      <c r="D8" s="329">
        <f>+D9+D14</f>
        <v>37067</v>
      </c>
      <c r="E8" s="329">
        <f>+E9+E14</f>
        <v>1270</v>
      </c>
      <c r="F8" s="334">
        <f>+F9+F14</f>
        <v>38337</v>
      </c>
    </row>
    <row r="9" spans="1:6" s="85" customFormat="1" ht="12" customHeight="1" thickBot="1">
      <c r="A9" s="178" t="s">
        <v>64</v>
      </c>
      <c r="B9" s="209"/>
      <c r="C9" s="564" t="s">
        <v>7</v>
      </c>
      <c r="D9" s="329">
        <f>SUM(D10:D13)</f>
        <v>10355</v>
      </c>
      <c r="E9" s="329">
        <f>SUM(E10:E13)</f>
        <v>0</v>
      </c>
      <c r="F9" s="334">
        <f>SUM(F10:F13)</f>
        <v>10355</v>
      </c>
    </row>
    <row r="10" spans="1:6" s="86" customFormat="1" ht="12" customHeight="1">
      <c r="A10" s="211"/>
      <c r="B10" s="212" t="s">
        <v>153</v>
      </c>
      <c r="C10" s="565" t="s">
        <v>104</v>
      </c>
      <c r="D10" s="326">
        <f>'1.1.sz.mell.'!C7</f>
        <v>9490</v>
      </c>
      <c r="E10" s="326">
        <f>'1.1.sz.mell.'!D7</f>
        <v>0</v>
      </c>
      <c r="F10" s="332">
        <f>'1.1.sz.mell.'!E7</f>
        <v>9490</v>
      </c>
    </row>
    <row r="11" spans="1:6" s="86" customFormat="1" ht="12" customHeight="1">
      <c r="A11" s="211"/>
      <c r="B11" s="212" t="s">
        <v>154</v>
      </c>
      <c r="C11" s="566" t="s">
        <v>125</v>
      </c>
      <c r="D11" s="326">
        <f>'1.1.sz.mell.'!C8</f>
        <v>0</v>
      </c>
      <c r="E11" s="326">
        <f>'1.1.sz.mell.'!D8</f>
        <v>0</v>
      </c>
      <c r="F11" s="332">
        <f>'1.1.sz.mell.'!C8</f>
        <v>0</v>
      </c>
    </row>
    <row r="12" spans="1:6" s="86" customFormat="1" ht="12" customHeight="1">
      <c r="A12" s="211"/>
      <c r="B12" s="212" t="s">
        <v>155</v>
      </c>
      <c r="C12" s="566" t="s">
        <v>212</v>
      </c>
      <c r="D12" s="326">
        <f>'1.1.sz.mell.'!C9</f>
        <v>865</v>
      </c>
      <c r="E12" s="326">
        <f>'1.1.sz.mell.'!D9</f>
        <v>0</v>
      </c>
      <c r="F12" s="332">
        <f>'1.1.sz.mell.'!E9</f>
        <v>865</v>
      </c>
    </row>
    <row r="13" spans="1:6" s="86" customFormat="1" ht="12" customHeight="1" thickBot="1">
      <c r="A13" s="211"/>
      <c r="B13" s="212" t="s">
        <v>156</v>
      </c>
      <c r="C13" s="567" t="s">
        <v>213</v>
      </c>
      <c r="D13" s="326">
        <f>'1.1.sz.mell.'!C10</f>
        <v>0</v>
      </c>
      <c r="E13" s="326">
        <f>'1.1.sz.mell.'!D10</f>
        <v>0</v>
      </c>
      <c r="F13" s="332">
        <f>'1.1.sz.mell.'!C10</f>
        <v>0</v>
      </c>
    </row>
    <row r="14" spans="1:6" s="85" customFormat="1" ht="12" customHeight="1" thickBot="1">
      <c r="A14" s="178" t="s">
        <v>65</v>
      </c>
      <c r="B14" s="209"/>
      <c r="C14" s="564" t="s">
        <v>214</v>
      </c>
      <c r="D14" s="329">
        <f>SUM(D15:D22)</f>
        <v>26712</v>
      </c>
      <c r="E14" s="329">
        <f>SUM(E15:E22)</f>
        <v>1270</v>
      </c>
      <c r="F14" s="334">
        <f>SUM(F15:F22)</f>
        <v>27982</v>
      </c>
    </row>
    <row r="15" spans="1:6" s="85" customFormat="1" ht="12" customHeight="1">
      <c r="A15" s="213"/>
      <c r="B15" s="212" t="s">
        <v>127</v>
      </c>
      <c r="C15" s="565" t="s">
        <v>219</v>
      </c>
      <c r="D15" s="326">
        <f>'1.1.sz.mell.'!C12</f>
        <v>460</v>
      </c>
      <c r="E15" s="326">
        <f>'1.1.sz.mell.'!D12</f>
        <v>0</v>
      </c>
      <c r="F15" s="332">
        <f>'1.1.sz.mell.'!E12</f>
        <v>460</v>
      </c>
    </row>
    <row r="16" spans="1:6" s="85" customFormat="1" ht="12" customHeight="1">
      <c r="A16" s="211"/>
      <c r="B16" s="212" t="s">
        <v>128</v>
      </c>
      <c r="C16" s="566" t="s">
        <v>220</v>
      </c>
      <c r="D16" s="326">
        <f>'1.1.sz.mell.'!C13</f>
        <v>1997</v>
      </c>
      <c r="E16" s="326">
        <f>'1.1.sz.mell.'!D13</f>
        <v>150</v>
      </c>
      <c r="F16" s="332">
        <f>'1.1.sz.mell.'!E13</f>
        <v>2147</v>
      </c>
    </row>
    <row r="17" spans="1:6" s="85" customFormat="1" ht="12" customHeight="1">
      <c r="A17" s="211"/>
      <c r="B17" s="212" t="s">
        <v>129</v>
      </c>
      <c r="C17" s="566" t="s">
        <v>221</v>
      </c>
      <c r="D17" s="326">
        <f>'1.1.sz.mell.'!C14</f>
        <v>4540</v>
      </c>
      <c r="E17" s="326">
        <f>'1.1.sz.mell.'!D14</f>
        <v>0</v>
      </c>
      <c r="F17" s="332">
        <f>'1.1.sz.mell.'!E14</f>
        <v>4540</v>
      </c>
    </row>
    <row r="18" spans="1:6" s="85" customFormat="1" ht="12" customHeight="1">
      <c r="A18" s="211"/>
      <c r="B18" s="212" t="s">
        <v>130</v>
      </c>
      <c r="C18" s="566" t="s">
        <v>222</v>
      </c>
      <c r="D18" s="326">
        <v>11102</v>
      </c>
      <c r="E18" s="326"/>
      <c r="F18" s="332">
        <v>11102</v>
      </c>
    </row>
    <row r="19" spans="1:6" s="85" customFormat="1" ht="12" customHeight="1">
      <c r="A19" s="211"/>
      <c r="B19" s="212" t="s">
        <v>215</v>
      </c>
      <c r="C19" s="566" t="s">
        <v>223</v>
      </c>
      <c r="D19" s="326">
        <f>'1.1.sz.mell.'!C16</f>
        <v>0</v>
      </c>
      <c r="E19" s="326">
        <f>'1.1.sz.mell.'!D16</f>
        <v>0</v>
      </c>
      <c r="F19" s="332">
        <f>'1.1.sz.mell.'!C16</f>
        <v>0</v>
      </c>
    </row>
    <row r="20" spans="1:6" s="85" customFormat="1" ht="12" customHeight="1">
      <c r="A20" s="214"/>
      <c r="B20" s="212" t="s">
        <v>216</v>
      </c>
      <c r="C20" s="566" t="s">
        <v>332</v>
      </c>
      <c r="D20" s="326">
        <v>3982</v>
      </c>
      <c r="E20" s="326">
        <v>1085</v>
      </c>
      <c r="F20" s="332">
        <f>D20+E20</f>
        <v>5067</v>
      </c>
    </row>
    <row r="21" spans="1:6" s="86" customFormat="1" ht="12" customHeight="1">
      <c r="A21" s="211"/>
      <c r="B21" s="212" t="s">
        <v>217</v>
      </c>
      <c r="C21" s="566" t="s">
        <v>225</v>
      </c>
      <c r="D21" s="326">
        <f>'1.1.sz.mell.'!C18</f>
        <v>4500</v>
      </c>
      <c r="E21" s="326">
        <f>'1.1.sz.mell.'!D18</f>
        <v>0</v>
      </c>
      <c r="F21" s="332">
        <f>'1.1.sz.mell.'!E18</f>
        <v>4500</v>
      </c>
    </row>
    <row r="22" spans="1:6" s="86" customFormat="1" ht="12" customHeight="1" thickBot="1">
      <c r="A22" s="215"/>
      <c r="B22" s="216" t="s">
        <v>218</v>
      </c>
      <c r="C22" s="567" t="s">
        <v>226</v>
      </c>
      <c r="D22" s="326">
        <f>'1.1.sz.mell.'!C19</f>
        <v>131</v>
      </c>
      <c r="E22" s="326">
        <f>'1.1.sz.mell.'!D19</f>
        <v>35</v>
      </c>
      <c r="F22" s="332">
        <v>166</v>
      </c>
    </row>
    <row r="23" spans="1:6" s="86" customFormat="1" ht="12" customHeight="1" thickBot="1">
      <c r="A23" s="178" t="s">
        <v>66</v>
      </c>
      <c r="B23" s="217"/>
      <c r="C23" s="564" t="s">
        <v>333</v>
      </c>
      <c r="D23" s="365">
        <f>'1.1.sz.mell.'!C20</f>
        <v>4798</v>
      </c>
      <c r="E23" s="365">
        <f>'1.1.sz.mell.'!D20</f>
        <v>0</v>
      </c>
      <c r="F23" s="364">
        <f>'1.1.sz.mell.'!E20</f>
        <v>4798</v>
      </c>
    </row>
    <row r="24" spans="1:6" s="85" customFormat="1" ht="12" customHeight="1" thickBot="1">
      <c r="A24" s="178" t="s">
        <v>67</v>
      </c>
      <c r="B24" s="209"/>
      <c r="C24" s="564" t="s">
        <v>8</v>
      </c>
      <c r="D24" s="329">
        <f>SUM(D25:D32)</f>
        <v>127185</v>
      </c>
      <c r="E24" s="329">
        <f>SUM(E25:E32)</f>
        <v>7914</v>
      </c>
      <c r="F24" s="334">
        <f>SUM(F25:F32)</f>
        <v>135099</v>
      </c>
    </row>
    <row r="25" spans="1:6" s="86" customFormat="1" ht="12" customHeight="1">
      <c r="A25" s="211"/>
      <c r="B25" s="212" t="s">
        <v>131</v>
      </c>
      <c r="C25" s="565" t="s">
        <v>9</v>
      </c>
      <c r="D25" s="326">
        <f>'1.1.sz.mell.'!C22</f>
        <v>104699</v>
      </c>
      <c r="E25" s="326">
        <f>'1.1.sz.mell.'!D22</f>
        <v>7914</v>
      </c>
      <c r="F25" s="332">
        <f>'1.1.sz.mell.'!E22</f>
        <v>112613</v>
      </c>
    </row>
    <row r="26" spans="1:6" s="86" customFormat="1" ht="12" customHeight="1">
      <c r="A26" s="211"/>
      <c r="B26" s="212" t="s">
        <v>132</v>
      </c>
      <c r="C26" s="566" t="s">
        <v>237</v>
      </c>
      <c r="D26" s="326">
        <f>'1.1.sz.mell.'!C23</f>
        <v>20752</v>
      </c>
      <c r="E26" s="326">
        <f>'1.1.sz.mell.'!D23</f>
        <v>0</v>
      </c>
      <c r="F26" s="332">
        <f>'1.1.sz.mell.'!E23</f>
        <v>20752</v>
      </c>
    </row>
    <row r="27" spans="1:6" s="86" customFormat="1" ht="12" customHeight="1">
      <c r="A27" s="211"/>
      <c r="B27" s="212" t="s">
        <v>133</v>
      </c>
      <c r="C27" s="566" t="s">
        <v>136</v>
      </c>
      <c r="D27" s="326">
        <f>'1.1.sz.mell.'!C24</f>
        <v>44</v>
      </c>
      <c r="E27" s="326">
        <f>'1.1.sz.mell.'!D24</f>
        <v>0</v>
      </c>
      <c r="F27" s="332">
        <f>'1.1.sz.mell.'!E24</f>
        <v>44</v>
      </c>
    </row>
    <row r="28" spans="1:6" s="86" customFormat="1" ht="12" customHeight="1">
      <c r="A28" s="211"/>
      <c r="B28" s="212" t="s">
        <v>230</v>
      </c>
      <c r="C28" s="566" t="s">
        <v>238</v>
      </c>
      <c r="D28" s="326">
        <f>'1.1.sz.mell.'!C25</f>
        <v>0</v>
      </c>
      <c r="E28" s="326">
        <f>'1.1.sz.mell.'!D25</f>
        <v>0</v>
      </c>
      <c r="F28" s="332">
        <f>'1.1.sz.mell.'!E25</f>
        <v>0</v>
      </c>
    </row>
    <row r="29" spans="1:6" s="86" customFormat="1" ht="12" customHeight="1">
      <c r="A29" s="211"/>
      <c r="B29" s="212" t="s">
        <v>231</v>
      </c>
      <c r="C29" s="566" t="s">
        <v>239</v>
      </c>
      <c r="D29" s="326">
        <f>'1.1.sz.mell.'!C26</f>
        <v>0</v>
      </c>
      <c r="E29" s="326">
        <f>'1.1.sz.mell.'!D26</f>
        <v>0</v>
      </c>
      <c r="F29" s="332">
        <f>'1.1.sz.mell.'!E26</f>
        <v>0</v>
      </c>
    </row>
    <row r="30" spans="1:6" s="86" customFormat="1" ht="12" customHeight="1">
      <c r="A30" s="211"/>
      <c r="B30" s="212" t="s">
        <v>232</v>
      </c>
      <c r="C30" s="566" t="s">
        <v>240</v>
      </c>
      <c r="D30" s="326">
        <f>'1.1.sz.mell.'!C27</f>
        <v>0</v>
      </c>
      <c r="E30" s="326">
        <f>'1.1.sz.mell.'!D27</f>
        <v>0</v>
      </c>
      <c r="F30" s="332">
        <f>'1.1.sz.mell.'!E27</f>
        <v>0</v>
      </c>
    </row>
    <row r="31" spans="1:6" s="86" customFormat="1" ht="12" customHeight="1">
      <c r="A31" s="211"/>
      <c r="B31" s="212" t="s">
        <v>233</v>
      </c>
      <c r="C31" s="566" t="s">
        <v>334</v>
      </c>
      <c r="D31" s="326">
        <f>'1.1.sz.mell.'!C28</f>
        <v>0</v>
      </c>
      <c r="E31" s="326">
        <f>'1.1.sz.mell.'!D28</f>
        <v>0</v>
      </c>
      <c r="F31" s="332">
        <f>'1.1.sz.mell.'!E28</f>
        <v>0</v>
      </c>
    </row>
    <row r="32" spans="1:6" s="86" customFormat="1" ht="12" customHeight="1" thickBot="1">
      <c r="A32" s="215"/>
      <c r="B32" s="216" t="s">
        <v>234</v>
      </c>
      <c r="C32" s="568" t="s">
        <v>297</v>
      </c>
      <c r="D32" s="326">
        <f>'1.1.sz.mell.'!C29</f>
        <v>1690</v>
      </c>
      <c r="E32" s="326">
        <f>'1.1.sz.mell.'!D29</f>
        <v>0</v>
      </c>
      <c r="F32" s="332">
        <f>'1.1.sz.mell.'!E29</f>
        <v>1690</v>
      </c>
    </row>
    <row r="33" spans="1:6" s="86" customFormat="1" ht="12" customHeight="1" thickBot="1">
      <c r="A33" s="183" t="s">
        <v>68</v>
      </c>
      <c r="B33" s="92"/>
      <c r="C33" s="563" t="s">
        <v>486</v>
      </c>
      <c r="D33" s="329">
        <f>+D34+D40</f>
        <v>29594</v>
      </c>
      <c r="E33" s="329">
        <f>+E34+E40</f>
        <v>50210</v>
      </c>
      <c r="F33" s="334">
        <f>+F34+F40</f>
        <v>79804</v>
      </c>
    </row>
    <row r="34" spans="1:6" s="86" customFormat="1" ht="12" customHeight="1">
      <c r="A34" s="213"/>
      <c r="B34" s="131" t="s">
        <v>134</v>
      </c>
      <c r="C34" s="569" t="s">
        <v>472</v>
      </c>
      <c r="D34" s="558">
        <f>SUM(D35:D39)</f>
        <v>29594</v>
      </c>
      <c r="E34" s="558">
        <f>SUM(E35:E39)</f>
        <v>783</v>
      </c>
      <c r="F34" s="407">
        <f>SUM(F35:F39)</f>
        <v>30377</v>
      </c>
    </row>
    <row r="35" spans="1:6" s="86" customFormat="1" ht="12" customHeight="1">
      <c r="A35" s="211"/>
      <c r="B35" s="113" t="s">
        <v>137</v>
      </c>
      <c r="C35" s="566" t="s">
        <v>335</v>
      </c>
      <c r="D35" s="326">
        <f>'1.1.sz.mell.'!C32</f>
        <v>6386</v>
      </c>
      <c r="E35" s="326">
        <f>'1.1.sz.mell.'!D32</f>
        <v>0</v>
      </c>
      <c r="F35" s="332">
        <f>'1.1.sz.mell.'!E32</f>
        <v>6386</v>
      </c>
    </row>
    <row r="36" spans="1:6" s="86" customFormat="1" ht="12" customHeight="1">
      <c r="A36" s="211"/>
      <c r="B36" s="113" t="s">
        <v>138</v>
      </c>
      <c r="C36" s="566" t="s">
        <v>336</v>
      </c>
      <c r="D36" s="326">
        <v>7514</v>
      </c>
      <c r="E36" s="326">
        <f>'1.1.sz.mell.'!D33</f>
        <v>0</v>
      </c>
      <c r="F36" s="332">
        <v>7514</v>
      </c>
    </row>
    <row r="37" spans="1:6" s="86" customFormat="1" ht="12" customHeight="1">
      <c r="A37" s="211"/>
      <c r="B37" s="113" t="s">
        <v>139</v>
      </c>
      <c r="C37" s="566" t="s">
        <v>337</v>
      </c>
      <c r="D37" s="326">
        <f>'1.1.sz.mell.'!C34</f>
        <v>0</v>
      </c>
      <c r="E37" s="326">
        <f>'1.1.sz.mell.'!D34</f>
        <v>0</v>
      </c>
      <c r="F37" s="332">
        <f>'1.1.sz.mell.'!E34</f>
        <v>0</v>
      </c>
    </row>
    <row r="38" spans="1:6" s="86" customFormat="1" ht="12" customHeight="1">
      <c r="A38" s="211"/>
      <c r="B38" s="113" t="s">
        <v>140</v>
      </c>
      <c r="C38" s="566" t="s">
        <v>338</v>
      </c>
      <c r="D38" s="326">
        <f>'1.1.sz.mell.'!C35</f>
        <v>0</v>
      </c>
      <c r="E38" s="326">
        <f>'1.1.sz.mell.'!D35</f>
        <v>0</v>
      </c>
      <c r="F38" s="332">
        <f>'1.1.sz.mell.'!E35</f>
        <v>0</v>
      </c>
    </row>
    <row r="39" spans="1:6" s="86" customFormat="1" ht="12" customHeight="1">
      <c r="A39" s="211"/>
      <c r="B39" s="113" t="s">
        <v>242</v>
      </c>
      <c r="C39" s="566" t="s">
        <v>473</v>
      </c>
      <c r="D39" s="326">
        <f>'1.1.sz.mell.'!C36</f>
        <v>15694</v>
      </c>
      <c r="E39" s="326">
        <f>'1.1.sz.mell.'!D36</f>
        <v>783</v>
      </c>
      <c r="F39" s="332">
        <f>'1.1.sz.mell.'!E36</f>
        <v>16477</v>
      </c>
    </row>
    <row r="40" spans="1:6" s="86" customFormat="1" ht="12" customHeight="1">
      <c r="A40" s="211"/>
      <c r="B40" s="113" t="s">
        <v>135</v>
      </c>
      <c r="C40" s="570" t="s">
        <v>474</v>
      </c>
      <c r="D40" s="360">
        <f>SUM(D41:D45)</f>
        <v>0</v>
      </c>
      <c r="E40" s="360">
        <f>SUM(E41:E45)</f>
        <v>49427</v>
      </c>
      <c r="F40" s="332">
        <f>'1.1.sz.mell.'!E37</f>
        <v>49427</v>
      </c>
    </row>
    <row r="41" spans="1:6" s="86" customFormat="1" ht="12" customHeight="1">
      <c r="A41" s="211"/>
      <c r="B41" s="113" t="s">
        <v>143</v>
      </c>
      <c r="C41" s="566" t="s">
        <v>335</v>
      </c>
      <c r="D41" s="326">
        <f>'1.1.sz.mell.'!C38</f>
        <v>0</v>
      </c>
      <c r="E41" s="326">
        <f>'1.1.sz.mell.'!D38</f>
        <v>0</v>
      </c>
      <c r="F41" s="332">
        <f>'1.1.sz.mell.'!E38</f>
        <v>0</v>
      </c>
    </row>
    <row r="42" spans="1:6" s="86" customFormat="1" ht="12" customHeight="1">
      <c r="A42" s="211"/>
      <c r="B42" s="113" t="s">
        <v>144</v>
      </c>
      <c r="C42" s="566" t="s">
        <v>336</v>
      </c>
      <c r="D42" s="326">
        <f>'1.1.sz.mell.'!C39</f>
        <v>0</v>
      </c>
      <c r="E42" s="326">
        <f>'1.1.sz.mell.'!D39</f>
        <v>0</v>
      </c>
      <c r="F42" s="332">
        <f>'1.1.sz.mell.'!E39</f>
        <v>0</v>
      </c>
    </row>
    <row r="43" spans="1:6" s="86" customFormat="1" ht="12" customHeight="1">
      <c r="A43" s="211"/>
      <c r="B43" s="113" t="s">
        <v>145</v>
      </c>
      <c r="C43" s="566" t="s">
        <v>337</v>
      </c>
      <c r="D43" s="326">
        <f>'1.1.sz.mell.'!C40</f>
        <v>0</v>
      </c>
      <c r="E43" s="326">
        <f>'1.1.sz.mell.'!D40</f>
        <v>0</v>
      </c>
      <c r="F43" s="332">
        <f>'1.1.sz.mell.'!E40</f>
        <v>0</v>
      </c>
    </row>
    <row r="44" spans="1:6" s="86" customFormat="1" ht="12" customHeight="1">
      <c r="A44" s="211"/>
      <c r="B44" s="113" t="s">
        <v>146</v>
      </c>
      <c r="C44" s="566" t="s">
        <v>338</v>
      </c>
      <c r="D44" s="326">
        <f>'1.1.sz.mell.'!C41</f>
        <v>0</v>
      </c>
      <c r="E44" s="326">
        <f>'1.1.sz.mell.'!D41</f>
        <v>0</v>
      </c>
      <c r="F44" s="332">
        <f>'1.1.sz.mell.'!E41</f>
        <v>0</v>
      </c>
    </row>
    <row r="45" spans="1:6" s="86" customFormat="1" ht="12" customHeight="1" thickBot="1">
      <c r="A45" s="218"/>
      <c r="B45" s="132" t="s">
        <v>243</v>
      </c>
      <c r="C45" s="567" t="s">
        <v>475</v>
      </c>
      <c r="D45" s="326">
        <f>'1.1.sz.mell.'!C42</f>
        <v>0</v>
      </c>
      <c r="E45" s="326">
        <f>'1.1.sz.mell.'!D42</f>
        <v>49427</v>
      </c>
      <c r="F45" s="332">
        <f>'1.1.sz.mell.'!E42</f>
        <v>49427</v>
      </c>
    </row>
    <row r="46" spans="1:6" s="85" customFormat="1" ht="12" customHeight="1" thickBot="1">
      <c r="A46" s="183" t="s">
        <v>69</v>
      </c>
      <c r="B46" s="209"/>
      <c r="C46" s="564" t="s">
        <v>339</v>
      </c>
      <c r="D46" s="329">
        <f>+D47+D48</f>
        <v>162</v>
      </c>
      <c r="E46" s="329">
        <f>+E47+E48</f>
        <v>295</v>
      </c>
      <c r="F46" s="334">
        <f>+F47+F48</f>
        <v>457</v>
      </c>
    </row>
    <row r="47" spans="1:6" s="86" customFormat="1" ht="12" customHeight="1">
      <c r="A47" s="211"/>
      <c r="B47" s="113" t="s">
        <v>141</v>
      </c>
      <c r="C47" s="565" t="s">
        <v>179</v>
      </c>
      <c r="D47" s="326">
        <f>'1.1.sz.mell.'!C44</f>
        <v>162</v>
      </c>
      <c r="E47" s="326">
        <f>'1.1.sz.mell.'!D44</f>
        <v>295</v>
      </c>
      <c r="F47" s="332">
        <f>'1.1.sz.mell.'!E44</f>
        <v>457</v>
      </c>
    </row>
    <row r="48" spans="1:6" s="86" customFormat="1" ht="12" customHeight="1" thickBot="1">
      <c r="A48" s="211"/>
      <c r="B48" s="113" t="s">
        <v>142</v>
      </c>
      <c r="C48" s="567" t="s">
        <v>11</v>
      </c>
      <c r="D48" s="326"/>
      <c r="E48" s="326"/>
      <c r="F48" s="332"/>
    </row>
    <row r="49" spans="1:6" s="86" customFormat="1" ht="12" customHeight="1" thickBot="1">
      <c r="A49" s="178" t="s">
        <v>70</v>
      </c>
      <c r="B49" s="209"/>
      <c r="C49" s="564" t="s">
        <v>10</v>
      </c>
      <c r="D49" s="329">
        <f>+D50+D51+D52</f>
        <v>100</v>
      </c>
      <c r="E49" s="329">
        <f>+E50+E51+E52</f>
        <v>0</v>
      </c>
      <c r="F49" s="334">
        <f>+F50+F51+F52</f>
        <v>100</v>
      </c>
    </row>
    <row r="50" spans="1:6" s="86" customFormat="1" ht="12" customHeight="1">
      <c r="A50" s="219"/>
      <c r="B50" s="113" t="s">
        <v>247</v>
      </c>
      <c r="C50" s="565" t="s">
        <v>245</v>
      </c>
      <c r="D50" s="325"/>
      <c r="E50" s="325"/>
      <c r="F50" s="331"/>
    </row>
    <row r="51" spans="1:6" s="86" customFormat="1" ht="12" customHeight="1">
      <c r="A51" s="219"/>
      <c r="B51" s="113" t="s">
        <v>248</v>
      </c>
      <c r="C51" s="566" t="s">
        <v>246</v>
      </c>
      <c r="D51" s="326">
        <f>'1.1.sz.mell.'!C48</f>
        <v>100</v>
      </c>
      <c r="E51" s="326">
        <f>'1.1.sz.mell.'!D48</f>
        <v>0</v>
      </c>
      <c r="F51" s="332">
        <f>'1.1.sz.mell.'!E48</f>
        <v>100</v>
      </c>
    </row>
    <row r="52" spans="1:6" s="86" customFormat="1" ht="12" customHeight="1" thickBot="1">
      <c r="A52" s="211"/>
      <c r="B52" s="113" t="s">
        <v>402</v>
      </c>
      <c r="C52" s="568" t="s">
        <v>341</v>
      </c>
      <c r="D52" s="326"/>
      <c r="E52" s="326"/>
      <c r="F52" s="332"/>
    </row>
    <row r="53" spans="1:6" s="86" customFormat="1" ht="12" customHeight="1" thickBot="1">
      <c r="A53" s="183" t="s">
        <v>71</v>
      </c>
      <c r="B53" s="220"/>
      <c r="C53" s="563" t="s">
        <v>342</v>
      </c>
      <c r="D53" s="365"/>
      <c r="E53" s="365"/>
      <c r="F53" s="364"/>
    </row>
    <row r="54" spans="1:6" s="85" customFormat="1" ht="12" customHeight="1" thickBot="1">
      <c r="A54" s="221" t="s">
        <v>72</v>
      </c>
      <c r="B54" s="222"/>
      <c r="C54" s="563" t="s">
        <v>487</v>
      </c>
      <c r="D54" s="559">
        <f>D9+D14+D23+D24+D33+D46+D49+D53</f>
        <v>198906</v>
      </c>
      <c r="E54" s="559">
        <f>+E9+E14+E23+E24+E33+E46+E49+E53</f>
        <v>59689</v>
      </c>
      <c r="F54" s="560">
        <f>+F9+F14+F23+F24+F33+F46+F49+F53</f>
        <v>258595</v>
      </c>
    </row>
    <row r="55" spans="1:6" s="85" customFormat="1" ht="12" customHeight="1" thickBot="1">
      <c r="A55" s="178" t="s">
        <v>73</v>
      </c>
      <c r="B55" s="133"/>
      <c r="C55" s="563" t="s">
        <v>345</v>
      </c>
      <c r="D55" s="329">
        <f>+D56+D57</f>
        <v>142539</v>
      </c>
      <c r="E55" s="329">
        <f>+E56+E57</f>
        <v>0</v>
      </c>
      <c r="F55" s="334">
        <f>+F56+F57</f>
        <v>142539</v>
      </c>
    </row>
    <row r="56" spans="1:6" s="85" customFormat="1" ht="12" customHeight="1">
      <c r="A56" s="213"/>
      <c r="B56" s="131" t="s">
        <v>188</v>
      </c>
      <c r="C56" s="571" t="s">
        <v>12</v>
      </c>
      <c r="D56" s="561">
        <v>142539</v>
      </c>
      <c r="E56" s="561"/>
      <c r="F56" s="562">
        <v>142539</v>
      </c>
    </row>
    <row r="57" spans="1:6" s="85" customFormat="1" ht="12" customHeight="1" thickBot="1">
      <c r="A57" s="218"/>
      <c r="B57" s="132" t="s">
        <v>189</v>
      </c>
      <c r="C57" s="572" t="s">
        <v>13</v>
      </c>
      <c r="D57" s="74"/>
      <c r="E57" s="74"/>
      <c r="F57" s="75"/>
    </row>
    <row r="58" spans="1:6" s="86" customFormat="1" ht="12" customHeight="1" thickBot="1">
      <c r="A58" s="223" t="s">
        <v>74</v>
      </c>
      <c r="B58" s="447"/>
      <c r="C58" s="573" t="s">
        <v>14</v>
      </c>
      <c r="D58" s="329">
        <f>+D54+D55</f>
        <v>341445</v>
      </c>
      <c r="E58" s="329">
        <f>+E54+E55</f>
        <v>59689</v>
      </c>
      <c r="F58" s="334">
        <f>+F54+F55</f>
        <v>401134</v>
      </c>
    </row>
    <row r="59" spans="1:6" s="86" customFormat="1" ht="15" customHeight="1">
      <c r="A59" s="226"/>
      <c r="B59" s="226"/>
      <c r="C59" s="227"/>
      <c r="D59" s="398"/>
      <c r="E59" s="398"/>
      <c r="F59" s="398"/>
    </row>
    <row r="60" spans="1:6" ht="13.5" thickBot="1">
      <c r="A60" s="228"/>
      <c r="B60" s="229"/>
      <c r="C60" s="229"/>
      <c r="D60" s="399"/>
      <c r="E60" s="399"/>
      <c r="F60" s="399"/>
    </row>
    <row r="61" spans="1:6" s="69" customFormat="1" ht="16.5" customHeight="1" thickBot="1">
      <c r="A61" s="230"/>
      <c r="B61" s="231"/>
      <c r="C61" s="232" t="s">
        <v>106</v>
      </c>
      <c r="D61" s="513"/>
      <c r="E61" s="513"/>
      <c r="F61" s="405"/>
    </row>
    <row r="62" spans="1:6" s="87" customFormat="1" ht="12" customHeight="1" thickBot="1">
      <c r="A62" s="183" t="s">
        <v>63</v>
      </c>
      <c r="B62" s="23"/>
      <c r="C62" s="574" t="s">
        <v>34</v>
      </c>
      <c r="D62" s="329">
        <f>SUM(D63:D67)</f>
        <v>148361</v>
      </c>
      <c r="E62" s="329">
        <f>SUM(E63:E67)</f>
        <v>6821</v>
      </c>
      <c r="F62" s="334">
        <f>SUM(F63:F67)</f>
        <v>155182</v>
      </c>
    </row>
    <row r="63" spans="1:6" ht="12" customHeight="1">
      <c r="A63" s="233"/>
      <c r="B63" s="130" t="s">
        <v>147</v>
      </c>
      <c r="C63" s="575" t="s">
        <v>94</v>
      </c>
      <c r="D63" s="325">
        <v>45364</v>
      </c>
      <c r="E63" s="325">
        <v>2054</v>
      </c>
      <c r="F63" s="331">
        <v>47418</v>
      </c>
    </row>
    <row r="64" spans="1:6" ht="12" customHeight="1">
      <c r="A64" s="234"/>
      <c r="B64" s="113" t="s">
        <v>148</v>
      </c>
      <c r="C64" s="576" t="s">
        <v>252</v>
      </c>
      <c r="D64" s="72">
        <v>10149</v>
      </c>
      <c r="E64" s="72">
        <v>326</v>
      </c>
      <c r="F64" s="73">
        <v>10475</v>
      </c>
    </row>
    <row r="65" spans="1:6" ht="12" customHeight="1">
      <c r="A65" s="234"/>
      <c r="B65" s="113" t="s">
        <v>149</v>
      </c>
      <c r="C65" s="576" t="s">
        <v>178</v>
      </c>
      <c r="D65" s="326">
        <v>74964</v>
      </c>
      <c r="E65" s="326">
        <v>3900</v>
      </c>
      <c r="F65" s="332">
        <v>78864</v>
      </c>
    </row>
    <row r="66" spans="1:6" ht="12" customHeight="1">
      <c r="A66" s="234"/>
      <c r="B66" s="113" t="s">
        <v>150</v>
      </c>
      <c r="C66" s="576" t="s">
        <v>253</v>
      </c>
      <c r="D66" s="326"/>
      <c r="E66" s="326"/>
      <c r="F66" s="332"/>
    </row>
    <row r="67" spans="1:6" ht="12" customHeight="1">
      <c r="A67" s="234"/>
      <c r="B67" s="113" t="s">
        <v>158</v>
      </c>
      <c r="C67" s="576" t="s">
        <v>254</v>
      </c>
      <c r="D67" s="326">
        <f>D69+D70+D71</f>
        <v>17884</v>
      </c>
      <c r="E67" s="326">
        <f>SUM(E69:E75)</f>
        <v>541</v>
      </c>
      <c r="F67" s="332">
        <f>E67+D67</f>
        <v>18425</v>
      </c>
    </row>
    <row r="68" spans="1:6" ht="12" customHeight="1">
      <c r="A68" s="234"/>
      <c r="B68" s="113" t="s">
        <v>151</v>
      </c>
      <c r="C68" s="576" t="s">
        <v>276</v>
      </c>
      <c r="D68" s="72"/>
      <c r="E68" s="72"/>
      <c r="F68" s="73"/>
    </row>
    <row r="69" spans="1:6" ht="12" customHeight="1">
      <c r="A69" s="234"/>
      <c r="B69" s="113" t="s">
        <v>152</v>
      </c>
      <c r="C69" s="577" t="s">
        <v>15</v>
      </c>
      <c r="D69" s="326">
        <v>13882</v>
      </c>
      <c r="E69" s="326"/>
      <c r="F69" s="332">
        <v>13882</v>
      </c>
    </row>
    <row r="70" spans="1:6" ht="12" customHeight="1">
      <c r="A70" s="234"/>
      <c r="B70" s="113" t="s">
        <v>159</v>
      </c>
      <c r="C70" s="578" t="s">
        <v>488</v>
      </c>
      <c r="D70" s="326">
        <v>700</v>
      </c>
      <c r="E70" s="326">
        <v>320</v>
      </c>
      <c r="F70" s="332">
        <v>700</v>
      </c>
    </row>
    <row r="71" spans="1:6" ht="12" customHeight="1">
      <c r="A71" s="234"/>
      <c r="B71" s="113" t="s">
        <v>160</v>
      </c>
      <c r="C71" s="578" t="s">
        <v>16</v>
      </c>
      <c r="D71" s="326">
        <v>3302</v>
      </c>
      <c r="E71" s="326">
        <v>221</v>
      </c>
      <c r="F71" s="332">
        <f>D71+E71</f>
        <v>3523</v>
      </c>
    </row>
    <row r="72" spans="1:6" ht="12" customHeight="1">
      <c r="A72" s="234"/>
      <c r="B72" s="113" t="s">
        <v>161</v>
      </c>
      <c r="C72" s="578" t="s">
        <v>489</v>
      </c>
      <c r="D72" s="326"/>
      <c r="E72" s="326"/>
      <c r="F72" s="332"/>
    </row>
    <row r="73" spans="1:6" ht="12" customHeight="1">
      <c r="A73" s="234"/>
      <c r="B73" s="113" t="s">
        <v>162</v>
      </c>
      <c r="C73" s="579" t="s">
        <v>17</v>
      </c>
      <c r="D73" s="326"/>
      <c r="E73" s="326"/>
      <c r="F73" s="332"/>
    </row>
    <row r="74" spans="1:6" ht="12" customHeight="1">
      <c r="A74" s="234"/>
      <c r="B74" s="113" t="s">
        <v>164</v>
      </c>
      <c r="C74" s="580" t="s">
        <v>18</v>
      </c>
      <c r="D74" s="326"/>
      <c r="E74" s="326"/>
      <c r="F74" s="332"/>
    </row>
    <row r="75" spans="1:6" ht="12" customHeight="1" thickBot="1">
      <c r="A75" s="235"/>
      <c r="B75" s="134" t="s">
        <v>255</v>
      </c>
      <c r="C75" s="581" t="s">
        <v>19</v>
      </c>
      <c r="D75" s="328"/>
      <c r="E75" s="328"/>
      <c r="F75" s="333"/>
    </row>
    <row r="76" spans="1:6" ht="12" customHeight="1" thickBot="1">
      <c r="A76" s="183" t="s">
        <v>64</v>
      </c>
      <c r="B76" s="23"/>
      <c r="C76" s="574" t="s">
        <v>33</v>
      </c>
      <c r="D76" s="329">
        <f>SUM(D77:D79)</f>
        <v>61028</v>
      </c>
      <c r="E76" s="329">
        <f>SUM(E77:E79)</f>
        <v>12942</v>
      </c>
      <c r="F76" s="334">
        <f>SUM(F77:F79)</f>
        <v>73970</v>
      </c>
    </row>
    <row r="77" spans="1:6" s="87" customFormat="1" ht="12" customHeight="1">
      <c r="A77" s="233"/>
      <c r="B77" s="130" t="s">
        <v>153</v>
      </c>
      <c r="C77" s="571" t="s">
        <v>20</v>
      </c>
      <c r="D77" s="515">
        <v>18710</v>
      </c>
      <c r="E77" s="515">
        <v>-9830</v>
      </c>
      <c r="F77" s="71">
        <f>D77+E77</f>
        <v>8880</v>
      </c>
    </row>
    <row r="78" spans="1:6" ht="12" customHeight="1">
      <c r="A78" s="234"/>
      <c r="B78" s="113" t="s">
        <v>154</v>
      </c>
      <c r="C78" s="566" t="s">
        <v>256</v>
      </c>
      <c r="D78" s="72">
        <v>42318</v>
      </c>
      <c r="E78" s="72">
        <v>22772</v>
      </c>
      <c r="F78" s="73">
        <v>65090</v>
      </c>
    </row>
    <row r="79" spans="1:6" ht="12" customHeight="1">
      <c r="A79" s="234"/>
      <c r="B79" s="113" t="s">
        <v>155</v>
      </c>
      <c r="C79" s="566" t="s">
        <v>374</v>
      </c>
      <c r="D79" s="72"/>
      <c r="E79" s="72"/>
      <c r="F79" s="73"/>
    </row>
    <row r="80" spans="1:6" ht="12" customHeight="1">
      <c r="A80" s="234"/>
      <c r="B80" s="113" t="s">
        <v>156</v>
      </c>
      <c r="C80" s="566" t="s">
        <v>21</v>
      </c>
      <c r="D80" s="72"/>
      <c r="E80" s="72"/>
      <c r="F80" s="73"/>
    </row>
    <row r="81" spans="1:6" ht="12" customHeight="1">
      <c r="A81" s="234"/>
      <c r="B81" s="113" t="s">
        <v>157</v>
      </c>
      <c r="C81" s="578" t="s">
        <v>26</v>
      </c>
      <c r="D81" s="72"/>
      <c r="E81" s="72"/>
      <c r="F81" s="73"/>
    </row>
    <row r="82" spans="1:6" ht="12" customHeight="1">
      <c r="A82" s="234"/>
      <c r="B82" s="113" t="s">
        <v>163</v>
      </c>
      <c r="C82" s="578" t="s">
        <v>25</v>
      </c>
      <c r="D82" s="72"/>
      <c r="E82" s="72"/>
      <c r="F82" s="73"/>
    </row>
    <row r="83" spans="1:6" ht="12" customHeight="1">
      <c r="A83" s="234"/>
      <c r="B83" s="113" t="s">
        <v>165</v>
      </c>
      <c r="C83" s="578" t="s">
        <v>24</v>
      </c>
      <c r="D83" s="72"/>
      <c r="E83" s="72"/>
      <c r="F83" s="73"/>
    </row>
    <row r="84" spans="1:6" s="87" customFormat="1" ht="12" customHeight="1">
      <c r="A84" s="234"/>
      <c r="B84" s="113" t="s">
        <v>257</v>
      </c>
      <c r="C84" s="578" t="s">
        <v>23</v>
      </c>
      <c r="D84" s="72"/>
      <c r="E84" s="72"/>
      <c r="F84" s="73"/>
    </row>
    <row r="85" spans="1:14" ht="12" customHeight="1">
      <c r="A85" s="234"/>
      <c r="B85" s="113" t="s">
        <v>258</v>
      </c>
      <c r="C85" s="578" t="s">
        <v>22</v>
      </c>
      <c r="D85" s="72"/>
      <c r="E85" s="72"/>
      <c r="F85" s="73"/>
      <c r="N85" s="245"/>
    </row>
    <row r="86" spans="1:6" ht="21" customHeight="1" thickBot="1">
      <c r="A86" s="234"/>
      <c r="B86" s="113" t="s">
        <v>259</v>
      </c>
      <c r="C86" s="582" t="s">
        <v>27</v>
      </c>
      <c r="D86" s="72"/>
      <c r="E86" s="72"/>
      <c r="F86" s="73"/>
    </row>
    <row r="87" spans="1:6" ht="12" customHeight="1" thickBot="1">
      <c r="A87" s="383" t="s">
        <v>65</v>
      </c>
      <c r="B87" s="25"/>
      <c r="C87" s="583" t="s">
        <v>28</v>
      </c>
      <c r="D87" s="512">
        <f>+D88+D89</f>
        <v>29721</v>
      </c>
      <c r="E87" s="512">
        <f>+E88+E89</f>
        <v>37078</v>
      </c>
      <c r="F87" s="403">
        <f>+F88+F89</f>
        <v>66799</v>
      </c>
    </row>
    <row r="88" spans="1:6" s="87" customFormat="1" ht="12" customHeight="1">
      <c r="A88" s="384"/>
      <c r="B88" s="131" t="s">
        <v>127</v>
      </c>
      <c r="C88" s="584" t="s">
        <v>108</v>
      </c>
      <c r="D88" s="510">
        <v>29721</v>
      </c>
      <c r="E88" s="510">
        <v>37078</v>
      </c>
      <c r="F88" s="421">
        <f>D88+E88</f>
        <v>66799</v>
      </c>
    </row>
    <row r="89" spans="1:6" s="87" customFormat="1" ht="12" customHeight="1" thickBot="1">
      <c r="A89" s="385"/>
      <c r="B89" s="132" t="s">
        <v>128</v>
      </c>
      <c r="C89" s="585" t="s">
        <v>109</v>
      </c>
      <c r="D89" s="587"/>
      <c r="E89" s="587"/>
      <c r="F89" s="395"/>
    </row>
    <row r="90" spans="1:6" s="87" customFormat="1" ht="12" customHeight="1" thickBot="1">
      <c r="A90" s="388" t="s">
        <v>66</v>
      </c>
      <c r="B90" s="389"/>
      <c r="C90" s="564" t="s">
        <v>379</v>
      </c>
      <c r="D90" s="588"/>
      <c r="E90" s="588"/>
      <c r="F90" s="454"/>
    </row>
    <row r="91" spans="1:6" s="87" customFormat="1" ht="12" customHeight="1" thickBot="1">
      <c r="A91" s="183" t="s">
        <v>67</v>
      </c>
      <c r="B91" s="146"/>
      <c r="C91" s="586" t="s">
        <v>327</v>
      </c>
      <c r="D91" s="365"/>
      <c r="E91" s="365"/>
      <c r="F91" s="364"/>
    </row>
    <row r="92" spans="1:6" s="87" customFormat="1" ht="12" customHeight="1" thickBot="1">
      <c r="A92" s="183" t="s">
        <v>68</v>
      </c>
      <c r="B92" s="23"/>
      <c r="C92" s="563" t="s">
        <v>29</v>
      </c>
      <c r="D92" s="589">
        <f>+D62+D76+D87+D90+D91</f>
        <v>239110</v>
      </c>
      <c r="E92" s="589">
        <f>+E62+E76+E87+E90+E91</f>
        <v>56841</v>
      </c>
      <c r="F92" s="404">
        <f>+F62+F76+F87+F90+F91</f>
        <v>295951</v>
      </c>
    </row>
    <row r="93" spans="1:6" s="87" customFormat="1" ht="12" customHeight="1" thickBot="1">
      <c r="A93" s="183" t="s">
        <v>69</v>
      </c>
      <c r="B93" s="23"/>
      <c r="C93" s="563" t="s">
        <v>32</v>
      </c>
      <c r="D93" s="329">
        <f>+D94+D95</f>
        <v>0</v>
      </c>
      <c r="E93" s="329">
        <f>+E94+E95</f>
        <v>0</v>
      </c>
      <c r="F93" s="334">
        <f>+F94+F95</f>
        <v>0</v>
      </c>
    </row>
    <row r="94" spans="1:6" ht="12.75" customHeight="1">
      <c r="A94" s="233"/>
      <c r="B94" s="113" t="s">
        <v>326</v>
      </c>
      <c r="C94" s="571" t="s">
        <v>31</v>
      </c>
      <c r="D94" s="325"/>
      <c r="E94" s="325"/>
      <c r="F94" s="331"/>
    </row>
    <row r="95" spans="1:6" ht="12" customHeight="1" thickBot="1">
      <c r="A95" s="235"/>
      <c r="B95" s="134" t="s">
        <v>142</v>
      </c>
      <c r="C95" s="572" t="s">
        <v>30</v>
      </c>
      <c r="D95" s="328"/>
      <c r="E95" s="328"/>
      <c r="F95" s="333"/>
    </row>
    <row r="96" spans="1:6" ht="15" customHeight="1" thickBot="1">
      <c r="A96" s="183" t="s">
        <v>70</v>
      </c>
      <c r="B96" s="220"/>
      <c r="C96" s="563" t="s">
        <v>328</v>
      </c>
      <c r="D96" s="513">
        <f>+D92+D93</f>
        <v>239110</v>
      </c>
      <c r="E96" s="513">
        <f>+E92+E93</f>
        <v>56841</v>
      </c>
      <c r="F96" s="405">
        <f>+F92+F93</f>
        <v>295951</v>
      </c>
    </row>
    <row r="97" spans="1:6" ht="13.5" thickBot="1">
      <c r="A97" s="448"/>
      <c r="B97" s="449"/>
      <c r="C97" s="449"/>
      <c r="D97" s="450"/>
      <c r="E97" s="450"/>
      <c r="F97" s="450"/>
    </row>
    <row r="98" spans="1:6" ht="15" customHeight="1" thickBot="1">
      <c r="A98" s="239" t="s">
        <v>298</v>
      </c>
      <c r="B98" s="240"/>
      <c r="C98" s="241"/>
      <c r="D98" s="517">
        <v>32</v>
      </c>
      <c r="E98" s="517">
        <v>1</v>
      </c>
      <c r="F98" s="90">
        <v>33</v>
      </c>
    </row>
    <row r="99" spans="1:6" ht="14.25" customHeight="1" thickBot="1">
      <c r="A99" s="239" t="s">
        <v>299</v>
      </c>
      <c r="B99" s="240"/>
      <c r="C99" s="241"/>
      <c r="D99" s="517">
        <v>15</v>
      </c>
      <c r="E99" s="517">
        <v>0</v>
      </c>
      <c r="F99" s="90">
        <v>15</v>
      </c>
    </row>
  </sheetData>
  <sheetProtection formatCells="0"/>
  <mergeCells count="3">
    <mergeCell ref="A2:B2"/>
    <mergeCell ref="A5:B5"/>
    <mergeCell ref="A1:B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0" r:id="rId1"/>
  <rowBreaks count="1" manualBreakCount="1">
    <brk id="5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F52"/>
  <sheetViews>
    <sheetView workbookViewId="0" topLeftCell="A10">
      <selection activeCell="E30" sqref="E30"/>
    </sheetView>
  </sheetViews>
  <sheetFormatPr defaultColWidth="9.00390625" defaultRowHeight="12.75"/>
  <cols>
    <col min="1" max="1" width="9.625" style="237" customWidth="1"/>
    <col min="2" max="2" width="9.625" style="238" customWidth="1"/>
    <col min="3" max="3" width="62.00390625" style="238" customWidth="1"/>
    <col min="4" max="4" width="16.125" style="238" customWidth="1"/>
    <col min="5" max="5" width="14.00390625" style="238" customWidth="1"/>
    <col min="6" max="6" width="15.125" style="238" customWidth="1"/>
    <col min="7" max="16384" width="9.375" style="4" customWidth="1"/>
  </cols>
  <sheetData>
    <row r="1" spans="1:6" s="2" customFormat="1" ht="21" customHeight="1" thickBot="1">
      <c r="A1" s="665" t="s">
        <v>534</v>
      </c>
      <c r="B1" s="666"/>
      <c r="C1" s="199"/>
      <c r="D1" s="199"/>
      <c r="E1" s="199"/>
      <c r="F1" s="244" t="s">
        <v>533</v>
      </c>
    </row>
    <row r="2" spans="1:6" s="83" customFormat="1" ht="25.5" customHeight="1">
      <c r="A2" s="661" t="s">
        <v>294</v>
      </c>
      <c r="B2" s="662"/>
      <c r="C2" s="386" t="s">
        <v>302</v>
      </c>
      <c r="D2" s="537"/>
      <c r="E2" s="537"/>
      <c r="F2" s="416" t="s">
        <v>112</v>
      </c>
    </row>
    <row r="3" spans="1:6" s="83" customFormat="1" ht="16.5" thickBot="1">
      <c r="A3" s="200" t="s">
        <v>293</v>
      </c>
      <c r="B3" s="201"/>
      <c r="C3" s="417" t="s">
        <v>521</v>
      </c>
      <c r="D3" s="590"/>
      <c r="E3" s="590"/>
      <c r="F3" s="418" t="s">
        <v>329</v>
      </c>
    </row>
    <row r="4" spans="1:6" s="84" customFormat="1" ht="15.75" customHeight="1" thickBot="1">
      <c r="A4" s="202"/>
      <c r="B4" s="202"/>
      <c r="C4" s="202"/>
      <c r="D4" s="202"/>
      <c r="E4" s="202"/>
      <c r="F4" s="203" t="s">
        <v>100</v>
      </c>
    </row>
    <row r="5" spans="1:6" ht="36.75" thickBot="1">
      <c r="A5" s="663" t="s">
        <v>295</v>
      </c>
      <c r="B5" s="664"/>
      <c r="C5" s="204" t="s">
        <v>101</v>
      </c>
      <c r="D5" s="28" t="s">
        <v>526</v>
      </c>
      <c r="E5" s="28" t="s">
        <v>523</v>
      </c>
      <c r="F5" s="37" t="s">
        <v>527</v>
      </c>
    </row>
    <row r="6" spans="1:6" s="69" customFormat="1" ht="12.75" customHeight="1" thickBot="1">
      <c r="A6" s="178">
        <v>1</v>
      </c>
      <c r="B6" s="179">
        <v>2</v>
      </c>
      <c r="C6" s="179">
        <v>3</v>
      </c>
      <c r="D6" s="496">
        <v>4</v>
      </c>
      <c r="E6" s="496">
        <v>5</v>
      </c>
      <c r="F6" s="180">
        <v>6</v>
      </c>
    </row>
    <row r="7" spans="1:6" s="69" customFormat="1" ht="15.75" customHeight="1" thickBot="1">
      <c r="A7" s="206"/>
      <c r="B7" s="207"/>
      <c r="C7" s="207" t="s">
        <v>102</v>
      </c>
      <c r="D7" s="207"/>
      <c r="E7" s="207"/>
      <c r="F7" s="208"/>
    </row>
    <row r="8" spans="1:6" s="85" customFormat="1" ht="12" customHeight="1" thickBot="1">
      <c r="A8" s="178" t="s">
        <v>63</v>
      </c>
      <c r="B8" s="209"/>
      <c r="C8" s="210" t="s">
        <v>300</v>
      </c>
      <c r="D8" s="329">
        <f>SUM(D9:D16)</f>
        <v>4325</v>
      </c>
      <c r="E8" s="329">
        <f>SUM(E9:E16)</f>
        <v>1270</v>
      </c>
      <c r="F8" s="334">
        <f>SUM(F9:F16)</f>
        <v>5595</v>
      </c>
    </row>
    <row r="9" spans="1:6" s="85" customFormat="1" ht="12" customHeight="1">
      <c r="A9" s="213"/>
      <c r="B9" s="212" t="s">
        <v>147</v>
      </c>
      <c r="C9" s="11" t="s">
        <v>219</v>
      </c>
      <c r="D9" s="508">
        <v>80</v>
      </c>
      <c r="E9" s="508"/>
      <c r="F9" s="393">
        <v>80</v>
      </c>
    </row>
    <row r="10" spans="1:6" s="85" customFormat="1" ht="12" customHeight="1">
      <c r="A10" s="211"/>
      <c r="B10" s="212" t="s">
        <v>148</v>
      </c>
      <c r="C10" s="8" t="s">
        <v>220</v>
      </c>
      <c r="D10" s="326">
        <v>225</v>
      </c>
      <c r="E10" s="325">
        <v>150</v>
      </c>
      <c r="F10" s="394">
        <f>E10+D10</f>
        <v>375</v>
      </c>
    </row>
    <row r="11" spans="1:6" s="85" customFormat="1" ht="12" customHeight="1">
      <c r="A11" s="211"/>
      <c r="B11" s="212" t="s">
        <v>149</v>
      </c>
      <c r="C11" s="8" t="s">
        <v>221</v>
      </c>
      <c r="D11" s="326">
        <v>4000</v>
      </c>
      <c r="E11" s="326"/>
      <c r="F11" s="332">
        <v>4000</v>
      </c>
    </row>
    <row r="12" spans="1:6" s="85" customFormat="1" ht="12" customHeight="1">
      <c r="A12" s="211"/>
      <c r="B12" s="212" t="s">
        <v>150</v>
      </c>
      <c r="C12" s="8" t="s">
        <v>222</v>
      </c>
      <c r="D12" s="326"/>
      <c r="E12" s="326"/>
      <c r="F12" s="332"/>
    </row>
    <row r="13" spans="1:6" s="85" customFormat="1" ht="12" customHeight="1">
      <c r="A13" s="211"/>
      <c r="B13" s="212" t="s">
        <v>187</v>
      </c>
      <c r="C13" s="7" t="s">
        <v>223</v>
      </c>
      <c r="D13" s="326"/>
      <c r="E13" s="326"/>
      <c r="F13" s="332"/>
    </row>
    <row r="14" spans="1:6" s="85" customFormat="1" ht="12" customHeight="1">
      <c r="A14" s="214"/>
      <c r="B14" s="212" t="s">
        <v>151</v>
      </c>
      <c r="C14" s="8" t="s">
        <v>224</v>
      </c>
      <c r="D14" s="509">
        <v>20</v>
      </c>
      <c r="E14" s="326">
        <f>1080+40</f>
        <v>1120</v>
      </c>
      <c r="F14" s="394">
        <f>E14+D14</f>
        <v>1140</v>
      </c>
    </row>
    <row r="15" spans="1:6" s="86" customFormat="1" ht="12" customHeight="1">
      <c r="A15" s="211"/>
      <c r="B15" s="212" t="s">
        <v>152</v>
      </c>
      <c r="C15" s="8" t="s">
        <v>38</v>
      </c>
      <c r="D15" s="326"/>
      <c r="E15" s="326"/>
      <c r="F15" s="332"/>
    </row>
    <row r="16" spans="1:6" s="86" customFormat="1" ht="12" customHeight="1" thickBot="1">
      <c r="A16" s="215"/>
      <c r="B16" s="216" t="s">
        <v>159</v>
      </c>
      <c r="C16" s="7" t="s">
        <v>285</v>
      </c>
      <c r="D16" s="328"/>
      <c r="E16" s="7"/>
      <c r="F16" s="333"/>
    </row>
    <row r="17" spans="1:6" s="85" customFormat="1" ht="12" customHeight="1" thickBot="1">
      <c r="A17" s="178" t="s">
        <v>64</v>
      </c>
      <c r="B17" s="209"/>
      <c r="C17" s="210" t="s">
        <v>39</v>
      </c>
      <c r="D17" s="329">
        <f>SUM(D18:D21)</f>
        <v>13863</v>
      </c>
      <c r="E17" s="329">
        <f>SUM(E18:E21)</f>
        <v>50210</v>
      </c>
      <c r="F17" s="334">
        <f>SUM(F18:F21)</f>
        <v>64073</v>
      </c>
    </row>
    <row r="18" spans="1:6" s="86" customFormat="1" ht="12" customHeight="1">
      <c r="A18" s="211"/>
      <c r="B18" s="212" t="s">
        <v>153</v>
      </c>
      <c r="C18" s="10" t="s">
        <v>35</v>
      </c>
      <c r="D18" s="326">
        <v>13863</v>
      </c>
      <c r="E18" s="604">
        <v>783</v>
      </c>
      <c r="F18" s="332">
        <f>D18+E18</f>
        <v>14646</v>
      </c>
    </row>
    <row r="19" spans="1:6" s="86" customFormat="1" ht="12" customHeight="1">
      <c r="A19" s="211"/>
      <c r="B19" s="212" t="s">
        <v>154</v>
      </c>
      <c r="C19" s="8" t="s">
        <v>36</v>
      </c>
      <c r="D19" s="326"/>
      <c r="E19" s="605"/>
      <c r="F19" s="332"/>
    </row>
    <row r="20" spans="1:6" s="86" customFormat="1" ht="12" customHeight="1">
      <c r="A20" s="211"/>
      <c r="B20" s="212" t="s">
        <v>155</v>
      </c>
      <c r="C20" s="8" t="s">
        <v>37</v>
      </c>
      <c r="D20" s="326"/>
      <c r="E20" s="605"/>
      <c r="F20" s="332"/>
    </row>
    <row r="21" spans="1:6" s="86" customFormat="1" ht="12" customHeight="1" thickBot="1">
      <c r="A21" s="211"/>
      <c r="B21" s="212" t="s">
        <v>156</v>
      </c>
      <c r="C21" s="8" t="s">
        <v>36</v>
      </c>
      <c r="D21" s="326"/>
      <c r="E21" s="606">
        <v>49427</v>
      </c>
      <c r="F21" s="332">
        <v>49427</v>
      </c>
    </row>
    <row r="22" spans="1:6" s="86" customFormat="1" ht="12" customHeight="1" thickBot="1">
      <c r="A22" s="183" t="s">
        <v>65</v>
      </c>
      <c r="B22" s="92"/>
      <c r="C22" s="92" t="s">
        <v>40</v>
      </c>
      <c r="D22" s="329">
        <f>+D23+D24</f>
        <v>42</v>
      </c>
      <c r="E22" s="329">
        <f>+E23+E24</f>
        <v>0</v>
      </c>
      <c r="F22" s="397">
        <f>+F23+F24</f>
        <v>42</v>
      </c>
    </row>
    <row r="23" spans="1:6" s="86" customFormat="1" ht="12" customHeight="1">
      <c r="A23" s="384"/>
      <c r="B23" s="415" t="s">
        <v>127</v>
      </c>
      <c r="C23" s="105" t="s">
        <v>340</v>
      </c>
      <c r="D23" s="510">
        <v>42</v>
      </c>
      <c r="E23" s="326"/>
      <c r="F23" s="421">
        <v>42</v>
      </c>
    </row>
    <row r="24" spans="1:6" s="86" customFormat="1" ht="12" customHeight="1" thickBot="1">
      <c r="A24" s="413"/>
      <c r="B24" s="414" t="s">
        <v>128</v>
      </c>
      <c r="C24" s="106" t="s">
        <v>344</v>
      </c>
      <c r="D24" s="511"/>
      <c r="E24" s="106"/>
      <c r="F24" s="422"/>
    </row>
    <row r="25" spans="1:6" s="86" customFormat="1" ht="12" customHeight="1" thickBot="1">
      <c r="A25" s="183" t="s">
        <v>66</v>
      </c>
      <c r="B25" s="92"/>
      <c r="C25" s="92" t="s">
        <v>330</v>
      </c>
      <c r="D25" s="365">
        <v>10290</v>
      </c>
      <c r="E25" s="92"/>
      <c r="F25" s="364">
        <v>10290</v>
      </c>
    </row>
    <row r="26" spans="1:6" s="85" customFormat="1" ht="12" customHeight="1" thickBot="1">
      <c r="A26" s="183" t="s">
        <v>67</v>
      </c>
      <c r="B26" s="209"/>
      <c r="C26" s="92" t="s">
        <v>41</v>
      </c>
      <c r="D26" s="365"/>
      <c r="E26" s="92"/>
      <c r="F26" s="364"/>
    </row>
    <row r="27" spans="1:6" s="85" customFormat="1" ht="12" customHeight="1" thickBot="1">
      <c r="A27" s="178" t="s">
        <v>68</v>
      </c>
      <c r="B27" s="133"/>
      <c r="C27" s="92" t="s">
        <v>46</v>
      </c>
      <c r="D27" s="329">
        <f>+D8+D17+D22+D25+D26</f>
        <v>28520</v>
      </c>
      <c r="E27" s="329">
        <f>+E8+E17+E22+E25+E26</f>
        <v>51480</v>
      </c>
      <c r="F27" s="334">
        <f>+F8+F17+F22+F25+F26</f>
        <v>80000</v>
      </c>
    </row>
    <row r="28" spans="1:6" s="85" customFormat="1" ht="12" customHeight="1" thickBot="1">
      <c r="A28" s="410" t="s">
        <v>69</v>
      </c>
      <c r="B28" s="419"/>
      <c r="C28" s="412" t="s">
        <v>42</v>
      </c>
      <c r="D28" s="512">
        <f>+D29+D30</f>
        <v>90937</v>
      </c>
      <c r="E28" s="512">
        <f>+E29+E30</f>
        <v>-36905</v>
      </c>
      <c r="F28" s="403">
        <f>+F29+F30</f>
        <v>54032</v>
      </c>
    </row>
    <row r="29" spans="1:6" s="85" customFormat="1" ht="12" customHeight="1">
      <c r="A29" s="213"/>
      <c r="B29" s="131" t="s">
        <v>141</v>
      </c>
      <c r="C29" s="105" t="s">
        <v>449</v>
      </c>
      <c r="D29" s="510">
        <v>90937</v>
      </c>
      <c r="E29" s="510">
        <v>-36905</v>
      </c>
      <c r="F29" s="421">
        <f>D29+E29</f>
        <v>54032</v>
      </c>
    </row>
    <row r="30" spans="1:6" s="86" customFormat="1" ht="12" customHeight="1" thickBot="1">
      <c r="A30" s="420"/>
      <c r="B30" s="132" t="s">
        <v>142</v>
      </c>
      <c r="C30" s="411" t="s">
        <v>43</v>
      </c>
      <c r="D30" s="74"/>
      <c r="E30" s="411"/>
      <c r="F30" s="75"/>
    </row>
    <row r="31" spans="1:6" s="86" customFormat="1" ht="12" customHeight="1" thickBot="1">
      <c r="A31" s="223" t="s">
        <v>70</v>
      </c>
      <c r="B31" s="408"/>
      <c r="C31" s="409" t="s">
        <v>44</v>
      </c>
      <c r="D31" s="365"/>
      <c r="E31" s="92"/>
      <c r="F31" s="364"/>
    </row>
    <row r="32" spans="1:6" s="86" customFormat="1" ht="15" customHeight="1" thickBot="1">
      <c r="A32" s="223" t="s">
        <v>71</v>
      </c>
      <c r="B32" s="224"/>
      <c r="C32" s="225" t="s">
        <v>45</v>
      </c>
      <c r="D32" s="513">
        <f>+D27+D28+D31</f>
        <v>119457</v>
      </c>
      <c r="E32" s="513">
        <f>+E27+E28+E31</f>
        <v>14575</v>
      </c>
      <c r="F32" s="405">
        <f>+F27+F28+F31</f>
        <v>134032</v>
      </c>
    </row>
    <row r="33" spans="1:6" s="86" customFormat="1" ht="15" customHeight="1">
      <c r="A33" s="226"/>
      <c r="B33" s="226"/>
      <c r="C33" s="227"/>
      <c r="D33" s="227"/>
      <c r="E33" s="227"/>
      <c r="F33" s="398"/>
    </row>
    <row r="34" spans="1:6" ht="13.5" thickBot="1">
      <c r="A34" s="228"/>
      <c r="B34" s="229"/>
      <c r="C34" s="229"/>
      <c r="D34" s="229"/>
      <c r="E34" s="229"/>
      <c r="F34" s="399"/>
    </row>
    <row r="35" spans="1:6" s="69" customFormat="1" ht="16.5" customHeight="1" thickBot="1">
      <c r="A35" s="230"/>
      <c r="B35" s="231"/>
      <c r="C35" s="232" t="s">
        <v>106</v>
      </c>
      <c r="D35" s="232"/>
      <c r="E35" s="232"/>
      <c r="F35" s="400"/>
    </row>
    <row r="36" spans="1:6" s="87" customFormat="1" ht="12" customHeight="1" thickBot="1">
      <c r="A36" s="183" t="s">
        <v>63</v>
      </c>
      <c r="B36" s="23"/>
      <c r="C36" s="92" t="s">
        <v>34</v>
      </c>
      <c r="D36" s="329">
        <f>SUM(D37:D41)</f>
        <v>59695</v>
      </c>
      <c r="E36" s="329">
        <f>SUM(E37:E41)</f>
        <v>1633</v>
      </c>
      <c r="F36" s="334">
        <f>SUM(F37:F41)</f>
        <v>61328</v>
      </c>
    </row>
    <row r="37" spans="1:6" ht="12" customHeight="1">
      <c r="A37" s="233"/>
      <c r="B37" s="130" t="s">
        <v>147</v>
      </c>
      <c r="C37" s="10" t="s">
        <v>94</v>
      </c>
      <c r="D37" s="515">
        <v>22637</v>
      </c>
      <c r="E37" s="515">
        <v>1426</v>
      </c>
      <c r="F37" s="71">
        <f>D37+E37</f>
        <v>24063</v>
      </c>
    </row>
    <row r="38" spans="1:6" ht="12" customHeight="1">
      <c r="A38" s="234"/>
      <c r="B38" s="113" t="s">
        <v>148</v>
      </c>
      <c r="C38" s="8" t="s">
        <v>252</v>
      </c>
      <c r="D38" s="72">
        <v>4227</v>
      </c>
      <c r="E38" s="72">
        <v>60</v>
      </c>
      <c r="F38" s="73">
        <f>D38+E38</f>
        <v>4287</v>
      </c>
    </row>
    <row r="39" spans="1:6" ht="12" customHeight="1">
      <c r="A39" s="234"/>
      <c r="B39" s="113" t="s">
        <v>149</v>
      </c>
      <c r="C39" s="8" t="s">
        <v>178</v>
      </c>
      <c r="D39" s="72">
        <v>32831</v>
      </c>
      <c r="E39" s="72">
        <v>137</v>
      </c>
      <c r="F39" s="73">
        <f>D39+E39</f>
        <v>32968</v>
      </c>
    </row>
    <row r="40" spans="1:6" ht="12" customHeight="1">
      <c r="A40" s="234"/>
      <c r="B40" s="113" t="s">
        <v>150</v>
      </c>
      <c r="C40" s="8" t="s">
        <v>253</v>
      </c>
      <c r="D40" s="72"/>
      <c r="E40" s="72"/>
      <c r="F40" s="73"/>
    </row>
    <row r="41" spans="1:6" ht="12" customHeight="1" thickBot="1">
      <c r="A41" s="234"/>
      <c r="B41" s="113" t="s">
        <v>158</v>
      </c>
      <c r="C41" s="8" t="s">
        <v>254</v>
      </c>
      <c r="D41" s="72"/>
      <c r="E41" s="72">
        <v>10</v>
      </c>
      <c r="F41" s="73">
        <v>10</v>
      </c>
    </row>
    <row r="42" spans="1:6" ht="12" customHeight="1" thickBot="1">
      <c r="A42" s="183" t="s">
        <v>64</v>
      </c>
      <c r="B42" s="23"/>
      <c r="C42" s="92" t="s">
        <v>50</v>
      </c>
      <c r="D42" s="329">
        <f>SUM(D43:D46)</f>
        <v>59762</v>
      </c>
      <c r="E42" s="329">
        <f>SUM(E43:E46)</f>
        <v>12942</v>
      </c>
      <c r="F42" s="334">
        <f>SUM(F43:F46)</f>
        <v>72704</v>
      </c>
    </row>
    <row r="43" spans="1:6" s="87" customFormat="1" ht="12" customHeight="1">
      <c r="A43" s="233"/>
      <c r="B43" s="130" t="s">
        <v>153</v>
      </c>
      <c r="C43" s="10" t="s">
        <v>373</v>
      </c>
      <c r="D43" s="515">
        <v>17762</v>
      </c>
      <c r="E43" s="608">
        <f>-10000+170</f>
        <v>-9830</v>
      </c>
      <c r="F43" s="73">
        <f>D43+E43</f>
        <v>7932</v>
      </c>
    </row>
    <row r="44" spans="1:6" ht="12" customHeight="1">
      <c r="A44" s="234"/>
      <c r="B44" s="113" t="s">
        <v>154</v>
      </c>
      <c r="C44" s="8" t="s">
        <v>256</v>
      </c>
      <c r="D44" s="72">
        <v>42000</v>
      </c>
      <c r="E44" s="609">
        <v>22772</v>
      </c>
      <c r="F44" s="73">
        <f>D44+E44</f>
        <v>64772</v>
      </c>
    </row>
    <row r="45" spans="1:6" ht="12" customHeight="1">
      <c r="A45" s="234"/>
      <c r="B45" s="113" t="s">
        <v>157</v>
      </c>
      <c r="C45" s="8" t="s">
        <v>107</v>
      </c>
      <c r="D45" s="72"/>
      <c r="E45" s="501"/>
      <c r="F45" s="73"/>
    </row>
    <row r="46" spans="1:6" ht="12" customHeight="1" thickBot="1">
      <c r="A46" s="234"/>
      <c r="B46" s="113" t="s">
        <v>165</v>
      </c>
      <c r="C46" s="8" t="s">
        <v>47</v>
      </c>
      <c r="D46" s="72"/>
      <c r="E46" s="501"/>
      <c r="F46" s="73"/>
    </row>
    <row r="47" spans="1:6" ht="12" customHeight="1" thickBot="1">
      <c r="A47" s="183" t="s">
        <v>65</v>
      </c>
      <c r="B47" s="23"/>
      <c r="C47" s="23" t="s">
        <v>48</v>
      </c>
      <c r="D47" s="365"/>
      <c r="E47" s="514"/>
      <c r="F47" s="364"/>
    </row>
    <row r="48" spans="1:6" s="86" customFormat="1" ht="12" customHeight="1" thickBot="1">
      <c r="A48" s="223" t="s">
        <v>66</v>
      </c>
      <c r="B48" s="408"/>
      <c r="C48" s="409" t="s">
        <v>51</v>
      </c>
      <c r="D48" s="365"/>
      <c r="E48" s="497"/>
      <c r="F48" s="396"/>
    </row>
    <row r="49" spans="1:6" ht="15" customHeight="1" thickBot="1">
      <c r="A49" s="183" t="s">
        <v>67</v>
      </c>
      <c r="B49" s="220"/>
      <c r="C49" s="236" t="s">
        <v>49</v>
      </c>
      <c r="D49" s="513">
        <f>+D36+D42+D47+D48</f>
        <v>119457</v>
      </c>
      <c r="E49" s="513">
        <f>+E36+E42+E47+E48</f>
        <v>14575</v>
      </c>
      <c r="F49" s="405">
        <f>+F36+F42+F47+F48</f>
        <v>134032</v>
      </c>
    </row>
    <row r="50" ht="13.5" thickBot="1">
      <c r="F50" s="406"/>
    </row>
    <row r="51" spans="1:6" ht="15" customHeight="1" thickBot="1">
      <c r="A51" s="239" t="s">
        <v>298</v>
      </c>
      <c r="B51" s="240"/>
      <c r="C51" s="241"/>
      <c r="D51" s="596">
        <v>22</v>
      </c>
      <c r="E51" s="498"/>
      <c r="F51" s="90">
        <v>22</v>
      </c>
    </row>
    <row r="52" spans="1:6" ht="14.25" customHeight="1" thickBot="1">
      <c r="A52" s="239" t="s">
        <v>299</v>
      </c>
      <c r="B52" s="240"/>
      <c r="C52" s="241"/>
      <c r="D52" s="596">
        <v>15</v>
      </c>
      <c r="E52" s="498"/>
      <c r="F52" s="90">
        <v>15</v>
      </c>
    </row>
  </sheetData>
  <sheetProtection formatCells="0"/>
  <mergeCells count="3">
    <mergeCell ref="A2:B2"/>
    <mergeCell ref="A5:B5"/>
    <mergeCell ref="A1:B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4">
      <selection activeCell="D27" sqref="D27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58.625" style="4" customWidth="1"/>
    <col min="4" max="5" width="18.875" style="4" customWidth="1"/>
    <col min="6" max="6" width="17.375" style="4" customWidth="1"/>
    <col min="7" max="16384" width="9.375" style="4" customWidth="1"/>
  </cols>
  <sheetData>
    <row r="1" spans="1:6" s="2" customFormat="1" ht="21" customHeight="1" thickBot="1">
      <c r="A1" s="665" t="s">
        <v>536</v>
      </c>
      <c r="B1" s="666"/>
      <c r="C1" s="246"/>
      <c r="D1" s="246"/>
      <c r="E1" s="246"/>
      <c r="F1" s="244" t="s">
        <v>535</v>
      </c>
    </row>
    <row r="2" spans="1:6" s="83" customFormat="1" ht="25.5" customHeight="1">
      <c r="A2" s="661" t="s">
        <v>294</v>
      </c>
      <c r="B2" s="662"/>
      <c r="C2" s="242" t="s">
        <v>302</v>
      </c>
      <c r="D2" s="493"/>
      <c r="E2" s="493"/>
      <c r="F2" s="247" t="s">
        <v>112</v>
      </c>
    </row>
    <row r="3" spans="1:6" s="83" customFormat="1" ht="16.5" thickBot="1">
      <c r="A3" s="200" t="s">
        <v>293</v>
      </c>
      <c r="B3" s="201"/>
      <c r="C3" s="243" t="s">
        <v>110</v>
      </c>
      <c r="D3" s="539"/>
      <c r="E3" s="539"/>
      <c r="F3" s="249" t="s">
        <v>98</v>
      </c>
    </row>
    <row r="4" spans="1:6" s="84" customFormat="1" ht="15.75" customHeight="1" thickBot="1">
      <c r="A4" s="202"/>
      <c r="B4" s="202"/>
      <c r="C4" s="202"/>
      <c r="D4" s="202"/>
      <c r="E4" s="202"/>
      <c r="F4" s="203" t="s">
        <v>100</v>
      </c>
    </row>
    <row r="5" spans="1:6" ht="24.75" thickBot="1">
      <c r="A5" s="663" t="s">
        <v>295</v>
      </c>
      <c r="B5" s="664"/>
      <c r="C5" s="204" t="s">
        <v>101</v>
      </c>
      <c r="D5" s="28" t="s">
        <v>526</v>
      </c>
      <c r="E5" s="28" t="s">
        <v>523</v>
      </c>
      <c r="F5" s="37" t="s">
        <v>527</v>
      </c>
    </row>
    <row r="6" spans="1:6" s="69" customFormat="1" ht="12.75" customHeight="1" thickBot="1">
      <c r="A6" s="178">
        <v>1</v>
      </c>
      <c r="B6" s="179">
        <v>2</v>
      </c>
      <c r="C6" s="179">
        <v>3</v>
      </c>
      <c r="D6" s="34">
        <v>3</v>
      </c>
      <c r="E6" s="34">
        <v>4</v>
      </c>
      <c r="F6" s="35">
        <v>5</v>
      </c>
    </row>
    <row r="7" spans="1:6" s="69" customFormat="1" ht="15.75" customHeight="1" thickBot="1">
      <c r="A7" s="206"/>
      <c r="B7" s="207"/>
      <c r="C7" s="207" t="s">
        <v>102</v>
      </c>
      <c r="D7" s="207"/>
      <c r="E7" s="207"/>
      <c r="F7" s="208"/>
    </row>
    <row r="8" spans="1:6" s="85" customFormat="1" ht="12" customHeight="1" thickBot="1">
      <c r="A8" s="178" t="s">
        <v>63</v>
      </c>
      <c r="B8" s="209"/>
      <c r="C8" s="210" t="s">
        <v>300</v>
      </c>
      <c r="D8" s="329">
        <f>SUM(D9:D16)</f>
        <v>7492</v>
      </c>
      <c r="E8" s="329">
        <f>SUM(E9:E16)</f>
        <v>0</v>
      </c>
      <c r="F8" s="334">
        <f>SUM(F9:F16)</f>
        <v>7492</v>
      </c>
    </row>
    <row r="9" spans="1:6" s="85" customFormat="1" ht="12" customHeight="1">
      <c r="A9" s="213"/>
      <c r="B9" s="212" t="s">
        <v>147</v>
      </c>
      <c r="C9" s="11" t="s">
        <v>219</v>
      </c>
      <c r="D9" s="508">
        <v>380</v>
      </c>
      <c r="E9" s="508"/>
      <c r="F9" s="393">
        <f>D9+E9</f>
        <v>380</v>
      </c>
    </row>
    <row r="10" spans="1:6" s="85" customFormat="1" ht="12" customHeight="1">
      <c r="A10" s="211"/>
      <c r="B10" s="212" t="s">
        <v>148</v>
      </c>
      <c r="C10" s="8" t="s">
        <v>220</v>
      </c>
      <c r="D10" s="326">
        <v>1660</v>
      </c>
      <c r="E10" s="326"/>
      <c r="F10" s="332">
        <f>D10+E10</f>
        <v>1660</v>
      </c>
    </row>
    <row r="11" spans="1:6" s="85" customFormat="1" ht="12" customHeight="1">
      <c r="A11" s="211"/>
      <c r="B11" s="212" t="s">
        <v>149</v>
      </c>
      <c r="C11" s="8" t="s">
        <v>221</v>
      </c>
      <c r="D11" s="326">
        <v>440</v>
      </c>
      <c r="E11" s="326"/>
      <c r="F11" s="332">
        <f aca="true" t="shared" si="0" ref="F11:F16">D11+E11</f>
        <v>440</v>
      </c>
    </row>
    <row r="12" spans="1:6" s="85" customFormat="1" ht="12" customHeight="1">
      <c r="A12" s="211"/>
      <c r="B12" s="212" t="s">
        <v>150</v>
      </c>
      <c r="C12" s="8" t="s">
        <v>222</v>
      </c>
      <c r="D12" s="326"/>
      <c r="E12" s="326"/>
      <c r="F12" s="332">
        <f t="shared" si="0"/>
        <v>0</v>
      </c>
    </row>
    <row r="13" spans="1:6" s="85" customFormat="1" ht="12" customHeight="1">
      <c r="A13" s="211"/>
      <c r="B13" s="212" t="s">
        <v>187</v>
      </c>
      <c r="C13" s="7" t="s">
        <v>223</v>
      </c>
      <c r="D13" s="326"/>
      <c r="E13" s="326"/>
      <c r="F13" s="332">
        <f t="shared" si="0"/>
        <v>0</v>
      </c>
    </row>
    <row r="14" spans="1:6" s="85" customFormat="1" ht="12" customHeight="1">
      <c r="A14" s="214"/>
      <c r="B14" s="212" t="s">
        <v>151</v>
      </c>
      <c r="C14" s="8" t="s">
        <v>224</v>
      </c>
      <c r="D14" s="509">
        <v>512</v>
      </c>
      <c r="E14" s="509"/>
      <c r="F14" s="332">
        <f t="shared" si="0"/>
        <v>512</v>
      </c>
    </row>
    <row r="15" spans="1:6" s="86" customFormat="1" ht="12" customHeight="1">
      <c r="A15" s="211"/>
      <c r="B15" s="212" t="s">
        <v>152</v>
      </c>
      <c r="C15" s="8" t="s">
        <v>38</v>
      </c>
      <c r="D15" s="326"/>
      <c r="E15" s="326"/>
      <c r="F15" s="332">
        <f t="shared" si="0"/>
        <v>0</v>
      </c>
    </row>
    <row r="16" spans="1:6" s="86" customFormat="1" ht="12" customHeight="1" thickBot="1">
      <c r="A16" s="215"/>
      <c r="B16" s="216" t="s">
        <v>159</v>
      </c>
      <c r="C16" s="7" t="s">
        <v>285</v>
      </c>
      <c r="D16" s="328">
        <v>4500</v>
      </c>
      <c r="E16" s="328"/>
      <c r="F16" s="332">
        <f t="shared" si="0"/>
        <v>4500</v>
      </c>
    </row>
    <row r="17" spans="1:6" s="85" customFormat="1" ht="12" customHeight="1" thickBot="1">
      <c r="A17" s="178" t="s">
        <v>64</v>
      </c>
      <c r="B17" s="209"/>
      <c r="C17" s="210" t="s">
        <v>39</v>
      </c>
      <c r="D17" s="329">
        <f>SUM(D18:D21)</f>
        <v>9182</v>
      </c>
      <c r="E17" s="329">
        <f>SUM(E18:E21)</f>
        <v>0</v>
      </c>
      <c r="F17" s="334">
        <f>SUM(F18:F21)</f>
        <v>9182</v>
      </c>
    </row>
    <row r="18" spans="1:6" s="86" customFormat="1" ht="12" customHeight="1">
      <c r="A18" s="211"/>
      <c r="B18" s="212" t="s">
        <v>153</v>
      </c>
      <c r="C18" s="10" t="s">
        <v>35</v>
      </c>
      <c r="D18" s="326">
        <v>9182</v>
      </c>
      <c r="E18" s="326"/>
      <c r="F18" s="393">
        <f>D18+E18</f>
        <v>9182</v>
      </c>
    </row>
    <row r="19" spans="1:6" s="86" customFormat="1" ht="12" customHeight="1">
      <c r="A19" s="211"/>
      <c r="B19" s="212" t="s">
        <v>154</v>
      </c>
      <c r="C19" s="8" t="s">
        <v>36</v>
      </c>
      <c r="D19" s="326"/>
      <c r="E19" s="326"/>
      <c r="F19" s="332"/>
    </row>
    <row r="20" spans="1:6" s="86" customFormat="1" ht="12" customHeight="1">
      <c r="A20" s="211"/>
      <c r="B20" s="212" t="s">
        <v>155</v>
      </c>
      <c r="C20" s="8" t="s">
        <v>37</v>
      </c>
      <c r="D20" s="326"/>
      <c r="E20" s="326"/>
      <c r="F20" s="332"/>
    </row>
    <row r="21" spans="1:6" s="86" customFormat="1" ht="12" customHeight="1" thickBot="1">
      <c r="A21" s="211"/>
      <c r="B21" s="212" t="s">
        <v>156</v>
      </c>
      <c r="C21" s="8" t="s">
        <v>36</v>
      </c>
      <c r="D21" s="326"/>
      <c r="E21" s="326"/>
      <c r="F21" s="332"/>
    </row>
    <row r="22" spans="1:6" s="86" customFormat="1" ht="12" customHeight="1" thickBot="1">
      <c r="A22" s="183" t="s">
        <v>65</v>
      </c>
      <c r="B22" s="92"/>
      <c r="C22" s="92" t="s">
        <v>40</v>
      </c>
      <c r="D22" s="329">
        <f>+D23+D24</f>
        <v>120</v>
      </c>
      <c r="E22" s="329">
        <f>+E23+E24</f>
        <v>0</v>
      </c>
      <c r="F22" s="334">
        <f>+F23+F24</f>
        <v>120</v>
      </c>
    </row>
    <row r="23" spans="1:6" s="85" customFormat="1" ht="12" customHeight="1">
      <c r="A23" s="384"/>
      <c r="B23" s="415" t="s">
        <v>127</v>
      </c>
      <c r="C23" s="105" t="s">
        <v>340</v>
      </c>
      <c r="D23" s="510">
        <v>120</v>
      </c>
      <c r="E23" s="510"/>
      <c r="F23" s="421">
        <v>120</v>
      </c>
    </row>
    <row r="24" spans="1:6" s="85" customFormat="1" ht="12" customHeight="1" thickBot="1">
      <c r="A24" s="413"/>
      <c r="B24" s="414" t="s">
        <v>128</v>
      </c>
      <c r="C24" s="106" t="s">
        <v>344</v>
      </c>
      <c r="D24" s="511"/>
      <c r="E24" s="511"/>
      <c r="F24" s="422"/>
    </row>
    <row r="25" spans="1:6" s="85" customFormat="1" ht="12" customHeight="1" thickBot="1">
      <c r="A25" s="183" t="s">
        <v>66</v>
      </c>
      <c r="B25" s="209"/>
      <c r="C25" s="92" t="s">
        <v>57</v>
      </c>
      <c r="D25" s="365">
        <v>3551</v>
      </c>
      <c r="E25" s="365">
        <v>2631</v>
      </c>
      <c r="F25" s="364">
        <f>D25+E25</f>
        <v>6182</v>
      </c>
    </row>
    <row r="26" spans="1:6" s="86" customFormat="1" ht="12" customHeight="1" thickBot="1">
      <c r="A26" s="178" t="s">
        <v>67</v>
      </c>
      <c r="B26" s="133"/>
      <c r="C26" s="92" t="s">
        <v>52</v>
      </c>
      <c r="D26" s="329">
        <f>D8+D16+D22+D25+D17</f>
        <v>24845</v>
      </c>
      <c r="E26" s="329">
        <f>E8+E17+E22+E25</f>
        <v>2631</v>
      </c>
      <c r="F26" s="364">
        <f>D26+E26</f>
        <v>27476</v>
      </c>
    </row>
    <row r="27" spans="1:6" s="86" customFormat="1" ht="15" customHeight="1" thickBot="1">
      <c r="A27" s="410" t="s">
        <v>68</v>
      </c>
      <c r="B27" s="419"/>
      <c r="C27" s="412" t="s">
        <v>55</v>
      </c>
      <c r="D27" s="512">
        <f>+D28+D29</f>
        <v>0</v>
      </c>
      <c r="E27" s="512">
        <f>+E28+E29</f>
        <v>0</v>
      </c>
      <c r="F27" s="403">
        <f>+F28+F29</f>
        <v>0</v>
      </c>
    </row>
    <row r="28" spans="1:6" s="86" customFormat="1" ht="15" customHeight="1">
      <c r="A28" s="213"/>
      <c r="B28" s="131" t="s">
        <v>134</v>
      </c>
      <c r="C28" s="105" t="s">
        <v>449</v>
      </c>
      <c r="D28" s="510"/>
      <c r="E28" s="510"/>
      <c r="F28" s="421"/>
    </row>
    <row r="29" spans="1:6" ht="15.75" thickBot="1">
      <c r="A29" s="420"/>
      <c r="B29" s="132" t="s">
        <v>135</v>
      </c>
      <c r="C29" s="411" t="s">
        <v>43</v>
      </c>
      <c r="D29" s="74"/>
      <c r="E29" s="74"/>
      <c r="F29" s="75"/>
    </row>
    <row r="30" spans="1:6" s="69" customFormat="1" ht="16.5" customHeight="1" thickBot="1">
      <c r="A30" s="223" t="s">
        <v>69</v>
      </c>
      <c r="B30" s="408"/>
      <c r="C30" s="409" t="s">
        <v>56</v>
      </c>
      <c r="D30" s="365"/>
      <c r="E30" s="365"/>
      <c r="F30" s="364"/>
    </row>
    <row r="31" spans="1:6" s="87" customFormat="1" ht="12" customHeight="1" thickBot="1">
      <c r="A31" s="223" t="s">
        <v>70</v>
      </c>
      <c r="B31" s="224"/>
      <c r="C31" s="225" t="s">
        <v>53</v>
      </c>
      <c r="D31" s="513">
        <f>+D26+D27+D30</f>
        <v>24845</v>
      </c>
      <c r="E31" s="513">
        <f>+E26+E27+E30</f>
        <v>2631</v>
      </c>
      <c r="F31" s="405">
        <f>+F26+F27+F30</f>
        <v>27476</v>
      </c>
    </row>
    <row r="32" spans="1:6" ht="12" customHeight="1">
      <c r="A32" s="226"/>
      <c r="B32" s="226"/>
      <c r="C32" s="227"/>
      <c r="D32" s="398"/>
      <c r="E32" s="398"/>
      <c r="F32" s="398"/>
    </row>
    <row r="33" spans="1:6" ht="12" customHeight="1" thickBot="1">
      <c r="A33" s="228"/>
      <c r="B33" s="229"/>
      <c r="C33" s="229"/>
      <c r="D33" s="399"/>
      <c r="E33" s="399"/>
      <c r="F33" s="399"/>
    </row>
    <row r="34" spans="1:6" ht="12" customHeight="1" thickBot="1">
      <c r="A34" s="230"/>
      <c r="B34" s="231"/>
      <c r="C34" s="232" t="s">
        <v>106</v>
      </c>
      <c r="D34" s="400"/>
      <c r="E34" s="400"/>
      <c r="F34" s="400"/>
    </row>
    <row r="35" spans="1:6" ht="12" customHeight="1" thickBot="1">
      <c r="A35" s="183" t="s">
        <v>63</v>
      </c>
      <c r="B35" s="23"/>
      <c r="C35" s="92" t="s">
        <v>34</v>
      </c>
      <c r="D35" s="329">
        <f>SUM(D36:D40)</f>
        <v>24591</v>
      </c>
      <c r="E35" s="329">
        <f>SUM(E36:E40)</f>
        <v>2631</v>
      </c>
      <c r="F35" s="334">
        <f>SUM(F36:F40)</f>
        <v>27222</v>
      </c>
    </row>
    <row r="36" spans="1:6" ht="12" customHeight="1">
      <c r="A36" s="233"/>
      <c r="B36" s="130" t="s">
        <v>147</v>
      </c>
      <c r="C36" s="10" t="s">
        <v>94</v>
      </c>
      <c r="D36" s="515">
        <v>10149</v>
      </c>
      <c r="E36" s="515"/>
      <c r="F36" s="71">
        <f>D36+E36</f>
        <v>10149</v>
      </c>
    </row>
    <row r="37" spans="1:6" ht="12" customHeight="1">
      <c r="A37" s="234"/>
      <c r="B37" s="113" t="s">
        <v>148</v>
      </c>
      <c r="C37" s="8" t="s">
        <v>252</v>
      </c>
      <c r="D37" s="72">
        <v>2602</v>
      </c>
      <c r="E37" s="72">
        <v>100</v>
      </c>
      <c r="F37" s="73">
        <f>D37+E37</f>
        <v>2702</v>
      </c>
    </row>
    <row r="38" spans="1:6" s="87" customFormat="1" ht="12" customHeight="1">
      <c r="A38" s="234"/>
      <c r="B38" s="113" t="s">
        <v>149</v>
      </c>
      <c r="C38" s="8" t="s">
        <v>178</v>
      </c>
      <c r="D38" s="72">
        <v>7972</v>
      </c>
      <c r="E38" s="72">
        <v>2000</v>
      </c>
      <c r="F38" s="73">
        <f>D38+E38</f>
        <v>9972</v>
      </c>
    </row>
    <row r="39" spans="1:6" ht="12" customHeight="1">
      <c r="A39" s="234"/>
      <c r="B39" s="113" t="s">
        <v>150</v>
      </c>
      <c r="C39" s="8" t="s">
        <v>253</v>
      </c>
      <c r="D39" s="72"/>
      <c r="E39" s="72"/>
      <c r="F39" s="73">
        <f>D39+E39</f>
        <v>0</v>
      </c>
    </row>
    <row r="40" spans="1:6" ht="12" customHeight="1" thickBot="1">
      <c r="A40" s="234"/>
      <c r="B40" s="113" t="s">
        <v>158</v>
      </c>
      <c r="C40" s="8" t="s">
        <v>254</v>
      </c>
      <c r="D40" s="72">
        <v>3868</v>
      </c>
      <c r="E40" s="72">
        <v>531</v>
      </c>
      <c r="F40" s="73">
        <f>D40+E40</f>
        <v>4399</v>
      </c>
    </row>
    <row r="41" spans="1:6" ht="12" customHeight="1" thickBot="1">
      <c r="A41" s="183" t="s">
        <v>64</v>
      </c>
      <c r="B41" s="23"/>
      <c r="C41" s="92" t="s">
        <v>50</v>
      </c>
      <c r="D41" s="329">
        <f>SUM(D42:D45)</f>
        <v>254</v>
      </c>
      <c r="E41" s="329">
        <f>SUM(E42:E45)</f>
        <v>0</v>
      </c>
      <c r="F41" s="334">
        <f>SUM(F42:F45)</f>
        <v>254</v>
      </c>
    </row>
    <row r="42" spans="1:6" ht="12" customHeight="1">
      <c r="A42" s="233"/>
      <c r="B42" s="130" t="s">
        <v>153</v>
      </c>
      <c r="C42" s="10" t="s">
        <v>373</v>
      </c>
      <c r="D42" s="515">
        <v>254</v>
      </c>
      <c r="E42" s="515"/>
      <c r="F42" s="71">
        <v>254</v>
      </c>
    </row>
    <row r="43" spans="1:6" ht="15" customHeight="1">
      <c r="A43" s="234"/>
      <c r="B43" s="113" t="s">
        <v>154</v>
      </c>
      <c r="C43" s="8" t="s">
        <v>256</v>
      </c>
      <c r="D43" s="72"/>
      <c r="E43" s="72"/>
      <c r="F43" s="73"/>
    </row>
    <row r="44" spans="1:6" ht="12.75">
      <c r="A44" s="234"/>
      <c r="B44" s="113" t="s">
        <v>157</v>
      </c>
      <c r="C44" s="8" t="s">
        <v>107</v>
      </c>
      <c r="D44" s="72"/>
      <c r="E44" s="72"/>
      <c r="F44" s="73"/>
    </row>
    <row r="45" spans="1:6" ht="15" customHeight="1" thickBot="1">
      <c r="A45" s="234"/>
      <c r="B45" s="113" t="s">
        <v>165</v>
      </c>
      <c r="C45" s="8" t="s">
        <v>47</v>
      </c>
      <c r="D45" s="72"/>
      <c r="E45" s="72"/>
      <c r="F45" s="73"/>
    </row>
    <row r="46" spans="1:6" ht="14.25" customHeight="1" thickBot="1">
      <c r="A46" s="183" t="s">
        <v>65</v>
      </c>
      <c r="B46" s="23"/>
      <c r="C46" s="23" t="s">
        <v>48</v>
      </c>
      <c r="D46" s="365"/>
      <c r="E46" s="365"/>
      <c r="F46" s="364"/>
    </row>
    <row r="47" spans="1:6" ht="13.5" thickBot="1">
      <c r="A47" s="223" t="s">
        <v>66</v>
      </c>
      <c r="B47" s="408"/>
      <c r="C47" s="409" t="s">
        <v>51</v>
      </c>
      <c r="D47" s="365"/>
      <c r="E47" s="365"/>
      <c r="F47" s="364"/>
    </row>
    <row r="48" spans="1:6" ht="13.5" thickBot="1">
      <c r="A48" s="183" t="s">
        <v>67</v>
      </c>
      <c r="B48" s="220"/>
      <c r="C48" s="236" t="s">
        <v>49</v>
      </c>
      <c r="D48" s="513">
        <f>+D35+D41+D46+D47</f>
        <v>24845</v>
      </c>
      <c r="E48" s="513">
        <f>+E35+E41+E46+E47</f>
        <v>2631</v>
      </c>
      <c r="F48" s="405">
        <f>+F35+F41+F46+F47</f>
        <v>27476</v>
      </c>
    </row>
    <row r="49" spans="1:6" ht="13.5" thickBot="1">
      <c r="A49" s="237"/>
      <c r="B49" s="238"/>
      <c r="C49" s="238"/>
      <c r="D49" s="406"/>
      <c r="E49" s="406"/>
      <c r="F49" s="406"/>
    </row>
    <row r="50" spans="1:6" ht="13.5" thickBot="1">
      <c r="A50" s="239" t="s">
        <v>298</v>
      </c>
      <c r="B50" s="240"/>
      <c r="C50" s="241"/>
      <c r="D50" s="517">
        <v>2</v>
      </c>
      <c r="E50" s="517"/>
      <c r="F50" s="90">
        <v>2</v>
      </c>
    </row>
    <row r="51" spans="1:6" ht="13.5" thickBot="1">
      <c r="A51" s="239" t="s">
        <v>299</v>
      </c>
      <c r="B51" s="240"/>
      <c r="C51" s="241"/>
      <c r="D51" s="517">
        <v>0</v>
      </c>
      <c r="E51" s="517"/>
      <c r="F51" s="90">
        <v>0</v>
      </c>
    </row>
  </sheetData>
  <sheetProtection formatCells="0"/>
  <mergeCells count="3">
    <mergeCell ref="A2:B2"/>
    <mergeCell ref="A5:B5"/>
    <mergeCell ref="A1:B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0">
      <selection activeCell="E21" sqref="E21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59.125" style="4" customWidth="1"/>
    <col min="4" max="4" width="18.875" style="4" customWidth="1"/>
    <col min="5" max="6" width="17.375" style="4" customWidth="1"/>
    <col min="7" max="16384" width="9.375" style="4" customWidth="1"/>
  </cols>
  <sheetData>
    <row r="1" spans="1:6" s="2" customFormat="1" ht="21" customHeight="1" thickBot="1">
      <c r="A1" s="665" t="s">
        <v>538</v>
      </c>
      <c r="B1" s="666"/>
      <c r="C1" s="246"/>
      <c r="D1" s="246"/>
      <c r="E1" s="246"/>
      <c r="F1" s="244" t="s">
        <v>537</v>
      </c>
    </row>
    <row r="2" spans="1:6" s="83" customFormat="1" ht="25.5" customHeight="1">
      <c r="A2" s="661" t="s">
        <v>294</v>
      </c>
      <c r="B2" s="662"/>
      <c r="C2" s="242" t="s">
        <v>302</v>
      </c>
      <c r="D2" s="493"/>
      <c r="E2" s="493"/>
      <c r="F2" s="247" t="s">
        <v>112</v>
      </c>
    </row>
    <row r="3" spans="1:6" s="83" customFormat="1" ht="16.5" thickBot="1">
      <c r="A3" s="200" t="s">
        <v>293</v>
      </c>
      <c r="B3" s="201"/>
      <c r="C3" s="243" t="s">
        <v>111</v>
      </c>
      <c r="D3" s="539"/>
      <c r="E3" s="539"/>
      <c r="F3" s="249" t="s">
        <v>112</v>
      </c>
    </row>
    <row r="4" spans="1:6" s="84" customFormat="1" ht="15.75" customHeight="1" thickBot="1">
      <c r="A4" s="202"/>
      <c r="B4" s="202"/>
      <c r="C4" s="202"/>
      <c r="D4" s="202"/>
      <c r="E4" s="202"/>
      <c r="F4" s="203" t="s">
        <v>100</v>
      </c>
    </row>
    <row r="5" spans="1:6" ht="24.75" thickBot="1">
      <c r="A5" s="663" t="s">
        <v>295</v>
      </c>
      <c r="B5" s="664"/>
      <c r="C5" s="204" t="s">
        <v>101</v>
      </c>
      <c r="D5" s="28" t="s">
        <v>526</v>
      </c>
      <c r="E5" s="28" t="s">
        <v>523</v>
      </c>
      <c r="F5" s="37" t="s">
        <v>527</v>
      </c>
    </row>
    <row r="6" spans="1:6" s="69" customFormat="1" ht="12.75" customHeight="1" thickBot="1">
      <c r="A6" s="178">
        <v>1</v>
      </c>
      <c r="B6" s="179">
        <v>2</v>
      </c>
      <c r="C6" s="179">
        <v>3</v>
      </c>
      <c r="D6" s="34">
        <v>3</v>
      </c>
      <c r="E6" s="34">
        <v>4</v>
      </c>
      <c r="F6" s="35">
        <v>5</v>
      </c>
    </row>
    <row r="7" spans="1:6" s="69" customFormat="1" ht="15.75" customHeight="1" thickBot="1">
      <c r="A7" s="206"/>
      <c r="B7" s="207"/>
      <c r="C7" s="207" t="s">
        <v>102</v>
      </c>
      <c r="D7" s="207"/>
      <c r="E7" s="207"/>
      <c r="F7" s="208"/>
    </row>
    <row r="8" spans="1:6" s="85" customFormat="1" ht="12" customHeight="1" thickBot="1">
      <c r="A8" s="178" t="s">
        <v>63</v>
      </c>
      <c r="B8" s="209"/>
      <c r="C8" s="210" t="s">
        <v>300</v>
      </c>
      <c r="D8" s="591"/>
      <c r="E8" s="591"/>
      <c r="F8" s="334">
        <f>SUM(F9:F16)</f>
        <v>0</v>
      </c>
    </row>
    <row r="9" spans="1:6" s="85" customFormat="1" ht="12" customHeight="1">
      <c r="A9" s="213"/>
      <c r="B9" s="212" t="s">
        <v>147</v>
      </c>
      <c r="C9" s="11" t="s">
        <v>219</v>
      </c>
      <c r="D9" s="575"/>
      <c r="E9" s="575"/>
      <c r="F9" s="393"/>
    </row>
    <row r="10" spans="1:6" s="85" customFormat="1" ht="12" customHeight="1">
      <c r="A10" s="211"/>
      <c r="B10" s="212" t="s">
        <v>148</v>
      </c>
      <c r="C10" s="8" t="s">
        <v>220</v>
      </c>
      <c r="D10" s="576"/>
      <c r="E10" s="576"/>
      <c r="F10" s="332"/>
    </row>
    <row r="11" spans="1:6" s="85" customFormat="1" ht="12" customHeight="1">
      <c r="A11" s="211"/>
      <c r="B11" s="212" t="s">
        <v>149</v>
      </c>
      <c r="C11" s="8" t="s">
        <v>221</v>
      </c>
      <c r="D11" s="576"/>
      <c r="E11" s="576"/>
      <c r="F11" s="332"/>
    </row>
    <row r="12" spans="1:6" s="85" customFormat="1" ht="12" customHeight="1">
      <c r="A12" s="211"/>
      <c r="B12" s="212" t="s">
        <v>150</v>
      </c>
      <c r="C12" s="8" t="s">
        <v>222</v>
      </c>
      <c r="D12" s="576"/>
      <c r="E12" s="576"/>
      <c r="F12" s="332"/>
    </row>
    <row r="13" spans="1:6" s="85" customFormat="1" ht="12" customHeight="1">
      <c r="A13" s="211"/>
      <c r="B13" s="212" t="s">
        <v>187</v>
      </c>
      <c r="C13" s="7" t="s">
        <v>223</v>
      </c>
      <c r="D13" s="576"/>
      <c r="E13" s="8"/>
      <c r="F13" s="332"/>
    </row>
    <row r="14" spans="1:6" s="85" customFormat="1" ht="12" customHeight="1">
      <c r="A14" s="214"/>
      <c r="B14" s="212" t="s">
        <v>151</v>
      </c>
      <c r="C14" s="8" t="s">
        <v>224</v>
      </c>
      <c r="D14" s="576"/>
      <c r="E14" s="8"/>
      <c r="F14" s="394"/>
    </row>
    <row r="15" spans="1:6" s="86" customFormat="1" ht="12" customHeight="1">
      <c r="A15" s="211"/>
      <c r="B15" s="212" t="s">
        <v>152</v>
      </c>
      <c r="C15" s="8" t="s">
        <v>38</v>
      </c>
      <c r="D15" s="576"/>
      <c r="E15" s="576"/>
      <c r="F15" s="332"/>
    </row>
    <row r="16" spans="1:6" s="86" customFormat="1" ht="12" customHeight="1" thickBot="1">
      <c r="A16" s="215"/>
      <c r="B16" s="216" t="s">
        <v>159</v>
      </c>
      <c r="C16" s="7" t="s">
        <v>285</v>
      </c>
      <c r="D16" s="592"/>
      <c r="E16" s="592"/>
      <c r="F16" s="333"/>
    </row>
    <row r="17" spans="1:6" s="85" customFormat="1" ht="12" customHeight="1" thickBot="1">
      <c r="A17" s="178" t="s">
        <v>64</v>
      </c>
      <c r="B17" s="209"/>
      <c r="C17" s="210" t="s">
        <v>39</v>
      </c>
      <c r="D17" s="591"/>
      <c r="E17" s="329">
        <f>SUM(E18:E21)</f>
        <v>0</v>
      </c>
      <c r="F17" s="334">
        <f>SUM(F18:F21)</f>
        <v>63</v>
      </c>
    </row>
    <row r="18" spans="1:6" s="86" customFormat="1" ht="12" customHeight="1">
      <c r="A18" s="211"/>
      <c r="B18" s="212" t="s">
        <v>153</v>
      </c>
      <c r="C18" s="10" t="s">
        <v>35</v>
      </c>
      <c r="D18" s="610">
        <v>63</v>
      </c>
      <c r="E18" s="510"/>
      <c r="F18" s="332">
        <v>63</v>
      </c>
    </row>
    <row r="19" spans="1:6" s="86" customFormat="1" ht="12" customHeight="1">
      <c r="A19" s="211"/>
      <c r="B19" s="212" t="s">
        <v>154</v>
      </c>
      <c r="C19" s="8" t="s">
        <v>36</v>
      </c>
      <c r="D19" s="576"/>
      <c r="E19" s="576"/>
      <c r="F19" s="332"/>
    </row>
    <row r="20" spans="1:6" s="86" customFormat="1" ht="12" customHeight="1">
      <c r="A20" s="211"/>
      <c r="B20" s="212" t="s">
        <v>155</v>
      </c>
      <c r="C20" s="8" t="s">
        <v>37</v>
      </c>
      <c r="D20" s="576"/>
      <c r="E20" s="576"/>
      <c r="F20" s="332"/>
    </row>
    <row r="21" spans="1:6" s="86" customFormat="1" ht="12" customHeight="1" thickBot="1">
      <c r="A21" s="211"/>
      <c r="B21" s="212" t="s">
        <v>156</v>
      </c>
      <c r="C21" s="8" t="s">
        <v>36</v>
      </c>
      <c r="D21" s="576"/>
      <c r="E21" s="576"/>
      <c r="F21" s="332"/>
    </row>
    <row r="22" spans="1:6" s="86" customFormat="1" ht="12" customHeight="1" thickBot="1">
      <c r="A22" s="183" t="s">
        <v>65</v>
      </c>
      <c r="B22" s="92"/>
      <c r="C22" s="92" t="s">
        <v>40</v>
      </c>
      <c r="D22" s="574"/>
      <c r="E22" s="574"/>
      <c r="F22" s="334">
        <f>+F23+F24</f>
        <v>0</v>
      </c>
    </row>
    <row r="23" spans="1:6" s="85" customFormat="1" ht="12" customHeight="1">
      <c r="A23" s="384"/>
      <c r="B23" s="415" t="s">
        <v>127</v>
      </c>
      <c r="C23" s="105" t="s">
        <v>340</v>
      </c>
      <c r="D23" s="593"/>
      <c r="E23" s="593"/>
      <c r="F23" s="421"/>
    </row>
    <row r="24" spans="1:6" s="85" customFormat="1" ht="12" customHeight="1" thickBot="1">
      <c r="A24" s="413"/>
      <c r="B24" s="414" t="s">
        <v>128</v>
      </c>
      <c r="C24" s="106" t="s">
        <v>344</v>
      </c>
      <c r="D24" s="594"/>
      <c r="E24" s="594"/>
      <c r="F24" s="422"/>
    </row>
    <row r="25" spans="1:6" s="85" customFormat="1" ht="12" customHeight="1" thickBot="1">
      <c r="A25" s="183" t="s">
        <v>66</v>
      </c>
      <c r="B25" s="209"/>
      <c r="C25" s="92" t="s">
        <v>57</v>
      </c>
      <c r="D25" s="574"/>
      <c r="E25" s="92"/>
      <c r="F25" s="364"/>
    </row>
    <row r="26" spans="1:6" s="85" customFormat="1" ht="12" customHeight="1" thickBot="1">
      <c r="A26" s="178" t="s">
        <v>67</v>
      </c>
      <c r="B26" s="133"/>
      <c r="C26" s="92" t="s">
        <v>52</v>
      </c>
      <c r="D26" s="497"/>
      <c r="E26" s="329">
        <f>E8+E17+E22+E25</f>
        <v>0</v>
      </c>
      <c r="F26" s="334">
        <f>F8+F17+F22+F25</f>
        <v>63</v>
      </c>
    </row>
    <row r="27" spans="1:6" s="86" customFormat="1" ht="12" customHeight="1" thickBot="1">
      <c r="A27" s="410" t="s">
        <v>68</v>
      </c>
      <c r="B27" s="419"/>
      <c r="C27" s="412" t="s">
        <v>55</v>
      </c>
      <c r="D27" s="597">
        <f>+D28+D29</f>
        <v>13819</v>
      </c>
      <c r="E27" s="598">
        <f>+E28+E29</f>
        <v>0</v>
      </c>
      <c r="F27" s="423">
        <f>+F28+F29</f>
        <v>13819</v>
      </c>
    </row>
    <row r="28" spans="1:6" s="86" customFormat="1" ht="15" customHeight="1">
      <c r="A28" s="213"/>
      <c r="B28" s="131" t="s">
        <v>134</v>
      </c>
      <c r="C28" s="105" t="s">
        <v>449</v>
      </c>
      <c r="D28" s="510">
        <v>13819</v>
      </c>
      <c r="E28" s="510"/>
      <c r="F28" s="421">
        <f>D28+E28</f>
        <v>13819</v>
      </c>
    </row>
    <row r="29" spans="1:6" s="86" customFormat="1" ht="15" customHeight="1" thickBot="1">
      <c r="A29" s="420"/>
      <c r="B29" s="132" t="s">
        <v>135</v>
      </c>
      <c r="C29" s="411" t="s">
        <v>43</v>
      </c>
      <c r="D29" s="595"/>
      <c r="E29" s="595"/>
      <c r="F29" s="75"/>
    </row>
    <row r="30" spans="1:6" ht="13.5" thickBot="1">
      <c r="A30" s="223" t="s">
        <v>69</v>
      </c>
      <c r="B30" s="408"/>
      <c r="C30" s="409" t="s">
        <v>56</v>
      </c>
      <c r="D30" s="92"/>
      <c r="E30" s="92"/>
      <c r="F30" s="364"/>
    </row>
    <row r="31" spans="1:6" s="69" customFormat="1" ht="16.5" customHeight="1" thickBot="1">
      <c r="A31" s="223" t="s">
        <v>70</v>
      </c>
      <c r="B31" s="224"/>
      <c r="C31" s="225" t="s">
        <v>53</v>
      </c>
      <c r="D31" s="513">
        <f>+D26+D27+D30</f>
        <v>13819</v>
      </c>
      <c r="E31" s="513">
        <f>+E26+E27+E30</f>
        <v>0</v>
      </c>
      <c r="F31" s="405">
        <f>+F26+F27+F30</f>
        <v>13882</v>
      </c>
    </row>
    <row r="32" spans="1:6" s="87" customFormat="1" ht="12" customHeight="1">
      <c r="A32" s="226"/>
      <c r="B32" s="226"/>
      <c r="C32" s="227"/>
      <c r="D32" s="227"/>
      <c r="E32" s="227"/>
      <c r="F32" s="398"/>
    </row>
    <row r="33" spans="1:6" ht="12" customHeight="1" thickBot="1">
      <c r="A33" s="228"/>
      <c r="B33" s="229"/>
      <c r="C33" s="229"/>
      <c r="D33" s="229"/>
      <c r="E33" s="229"/>
      <c r="F33" s="399"/>
    </row>
    <row r="34" spans="1:6" ht="12" customHeight="1" thickBot="1">
      <c r="A34" s="230"/>
      <c r="B34" s="231"/>
      <c r="C34" s="232" t="s">
        <v>106</v>
      </c>
      <c r="D34" s="232"/>
      <c r="E34" s="232"/>
      <c r="F34" s="400"/>
    </row>
    <row r="35" spans="1:6" ht="12" customHeight="1" thickBot="1">
      <c r="A35" s="183" t="s">
        <v>63</v>
      </c>
      <c r="B35" s="23"/>
      <c r="C35" s="92" t="s">
        <v>34</v>
      </c>
      <c r="D35" s="329">
        <f>SUM(D36:D40)</f>
        <v>13882</v>
      </c>
      <c r="E35" s="92"/>
      <c r="F35" s="397">
        <f>SUM(F36:F40)</f>
        <v>13882</v>
      </c>
    </row>
    <row r="36" spans="1:6" ht="12" customHeight="1">
      <c r="A36" s="233"/>
      <c r="B36" s="130" t="s">
        <v>147</v>
      </c>
      <c r="C36" s="10" t="s">
        <v>94</v>
      </c>
      <c r="D36" s="515"/>
      <c r="E36" s="10"/>
      <c r="F36" s="599"/>
    </row>
    <row r="37" spans="1:6" ht="12" customHeight="1">
      <c r="A37" s="234"/>
      <c r="B37" s="113" t="s">
        <v>148</v>
      </c>
      <c r="C37" s="8" t="s">
        <v>252</v>
      </c>
      <c r="D37" s="72"/>
      <c r="E37" s="8"/>
      <c r="F37" s="600"/>
    </row>
    <row r="38" spans="1:6" ht="12" customHeight="1">
      <c r="A38" s="234"/>
      <c r="B38" s="113" t="s">
        <v>149</v>
      </c>
      <c r="C38" s="8" t="s">
        <v>178</v>
      </c>
      <c r="D38" s="72"/>
      <c r="E38" s="8"/>
      <c r="F38" s="600"/>
    </row>
    <row r="39" spans="1:6" s="87" customFormat="1" ht="12" customHeight="1">
      <c r="A39" s="234"/>
      <c r="B39" s="113" t="s">
        <v>150</v>
      </c>
      <c r="C39" s="8" t="s">
        <v>253</v>
      </c>
      <c r="D39" s="72"/>
      <c r="E39" s="8"/>
      <c r="F39" s="600"/>
    </row>
    <row r="40" spans="1:6" ht="12" customHeight="1" thickBot="1">
      <c r="A40" s="234"/>
      <c r="B40" s="113" t="s">
        <v>158</v>
      </c>
      <c r="C40" s="8" t="s">
        <v>254</v>
      </c>
      <c r="D40" s="72">
        <v>13882</v>
      </c>
      <c r="E40" s="8"/>
      <c r="F40" s="600">
        <v>13882</v>
      </c>
    </row>
    <row r="41" spans="1:6" ht="12" customHeight="1" thickBot="1">
      <c r="A41" s="183" t="s">
        <v>64</v>
      </c>
      <c r="B41" s="23"/>
      <c r="C41" s="92" t="s">
        <v>50</v>
      </c>
      <c r="D41" s="329">
        <f>SUM(D42:D45)</f>
        <v>0</v>
      </c>
      <c r="E41" s="92"/>
      <c r="F41" s="397">
        <f>SUM(F42:F45)</f>
        <v>0</v>
      </c>
    </row>
    <row r="42" spans="1:6" ht="12" customHeight="1">
      <c r="A42" s="233"/>
      <c r="B42" s="130" t="s">
        <v>153</v>
      </c>
      <c r="C42" s="10" t="s">
        <v>373</v>
      </c>
      <c r="D42" s="515"/>
      <c r="E42" s="10"/>
      <c r="F42" s="599"/>
    </row>
    <row r="43" spans="1:6" ht="12" customHeight="1">
      <c r="A43" s="234"/>
      <c r="B43" s="113" t="s">
        <v>154</v>
      </c>
      <c r="C43" s="8" t="s">
        <v>256</v>
      </c>
      <c r="D43" s="72"/>
      <c r="E43" s="8"/>
      <c r="F43" s="600"/>
    </row>
    <row r="44" spans="1:6" ht="15" customHeight="1">
      <c r="A44" s="234"/>
      <c r="B44" s="113" t="s">
        <v>157</v>
      </c>
      <c r="C44" s="8" t="s">
        <v>107</v>
      </c>
      <c r="D44" s="72"/>
      <c r="E44" s="8"/>
      <c r="F44" s="600"/>
    </row>
    <row r="45" spans="1:6" ht="23.25" thickBot="1">
      <c r="A45" s="234"/>
      <c r="B45" s="113" t="s">
        <v>165</v>
      </c>
      <c r="C45" s="8" t="s">
        <v>47</v>
      </c>
      <c r="D45" s="72"/>
      <c r="E45" s="8"/>
      <c r="F45" s="600"/>
    </row>
    <row r="46" spans="1:6" ht="15" customHeight="1" thickBot="1">
      <c r="A46" s="183" t="s">
        <v>65</v>
      </c>
      <c r="B46" s="23"/>
      <c r="C46" s="23" t="s">
        <v>48</v>
      </c>
      <c r="D46" s="365"/>
      <c r="E46" s="23"/>
      <c r="F46" s="396"/>
    </row>
    <row r="47" spans="1:6" ht="14.25" customHeight="1" thickBot="1">
      <c r="A47" s="223" t="s">
        <v>66</v>
      </c>
      <c r="B47" s="408"/>
      <c r="C47" s="409" t="s">
        <v>51</v>
      </c>
      <c r="D47" s="365"/>
      <c r="E47" s="92"/>
      <c r="F47" s="396"/>
    </row>
    <row r="48" spans="1:6" ht="13.5" thickBot="1">
      <c r="A48" s="183" t="s">
        <v>67</v>
      </c>
      <c r="B48" s="220"/>
      <c r="C48" s="236" t="s">
        <v>49</v>
      </c>
      <c r="D48" s="513">
        <f>+D35+D41+D46+D47</f>
        <v>13882</v>
      </c>
      <c r="E48" s="236"/>
      <c r="F48" s="400">
        <f>+F35+F41+F46+F47</f>
        <v>13882</v>
      </c>
    </row>
    <row r="49" spans="1:6" ht="13.5" thickBot="1">
      <c r="A49" s="237"/>
      <c r="B49" s="238"/>
      <c r="C49" s="238"/>
      <c r="D49" s="238"/>
      <c r="E49" s="238"/>
      <c r="F49" s="406"/>
    </row>
    <row r="50" spans="1:6" ht="13.5" thickBot="1">
      <c r="A50" s="239" t="s">
        <v>298</v>
      </c>
      <c r="B50" s="240"/>
      <c r="C50" s="241"/>
      <c r="D50" s="498">
        <v>0</v>
      </c>
      <c r="E50" s="596"/>
      <c r="F50" s="90">
        <v>0</v>
      </c>
    </row>
    <row r="51" spans="1:6" ht="13.5" thickBot="1">
      <c r="A51" s="239" t="s">
        <v>299</v>
      </c>
      <c r="B51" s="240"/>
      <c r="C51" s="241"/>
      <c r="D51" s="498">
        <v>0</v>
      </c>
      <c r="E51" s="596"/>
      <c r="F51" s="90">
        <v>0</v>
      </c>
    </row>
  </sheetData>
  <sheetProtection formatCells="0"/>
  <mergeCells count="3">
    <mergeCell ref="A2:B2"/>
    <mergeCell ref="A5:B5"/>
    <mergeCell ref="A1:B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F2" sqref="F2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59.50390625" style="4" customWidth="1"/>
    <col min="4" max="5" width="17.375" style="4" customWidth="1"/>
    <col min="6" max="6" width="16.50390625" style="4" customWidth="1"/>
    <col min="7" max="16384" width="9.375" style="4" customWidth="1"/>
  </cols>
  <sheetData>
    <row r="1" spans="1:6" s="2" customFormat="1" ht="21" customHeight="1" thickBot="1">
      <c r="A1" s="665"/>
      <c r="B1" s="666"/>
      <c r="C1" s="246"/>
      <c r="D1" s="246"/>
      <c r="E1" s="246"/>
      <c r="F1" s="244" t="s">
        <v>541</v>
      </c>
    </row>
    <row r="2" spans="1:6" s="83" customFormat="1" ht="25.5" customHeight="1">
      <c r="A2" s="661" t="s">
        <v>294</v>
      </c>
      <c r="B2" s="662"/>
      <c r="C2" s="242" t="s">
        <v>302</v>
      </c>
      <c r="D2" s="493"/>
      <c r="E2" s="493"/>
      <c r="F2" s="247" t="s">
        <v>112</v>
      </c>
    </row>
    <row r="3" spans="1:6" s="83" customFormat="1" ht="16.5" thickBot="1">
      <c r="A3" s="200" t="s">
        <v>293</v>
      </c>
      <c r="B3" s="201"/>
      <c r="C3" s="243" t="s">
        <v>114</v>
      </c>
      <c r="D3" s="539"/>
      <c r="E3" s="539"/>
      <c r="F3" s="249" t="s">
        <v>113</v>
      </c>
    </row>
    <row r="4" spans="1:6" s="84" customFormat="1" ht="15.75" customHeight="1" thickBot="1">
      <c r="A4" s="202"/>
      <c r="B4" s="202"/>
      <c r="C4" s="202"/>
      <c r="D4" s="202"/>
      <c r="E4" s="202"/>
      <c r="F4" s="203" t="s">
        <v>100</v>
      </c>
    </row>
    <row r="5" spans="1:6" ht="36.75" thickBot="1">
      <c r="A5" s="663" t="s">
        <v>295</v>
      </c>
      <c r="B5" s="664"/>
      <c r="C5" s="204" t="s">
        <v>101</v>
      </c>
      <c r="D5" s="28" t="s">
        <v>526</v>
      </c>
      <c r="E5" s="28" t="s">
        <v>523</v>
      </c>
      <c r="F5" s="37" t="s">
        <v>527</v>
      </c>
    </row>
    <row r="6" spans="1:6" s="69" customFormat="1" ht="12.75" customHeight="1" thickBot="1">
      <c r="A6" s="178">
        <v>1</v>
      </c>
      <c r="B6" s="179">
        <v>2</v>
      </c>
      <c r="C6" s="179">
        <v>3</v>
      </c>
      <c r="D6" s="34">
        <v>4</v>
      </c>
      <c r="E6" s="34">
        <v>5</v>
      </c>
      <c r="F6" s="35">
        <v>6</v>
      </c>
    </row>
    <row r="7" spans="1:6" s="69" customFormat="1" ht="15.75" customHeight="1" thickBot="1">
      <c r="A7" s="206"/>
      <c r="B7" s="207"/>
      <c r="C7" s="207" t="s">
        <v>102</v>
      </c>
      <c r="D7" s="207"/>
      <c r="E7" s="207"/>
      <c r="F7" s="208"/>
    </row>
    <row r="8" spans="1:6" s="85" customFormat="1" ht="12" customHeight="1" thickBot="1">
      <c r="A8" s="178" t="s">
        <v>63</v>
      </c>
      <c r="B8" s="209"/>
      <c r="C8" s="210" t="s">
        <v>300</v>
      </c>
      <c r="D8" s="329">
        <f>SUM(D9:D16)</f>
        <v>127</v>
      </c>
      <c r="E8" s="210"/>
      <c r="F8" s="334">
        <f>SUM(F9:F16)</f>
        <v>127</v>
      </c>
    </row>
    <row r="9" spans="1:6" s="85" customFormat="1" ht="12" customHeight="1">
      <c r="A9" s="213"/>
      <c r="B9" s="212" t="s">
        <v>147</v>
      </c>
      <c r="C9" s="11" t="s">
        <v>219</v>
      </c>
      <c r="D9" s="508"/>
      <c r="E9" s="11"/>
      <c r="F9" s="393"/>
    </row>
    <row r="10" spans="1:6" s="85" customFormat="1" ht="12" customHeight="1">
      <c r="A10" s="211"/>
      <c r="B10" s="212" t="s">
        <v>148</v>
      </c>
      <c r="C10" s="8" t="s">
        <v>220</v>
      </c>
      <c r="D10" s="326">
        <v>100</v>
      </c>
      <c r="E10" s="8"/>
      <c r="F10" s="332">
        <v>100</v>
      </c>
    </row>
    <row r="11" spans="1:6" s="85" customFormat="1" ht="12" customHeight="1">
      <c r="A11" s="211"/>
      <c r="B11" s="212" t="s">
        <v>149</v>
      </c>
      <c r="C11" s="8" t="s">
        <v>221</v>
      </c>
      <c r="D11" s="326"/>
      <c r="E11" s="8"/>
      <c r="F11" s="332"/>
    </row>
    <row r="12" spans="1:6" s="85" customFormat="1" ht="12" customHeight="1">
      <c r="A12" s="211"/>
      <c r="B12" s="212" t="s">
        <v>150</v>
      </c>
      <c r="C12" s="8" t="s">
        <v>222</v>
      </c>
      <c r="D12" s="326"/>
      <c r="E12" s="8"/>
      <c r="F12" s="332"/>
    </row>
    <row r="13" spans="1:6" s="85" customFormat="1" ht="12" customHeight="1">
      <c r="A13" s="211"/>
      <c r="B13" s="212" t="s">
        <v>187</v>
      </c>
      <c r="C13" s="7" t="s">
        <v>223</v>
      </c>
      <c r="D13" s="326"/>
      <c r="E13" s="8"/>
      <c r="F13" s="332"/>
    </row>
    <row r="14" spans="1:6" s="85" customFormat="1" ht="12" customHeight="1">
      <c r="A14" s="214"/>
      <c r="B14" s="212" t="s">
        <v>151</v>
      </c>
      <c r="C14" s="8" t="s">
        <v>224</v>
      </c>
      <c r="D14" s="509">
        <v>27</v>
      </c>
      <c r="E14" s="8"/>
      <c r="F14" s="394">
        <v>27</v>
      </c>
    </row>
    <row r="15" spans="1:6" s="86" customFormat="1" ht="12" customHeight="1">
      <c r="A15" s="211"/>
      <c r="B15" s="212" t="s">
        <v>152</v>
      </c>
      <c r="C15" s="8" t="s">
        <v>38</v>
      </c>
      <c r="D15" s="326"/>
      <c r="E15" s="8"/>
      <c r="F15" s="332"/>
    </row>
    <row r="16" spans="1:6" s="86" customFormat="1" ht="12" customHeight="1" thickBot="1">
      <c r="A16" s="215"/>
      <c r="B16" s="216" t="s">
        <v>159</v>
      </c>
      <c r="C16" s="7" t="s">
        <v>285</v>
      </c>
      <c r="D16" s="328"/>
      <c r="E16" s="7"/>
      <c r="F16" s="333"/>
    </row>
    <row r="17" spans="1:6" s="85" customFormat="1" ht="12" customHeight="1" thickBot="1">
      <c r="A17" s="178" t="s">
        <v>64</v>
      </c>
      <c r="B17" s="209"/>
      <c r="C17" s="210" t="s">
        <v>39</v>
      </c>
      <c r="D17" s="329">
        <f>SUM(D18:D21)</f>
        <v>6386</v>
      </c>
      <c r="E17" s="210"/>
      <c r="F17" s="334">
        <f>SUM(F18:F21)</f>
        <v>6386</v>
      </c>
    </row>
    <row r="18" spans="1:6" s="86" customFormat="1" ht="12" customHeight="1">
      <c r="A18" s="211"/>
      <c r="B18" s="212" t="s">
        <v>153</v>
      </c>
      <c r="C18" s="10" t="s">
        <v>35</v>
      </c>
      <c r="D18" s="326">
        <v>6386</v>
      </c>
      <c r="E18" s="10"/>
      <c r="F18" s="332">
        <v>6386</v>
      </c>
    </row>
    <row r="19" spans="1:6" s="86" customFormat="1" ht="12" customHeight="1">
      <c r="A19" s="211"/>
      <c r="B19" s="212" t="s">
        <v>154</v>
      </c>
      <c r="C19" s="8" t="s">
        <v>36</v>
      </c>
      <c r="D19" s="326"/>
      <c r="E19" s="8"/>
      <c r="F19" s="332"/>
    </row>
    <row r="20" spans="1:6" s="86" customFormat="1" ht="12" customHeight="1">
      <c r="A20" s="211"/>
      <c r="B20" s="212" t="s">
        <v>155</v>
      </c>
      <c r="C20" s="8" t="s">
        <v>37</v>
      </c>
      <c r="D20" s="326"/>
      <c r="E20" s="8"/>
      <c r="F20" s="332"/>
    </row>
    <row r="21" spans="1:6" s="86" customFormat="1" ht="12" customHeight="1" thickBot="1">
      <c r="A21" s="211"/>
      <c r="B21" s="212" t="s">
        <v>156</v>
      </c>
      <c r="C21" s="8" t="s">
        <v>36</v>
      </c>
      <c r="D21" s="326"/>
      <c r="E21" s="8"/>
      <c r="F21" s="332"/>
    </row>
    <row r="22" spans="1:6" s="86" customFormat="1" ht="12" customHeight="1" thickBot="1">
      <c r="A22" s="183" t="s">
        <v>65</v>
      </c>
      <c r="B22" s="92"/>
      <c r="C22" s="92" t="s">
        <v>40</v>
      </c>
      <c r="D22" s="329">
        <f>+D23+D24</f>
        <v>0</v>
      </c>
      <c r="E22" s="92"/>
      <c r="F22" s="334">
        <f>+F23+F24</f>
        <v>0</v>
      </c>
    </row>
    <row r="23" spans="1:6" s="85" customFormat="1" ht="12" customHeight="1">
      <c r="A23" s="384"/>
      <c r="B23" s="415" t="s">
        <v>127</v>
      </c>
      <c r="C23" s="105" t="s">
        <v>340</v>
      </c>
      <c r="D23" s="510"/>
      <c r="E23" s="105"/>
      <c r="F23" s="421"/>
    </row>
    <row r="24" spans="1:6" s="85" customFormat="1" ht="12" customHeight="1" thickBot="1">
      <c r="A24" s="413"/>
      <c r="B24" s="414" t="s">
        <v>128</v>
      </c>
      <c r="C24" s="106" t="s">
        <v>344</v>
      </c>
      <c r="D24" s="511"/>
      <c r="E24" s="106"/>
      <c r="F24" s="422"/>
    </row>
    <row r="25" spans="1:6" s="85" customFormat="1" ht="12" customHeight="1" thickBot="1">
      <c r="A25" s="183" t="s">
        <v>66</v>
      </c>
      <c r="B25" s="209"/>
      <c r="C25" s="92" t="s">
        <v>57</v>
      </c>
      <c r="D25" s="365">
        <v>634</v>
      </c>
      <c r="E25" s="329"/>
      <c r="F25" s="364">
        <v>634</v>
      </c>
    </row>
    <row r="26" spans="1:6" s="85" customFormat="1" ht="12" customHeight="1" thickBot="1">
      <c r="A26" s="178" t="s">
        <v>67</v>
      </c>
      <c r="B26" s="133"/>
      <c r="C26" s="92" t="s">
        <v>52</v>
      </c>
      <c r="D26" s="329">
        <f>D8+D17+D22+D25</f>
        <v>7147</v>
      </c>
      <c r="E26" s="329">
        <f>E8+E17+E22+E25</f>
        <v>0</v>
      </c>
      <c r="F26" s="334">
        <f>F8+F17+F22+F25</f>
        <v>7147</v>
      </c>
    </row>
    <row r="27" spans="1:6" s="86" customFormat="1" ht="12" customHeight="1" thickBot="1">
      <c r="A27" s="410" t="s">
        <v>68</v>
      </c>
      <c r="B27" s="419"/>
      <c r="C27" s="412" t="s">
        <v>55</v>
      </c>
      <c r="D27" s="512">
        <f>+D28+D29</f>
        <v>694</v>
      </c>
      <c r="E27" s="329">
        <f>+E28+E29</f>
        <v>0</v>
      </c>
      <c r="F27" s="329">
        <f>+F28+F29</f>
        <v>694</v>
      </c>
    </row>
    <row r="28" spans="1:6" s="86" customFormat="1" ht="15" customHeight="1">
      <c r="A28" s="213"/>
      <c r="B28" s="131" t="s">
        <v>134</v>
      </c>
      <c r="C28" s="105" t="s">
        <v>449</v>
      </c>
      <c r="D28" s="510">
        <v>694</v>
      </c>
      <c r="E28" s="515"/>
      <c r="F28" s="71">
        <v>694</v>
      </c>
    </row>
    <row r="29" spans="1:6" s="86" customFormat="1" ht="15" customHeight="1" thickBot="1">
      <c r="A29" s="420"/>
      <c r="B29" s="132" t="s">
        <v>135</v>
      </c>
      <c r="C29" s="411" t="s">
        <v>43</v>
      </c>
      <c r="D29" s="74"/>
      <c r="E29" s="411"/>
      <c r="F29" s="75"/>
    </row>
    <row r="30" spans="1:6" ht="13.5" thickBot="1">
      <c r="A30" s="223" t="s">
        <v>69</v>
      </c>
      <c r="B30" s="408"/>
      <c r="C30" s="409" t="s">
        <v>56</v>
      </c>
      <c r="D30" s="365"/>
      <c r="E30" s="92"/>
      <c r="F30" s="364"/>
    </row>
    <row r="31" spans="1:6" s="69" customFormat="1" ht="16.5" customHeight="1" thickBot="1">
      <c r="A31" s="223" t="s">
        <v>70</v>
      </c>
      <c r="B31" s="224"/>
      <c r="C31" s="225" t="s">
        <v>53</v>
      </c>
      <c r="D31" s="513">
        <f>+D26+D27+D30</f>
        <v>7841</v>
      </c>
      <c r="E31" s="513">
        <f>+E26+E27+E30</f>
        <v>0</v>
      </c>
      <c r="F31" s="405">
        <f>+F26+F27+F30</f>
        <v>7841</v>
      </c>
    </row>
    <row r="32" spans="1:6" s="87" customFormat="1" ht="12" customHeight="1">
      <c r="A32" s="226"/>
      <c r="B32" s="226"/>
      <c r="C32" s="227"/>
      <c r="D32" s="227"/>
      <c r="E32" s="227"/>
      <c r="F32" s="398"/>
    </row>
    <row r="33" spans="1:6" ht="12" customHeight="1" thickBot="1">
      <c r="A33" s="228"/>
      <c r="B33" s="229"/>
      <c r="C33" s="229"/>
      <c r="D33" s="229"/>
      <c r="E33" s="229"/>
      <c r="F33" s="399"/>
    </row>
    <row r="34" spans="1:6" ht="12" customHeight="1" thickBot="1">
      <c r="A34" s="230"/>
      <c r="B34" s="231"/>
      <c r="C34" s="232" t="s">
        <v>106</v>
      </c>
      <c r="D34" s="232"/>
      <c r="E34" s="232"/>
      <c r="F34" s="400"/>
    </row>
    <row r="35" spans="1:6" ht="12" customHeight="1" thickBot="1">
      <c r="A35" s="183" t="s">
        <v>63</v>
      </c>
      <c r="B35" s="23"/>
      <c r="C35" s="92" t="s">
        <v>34</v>
      </c>
      <c r="D35" s="329">
        <f>SUM(D36:D40)</f>
        <v>7147</v>
      </c>
      <c r="E35" s="329">
        <f>SUM(E36:E40)</f>
        <v>0</v>
      </c>
      <c r="F35" s="334">
        <f>SUM(F36:F40)</f>
        <v>7147</v>
      </c>
    </row>
    <row r="36" spans="1:6" ht="12" customHeight="1">
      <c r="A36" s="233"/>
      <c r="B36" s="130" t="s">
        <v>147</v>
      </c>
      <c r="C36" s="10" t="s">
        <v>94</v>
      </c>
      <c r="D36" s="515">
        <v>3799</v>
      </c>
      <c r="E36" s="515"/>
      <c r="F36" s="71">
        <f>D36+E36</f>
        <v>3799</v>
      </c>
    </row>
    <row r="37" spans="1:6" ht="12" customHeight="1">
      <c r="A37" s="234"/>
      <c r="B37" s="113" t="s">
        <v>148</v>
      </c>
      <c r="C37" s="8" t="s">
        <v>252</v>
      </c>
      <c r="D37" s="72">
        <v>1019</v>
      </c>
      <c r="E37" s="72"/>
      <c r="F37" s="73">
        <f>D37+E37</f>
        <v>1019</v>
      </c>
    </row>
    <row r="38" spans="1:6" ht="12" customHeight="1">
      <c r="A38" s="234"/>
      <c r="B38" s="113" t="s">
        <v>149</v>
      </c>
      <c r="C38" s="8" t="s">
        <v>178</v>
      </c>
      <c r="D38" s="72">
        <v>2195</v>
      </c>
      <c r="E38" s="72"/>
      <c r="F38" s="73">
        <f>D38+E38</f>
        <v>2195</v>
      </c>
    </row>
    <row r="39" spans="1:6" s="87" customFormat="1" ht="12" customHeight="1">
      <c r="A39" s="234"/>
      <c r="B39" s="113" t="s">
        <v>150</v>
      </c>
      <c r="C39" s="8" t="s">
        <v>253</v>
      </c>
      <c r="D39" s="72"/>
      <c r="E39" s="72"/>
      <c r="F39" s="73">
        <f>D39+E39</f>
        <v>0</v>
      </c>
    </row>
    <row r="40" spans="1:6" ht="12" customHeight="1" thickBot="1">
      <c r="A40" s="234"/>
      <c r="B40" s="113" t="s">
        <v>158</v>
      </c>
      <c r="C40" s="8" t="s">
        <v>254</v>
      </c>
      <c r="D40" s="72">
        <v>134</v>
      </c>
      <c r="E40" s="72"/>
      <c r="F40" s="73">
        <f>D40+E40</f>
        <v>134</v>
      </c>
    </row>
    <row r="41" spans="1:6" ht="12" customHeight="1" thickBot="1">
      <c r="A41" s="183" t="s">
        <v>64</v>
      </c>
      <c r="B41" s="23"/>
      <c r="C41" s="92" t="s">
        <v>50</v>
      </c>
      <c r="D41" s="329">
        <f>SUM(D42:D45)</f>
        <v>694</v>
      </c>
      <c r="E41" s="329">
        <f>SUM(E42:E45)</f>
        <v>0</v>
      </c>
      <c r="F41" s="334">
        <f>SUM(F42:F45)</f>
        <v>694</v>
      </c>
    </row>
    <row r="42" spans="1:6" ht="12" customHeight="1">
      <c r="A42" s="233"/>
      <c r="B42" s="130" t="s">
        <v>153</v>
      </c>
      <c r="C42" s="10" t="s">
        <v>373</v>
      </c>
      <c r="D42" s="515">
        <v>694</v>
      </c>
      <c r="E42" s="515"/>
      <c r="F42" s="71">
        <v>694</v>
      </c>
    </row>
    <row r="43" spans="1:6" ht="12" customHeight="1">
      <c r="A43" s="234"/>
      <c r="B43" s="113" t="s">
        <v>154</v>
      </c>
      <c r="C43" s="8" t="s">
        <v>256</v>
      </c>
      <c r="D43" s="72"/>
      <c r="E43" s="8"/>
      <c r="F43" s="73"/>
    </row>
    <row r="44" spans="1:6" ht="15" customHeight="1">
      <c r="A44" s="234"/>
      <c r="B44" s="113" t="s">
        <v>157</v>
      </c>
      <c r="C44" s="8" t="s">
        <v>107</v>
      </c>
      <c r="D44" s="72"/>
      <c r="E44" s="8"/>
      <c r="F44" s="73"/>
    </row>
    <row r="45" spans="1:6" ht="23.25" thickBot="1">
      <c r="A45" s="234"/>
      <c r="B45" s="113" t="s">
        <v>165</v>
      </c>
      <c r="C45" s="8" t="s">
        <v>47</v>
      </c>
      <c r="D45" s="72"/>
      <c r="E45" s="8"/>
      <c r="F45" s="73"/>
    </row>
    <row r="46" spans="1:6" ht="15" customHeight="1" thickBot="1">
      <c r="A46" s="183" t="s">
        <v>65</v>
      </c>
      <c r="B46" s="23"/>
      <c r="C46" s="23" t="s">
        <v>48</v>
      </c>
      <c r="D46" s="365"/>
      <c r="E46" s="23"/>
      <c r="F46" s="364"/>
    </row>
    <row r="47" spans="1:6" ht="14.25" customHeight="1" thickBot="1">
      <c r="A47" s="223" t="s">
        <v>66</v>
      </c>
      <c r="B47" s="408"/>
      <c r="C47" s="409" t="s">
        <v>51</v>
      </c>
      <c r="D47" s="365"/>
      <c r="E47" s="92"/>
      <c r="F47" s="364"/>
    </row>
    <row r="48" spans="1:6" ht="13.5" thickBot="1">
      <c r="A48" s="183" t="s">
        <v>67</v>
      </c>
      <c r="B48" s="220"/>
      <c r="C48" s="236" t="s">
        <v>49</v>
      </c>
      <c r="D48" s="513">
        <f>+D35+D41+D46+D47</f>
        <v>7841</v>
      </c>
      <c r="E48" s="513">
        <f>+E35+E41+E46+E47</f>
        <v>0</v>
      </c>
      <c r="F48" s="405">
        <f>+F35+F41+F46+F47</f>
        <v>7841</v>
      </c>
    </row>
    <row r="49" spans="1:6" ht="13.5" thickBot="1">
      <c r="A49" s="237"/>
      <c r="B49" s="238"/>
      <c r="C49" s="238"/>
      <c r="D49" s="238"/>
      <c r="E49" s="238"/>
      <c r="F49" s="406"/>
    </row>
    <row r="50" spans="1:6" ht="13.5" thickBot="1">
      <c r="A50" s="239" t="s">
        <v>298</v>
      </c>
      <c r="B50" s="240"/>
      <c r="C50" s="241"/>
      <c r="D50" s="498">
        <v>2</v>
      </c>
      <c r="E50" s="596"/>
      <c r="F50" s="90">
        <v>2</v>
      </c>
    </row>
    <row r="51" spans="1:6" ht="13.5" thickBot="1">
      <c r="A51" s="239" t="s">
        <v>299</v>
      </c>
      <c r="B51" s="240"/>
      <c r="C51" s="241"/>
      <c r="D51" s="498">
        <v>0</v>
      </c>
      <c r="E51" s="596"/>
      <c r="F51" s="90">
        <v>0</v>
      </c>
    </row>
  </sheetData>
  <sheetProtection formatCells="0"/>
  <mergeCells count="3">
    <mergeCell ref="A2:B2"/>
    <mergeCell ref="A5:B5"/>
    <mergeCell ref="A1:B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2"/>
  <sheetViews>
    <sheetView view="pageLayout" zoomScaleNormal="120" zoomScaleSheetLayoutView="100" workbookViewId="0" topLeftCell="A70">
      <selection activeCell="D13" sqref="D13:E13"/>
    </sheetView>
  </sheetViews>
  <sheetFormatPr defaultColWidth="9.00390625" defaultRowHeight="12.75"/>
  <cols>
    <col min="1" max="1" width="9.50390625" style="442" customWidth="1"/>
    <col min="2" max="2" width="61.125" style="442" customWidth="1"/>
    <col min="3" max="3" width="11.625" style="443" customWidth="1"/>
    <col min="4" max="4" width="12.125" style="36" customWidth="1"/>
    <col min="5" max="5" width="12.875" style="36" customWidth="1"/>
    <col min="6" max="16384" width="9.375" style="36" customWidth="1"/>
  </cols>
  <sheetData>
    <row r="1" spans="1:3" ht="15.75" customHeight="1">
      <c r="A1" s="613" t="s">
        <v>60</v>
      </c>
      <c r="B1" s="613"/>
      <c r="C1" s="613"/>
    </row>
    <row r="2" spans="1:5" ht="15.75" customHeight="1" thickBot="1">
      <c r="A2" s="615" t="s">
        <v>195</v>
      </c>
      <c r="B2" s="615"/>
      <c r="E2" s="317" t="s">
        <v>393</v>
      </c>
    </row>
    <row r="3" spans="1:5" ht="37.5" customHeight="1" thickBot="1">
      <c r="A3" s="27" t="s">
        <v>124</v>
      </c>
      <c r="B3" s="28" t="s">
        <v>62</v>
      </c>
      <c r="C3" s="28" t="s">
        <v>526</v>
      </c>
      <c r="D3" s="28" t="s">
        <v>523</v>
      </c>
      <c r="E3" s="37" t="s">
        <v>527</v>
      </c>
    </row>
    <row r="4" spans="1:5" s="38" customFormat="1" ht="12" customHeight="1" thickBot="1">
      <c r="A4" s="33">
        <v>1</v>
      </c>
      <c r="B4" s="34">
        <v>2</v>
      </c>
      <c r="C4" s="34">
        <v>3</v>
      </c>
      <c r="D4" s="34">
        <v>4</v>
      </c>
      <c r="E4" s="35">
        <v>5</v>
      </c>
    </row>
    <row r="5" spans="1:5" s="1" customFormat="1" ht="12" customHeight="1" thickBot="1">
      <c r="A5" s="24" t="s">
        <v>63</v>
      </c>
      <c r="B5" s="23" t="s">
        <v>211</v>
      </c>
      <c r="C5" s="461">
        <f>+C6+C11+C20</f>
        <v>45093</v>
      </c>
      <c r="D5" s="461">
        <f>+D6+D11+D20</f>
        <v>1270</v>
      </c>
      <c r="E5" s="295">
        <f>+E6+E11+E20</f>
        <v>46363</v>
      </c>
    </row>
    <row r="6" spans="1:5" s="1" customFormat="1" ht="12" customHeight="1" thickBot="1">
      <c r="A6" s="22" t="s">
        <v>64</v>
      </c>
      <c r="B6" s="274" t="s">
        <v>470</v>
      </c>
      <c r="C6" s="462">
        <f>+C7+C8+C9+C10</f>
        <v>10355</v>
      </c>
      <c r="D6" s="462">
        <f>+D7+D8+D9+D10</f>
        <v>0</v>
      </c>
      <c r="E6" s="296">
        <f>+E7+E8+E9+E10</f>
        <v>10355</v>
      </c>
    </row>
    <row r="7" spans="1:5" s="1" customFormat="1" ht="12" customHeight="1">
      <c r="A7" s="15" t="s">
        <v>153</v>
      </c>
      <c r="B7" s="424" t="s">
        <v>104</v>
      </c>
      <c r="C7" s="463">
        <v>9490</v>
      </c>
      <c r="D7" s="463"/>
      <c r="E7" s="298">
        <v>9490</v>
      </c>
    </row>
    <row r="8" spans="1:5" s="1" customFormat="1" ht="12" customHeight="1">
      <c r="A8" s="15" t="s">
        <v>154</v>
      </c>
      <c r="B8" s="288" t="s">
        <v>125</v>
      </c>
      <c r="C8" s="463"/>
      <c r="D8" s="463"/>
      <c r="E8" s="298"/>
    </row>
    <row r="9" spans="1:5" s="1" customFormat="1" ht="12" customHeight="1">
      <c r="A9" s="15" t="s">
        <v>155</v>
      </c>
      <c r="B9" s="288" t="s">
        <v>212</v>
      </c>
      <c r="C9" s="463">
        <v>865</v>
      </c>
      <c r="D9" s="463"/>
      <c r="E9" s="298">
        <f>C9+D9</f>
        <v>865</v>
      </c>
    </row>
    <row r="10" spans="1:5" s="1" customFormat="1" ht="12" customHeight="1" thickBot="1">
      <c r="A10" s="15" t="s">
        <v>156</v>
      </c>
      <c r="B10" s="425" t="s">
        <v>213</v>
      </c>
      <c r="C10" s="463"/>
      <c r="D10" s="463"/>
      <c r="E10" s="298"/>
    </row>
    <row r="11" spans="1:5" s="1" customFormat="1" ht="12" customHeight="1" thickBot="1">
      <c r="A11" s="22" t="s">
        <v>65</v>
      </c>
      <c r="B11" s="23" t="s">
        <v>214</v>
      </c>
      <c r="C11" s="462">
        <f>+C12+C13+C14+C15+C16+C17+C18+C19</f>
        <v>29940</v>
      </c>
      <c r="D11" s="462">
        <f>+D12+D13+D14+D15+D16+D17+D18+D19</f>
        <v>1270</v>
      </c>
      <c r="E11" s="296">
        <f>+E12+E13+E14+E15+E16+E17+E18+E19</f>
        <v>31210</v>
      </c>
    </row>
    <row r="12" spans="1:5" s="1" customFormat="1" ht="12" customHeight="1">
      <c r="A12" s="19" t="s">
        <v>127</v>
      </c>
      <c r="B12" s="11" t="s">
        <v>219</v>
      </c>
      <c r="C12" s="464">
        <v>460</v>
      </c>
      <c r="D12" s="464"/>
      <c r="E12" s="297">
        <f>C12+D12</f>
        <v>460</v>
      </c>
    </row>
    <row r="13" spans="1:5" s="1" customFormat="1" ht="12" customHeight="1">
      <c r="A13" s="15" t="s">
        <v>128</v>
      </c>
      <c r="B13" s="8" t="s">
        <v>220</v>
      </c>
      <c r="C13" s="463">
        <v>1997</v>
      </c>
      <c r="D13" s="463">
        <v>150</v>
      </c>
      <c r="E13" s="298">
        <f>C13+D13</f>
        <v>2147</v>
      </c>
    </row>
    <row r="14" spans="1:5" s="1" customFormat="1" ht="12" customHeight="1">
      <c r="A14" s="15" t="s">
        <v>129</v>
      </c>
      <c r="B14" s="8" t="s">
        <v>221</v>
      </c>
      <c r="C14" s="463">
        <v>4540</v>
      </c>
      <c r="D14" s="463"/>
      <c r="E14" s="298">
        <v>4540</v>
      </c>
    </row>
    <row r="15" spans="1:5" s="1" customFormat="1" ht="12" customHeight="1">
      <c r="A15" s="15" t="s">
        <v>130</v>
      </c>
      <c r="B15" s="8" t="s">
        <v>222</v>
      </c>
      <c r="C15" s="463">
        <v>13413</v>
      </c>
      <c r="D15" s="463"/>
      <c r="E15" s="298">
        <f>C15+D15</f>
        <v>13413</v>
      </c>
    </row>
    <row r="16" spans="1:5" s="1" customFormat="1" ht="12" customHeight="1">
      <c r="A16" s="14" t="s">
        <v>215</v>
      </c>
      <c r="B16" s="7" t="s">
        <v>223</v>
      </c>
      <c r="C16" s="465"/>
      <c r="D16" s="465"/>
      <c r="E16" s="299"/>
    </row>
    <row r="17" spans="1:5" s="1" customFormat="1" ht="12" customHeight="1">
      <c r="A17" s="15" t="s">
        <v>216</v>
      </c>
      <c r="B17" s="8" t="s">
        <v>332</v>
      </c>
      <c r="C17" s="463">
        <v>4899</v>
      </c>
      <c r="D17" s="463">
        <v>1085</v>
      </c>
      <c r="E17" s="298">
        <f>C17+D17</f>
        <v>5984</v>
      </c>
    </row>
    <row r="18" spans="1:5" s="1" customFormat="1" ht="12" customHeight="1">
      <c r="A18" s="15" t="s">
        <v>217</v>
      </c>
      <c r="B18" s="8" t="s">
        <v>225</v>
      </c>
      <c r="C18" s="463">
        <v>4500</v>
      </c>
      <c r="D18" s="463"/>
      <c r="E18" s="298">
        <v>4500</v>
      </c>
    </row>
    <row r="19" spans="1:5" s="1" customFormat="1" ht="12" customHeight="1" thickBot="1">
      <c r="A19" s="16" t="s">
        <v>218</v>
      </c>
      <c r="B19" s="9" t="s">
        <v>226</v>
      </c>
      <c r="C19" s="466">
        <v>131</v>
      </c>
      <c r="D19" s="466">
        <v>35</v>
      </c>
      <c r="E19" s="300">
        <v>166</v>
      </c>
    </row>
    <row r="20" spans="1:5" s="1" customFormat="1" ht="12" customHeight="1" thickBot="1">
      <c r="A20" s="22" t="s">
        <v>227</v>
      </c>
      <c r="B20" s="23" t="s">
        <v>333</v>
      </c>
      <c r="C20" s="467">
        <v>4798</v>
      </c>
      <c r="D20" s="467"/>
      <c r="E20" s="301">
        <v>4798</v>
      </c>
    </row>
    <row r="21" spans="1:5" s="1" customFormat="1" ht="12" customHeight="1" thickBot="1">
      <c r="A21" s="22" t="s">
        <v>67</v>
      </c>
      <c r="B21" s="23" t="s">
        <v>229</v>
      </c>
      <c r="C21" s="462">
        <f>+C22+C23+C24+C25+C26+C27+C28+C29</f>
        <v>127185</v>
      </c>
      <c r="D21" s="462">
        <f>+D22+D23+D24+D25+D26+D27+D28+D29</f>
        <v>7914</v>
      </c>
      <c r="E21" s="296">
        <f>+E22+E23+E24+E25+E26+E27+E28+E29</f>
        <v>135099</v>
      </c>
    </row>
    <row r="22" spans="1:5" s="1" customFormat="1" ht="12" customHeight="1">
      <c r="A22" s="17" t="s">
        <v>131</v>
      </c>
      <c r="B22" s="10" t="s">
        <v>235</v>
      </c>
      <c r="C22" s="468">
        <v>104699</v>
      </c>
      <c r="D22" s="468">
        <v>7914</v>
      </c>
      <c r="E22" s="302">
        <f>C22+D22</f>
        <v>112613</v>
      </c>
    </row>
    <row r="23" spans="1:5" s="1" customFormat="1" ht="12" customHeight="1">
      <c r="A23" s="15" t="s">
        <v>132</v>
      </c>
      <c r="B23" s="8" t="s">
        <v>236</v>
      </c>
      <c r="C23" s="463">
        <v>20752</v>
      </c>
      <c r="D23" s="463"/>
      <c r="E23" s="298">
        <v>20752</v>
      </c>
    </row>
    <row r="24" spans="1:5" s="1" customFormat="1" ht="12" customHeight="1">
      <c r="A24" s="15" t="s">
        <v>133</v>
      </c>
      <c r="B24" s="8" t="s">
        <v>237</v>
      </c>
      <c r="C24" s="463">
        <v>44</v>
      </c>
      <c r="D24" s="463"/>
      <c r="E24" s="298">
        <v>44</v>
      </c>
    </row>
    <row r="25" spans="1:5" s="1" customFormat="1" ht="12" customHeight="1">
      <c r="A25" s="18" t="s">
        <v>230</v>
      </c>
      <c r="B25" s="8" t="s">
        <v>136</v>
      </c>
      <c r="C25" s="469"/>
      <c r="D25" s="469"/>
      <c r="E25" s="303"/>
    </row>
    <row r="26" spans="1:5" s="1" customFormat="1" ht="12" customHeight="1">
      <c r="A26" s="18" t="s">
        <v>231</v>
      </c>
      <c r="B26" s="8" t="s">
        <v>238</v>
      </c>
      <c r="C26" s="469"/>
      <c r="D26" s="469"/>
      <c r="E26" s="303"/>
    </row>
    <row r="27" spans="1:5" s="1" customFormat="1" ht="12" customHeight="1">
      <c r="A27" s="15" t="s">
        <v>232</v>
      </c>
      <c r="B27" s="8" t="s">
        <v>239</v>
      </c>
      <c r="C27" s="463"/>
      <c r="D27" s="463"/>
      <c r="E27" s="298"/>
    </row>
    <row r="28" spans="1:5" s="1" customFormat="1" ht="12" customHeight="1">
      <c r="A28" s="15" t="s">
        <v>233</v>
      </c>
      <c r="B28" s="8" t="s">
        <v>334</v>
      </c>
      <c r="C28" s="470"/>
      <c r="D28" s="470"/>
      <c r="E28" s="304"/>
    </row>
    <row r="29" spans="1:5" s="1" customFormat="1" ht="12" customHeight="1" thickBot="1">
      <c r="A29" s="15" t="s">
        <v>234</v>
      </c>
      <c r="B29" s="13" t="s">
        <v>241</v>
      </c>
      <c r="C29" s="470">
        <v>1690</v>
      </c>
      <c r="D29" s="470"/>
      <c r="E29" s="304">
        <v>1690</v>
      </c>
    </row>
    <row r="30" spans="1:5" s="1" customFormat="1" ht="12" customHeight="1" thickBot="1">
      <c r="A30" s="267" t="s">
        <v>68</v>
      </c>
      <c r="B30" s="23" t="s">
        <v>471</v>
      </c>
      <c r="C30" s="462">
        <f>+C31+C37</f>
        <v>35025</v>
      </c>
      <c r="D30" s="462">
        <f>+D31+D37</f>
        <v>50210</v>
      </c>
      <c r="E30" s="296">
        <f>+E31+E37</f>
        <v>85235</v>
      </c>
    </row>
    <row r="31" spans="1:5" s="1" customFormat="1" ht="12" customHeight="1">
      <c r="A31" s="268" t="s">
        <v>134</v>
      </c>
      <c r="B31" s="426" t="s">
        <v>472</v>
      </c>
      <c r="C31" s="471">
        <f>+C32+C33+C34+C35+C36</f>
        <v>35025</v>
      </c>
      <c r="D31" s="471">
        <f>+D32+D33+D34+D35+D36</f>
        <v>783</v>
      </c>
      <c r="E31" s="308">
        <f>+E32+E33+E34+E35+E36</f>
        <v>35808</v>
      </c>
    </row>
    <row r="32" spans="1:5" s="1" customFormat="1" ht="12" customHeight="1">
      <c r="A32" s="269" t="s">
        <v>137</v>
      </c>
      <c r="B32" s="275" t="s">
        <v>335</v>
      </c>
      <c r="C32" s="470">
        <v>6386</v>
      </c>
      <c r="D32" s="470"/>
      <c r="E32" s="304">
        <v>6386</v>
      </c>
    </row>
    <row r="33" spans="1:5" s="1" customFormat="1" ht="12" customHeight="1">
      <c r="A33" s="269" t="s">
        <v>138</v>
      </c>
      <c r="B33" s="275" t="s">
        <v>336</v>
      </c>
      <c r="C33" s="470">
        <v>12945</v>
      </c>
      <c r="D33" s="470"/>
      <c r="E33" s="304">
        <f>C33+D33</f>
        <v>12945</v>
      </c>
    </row>
    <row r="34" spans="1:5" s="1" customFormat="1" ht="12" customHeight="1">
      <c r="A34" s="269" t="s">
        <v>139</v>
      </c>
      <c r="B34" s="275" t="s">
        <v>337</v>
      </c>
      <c r="C34" s="470"/>
      <c r="D34" s="470"/>
      <c r="E34" s="304"/>
    </row>
    <row r="35" spans="1:5" s="1" customFormat="1" ht="12" customHeight="1">
      <c r="A35" s="269" t="s">
        <v>140</v>
      </c>
      <c r="B35" s="275" t="s">
        <v>338</v>
      </c>
      <c r="C35" s="470"/>
      <c r="D35" s="470"/>
      <c r="E35" s="304"/>
    </row>
    <row r="36" spans="1:5" s="1" customFormat="1" ht="12" customHeight="1">
      <c r="A36" s="269" t="s">
        <v>242</v>
      </c>
      <c r="B36" s="275" t="s">
        <v>473</v>
      </c>
      <c r="C36" s="470">
        <v>15694</v>
      </c>
      <c r="D36" s="470">
        <v>783</v>
      </c>
      <c r="E36" s="304">
        <f>C36+D36</f>
        <v>16477</v>
      </c>
    </row>
    <row r="37" spans="1:5" s="1" customFormat="1" ht="12" customHeight="1">
      <c r="A37" s="269" t="s">
        <v>135</v>
      </c>
      <c r="B37" s="276" t="s">
        <v>474</v>
      </c>
      <c r="C37" s="472">
        <f>+C38+C39+C40+C41+C42</f>
        <v>0</v>
      </c>
      <c r="D37" s="472">
        <f>+D38+D39+D40+D41+D42</f>
        <v>49427</v>
      </c>
      <c r="E37" s="309">
        <f>+E38+E39+E40+E41+E42</f>
        <v>49427</v>
      </c>
    </row>
    <row r="38" spans="1:5" s="1" customFormat="1" ht="12" customHeight="1">
      <c r="A38" s="269" t="s">
        <v>143</v>
      </c>
      <c r="B38" s="275" t="s">
        <v>335</v>
      </c>
      <c r="C38" s="470"/>
      <c r="D38" s="470"/>
      <c r="E38" s="304"/>
    </row>
    <row r="39" spans="1:5" s="1" customFormat="1" ht="12" customHeight="1">
      <c r="A39" s="269" t="s">
        <v>144</v>
      </c>
      <c r="B39" s="275" t="s">
        <v>336</v>
      </c>
      <c r="C39" s="470"/>
      <c r="D39" s="470"/>
      <c r="E39" s="304"/>
    </row>
    <row r="40" spans="1:5" s="1" customFormat="1" ht="12" customHeight="1">
      <c r="A40" s="269" t="s">
        <v>145</v>
      </c>
      <c r="B40" s="275" t="s">
        <v>337</v>
      </c>
      <c r="C40" s="470"/>
      <c r="D40" s="470"/>
      <c r="E40" s="304"/>
    </row>
    <row r="41" spans="1:5" s="1" customFormat="1" ht="12" customHeight="1">
      <c r="A41" s="269" t="s">
        <v>146</v>
      </c>
      <c r="B41" s="277" t="s">
        <v>338</v>
      </c>
      <c r="C41" s="470"/>
      <c r="D41" s="470"/>
      <c r="E41" s="304"/>
    </row>
    <row r="42" spans="1:5" s="1" customFormat="1" ht="12" customHeight="1" thickBot="1">
      <c r="A42" s="270" t="s">
        <v>243</v>
      </c>
      <c r="B42" s="278" t="s">
        <v>475</v>
      </c>
      <c r="C42" s="473"/>
      <c r="D42" s="473">
        <v>49427</v>
      </c>
      <c r="E42" s="474">
        <v>49427</v>
      </c>
    </row>
    <row r="43" spans="1:5" s="1" customFormat="1" ht="12" customHeight="1" thickBot="1">
      <c r="A43" s="22" t="s">
        <v>244</v>
      </c>
      <c r="B43" s="427" t="s">
        <v>339</v>
      </c>
      <c r="C43" s="462">
        <f>+C44+C45</f>
        <v>162</v>
      </c>
      <c r="D43" s="462">
        <f>+D44+D45</f>
        <v>295</v>
      </c>
      <c r="E43" s="296">
        <f>+E44+E45</f>
        <v>457</v>
      </c>
    </row>
    <row r="44" spans="1:5" s="1" customFormat="1" ht="12" customHeight="1">
      <c r="A44" s="17" t="s">
        <v>141</v>
      </c>
      <c r="B44" s="288" t="s">
        <v>340</v>
      </c>
      <c r="C44" s="468">
        <v>162</v>
      </c>
      <c r="D44" s="468">
        <v>295</v>
      </c>
      <c r="E44" s="302">
        <f>C44+D44</f>
        <v>457</v>
      </c>
    </row>
    <row r="45" spans="1:5" s="1" customFormat="1" ht="12" customHeight="1" thickBot="1">
      <c r="A45" s="14" t="s">
        <v>142</v>
      </c>
      <c r="B45" s="283" t="s">
        <v>344</v>
      </c>
      <c r="C45" s="465"/>
      <c r="D45" s="465"/>
      <c r="E45" s="299"/>
    </row>
    <row r="46" spans="1:5" s="1" customFormat="1" ht="12" customHeight="1" thickBot="1">
      <c r="A46" s="22" t="s">
        <v>70</v>
      </c>
      <c r="B46" s="427" t="s">
        <v>343</v>
      </c>
      <c r="C46" s="462">
        <f>+C47+C48+C49</f>
        <v>100</v>
      </c>
      <c r="D46" s="462">
        <f>+D47+D48+D49</f>
        <v>0</v>
      </c>
      <c r="E46" s="296">
        <f>+E47+E48+E49</f>
        <v>100</v>
      </c>
    </row>
    <row r="47" spans="1:5" s="1" customFormat="1" ht="12" customHeight="1">
      <c r="A47" s="17" t="s">
        <v>247</v>
      </c>
      <c r="B47" s="288" t="s">
        <v>245</v>
      </c>
      <c r="C47" s="475"/>
      <c r="D47" s="475"/>
      <c r="E47" s="476"/>
    </row>
    <row r="48" spans="1:5" s="1" customFormat="1" ht="12" customHeight="1">
      <c r="A48" s="15" t="s">
        <v>248</v>
      </c>
      <c r="B48" s="275" t="s">
        <v>246</v>
      </c>
      <c r="C48" s="470">
        <v>100</v>
      </c>
      <c r="D48" s="470"/>
      <c r="E48" s="304">
        <v>100</v>
      </c>
    </row>
    <row r="49" spans="1:5" s="1" customFormat="1" ht="12" customHeight="1" thickBot="1">
      <c r="A49" s="14" t="s">
        <v>402</v>
      </c>
      <c r="B49" s="283" t="s">
        <v>341</v>
      </c>
      <c r="C49" s="477"/>
      <c r="D49" s="477"/>
      <c r="E49" s="478"/>
    </row>
    <row r="50" spans="1:5" s="1" customFormat="1" ht="17.25" customHeight="1" thickBot="1">
      <c r="A50" s="22" t="s">
        <v>249</v>
      </c>
      <c r="B50" s="428" t="s">
        <v>342</v>
      </c>
      <c r="C50" s="479"/>
      <c r="D50" s="479"/>
      <c r="E50" s="305"/>
    </row>
    <row r="51" spans="1:5" s="1" customFormat="1" ht="12" customHeight="1" thickBot="1">
      <c r="A51" s="22" t="s">
        <v>72</v>
      </c>
      <c r="B51" s="26" t="s">
        <v>250</v>
      </c>
      <c r="C51" s="480">
        <f>+C6+C11+C20+C21+C30+C43+C46+C50</f>
        <v>207565</v>
      </c>
      <c r="D51" s="480">
        <f>+D6+D11+D20+D21+D30+D43+D46+D50</f>
        <v>59689</v>
      </c>
      <c r="E51" s="306">
        <f>+E6+E11+E20+E21+E30+E43+E46+E50</f>
        <v>267254</v>
      </c>
    </row>
    <row r="52" spans="1:5" s="1" customFormat="1" ht="12" customHeight="1" thickBot="1">
      <c r="A52" s="279" t="s">
        <v>73</v>
      </c>
      <c r="B52" s="274" t="s">
        <v>345</v>
      </c>
      <c r="C52" s="481">
        <f>+C53+C59</f>
        <v>144613</v>
      </c>
      <c r="D52" s="481">
        <f>+D53+D59</f>
        <v>0</v>
      </c>
      <c r="E52" s="307">
        <f>+E53+E59</f>
        <v>144613</v>
      </c>
    </row>
    <row r="53" spans="1:5" s="1" customFormat="1" ht="12" customHeight="1">
      <c r="A53" s="429" t="s">
        <v>188</v>
      </c>
      <c r="B53" s="426" t="s">
        <v>432</v>
      </c>
      <c r="C53" s="471">
        <f>+C54+C55+C56+C57+C58</f>
        <v>144613</v>
      </c>
      <c r="D53" s="471">
        <f>+D54+D55+D56+D57+D58</f>
        <v>0</v>
      </c>
      <c r="E53" s="308">
        <f>+E54+E55+E56+E57+E58</f>
        <v>144613</v>
      </c>
    </row>
    <row r="54" spans="1:5" s="1" customFormat="1" ht="12" customHeight="1">
      <c r="A54" s="280" t="s">
        <v>361</v>
      </c>
      <c r="B54" s="275" t="s">
        <v>347</v>
      </c>
      <c r="C54" s="470">
        <f>144613</f>
        <v>144613</v>
      </c>
      <c r="D54" s="470"/>
      <c r="E54" s="304">
        <f>C54+D54</f>
        <v>144613</v>
      </c>
    </row>
    <row r="55" spans="1:5" s="1" customFormat="1" ht="12" customHeight="1">
      <c r="A55" s="280" t="s">
        <v>362</v>
      </c>
      <c r="B55" s="275" t="s">
        <v>348</v>
      </c>
      <c r="C55" s="470"/>
      <c r="D55" s="470"/>
      <c r="E55" s="304"/>
    </row>
    <row r="56" spans="1:5" s="1" customFormat="1" ht="12" customHeight="1">
      <c r="A56" s="280" t="s">
        <v>363</v>
      </c>
      <c r="B56" s="275" t="s">
        <v>349</v>
      </c>
      <c r="C56" s="470"/>
      <c r="D56" s="470"/>
      <c r="E56" s="304"/>
    </row>
    <row r="57" spans="1:5" s="1" customFormat="1" ht="12" customHeight="1">
      <c r="A57" s="280" t="s">
        <v>364</v>
      </c>
      <c r="B57" s="275" t="s">
        <v>350</v>
      </c>
      <c r="C57" s="470"/>
      <c r="D57" s="470"/>
      <c r="E57" s="304"/>
    </row>
    <row r="58" spans="1:5" s="1" customFormat="1" ht="12" customHeight="1">
      <c r="A58" s="280" t="s">
        <v>365</v>
      </c>
      <c r="B58" s="275" t="s">
        <v>351</v>
      </c>
      <c r="C58" s="470"/>
      <c r="D58" s="470"/>
      <c r="E58" s="304"/>
    </row>
    <row r="59" spans="1:5" s="1" customFormat="1" ht="12" customHeight="1">
      <c r="A59" s="281" t="s">
        <v>189</v>
      </c>
      <c r="B59" s="276" t="s">
        <v>431</v>
      </c>
      <c r="C59" s="472">
        <f>+C60+C61+C62+C63+C64</f>
        <v>0</v>
      </c>
      <c r="D59" s="472">
        <f>+D60+D61+D62+D63+D64</f>
        <v>0</v>
      </c>
      <c r="E59" s="309">
        <f>+E60+E61+E62+E63+E64</f>
        <v>0</v>
      </c>
    </row>
    <row r="60" spans="1:5" s="1" customFormat="1" ht="12" customHeight="1">
      <c r="A60" s="280" t="s">
        <v>366</v>
      </c>
      <c r="B60" s="275" t="s">
        <v>353</v>
      </c>
      <c r="C60" s="470"/>
      <c r="D60" s="470"/>
      <c r="E60" s="304"/>
    </row>
    <row r="61" spans="1:5" s="1" customFormat="1" ht="12" customHeight="1">
      <c r="A61" s="280" t="s">
        <v>367</v>
      </c>
      <c r="B61" s="275" t="s">
        <v>354</v>
      </c>
      <c r="C61" s="470"/>
      <c r="D61" s="470"/>
      <c r="E61" s="304"/>
    </row>
    <row r="62" spans="1:5" s="1" customFormat="1" ht="12" customHeight="1">
      <c r="A62" s="280" t="s">
        <v>368</v>
      </c>
      <c r="B62" s="275" t="s">
        <v>355</v>
      </c>
      <c r="C62" s="470"/>
      <c r="D62" s="470"/>
      <c r="E62" s="304"/>
    </row>
    <row r="63" spans="1:5" s="1" customFormat="1" ht="12" customHeight="1">
      <c r="A63" s="280" t="s">
        <v>369</v>
      </c>
      <c r="B63" s="275" t="s">
        <v>356</v>
      </c>
      <c r="C63" s="470"/>
      <c r="D63" s="470"/>
      <c r="E63" s="304"/>
    </row>
    <row r="64" spans="1:5" s="1" customFormat="1" ht="12" customHeight="1" thickBot="1">
      <c r="A64" s="282" t="s">
        <v>370</v>
      </c>
      <c r="B64" s="283" t="s">
        <v>357</v>
      </c>
      <c r="C64" s="482"/>
      <c r="D64" s="482"/>
      <c r="E64" s="310"/>
    </row>
    <row r="65" spans="1:5" s="1" customFormat="1" ht="22.5" customHeight="1" thickBot="1">
      <c r="A65" s="284" t="s">
        <v>74</v>
      </c>
      <c r="B65" s="430" t="s">
        <v>429</v>
      </c>
      <c r="C65" s="481">
        <f>+C51+C52</f>
        <v>352178</v>
      </c>
      <c r="D65" s="481">
        <f>+D51+D52</f>
        <v>59689</v>
      </c>
      <c r="E65" s="307">
        <f>+E51+E52</f>
        <v>411867</v>
      </c>
    </row>
    <row r="66" spans="1:5" s="1" customFormat="1" ht="13.5" customHeight="1" thickBot="1">
      <c r="A66" s="285" t="s">
        <v>75</v>
      </c>
      <c r="B66" s="431" t="s">
        <v>359</v>
      </c>
      <c r="C66" s="483"/>
      <c r="D66" s="483"/>
      <c r="E66" s="318"/>
    </row>
    <row r="67" spans="1:5" s="1" customFormat="1" ht="12" customHeight="1" thickBot="1">
      <c r="A67" s="284" t="s">
        <v>76</v>
      </c>
      <c r="B67" s="430" t="s">
        <v>430</v>
      </c>
      <c r="C67" s="484">
        <f>+C65+C66</f>
        <v>352178</v>
      </c>
      <c r="D67" s="484">
        <f>+D65+D66</f>
        <v>59689</v>
      </c>
      <c r="E67" s="319">
        <f>+E65+E66</f>
        <v>411867</v>
      </c>
    </row>
    <row r="68" spans="1:3" s="1" customFormat="1" ht="83.25" customHeight="1">
      <c r="A68" s="5"/>
      <c r="B68" s="6"/>
      <c r="C68" s="311"/>
    </row>
    <row r="69" spans="1:3" ht="16.5" customHeight="1">
      <c r="A69" s="613" t="s">
        <v>92</v>
      </c>
      <c r="B69" s="613"/>
      <c r="C69" s="613"/>
    </row>
    <row r="70" spans="1:5" s="324" customFormat="1" ht="16.5" customHeight="1" thickBot="1">
      <c r="A70" s="616" t="s">
        <v>196</v>
      </c>
      <c r="B70" s="616"/>
      <c r="E70" s="104" t="s">
        <v>393</v>
      </c>
    </row>
    <row r="71" spans="1:5" ht="37.5" customHeight="1" thickBot="1">
      <c r="A71" s="27" t="s">
        <v>61</v>
      </c>
      <c r="B71" s="28" t="s">
        <v>93</v>
      </c>
      <c r="C71" s="28" t="s">
        <v>526</v>
      </c>
      <c r="D71" s="28" t="s">
        <v>523</v>
      </c>
      <c r="E71" s="37" t="s">
        <v>527</v>
      </c>
    </row>
    <row r="72" spans="1:5" s="38" customFormat="1" ht="12" customHeight="1" thickBot="1">
      <c r="A72" s="33">
        <v>1</v>
      </c>
      <c r="B72" s="34">
        <v>2</v>
      </c>
      <c r="C72" s="34">
        <v>3</v>
      </c>
      <c r="D72" s="34">
        <v>4</v>
      </c>
      <c r="E72" s="35">
        <v>5</v>
      </c>
    </row>
    <row r="73" spans="1:5" ht="12" customHeight="1" thickBot="1">
      <c r="A73" s="24" t="s">
        <v>63</v>
      </c>
      <c r="B73" s="32" t="s">
        <v>251</v>
      </c>
      <c r="C73" s="461">
        <f>+C74+C75+C76+C77+C78</f>
        <v>261179</v>
      </c>
      <c r="D73" s="461">
        <f>+D74+D75+D76+D77+D78</f>
        <v>9669</v>
      </c>
      <c r="E73" s="295">
        <f>+E74+E75+E76+E77+E78</f>
        <v>270848</v>
      </c>
    </row>
    <row r="74" spans="1:5" ht="12" customHeight="1">
      <c r="A74" s="19" t="s">
        <v>147</v>
      </c>
      <c r="B74" s="11" t="s">
        <v>94</v>
      </c>
      <c r="C74" s="464">
        <v>97038</v>
      </c>
      <c r="D74" s="464">
        <v>4318</v>
      </c>
      <c r="E74" s="297">
        <f>C74+D74</f>
        <v>101356</v>
      </c>
    </row>
    <row r="75" spans="1:5" ht="12" customHeight="1">
      <c r="A75" s="15" t="s">
        <v>148</v>
      </c>
      <c r="B75" s="8" t="s">
        <v>252</v>
      </c>
      <c r="C75" s="463">
        <v>24248</v>
      </c>
      <c r="D75" s="463">
        <v>915</v>
      </c>
      <c r="E75" s="298">
        <f>C75+D75</f>
        <v>25163</v>
      </c>
    </row>
    <row r="76" spans="1:5" ht="12" customHeight="1">
      <c r="A76" s="15" t="s">
        <v>149</v>
      </c>
      <c r="B76" s="8" t="s">
        <v>178</v>
      </c>
      <c r="C76" s="469">
        <v>93409</v>
      </c>
      <c r="D76" s="469">
        <v>3895</v>
      </c>
      <c r="E76" s="298">
        <f>C76+D76</f>
        <v>97304</v>
      </c>
    </row>
    <row r="77" spans="1:5" ht="12" customHeight="1">
      <c r="A77" s="15" t="s">
        <v>150</v>
      </c>
      <c r="B77" s="12" t="s">
        <v>253</v>
      </c>
      <c r="C77" s="469"/>
      <c r="D77" s="469"/>
      <c r="E77" s="298">
        <f>C77+D77</f>
        <v>0</v>
      </c>
    </row>
    <row r="78" spans="1:5" ht="12" customHeight="1">
      <c r="A78" s="15" t="s">
        <v>158</v>
      </c>
      <c r="B78" s="21" t="s">
        <v>254</v>
      </c>
      <c r="C78" s="469">
        <f>C80+C81+C82</f>
        <v>46484</v>
      </c>
      <c r="D78" s="469">
        <f>SUM(D80:D85)</f>
        <v>541</v>
      </c>
      <c r="E78" s="298">
        <f>C78+D78</f>
        <v>47025</v>
      </c>
    </row>
    <row r="79" spans="1:5" ht="12" customHeight="1">
      <c r="A79" s="15" t="s">
        <v>151</v>
      </c>
      <c r="B79" s="8" t="s">
        <v>276</v>
      </c>
      <c r="C79" s="469"/>
      <c r="D79" s="469"/>
      <c r="E79" s="303"/>
    </row>
    <row r="80" spans="1:5" ht="12" customHeight="1">
      <c r="A80" s="15" t="s">
        <v>152</v>
      </c>
      <c r="B80" s="107" t="s">
        <v>277</v>
      </c>
      <c r="C80" s="469">
        <v>42482</v>
      </c>
      <c r="D80" s="469"/>
      <c r="E80" s="303">
        <v>42482</v>
      </c>
    </row>
    <row r="81" spans="1:5" ht="12" customHeight="1">
      <c r="A81" s="15" t="s">
        <v>159</v>
      </c>
      <c r="B81" s="107" t="s">
        <v>372</v>
      </c>
      <c r="C81" s="469">
        <v>700</v>
      </c>
      <c r="D81" s="469">
        <v>320</v>
      </c>
      <c r="E81" s="303">
        <v>700</v>
      </c>
    </row>
    <row r="82" spans="1:5" ht="12" customHeight="1">
      <c r="A82" s="15" t="s">
        <v>160</v>
      </c>
      <c r="B82" s="108" t="s">
        <v>278</v>
      </c>
      <c r="C82" s="469">
        <v>3302</v>
      </c>
      <c r="D82" s="469">
        <v>221</v>
      </c>
      <c r="E82" s="303">
        <f>C82+D82</f>
        <v>3523</v>
      </c>
    </row>
    <row r="83" spans="1:5" ht="12" customHeight="1">
      <c r="A83" s="14" t="s">
        <v>161</v>
      </c>
      <c r="B83" s="109" t="s">
        <v>279</v>
      </c>
      <c r="C83" s="469"/>
      <c r="D83" s="469"/>
      <c r="E83" s="303"/>
    </row>
    <row r="84" spans="1:5" ht="12" customHeight="1">
      <c r="A84" s="15" t="s">
        <v>162</v>
      </c>
      <c r="B84" s="109" t="s">
        <v>280</v>
      </c>
      <c r="C84" s="469"/>
      <c r="D84" s="469"/>
      <c r="E84" s="303"/>
    </row>
    <row r="85" spans="1:5" ht="12" customHeight="1" thickBot="1">
      <c r="A85" s="20" t="s">
        <v>164</v>
      </c>
      <c r="B85" s="110" t="s">
        <v>281</v>
      </c>
      <c r="C85" s="485"/>
      <c r="D85" s="485"/>
      <c r="E85" s="312"/>
    </row>
    <row r="86" spans="1:5" ht="12" customHeight="1" thickBot="1">
      <c r="A86" s="22" t="s">
        <v>64</v>
      </c>
      <c r="B86" s="31" t="s">
        <v>403</v>
      </c>
      <c r="C86" s="462">
        <f>+C87+C88+C89</f>
        <v>61278</v>
      </c>
      <c r="D86" s="462">
        <f>+D87+D88+D89</f>
        <v>12942</v>
      </c>
      <c r="E86" s="296">
        <f>+E87+E88+E89</f>
        <v>74220</v>
      </c>
    </row>
    <row r="87" spans="1:5" ht="12" customHeight="1">
      <c r="A87" s="17" t="s">
        <v>153</v>
      </c>
      <c r="B87" s="8" t="s">
        <v>373</v>
      </c>
      <c r="C87" s="468">
        <v>18960</v>
      </c>
      <c r="D87" s="468">
        <v>-9830</v>
      </c>
      <c r="E87" s="302">
        <f>C87+D87</f>
        <v>9130</v>
      </c>
    </row>
    <row r="88" spans="1:5" ht="12" customHeight="1">
      <c r="A88" s="17" t="s">
        <v>154</v>
      </c>
      <c r="B88" s="13" t="s">
        <v>256</v>
      </c>
      <c r="C88" s="463">
        <v>42318</v>
      </c>
      <c r="D88" s="463">
        <v>22772</v>
      </c>
      <c r="E88" s="298">
        <f>C88+D88</f>
        <v>65090</v>
      </c>
    </row>
    <row r="89" spans="1:5" ht="12" customHeight="1">
      <c r="A89" s="17" t="s">
        <v>155</v>
      </c>
      <c r="B89" s="275" t="s">
        <v>404</v>
      </c>
      <c r="C89" s="463"/>
      <c r="D89" s="463"/>
      <c r="E89" s="298"/>
    </row>
    <row r="90" spans="1:5" ht="12" customHeight="1">
      <c r="A90" s="17" t="s">
        <v>156</v>
      </c>
      <c r="B90" s="275" t="s">
        <v>476</v>
      </c>
      <c r="C90" s="463"/>
      <c r="D90" s="463"/>
      <c r="E90" s="298"/>
    </row>
    <row r="91" spans="1:5" ht="12" customHeight="1">
      <c r="A91" s="17" t="s">
        <v>157</v>
      </c>
      <c r="B91" s="275" t="s">
        <v>405</v>
      </c>
      <c r="C91" s="463"/>
      <c r="D91" s="463"/>
      <c r="E91" s="298"/>
    </row>
    <row r="92" spans="1:5" ht="15.75">
      <c r="A92" s="17" t="s">
        <v>163</v>
      </c>
      <c r="B92" s="275" t="s">
        <v>406</v>
      </c>
      <c r="C92" s="463"/>
      <c r="D92" s="463"/>
      <c r="E92" s="298"/>
    </row>
    <row r="93" spans="1:5" ht="12" customHeight="1">
      <c r="A93" s="17" t="s">
        <v>165</v>
      </c>
      <c r="B93" s="432" t="s">
        <v>377</v>
      </c>
      <c r="C93" s="463"/>
      <c r="D93" s="463"/>
      <c r="E93" s="298"/>
    </row>
    <row r="94" spans="1:5" ht="12" customHeight="1">
      <c r="A94" s="17" t="s">
        <v>257</v>
      </c>
      <c r="B94" s="432" t="s">
        <v>378</v>
      </c>
      <c r="C94" s="463"/>
      <c r="D94" s="463"/>
      <c r="E94" s="298"/>
    </row>
    <row r="95" spans="1:5" ht="12" customHeight="1">
      <c r="A95" s="17" t="s">
        <v>258</v>
      </c>
      <c r="B95" s="432" t="s">
        <v>376</v>
      </c>
      <c r="C95" s="463"/>
      <c r="D95" s="463"/>
      <c r="E95" s="298"/>
    </row>
    <row r="96" spans="1:5" ht="24" customHeight="1" thickBot="1">
      <c r="A96" s="14" t="s">
        <v>259</v>
      </c>
      <c r="B96" s="433" t="s">
        <v>375</v>
      </c>
      <c r="C96" s="469"/>
      <c r="D96" s="469"/>
      <c r="E96" s="303"/>
    </row>
    <row r="97" spans="1:5" ht="12" customHeight="1" thickBot="1">
      <c r="A97" s="22" t="s">
        <v>65</v>
      </c>
      <c r="B97" s="92" t="s">
        <v>407</v>
      </c>
      <c r="C97" s="462">
        <f>+C98+C99</f>
        <v>29721</v>
      </c>
      <c r="D97" s="462">
        <f>+D98+D99</f>
        <v>37078</v>
      </c>
      <c r="E97" s="296">
        <f>+E98+E99</f>
        <v>66799</v>
      </c>
    </row>
    <row r="98" spans="1:5" ht="12" customHeight="1">
      <c r="A98" s="17" t="s">
        <v>127</v>
      </c>
      <c r="B98" s="10" t="s">
        <v>108</v>
      </c>
      <c r="C98" s="468">
        <v>29721</v>
      </c>
      <c r="D98" s="468">
        <v>37078</v>
      </c>
      <c r="E98" s="302">
        <f>C98+D98</f>
        <v>66799</v>
      </c>
    </row>
    <row r="99" spans="1:5" ht="12" customHeight="1" thickBot="1">
      <c r="A99" s="18" t="s">
        <v>128</v>
      </c>
      <c r="B99" s="13" t="s">
        <v>109</v>
      </c>
      <c r="C99" s="469"/>
      <c r="D99" s="469"/>
      <c r="E99" s="303"/>
    </row>
    <row r="100" spans="1:5" s="273" customFormat="1" ht="12" customHeight="1" thickBot="1">
      <c r="A100" s="279" t="s">
        <v>66</v>
      </c>
      <c r="B100" s="274" t="s">
        <v>379</v>
      </c>
      <c r="C100" s="479"/>
      <c r="D100" s="479"/>
      <c r="E100" s="305"/>
    </row>
    <row r="101" spans="1:5" ht="12" customHeight="1" thickBot="1">
      <c r="A101" s="271" t="s">
        <v>67</v>
      </c>
      <c r="B101" s="272" t="s">
        <v>201</v>
      </c>
      <c r="C101" s="461">
        <f>+C73+C86+C97+C100</f>
        <v>352178</v>
      </c>
      <c r="D101" s="461">
        <f>+D73+D86+D97+D100</f>
        <v>59689</v>
      </c>
      <c r="E101" s="295">
        <f>+E73+E86+E97+E100</f>
        <v>411867</v>
      </c>
    </row>
    <row r="102" spans="1:5" ht="12" customHeight="1" thickBot="1">
      <c r="A102" s="279" t="s">
        <v>68</v>
      </c>
      <c r="B102" s="274" t="s">
        <v>477</v>
      </c>
      <c r="C102" s="462">
        <f>+C103+C111</f>
        <v>0</v>
      </c>
      <c r="D102" s="462">
        <f>+D103+D111</f>
        <v>0</v>
      </c>
      <c r="E102" s="296">
        <f>+E103+E111</f>
        <v>0</v>
      </c>
    </row>
    <row r="103" spans="1:5" ht="12" customHeight="1" thickBot="1">
      <c r="A103" s="294" t="s">
        <v>134</v>
      </c>
      <c r="B103" s="434" t="s">
        <v>478</v>
      </c>
      <c r="C103" s="491">
        <f>+C104+C105+C106+C107+C108+C109+C110</f>
        <v>0</v>
      </c>
      <c r="D103" s="491">
        <f>+D104+D105+D106+D107+D108+D109+D110</f>
        <v>0</v>
      </c>
      <c r="E103" s="456">
        <f>+E104+E105+E106+E107+E108+E109+E110</f>
        <v>0</v>
      </c>
    </row>
    <row r="104" spans="1:5" ht="12" customHeight="1">
      <c r="A104" s="287" t="s">
        <v>137</v>
      </c>
      <c r="B104" s="288" t="s">
        <v>380</v>
      </c>
      <c r="C104" s="486"/>
      <c r="D104" s="486"/>
      <c r="E104" s="320"/>
    </row>
    <row r="105" spans="1:5" ht="12" customHeight="1">
      <c r="A105" s="280" t="s">
        <v>138</v>
      </c>
      <c r="B105" s="275" t="s">
        <v>381</v>
      </c>
      <c r="C105" s="487"/>
      <c r="D105" s="487"/>
      <c r="E105" s="321"/>
    </row>
    <row r="106" spans="1:5" ht="12" customHeight="1">
      <c r="A106" s="280" t="s">
        <v>139</v>
      </c>
      <c r="B106" s="275" t="s">
        <v>382</v>
      </c>
      <c r="C106" s="487"/>
      <c r="D106" s="487"/>
      <c r="E106" s="321"/>
    </row>
    <row r="107" spans="1:5" ht="12" customHeight="1">
      <c r="A107" s="280" t="s">
        <v>140</v>
      </c>
      <c r="B107" s="275" t="s">
        <v>383</v>
      </c>
      <c r="C107" s="487"/>
      <c r="D107" s="487"/>
      <c r="E107" s="321"/>
    </row>
    <row r="108" spans="1:5" ht="12" customHeight="1">
      <c r="A108" s="280" t="s">
        <v>242</v>
      </c>
      <c r="B108" s="275" t="s">
        <v>384</v>
      </c>
      <c r="C108" s="487"/>
      <c r="D108" s="487"/>
      <c r="E108" s="321"/>
    </row>
    <row r="109" spans="1:5" ht="12" customHeight="1">
      <c r="A109" s="280" t="s">
        <v>260</v>
      </c>
      <c r="B109" s="275" t="s">
        <v>385</v>
      </c>
      <c r="C109" s="487"/>
      <c r="D109" s="487"/>
      <c r="E109" s="321"/>
    </row>
    <row r="110" spans="1:5" ht="12" customHeight="1" thickBot="1">
      <c r="A110" s="289" t="s">
        <v>261</v>
      </c>
      <c r="B110" s="290" t="s">
        <v>386</v>
      </c>
      <c r="C110" s="488"/>
      <c r="D110" s="488"/>
      <c r="E110" s="322"/>
    </row>
    <row r="111" spans="1:5" ht="12" customHeight="1" thickBot="1">
      <c r="A111" s="294" t="s">
        <v>135</v>
      </c>
      <c r="B111" s="434" t="s">
        <v>479</v>
      </c>
      <c r="C111" s="491">
        <f>+C112+C113+C114+C115+C116+C117+C118+C119</f>
        <v>0</v>
      </c>
      <c r="D111" s="491">
        <f>+D112+D113+D114+D115+D116+D117+D118+D119</f>
        <v>0</v>
      </c>
      <c r="E111" s="456">
        <f>+E112+E113+E114+E115+E116+E117+E118+E119</f>
        <v>0</v>
      </c>
    </row>
    <row r="112" spans="1:5" ht="12" customHeight="1">
      <c r="A112" s="287" t="s">
        <v>143</v>
      </c>
      <c r="B112" s="288" t="s">
        <v>380</v>
      </c>
      <c r="C112" s="486"/>
      <c r="D112" s="486"/>
      <c r="E112" s="320"/>
    </row>
    <row r="113" spans="1:5" ht="12" customHeight="1">
      <c r="A113" s="280" t="s">
        <v>144</v>
      </c>
      <c r="B113" s="275" t="s">
        <v>387</v>
      </c>
      <c r="C113" s="487"/>
      <c r="D113" s="487"/>
      <c r="E113" s="321"/>
    </row>
    <row r="114" spans="1:5" ht="12" customHeight="1">
      <c r="A114" s="280" t="s">
        <v>145</v>
      </c>
      <c r="B114" s="275" t="s">
        <v>382</v>
      </c>
      <c r="C114" s="487"/>
      <c r="D114" s="487"/>
      <c r="E114" s="321"/>
    </row>
    <row r="115" spans="1:5" ht="12" customHeight="1">
      <c r="A115" s="280" t="s">
        <v>146</v>
      </c>
      <c r="B115" s="275" t="s">
        <v>383</v>
      </c>
      <c r="C115" s="487"/>
      <c r="D115" s="487"/>
      <c r="E115" s="321"/>
    </row>
    <row r="116" spans="1:5" ht="12" customHeight="1">
      <c r="A116" s="280" t="s">
        <v>243</v>
      </c>
      <c r="B116" s="275" t="s">
        <v>384</v>
      </c>
      <c r="C116" s="487"/>
      <c r="D116" s="487"/>
      <c r="E116" s="321"/>
    </row>
    <row r="117" spans="1:5" ht="12" customHeight="1">
      <c r="A117" s="280" t="s">
        <v>262</v>
      </c>
      <c r="B117" s="275" t="s">
        <v>388</v>
      </c>
      <c r="C117" s="487"/>
      <c r="D117" s="487"/>
      <c r="E117" s="321"/>
    </row>
    <row r="118" spans="1:5" ht="12" customHeight="1">
      <c r="A118" s="280" t="s">
        <v>263</v>
      </c>
      <c r="B118" s="275" t="s">
        <v>386</v>
      </c>
      <c r="C118" s="487"/>
      <c r="D118" s="487"/>
      <c r="E118" s="321"/>
    </row>
    <row r="119" spans="1:5" ht="12" customHeight="1" thickBot="1">
      <c r="A119" s="289" t="s">
        <v>264</v>
      </c>
      <c r="B119" s="290" t="s">
        <v>480</v>
      </c>
      <c r="C119" s="488"/>
      <c r="D119" s="488"/>
      <c r="E119" s="322"/>
    </row>
    <row r="120" spans="1:5" ht="12" customHeight="1" thickBot="1">
      <c r="A120" s="279" t="s">
        <v>69</v>
      </c>
      <c r="B120" s="430" t="s">
        <v>389</v>
      </c>
      <c r="C120" s="489">
        <f>+C101+C102</f>
        <v>352178</v>
      </c>
      <c r="D120" s="489">
        <f>+D101+D102</f>
        <v>59689</v>
      </c>
      <c r="E120" s="313">
        <f>+E101+E102</f>
        <v>411867</v>
      </c>
    </row>
    <row r="121" spans="1:9" ht="15" customHeight="1" thickBot="1">
      <c r="A121" s="279" t="s">
        <v>70</v>
      </c>
      <c r="B121" s="430" t="s">
        <v>390</v>
      </c>
      <c r="C121" s="490"/>
      <c r="D121" s="490"/>
      <c r="E121" s="314"/>
      <c r="F121" s="39"/>
      <c r="G121" s="93"/>
      <c r="H121" s="93"/>
      <c r="I121" s="93"/>
    </row>
    <row r="122" spans="1:5" s="1" customFormat="1" ht="12.75" customHeight="1" thickBot="1">
      <c r="A122" s="291" t="s">
        <v>71</v>
      </c>
      <c r="B122" s="431" t="s">
        <v>391</v>
      </c>
      <c r="C122" s="481">
        <f>+C120+C121</f>
        <v>352178</v>
      </c>
      <c r="D122" s="481">
        <f>+D120+D121</f>
        <v>59689</v>
      </c>
      <c r="E122" s="307">
        <f>+E120+E121</f>
        <v>411867</v>
      </c>
    </row>
    <row r="123" spans="1:3" ht="7.5" customHeight="1">
      <c r="A123" s="435"/>
      <c r="B123" s="435"/>
      <c r="C123" s="436"/>
    </row>
    <row r="124" spans="1:3" ht="15.75">
      <c r="A124" s="617" t="s">
        <v>204</v>
      </c>
      <c r="B124" s="617"/>
      <c r="C124" s="617"/>
    </row>
    <row r="125" spans="1:5" ht="15" customHeight="1" thickBot="1">
      <c r="A125" s="615" t="s">
        <v>197</v>
      </c>
      <c r="B125" s="615"/>
      <c r="C125" s="317"/>
      <c r="E125" s="317" t="s">
        <v>393</v>
      </c>
    </row>
    <row r="126" spans="1:5" ht="25.5" customHeight="1" thickBot="1">
      <c r="A126" s="22">
        <v>1</v>
      </c>
      <c r="B126" s="31" t="s">
        <v>271</v>
      </c>
      <c r="C126" s="315">
        <f>+C51-C101</f>
        <v>-144613</v>
      </c>
      <c r="D126" s="315">
        <f>+D51-D101</f>
        <v>0</v>
      </c>
      <c r="E126" s="296">
        <f>+E51-E101</f>
        <v>-144613</v>
      </c>
    </row>
    <row r="127" spans="1:3" ht="1.5" customHeight="1">
      <c r="A127" s="435"/>
      <c r="B127" s="435"/>
      <c r="C127" s="436"/>
    </row>
    <row r="128" spans="1:5" ht="15.75">
      <c r="A128" s="611" t="s">
        <v>392</v>
      </c>
      <c r="B128" s="611"/>
      <c r="C128" s="611"/>
      <c r="D128"/>
      <c r="E128"/>
    </row>
    <row r="129" spans="1:5" ht="12.75" customHeight="1" thickBot="1">
      <c r="A129" s="614" t="s">
        <v>198</v>
      </c>
      <c r="B129" s="614"/>
      <c r="C129" s="323"/>
      <c r="E129" s="323" t="s">
        <v>393</v>
      </c>
    </row>
    <row r="130" spans="1:5" ht="13.5" customHeight="1" thickBot="1">
      <c r="A130" s="279" t="s">
        <v>63</v>
      </c>
      <c r="B130" s="292" t="s">
        <v>481</v>
      </c>
      <c r="C130" s="489">
        <f>IF('2.1.sz.mell  '!E32&lt;&gt;"-",'2.1.sz.mell  '!E32,0)</f>
        <v>0</v>
      </c>
      <c r="D130" s="489"/>
      <c r="E130" s="313">
        <f>IF('2.1.sz.mell  '!I32&lt;&gt;"-",'2.1.sz.mell  '!I32,0)</f>
        <v>0</v>
      </c>
    </row>
    <row r="131" spans="1:5" ht="13.5" customHeight="1" thickBot="1">
      <c r="A131" s="279" t="s">
        <v>64</v>
      </c>
      <c r="B131" s="292" t="s">
        <v>482</v>
      </c>
      <c r="C131" s="489">
        <f>IF('2.2.sz.mell  '!E36&lt;&gt;"-",'2.2.sz.mell  '!E36,0)</f>
        <v>0</v>
      </c>
      <c r="D131" s="489"/>
      <c r="E131" s="313">
        <f>IF('2.2.sz.mell  '!I36&lt;&gt;"-",'2.2.sz.mell  '!I36,0)</f>
        <v>0</v>
      </c>
    </row>
    <row r="132" spans="1:5" ht="13.5" customHeight="1" thickBot="1">
      <c r="A132" s="279" t="s">
        <v>65</v>
      </c>
      <c r="B132" s="292" t="s">
        <v>408</v>
      </c>
      <c r="C132" s="489">
        <f>C131+C130</f>
        <v>0</v>
      </c>
      <c r="D132" s="489"/>
      <c r="E132" s="313">
        <f>E131+E130</f>
        <v>0</v>
      </c>
    </row>
    <row r="133" spans="1:3" ht="7.5" customHeight="1" hidden="1">
      <c r="A133" s="437"/>
      <c r="B133" s="438"/>
      <c r="C133" s="439"/>
    </row>
    <row r="134" spans="1:3" ht="15.75">
      <c r="A134" s="612" t="s">
        <v>394</v>
      </c>
      <c r="B134" s="612"/>
      <c r="C134" s="612"/>
    </row>
    <row r="135" spans="1:5" ht="12.75" customHeight="1" thickBot="1">
      <c r="A135" s="614" t="s">
        <v>395</v>
      </c>
      <c r="B135" s="614"/>
      <c r="C135" s="323"/>
      <c r="E135" s="323" t="s">
        <v>393</v>
      </c>
    </row>
    <row r="136" spans="1:5" ht="12.75" customHeight="1" thickBot="1">
      <c r="A136" s="279" t="s">
        <v>63</v>
      </c>
      <c r="B136" s="292" t="s">
        <v>483</v>
      </c>
      <c r="C136" s="489">
        <f>+C137-C140</f>
        <v>144613</v>
      </c>
      <c r="D136" s="489">
        <f>+D137-D140</f>
        <v>0</v>
      </c>
      <c r="E136" s="313">
        <f>+E137-E140</f>
        <v>144613</v>
      </c>
    </row>
    <row r="137" spans="1:5" ht="12.75" customHeight="1" thickBot="1">
      <c r="A137" s="293" t="s">
        <v>147</v>
      </c>
      <c r="B137" s="440" t="s">
        <v>396</v>
      </c>
      <c r="C137" s="601">
        <f>+C52</f>
        <v>144613</v>
      </c>
      <c r="D137" s="601">
        <f>+D52</f>
        <v>0</v>
      </c>
      <c r="E137" s="455">
        <f>+E52</f>
        <v>144613</v>
      </c>
    </row>
    <row r="138" spans="1:5" ht="12.75" customHeight="1" thickBot="1">
      <c r="A138" s="294" t="s">
        <v>272</v>
      </c>
      <c r="B138" s="441" t="s">
        <v>397</v>
      </c>
      <c r="C138" s="602">
        <f>+'2.1.sz.mell  '!C27</f>
        <v>83435</v>
      </c>
      <c r="D138" s="602">
        <f>+'2.1.sz.mell  '!D27</f>
        <v>36485</v>
      </c>
      <c r="E138" s="316">
        <f>+'2.1.sz.mell  '!E27</f>
        <v>119920</v>
      </c>
    </row>
    <row r="139" spans="1:5" ht="12.75" customHeight="1" thickBot="1">
      <c r="A139" s="294" t="s">
        <v>273</v>
      </c>
      <c r="B139" s="441" t="s">
        <v>398</v>
      </c>
      <c r="C139" s="602">
        <f>+'2.2.sz.mell  '!E31</f>
        <v>24693</v>
      </c>
      <c r="D139" s="602"/>
      <c r="E139" s="316">
        <v>61872</v>
      </c>
    </row>
    <row r="140" spans="1:5" ht="12.75" customHeight="1" thickBot="1">
      <c r="A140" s="293" t="s">
        <v>148</v>
      </c>
      <c r="B140" s="440" t="s">
        <v>399</v>
      </c>
      <c r="C140" s="601">
        <f>+C102</f>
        <v>0</v>
      </c>
      <c r="D140" s="601">
        <f>+D102</f>
        <v>0</v>
      </c>
      <c r="E140" s="455">
        <f>+E102</f>
        <v>0</v>
      </c>
    </row>
    <row r="141" spans="1:5" ht="12.75" customHeight="1" thickBot="1">
      <c r="A141" s="294" t="s">
        <v>274</v>
      </c>
      <c r="B141" s="441" t="s">
        <v>400</v>
      </c>
      <c r="C141" s="602">
        <f>+'2.1.sz.mell  '!I27</f>
        <v>0</v>
      </c>
      <c r="D141" s="602">
        <f>+'2.1.sz.mell  '!J27</f>
        <v>0</v>
      </c>
      <c r="E141" s="316">
        <f>+'2.1.sz.mell  '!K27</f>
        <v>0</v>
      </c>
    </row>
    <row r="142" spans="1:5" ht="12.75" customHeight="1" thickBot="1">
      <c r="A142" s="294" t="s">
        <v>275</v>
      </c>
      <c r="B142" s="441" t="s">
        <v>401</v>
      </c>
      <c r="C142" s="602">
        <f>+'2.2.sz.mell  '!I31</f>
        <v>0</v>
      </c>
      <c r="D142" s="602">
        <f>+'2.2.sz.mell  '!J31</f>
        <v>0</v>
      </c>
      <c r="E142" s="316">
        <f>+'2.2.sz.mell  '!K31</f>
        <v>0</v>
      </c>
    </row>
  </sheetData>
  <sheetProtection/>
  <mergeCells count="10">
    <mergeCell ref="A128:C128"/>
    <mergeCell ref="A134:C134"/>
    <mergeCell ref="A1:C1"/>
    <mergeCell ref="A135:B135"/>
    <mergeCell ref="A129:B129"/>
    <mergeCell ref="A2:B2"/>
    <mergeCell ref="A70:B70"/>
    <mergeCell ref="A124:C124"/>
    <mergeCell ref="A125:B125"/>
    <mergeCell ref="A69:C6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Hajmáskér Község Önkormányzata
2013. ÉVI KÖLTSÉGVETÉSÉNEK ÖSSZEVONT MÉRLEGE&amp;10
&amp;R&amp;"Times New Roman CE,Félkövér dőlt"&amp;11 1.1. melléklet a 2/2013. (I.31.) önkormányzati rendelethez</oddHeader>
  </headerFooter>
  <rowBreaks count="1" manualBreakCount="1">
    <brk id="68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F2" sqref="F2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58.875" style="4" customWidth="1"/>
    <col min="4" max="4" width="16.125" style="4" customWidth="1"/>
    <col min="5" max="5" width="15.625" style="4" customWidth="1"/>
    <col min="6" max="6" width="17.125" style="4" customWidth="1"/>
    <col min="7" max="16384" width="9.375" style="4" customWidth="1"/>
  </cols>
  <sheetData>
    <row r="1" spans="1:6" s="2" customFormat="1" ht="21" customHeight="1" thickBot="1">
      <c r="A1" s="665"/>
      <c r="B1" s="666"/>
      <c r="C1" s="246"/>
      <c r="D1" s="246"/>
      <c r="E1" s="246"/>
      <c r="F1" s="244" t="s">
        <v>542</v>
      </c>
    </row>
    <row r="2" spans="1:6" s="83" customFormat="1" ht="25.5" customHeight="1">
      <c r="A2" s="661" t="s">
        <v>294</v>
      </c>
      <c r="B2" s="662"/>
      <c r="C2" s="242" t="s">
        <v>302</v>
      </c>
      <c r="D2" s="493"/>
      <c r="E2" s="493"/>
      <c r="F2" s="247" t="s">
        <v>112</v>
      </c>
    </row>
    <row r="3" spans="1:6" s="83" customFormat="1" ht="16.5" thickBot="1">
      <c r="A3" s="200" t="s">
        <v>293</v>
      </c>
      <c r="B3" s="201"/>
      <c r="C3" s="243" t="s">
        <v>303</v>
      </c>
      <c r="D3" s="539"/>
      <c r="E3" s="539"/>
      <c r="F3" s="249" t="s">
        <v>115</v>
      </c>
    </row>
    <row r="4" spans="1:6" s="84" customFormat="1" ht="15.75" customHeight="1" thickBot="1">
      <c r="A4" s="202"/>
      <c r="B4" s="202"/>
      <c r="C4" s="202"/>
      <c r="D4" s="202"/>
      <c r="E4" s="202"/>
      <c r="F4" s="203" t="s">
        <v>100</v>
      </c>
    </row>
    <row r="5" spans="1:6" ht="36.75" thickBot="1">
      <c r="A5" s="663" t="s">
        <v>295</v>
      </c>
      <c r="B5" s="664"/>
      <c r="C5" s="204" t="s">
        <v>101</v>
      </c>
      <c r="D5" s="28" t="s">
        <v>526</v>
      </c>
      <c r="E5" s="28" t="s">
        <v>523</v>
      </c>
      <c r="F5" s="37" t="s">
        <v>527</v>
      </c>
    </row>
    <row r="6" spans="1:6" s="69" customFormat="1" ht="12.75" customHeight="1" thickBot="1">
      <c r="A6" s="178">
        <v>1</v>
      </c>
      <c r="B6" s="179">
        <v>2</v>
      </c>
      <c r="C6" s="179">
        <v>3</v>
      </c>
      <c r="D6" s="34">
        <v>4</v>
      </c>
      <c r="E6" s="34">
        <v>5</v>
      </c>
      <c r="F6" s="35">
        <v>6</v>
      </c>
    </row>
    <row r="7" spans="1:6" s="69" customFormat="1" ht="15.75" customHeight="1" thickBot="1">
      <c r="A7" s="206"/>
      <c r="B7" s="207"/>
      <c r="C7" s="207" t="s">
        <v>102</v>
      </c>
      <c r="D7" s="207"/>
      <c r="E7" s="207"/>
      <c r="F7" s="208"/>
    </row>
    <row r="8" spans="1:6" s="85" customFormat="1" ht="12" customHeight="1" thickBot="1">
      <c r="A8" s="178" t="s">
        <v>63</v>
      </c>
      <c r="B8" s="209"/>
      <c r="C8" s="210" t="s">
        <v>300</v>
      </c>
      <c r="D8" s="329">
        <f>SUM(D9:D16)</f>
        <v>14727</v>
      </c>
      <c r="E8" s="329">
        <f>SUM(E9:E16)</f>
        <v>35</v>
      </c>
      <c r="F8" s="334">
        <f>SUM(F9:F16)</f>
        <v>14762</v>
      </c>
    </row>
    <row r="9" spans="1:6" s="85" customFormat="1" ht="12" customHeight="1">
      <c r="A9" s="213"/>
      <c r="B9" s="212" t="s">
        <v>147</v>
      </c>
      <c r="C9" s="11" t="s">
        <v>219</v>
      </c>
      <c r="D9" s="508"/>
      <c r="E9" s="11"/>
      <c r="F9" s="393">
        <f>D9+E9</f>
        <v>0</v>
      </c>
    </row>
    <row r="10" spans="1:6" s="85" customFormat="1" ht="12" customHeight="1">
      <c r="A10" s="211"/>
      <c r="B10" s="212" t="s">
        <v>148</v>
      </c>
      <c r="C10" s="8" t="s">
        <v>220</v>
      </c>
      <c r="D10" s="326">
        <v>12</v>
      </c>
      <c r="E10" s="326"/>
      <c r="F10" s="332">
        <f>D10+E10</f>
        <v>12</v>
      </c>
    </row>
    <row r="11" spans="1:6" s="85" customFormat="1" ht="12" customHeight="1">
      <c r="A11" s="211"/>
      <c r="B11" s="212" t="s">
        <v>149</v>
      </c>
      <c r="C11" s="8" t="s">
        <v>221</v>
      </c>
      <c r="D11" s="326">
        <v>100</v>
      </c>
      <c r="E11" s="326"/>
      <c r="F11" s="332">
        <f aca="true" t="shared" si="0" ref="F11:F16">D11+E11</f>
        <v>100</v>
      </c>
    </row>
    <row r="12" spans="1:6" s="85" customFormat="1" ht="12" customHeight="1">
      <c r="A12" s="211"/>
      <c r="B12" s="212" t="s">
        <v>150</v>
      </c>
      <c r="C12" s="8" t="s">
        <v>222</v>
      </c>
      <c r="D12" s="326">
        <v>11102</v>
      </c>
      <c r="E12" s="326"/>
      <c r="F12" s="332">
        <f t="shared" si="0"/>
        <v>11102</v>
      </c>
    </row>
    <row r="13" spans="1:6" s="85" customFormat="1" ht="12" customHeight="1">
      <c r="A13" s="211"/>
      <c r="B13" s="212" t="s">
        <v>187</v>
      </c>
      <c r="C13" s="7" t="s">
        <v>528</v>
      </c>
      <c r="D13" s="326">
        <v>131</v>
      </c>
      <c r="E13" s="326">
        <v>35</v>
      </c>
      <c r="F13" s="332">
        <f t="shared" si="0"/>
        <v>166</v>
      </c>
    </row>
    <row r="14" spans="1:6" s="85" customFormat="1" ht="12" customHeight="1">
      <c r="A14" s="214"/>
      <c r="B14" s="212" t="s">
        <v>151</v>
      </c>
      <c r="C14" s="8" t="s">
        <v>224</v>
      </c>
      <c r="D14" s="509">
        <v>3382</v>
      </c>
      <c r="E14" s="326"/>
      <c r="F14" s="332">
        <f t="shared" si="0"/>
        <v>3382</v>
      </c>
    </row>
    <row r="15" spans="1:6" s="86" customFormat="1" ht="12" customHeight="1">
      <c r="A15" s="211"/>
      <c r="B15" s="212" t="s">
        <v>152</v>
      </c>
      <c r="C15" s="8" t="s">
        <v>38</v>
      </c>
      <c r="D15" s="326"/>
      <c r="E15" s="326"/>
      <c r="F15" s="332">
        <f t="shared" si="0"/>
        <v>0</v>
      </c>
    </row>
    <row r="16" spans="1:6" s="86" customFormat="1" ht="12" customHeight="1" thickBot="1">
      <c r="A16" s="215"/>
      <c r="B16" s="216" t="s">
        <v>159</v>
      </c>
      <c r="C16" s="7" t="s">
        <v>285</v>
      </c>
      <c r="D16" s="328"/>
      <c r="E16" s="7"/>
      <c r="F16" s="332">
        <f t="shared" si="0"/>
        <v>0</v>
      </c>
    </row>
    <row r="17" spans="1:6" s="85" customFormat="1" ht="12" customHeight="1" thickBot="1">
      <c r="A17" s="178" t="s">
        <v>64</v>
      </c>
      <c r="B17" s="209"/>
      <c r="C17" s="210" t="s">
        <v>39</v>
      </c>
      <c r="D17" s="329">
        <f>SUM(D18:D21)</f>
        <v>0</v>
      </c>
      <c r="E17" s="210"/>
      <c r="F17" s="334">
        <f>SUM(F18:F21)</f>
        <v>0</v>
      </c>
    </row>
    <row r="18" spans="1:6" s="86" customFormat="1" ht="12" customHeight="1">
      <c r="A18" s="211"/>
      <c r="B18" s="212" t="s">
        <v>153</v>
      </c>
      <c r="C18" s="10" t="s">
        <v>35</v>
      </c>
      <c r="D18" s="326"/>
      <c r="E18" s="10"/>
      <c r="F18" s="332"/>
    </row>
    <row r="19" spans="1:6" s="86" customFormat="1" ht="12" customHeight="1">
      <c r="A19" s="211"/>
      <c r="B19" s="212" t="s">
        <v>154</v>
      </c>
      <c r="C19" s="8" t="s">
        <v>36</v>
      </c>
      <c r="D19" s="326"/>
      <c r="E19" s="8"/>
      <c r="F19" s="332"/>
    </row>
    <row r="20" spans="1:6" s="86" customFormat="1" ht="12" customHeight="1">
      <c r="A20" s="211"/>
      <c r="B20" s="212" t="s">
        <v>155</v>
      </c>
      <c r="C20" s="8" t="s">
        <v>37</v>
      </c>
      <c r="D20" s="326"/>
      <c r="E20" s="8"/>
      <c r="F20" s="332"/>
    </row>
    <row r="21" spans="1:6" s="86" customFormat="1" ht="12" customHeight="1" thickBot="1">
      <c r="A21" s="211"/>
      <c r="B21" s="212" t="s">
        <v>156</v>
      </c>
      <c r="C21" s="8" t="s">
        <v>36</v>
      </c>
      <c r="D21" s="326"/>
      <c r="E21" s="8"/>
      <c r="F21" s="332"/>
    </row>
    <row r="22" spans="1:6" s="86" customFormat="1" ht="12" customHeight="1" thickBot="1">
      <c r="A22" s="183" t="s">
        <v>65</v>
      </c>
      <c r="B22" s="92"/>
      <c r="C22" s="92" t="s">
        <v>40</v>
      </c>
      <c r="D22" s="329">
        <f>+D23+D24</f>
        <v>0</v>
      </c>
      <c r="E22" s="329">
        <f>+E23+E24</f>
        <v>295</v>
      </c>
      <c r="F22" s="397">
        <f>+F23+F24</f>
        <v>295</v>
      </c>
    </row>
    <row r="23" spans="1:6" s="85" customFormat="1" ht="12" customHeight="1">
      <c r="A23" s="384"/>
      <c r="B23" s="415" t="s">
        <v>127</v>
      </c>
      <c r="C23" s="105" t="s">
        <v>340</v>
      </c>
      <c r="D23" s="510"/>
      <c r="E23" s="607">
        <v>295</v>
      </c>
      <c r="F23" s="421">
        <v>295</v>
      </c>
    </row>
    <row r="24" spans="1:6" s="85" customFormat="1" ht="12" customHeight="1" thickBot="1">
      <c r="A24" s="413"/>
      <c r="B24" s="414" t="s">
        <v>128</v>
      </c>
      <c r="C24" s="106" t="s">
        <v>344</v>
      </c>
      <c r="D24" s="511"/>
      <c r="E24" s="106"/>
      <c r="F24" s="422"/>
    </row>
    <row r="25" spans="1:6" s="85" customFormat="1" ht="12" customHeight="1" thickBot="1">
      <c r="A25" s="183" t="s">
        <v>66</v>
      </c>
      <c r="B25" s="209"/>
      <c r="C25" s="92" t="s">
        <v>57</v>
      </c>
      <c r="D25" s="365">
        <v>28637</v>
      </c>
      <c r="E25" s="365"/>
      <c r="F25" s="364">
        <f>D25+E25</f>
        <v>28637</v>
      </c>
    </row>
    <row r="26" spans="1:6" s="85" customFormat="1" ht="12" customHeight="1" thickBot="1">
      <c r="A26" s="178" t="s">
        <v>67</v>
      </c>
      <c r="B26" s="133"/>
      <c r="C26" s="92" t="s">
        <v>52</v>
      </c>
      <c r="D26" s="329">
        <f>D8+D17+D22+D25</f>
        <v>43364</v>
      </c>
      <c r="E26" s="329">
        <f>E8+E17+E22+E25</f>
        <v>330</v>
      </c>
      <c r="F26" s="334">
        <f>F8+F17+F22+F25</f>
        <v>43694</v>
      </c>
    </row>
    <row r="27" spans="1:6" s="86" customFormat="1" ht="12" customHeight="1" thickBot="1">
      <c r="A27" s="410" t="s">
        <v>68</v>
      </c>
      <c r="B27" s="419"/>
      <c r="C27" s="412" t="s">
        <v>55</v>
      </c>
      <c r="D27" s="512">
        <f>+D28+D29</f>
        <v>0</v>
      </c>
      <c r="E27" s="512">
        <f>+E28+E29</f>
        <v>0</v>
      </c>
      <c r="F27" s="403">
        <f>+F28+F29</f>
        <v>0</v>
      </c>
    </row>
    <row r="28" spans="1:6" s="86" customFormat="1" ht="15" customHeight="1">
      <c r="A28" s="213"/>
      <c r="B28" s="131" t="s">
        <v>134</v>
      </c>
      <c r="C28" s="105" t="s">
        <v>449</v>
      </c>
      <c r="D28" s="510"/>
      <c r="E28" s="510"/>
      <c r="F28" s="421"/>
    </row>
    <row r="29" spans="1:6" s="86" customFormat="1" ht="15" customHeight="1" thickBot="1">
      <c r="A29" s="420"/>
      <c r="B29" s="132" t="s">
        <v>135</v>
      </c>
      <c r="C29" s="411" t="s">
        <v>43</v>
      </c>
      <c r="D29" s="74"/>
      <c r="E29" s="74"/>
      <c r="F29" s="75"/>
    </row>
    <row r="30" spans="1:6" ht="13.5" thickBot="1">
      <c r="A30" s="223" t="s">
        <v>69</v>
      </c>
      <c r="B30" s="408"/>
      <c r="C30" s="409" t="s">
        <v>56</v>
      </c>
      <c r="D30" s="365"/>
      <c r="E30" s="365"/>
      <c r="F30" s="364"/>
    </row>
    <row r="31" spans="1:6" s="69" customFormat="1" ht="16.5" customHeight="1" thickBot="1">
      <c r="A31" s="223" t="s">
        <v>70</v>
      </c>
      <c r="B31" s="224"/>
      <c r="C31" s="225" t="s">
        <v>53</v>
      </c>
      <c r="D31" s="513">
        <f>+D26+D27+D30</f>
        <v>43364</v>
      </c>
      <c r="E31" s="513">
        <f>+E26+E27+E30</f>
        <v>330</v>
      </c>
      <c r="F31" s="405">
        <f>+F26+F27+F30</f>
        <v>43694</v>
      </c>
    </row>
    <row r="32" spans="1:6" s="87" customFormat="1" ht="12" customHeight="1">
      <c r="A32" s="226"/>
      <c r="B32" s="226"/>
      <c r="C32" s="227"/>
      <c r="D32" s="227"/>
      <c r="E32" s="227"/>
      <c r="F32" s="398"/>
    </row>
    <row r="33" spans="1:6" ht="12" customHeight="1" thickBot="1">
      <c r="A33" s="228"/>
      <c r="B33" s="229"/>
      <c r="C33" s="229"/>
      <c r="D33" s="229"/>
      <c r="E33" s="229"/>
      <c r="F33" s="399"/>
    </row>
    <row r="34" spans="1:6" ht="12" customHeight="1" thickBot="1">
      <c r="A34" s="230"/>
      <c r="B34" s="231"/>
      <c r="C34" s="232" t="s">
        <v>106</v>
      </c>
      <c r="D34" s="232"/>
      <c r="E34" s="232"/>
      <c r="F34" s="400"/>
    </row>
    <row r="35" spans="1:6" ht="12" customHeight="1" thickBot="1">
      <c r="A35" s="183" t="s">
        <v>63</v>
      </c>
      <c r="B35" s="23"/>
      <c r="C35" s="92" t="s">
        <v>34</v>
      </c>
      <c r="D35" s="329">
        <f>SUM(D36:D40)</f>
        <v>43046</v>
      </c>
      <c r="E35" s="329">
        <f>SUM(E36:E40)</f>
        <v>2557</v>
      </c>
      <c r="F35" s="334">
        <f>SUM(F36:F40)</f>
        <v>45603</v>
      </c>
    </row>
    <row r="36" spans="1:6" ht="12" customHeight="1">
      <c r="A36" s="233"/>
      <c r="B36" s="130" t="s">
        <v>147</v>
      </c>
      <c r="C36" s="10" t="s">
        <v>94</v>
      </c>
      <c r="D36" s="515">
        <v>8779</v>
      </c>
      <c r="E36" s="515">
        <v>628</v>
      </c>
      <c r="F36" s="71">
        <f>D36+E36</f>
        <v>9407</v>
      </c>
    </row>
    <row r="37" spans="1:6" ht="12" customHeight="1">
      <c r="A37" s="234"/>
      <c r="B37" s="113" t="s">
        <v>148</v>
      </c>
      <c r="C37" s="8" t="s">
        <v>252</v>
      </c>
      <c r="D37" s="72">
        <v>2301</v>
      </c>
      <c r="E37" s="72">
        <v>166</v>
      </c>
      <c r="F37" s="73">
        <f>D37+E37</f>
        <v>2467</v>
      </c>
    </row>
    <row r="38" spans="1:6" ht="12" customHeight="1">
      <c r="A38" s="234"/>
      <c r="B38" s="113" t="s">
        <v>149</v>
      </c>
      <c r="C38" s="8" t="s">
        <v>178</v>
      </c>
      <c r="D38" s="72">
        <v>31966</v>
      </c>
      <c r="E38" s="72">
        <v>1763</v>
      </c>
      <c r="F38" s="73">
        <f>D38+E38</f>
        <v>33729</v>
      </c>
    </row>
    <row r="39" spans="1:6" s="87" customFormat="1" ht="12" customHeight="1">
      <c r="A39" s="234"/>
      <c r="B39" s="113" t="s">
        <v>150</v>
      </c>
      <c r="C39" s="8" t="s">
        <v>253</v>
      </c>
      <c r="D39" s="72"/>
      <c r="E39" s="515"/>
      <c r="F39" s="73">
        <f>D39+E39</f>
        <v>0</v>
      </c>
    </row>
    <row r="40" spans="1:6" ht="12" customHeight="1" thickBot="1">
      <c r="A40" s="234"/>
      <c r="B40" s="113" t="s">
        <v>158</v>
      </c>
      <c r="C40" s="8" t="s">
        <v>254</v>
      </c>
      <c r="D40" s="72"/>
      <c r="E40" s="8"/>
      <c r="F40" s="73">
        <f>D40+E40</f>
        <v>0</v>
      </c>
    </row>
    <row r="41" spans="1:6" ht="12" customHeight="1" thickBot="1">
      <c r="A41" s="183" t="s">
        <v>64</v>
      </c>
      <c r="B41" s="23"/>
      <c r="C41" s="92" t="s">
        <v>50</v>
      </c>
      <c r="D41" s="329">
        <f>SUM(D42:D45)</f>
        <v>318</v>
      </c>
      <c r="E41" s="329">
        <f>SUM(E42:E45)</f>
        <v>0</v>
      </c>
      <c r="F41" s="334">
        <f>SUM(F42:F45)</f>
        <v>318</v>
      </c>
    </row>
    <row r="42" spans="1:6" ht="12" customHeight="1">
      <c r="A42" s="233"/>
      <c r="B42" s="130" t="s">
        <v>153</v>
      </c>
      <c r="C42" s="10" t="s">
        <v>373</v>
      </c>
      <c r="D42" s="515"/>
      <c r="E42" s="10"/>
      <c r="F42" s="71"/>
    </row>
    <row r="43" spans="1:6" ht="12" customHeight="1">
      <c r="A43" s="234"/>
      <c r="B43" s="113" t="s">
        <v>154</v>
      </c>
      <c r="C43" s="8" t="s">
        <v>256</v>
      </c>
      <c r="D43" s="72">
        <v>318</v>
      </c>
      <c r="E43" s="8"/>
      <c r="F43" s="73">
        <v>318</v>
      </c>
    </row>
    <row r="44" spans="1:6" ht="15" customHeight="1">
      <c r="A44" s="234"/>
      <c r="B44" s="113" t="s">
        <v>157</v>
      </c>
      <c r="C44" s="8" t="s">
        <v>107</v>
      </c>
      <c r="D44" s="72"/>
      <c r="E44" s="8"/>
      <c r="F44" s="73"/>
    </row>
    <row r="45" spans="1:6" ht="23.25" thickBot="1">
      <c r="A45" s="234"/>
      <c r="B45" s="113" t="s">
        <v>165</v>
      </c>
      <c r="C45" s="8" t="s">
        <v>47</v>
      </c>
      <c r="D45" s="72"/>
      <c r="E45" s="8"/>
      <c r="F45" s="73"/>
    </row>
    <row r="46" spans="1:6" ht="15" customHeight="1" thickBot="1">
      <c r="A46" s="183" t="s">
        <v>65</v>
      </c>
      <c r="B46" s="23"/>
      <c r="C46" s="23" t="s">
        <v>48</v>
      </c>
      <c r="D46" s="365"/>
      <c r="E46" s="23"/>
      <c r="F46" s="364"/>
    </row>
    <row r="47" spans="1:6" ht="14.25" customHeight="1" thickBot="1">
      <c r="A47" s="223" t="s">
        <v>66</v>
      </c>
      <c r="B47" s="408"/>
      <c r="C47" s="409" t="s">
        <v>51</v>
      </c>
      <c r="D47" s="365"/>
      <c r="E47" s="92"/>
      <c r="F47" s="364"/>
    </row>
    <row r="48" spans="1:6" ht="13.5" thickBot="1">
      <c r="A48" s="183" t="s">
        <v>67</v>
      </c>
      <c r="B48" s="220"/>
      <c r="C48" s="236" t="s">
        <v>49</v>
      </c>
      <c r="D48" s="513">
        <f>+D35+D41+D46+D47</f>
        <v>43364</v>
      </c>
      <c r="E48" s="513">
        <f>+E35+E41+E46+E47</f>
        <v>2557</v>
      </c>
      <c r="F48" s="405">
        <f>+F35+F41+F46+F47</f>
        <v>45921</v>
      </c>
    </row>
    <row r="49" spans="1:6" ht="13.5" thickBot="1">
      <c r="A49" s="237"/>
      <c r="B49" s="238"/>
      <c r="C49" s="238"/>
      <c r="D49" s="238"/>
      <c r="E49" s="238"/>
      <c r="F49" s="406"/>
    </row>
    <row r="50" spans="1:6" ht="13.5" thickBot="1">
      <c r="A50" s="239" t="s">
        <v>298</v>
      </c>
      <c r="B50" s="240"/>
      <c r="C50" s="241"/>
      <c r="D50" s="498">
        <v>6</v>
      </c>
      <c r="E50" s="596">
        <v>1</v>
      </c>
      <c r="F50" s="90">
        <v>7</v>
      </c>
    </row>
    <row r="51" spans="1:6" ht="13.5" thickBot="1">
      <c r="A51" s="239" t="s">
        <v>299</v>
      </c>
      <c r="B51" s="240"/>
      <c r="C51" s="241"/>
      <c r="D51" s="498">
        <v>0</v>
      </c>
      <c r="E51" s="596">
        <v>0</v>
      </c>
      <c r="F51" s="90">
        <v>0</v>
      </c>
    </row>
  </sheetData>
  <sheetProtection formatCells="0"/>
  <mergeCells count="3">
    <mergeCell ref="A2:B2"/>
    <mergeCell ref="A5:B5"/>
    <mergeCell ref="A1:B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E29" sqref="E29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5" width="16.125" style="4" customWidth="1"/>
    <col min="6" max="6" width="16.00390625" style="4" customWidth="1"/>
    <col min="7" max="16384" width="9.375" style="4" customWidth="1"/>
  </cols>
  <sheetData>
    <row r="1" spans="1:6" s="2" customFormat="1" ht="21" customHeight="1" thickBot="1">
      <c r="A1" s="665"/>
      <c r="B1" s="666"/>
      <c r="C1" s="246"/>
      <c r="D1" s="246"/>
      <c r="E1" s="246"/>
      <c r="F1" s="244" t="s">
        <v>543</v>
      </c>
    </row>
    <row r="2" spans="1:6" s="83" customFormat="1" ht="25.5" customHeight="1">
      <c r="A2" s="661" t="s">
        <v>294</v>
      </c>
      <c r="B2" s="662"/>
      <c r="C2" s="242" t="s">
        <v>54</v>
      </c>
      <c r="D2" s="493"/>
      <c r="E2" s="493"/>
      <c r="F2" s="247" t="s">
        <v>113</v>
      </c>
    </row>
    <row r="3" spans="1:6" s="83" customFormat="1" ht="16.5" thickBot="1">
      <c r="A3" s="200" t="s">
        <v>293</v>
      </c>
      <c r="B3" s="201"/>
      <c r="C3" s="248" t="s">
        <v>304</v>
      </c>
      <c r="D3" s="494"/>
      <c r="E3" s="494"/>
      <c r="F3" s="249"/>
    </row>
    <row r="4" spans="1:6" s="84" customFormat="1" ht="15.75" customHeight="1" thickBot="1">
      <c r="A4" s="202"/>
      <c r="B4" s="202"/>
      <c r="C4" s="202"/>
      <c r="D4" s="202"/>
      <c r="E4" s="202"/>
      <c r="F4" s="203" t="s">
        <v>100</v>
      </c>
    </row>
    <row r="5" spans="1:6" ht="24.75" thickBot="1">
      <c r="A5" s="663" t="s">
        <v>295</v>
      </c>
      <c r="B5" s="664"/>
      <c r="C5" s="204" t="s">
        <v>101</v>
      </c>
      <c r="D5" s="495" t="s">
        <v>525</v>
      </c>
      <c r="E5" s="495" t="s">
        <v>523</v>
      </c>
      <c r="F5" s="205" t="s">
        <v>524</v>
      </c>
    </row>
    <row r="6" spans="1:6" s="69" customFormat="1" ht="12.75" customHeight="1" thickBot="1">
      <c r="A6" s="178">
        <v>1</v>
      </c>
      <c r="B6" s="179">
        <v>2</v>
      </c>
      <c r="C6" s="179">
        <v>3</v>
      </c>
      <c r="D6" s="496">
        <v>4</v>
      </c>
      <c r="E6" s="496">
        <v>5</v>
      </c>
      <c r="F6" s="180">
        <v>6</v>
      </c>
    </row>
    <row r="7" spans="1:6" s="69" customFormat="1" ht="15.75" customHeight="1" thickBot="1">
      <c r="A7" s="206"/>
      <c r="B7" s="207"/>
      <c r="C7" s="207" t="s">
        <v>102</v>
      </c>
      <c r="D7" s="207"/>
      <c r="E7" s="207"/>
      <c r="F7" s="208"/>
    </row>
    <row r="8" spans="1:6" s="85" customFormat="1" ht="12" customHeight="1" thickBot="1">
      <c r="A8" s="178" t="s">
        <v>63</v>
      </c>
      <c r="B8" s="209"/>
      <c r="C8" s="210" t="s">
        <v>300</v>
      </c>
      <c r="D8" s="329">
        <f>SUM(D9:D16)</f>
        <v>0</v>
      </c>
      <c r="E8" s="499"/>
      <c r="F8" s="334">
        <f>SUM(F9:F16)</f>
        <v>0</v>
      </c>
    </row>
    <row r="9" spans="1:6" s="85" customFormat="1" ht="12" customHeight="1">
      <c r="A9" s="213"/>
      <c r="B9" s="212" t="s">
        <v>147</v>
      </c>
      <c r="C9" s="11" t="s">
        <v>219</v>
      </c>
      <c r="D9" s="508"/>
      <c r="E9" s="500"/>
      <c r="F9" s="393"/>
    </row>
    <row r="10" spans="1:6" s="85" customFormat="1" ht="12" customHeight="1">
      <c r="A10" s="211"/>
      <c r="B10" s="212" t="s">
        <v>148</v>
      </c>
      <c r="C10" s="8" t="s">
        <v>220</v>
      </c>
      <c r="D10" s="326"/>
      <c r="E10" s="501"/>
      <c r="F10" s="332"/>
    </row>
    <row r="11" spans="1:6" s="85" customFormat="1" ht="12" customHeight="1">
      <c r="A11" s="211"/>
      <c r="B11" s="212" t="s">
        <v>149</v>
      </c>
      <c r="C11" s="8" t="s">
        <v>221</v>
      </c>
      <c r="D11" s="326"/>
      <c r="E11" s="501"/>
      <c r="F11" s="332"/>
    </row>
    <row r="12" spans="1:6" s="85" customFormat="1" ht="12" customHeight="1">
      <c r="A12" s="211"/>
      <c r="B12" s="212" t="s">
        <v>150</v>
      </c>
      <c r="C12" s="8" t="s">
        <v>222</v>
      </c>
      <c r="D12" s="326"/>
      <c r="E12" s="501"/>
      <c r="F12" s="332"/>
    </row>
    <row r="13" spans="1:6" s="85" customFormat="1" ht="12" customHeight="1">
      <c r="A13" s="211"/>
      <c r="B13" s="212" t="s">
        <v>187</v>
      </c>
      <c r="C13" s="7" t="s">
        <v>223</v>
      </c>
      <c r="D13" s="326"/>
      <c r="E13" s="8"/>
      <c r="F13" s="332"/>
    </row>
    <row r="14" spans="1:6" s="85" customFormat="1" ht="12" customHeight="1">
      <c r="A14" s="214"/>
      <c r="B14" s="212" t="s">
        <v>151</v>
      </c>
      <c r="C14" s="8" t="s">
        <v>224</v>
      </c>
      <c r="D14" s="509"/>
      <c r="E14" s="8"/>
      <c r="F14" s="394"/>
    </row>
    <row r="15" spans="1:6" s="86" customFormat="1" ht="12" customHeight="1">
      <c r="A15" s="211"/>
      <c r="B15" s="212" t="s">
        <v>152</v>
      </c>
      <c r="C15" s="8" t="s">
        <v>38</v>
      </c>
      <c r="D15" s="326"/>
      <c r="E15" s="501"/>
      <c r="F15" s="332"/>
    </row>
    <row r="16" spans="1:6" s="86" customFormat="1" ht="12" customHeight="1" thickBot="1">
      <c r="A16" s="215"/>
      <c r="B16" s="216" t="s">
        <v>159</v>
      </c>
      <c r="C16" s="7" t="s">
        <v>285</v>
      </c>
      <c r="D16" s="328"/>
      <c r="E16" s="21"/>
      <c r="F16" s="333"/>
    </row>
    <row r="17" spans="1:6" s="85" customFormat="1" ht="12" customHeight="1" thickBot="1">
      <c r="A17" s="178" t="s">
        <v>64</v>
      </c>
      <c r="B17" s="209"/>
      <c r="C17" s="210" t="s">
        <v>39</v>
      </c>
      <c r="D17" s="329">
        <f>SUM(D18:D21)</f>
        <v>5431</v>
      </c>
      <c r="E17" s="329">
        <f>SUM(E18:E21)</f>
        <v>0</v>
      </c>
      <c r="F17" s="334">
        <f>SUM(F18:F21)</f>
        <v>5431</v>
      </c>
    </row>
    <row r="18" spans="1:6" s="86" customFormat="1" ht="12" customHeight="1">
      <c r="A18" s="211"/>
      <c r="B18" s="212" t="s">
        <v>153</v>
      </c>
      <c r="C18" s="10" t="s">
        <v>35</v>
      </c>
      <c r="D18" s="326">
        <v>5431</v>
      </c>
      <c r="E18" s="326"/>
      <c r="F18" s="332">
        <f>D18+E18</f>
        <v>5431</v>
      </c>
    </row>
    <row r="19" spans="1:6" s="86" customFormat="1" ht="12" customHeight="1">
      <c r="A19" s="211"/>
      <c r="B19" s="212" t="s">
        <v>154</v>
      </c>
      <c r="C19" s="8" t="s">
        <v>36</v>
      </c>
      <c r="D19" s="326"/>
      <c r="E19" s="501"/>
      <c r="F19" s="332"/>
    </row>
    <row r="20" spans="1:6" s="86" customFormat="1" ht="12" customHeight="1">
      <c r="A20" s="211"/>
      <c r="B20" s="212" t="s">
        <v>155</v>
      </c>
      <c r="C20" s="8" t="s">
        <v>37</v>
      </c>
      <c r="D20" s="326"/>
      <c r="E20" s="501"/>
      <c r="F20" s="332"/>
    </row>
    <row r="21" spans="1:6" s="86" customFormat="1" ht="12" customHeight="1" thickBot="1">
      <c r="A21" s="211"/>
      <c r="B21" s="212" t="s">
        <v>156</v>
      </c>
      <c r="C21" s="8" t="s">
        <v>36</v>
      </c>
      <c r="D21" s="326"/>
      <c r="E21" s="501"/>
      <c r="F21" s="332"/>
    </row>
    <row r="22" spans="1:6" s="86" customFormat="1" ht="12" customHeight="1" thickBot="1">
      <c r="A22" s="183" t="s">
        <v>65</v>
      </c>
      <c r="B22" s="92"/>
      <c r="C22" s="92" t="s">
        <v>40</v>
      </c>
      <c r="D22" s="329">
        <f>+D23+D24</f>
        <v>0</v>
      </c>
      <c r="E22" s="497"/>
      <c r="F22" s="334">
        <f>+F23+F24</f>
        <v>0</v>
      </c>
    </row>
    <row r="23" spans="1:6" s="85" customFormat="1" ht="12" customHeight="1">
      <c r="A23" s="384"/>
      <c r="B23" s="415" t="s">
        <v>127</v>
      </c>
      <c r="C23" s="105" t="s">
        <v>340</v>
      </c>
      <c r="D23" s="510"/>
      <c r="E23" s="503"/>
      <c r="F23" s="421"/>
    </row>
    <row r="24" spans="1:6" s="85" customFormat="1" ht="12" customHeight="1" thickBot="1">
      <c r="A24" s="413"/>
      <c r="B24" s="414" t="s">
        <v>128</v>
      </c>
      <c r="C24" s="106" t="s">
        <v>344</v>
      </c>
      <c r="D24" s="511"/>
      <c r="E24" s="504"/>
      <c r="F24" s="422"/>
    </row>
    <row r="25" spans="1:6" s="85" customFormat="1" ht="12" customHeight="1" thickBot="1">
      <c r="A25" s="183" t="s">
        <v>66</v>
      </c>
      <c r="B25" s="209"/>
      <c r="C25" s="92" t="s">
        <v>301</v>
      </c>
      <c r="D25" s="365">
        <v>66301</v>
      </c>
      <c r="E25" s="329"/>
      <c r="F25" s="364">
        <f>D25+E25</f>
        <v>66301</v>
      </c>
    </row>
    <row r="26" spans="1:6" s="85" customFormat="1" ht="12" customHeight="1" thickBot="1">
      <c r="A26" s="178" t="s">
        <v>67</v>
      </c>
      <c r="B26" s="133"/>
      <c r="C26" s="92" t="s">
        <v>52</v>
      </c>
      <c r="D26" s="334">
        <f>+D8+D17+D22+D25</f>
        <v>71732</v>
      </c>
      <c r="E26" s="329"/>
      <c r="F26" s="334">
        <f>+F8+F17+F22+F25</f>
        <v>71732</v>
      </c>
    </row>
    <row r="27" spans="1:6" s="86" customFormat="1" ht="12" customHeight="1" thickBot="1">
      <c r="A27" s="410" t="s">
        <v>68</v>
      </c>
      <c r="B27" s="419"/>
      <c r="C27" s="412" t="s">
        <v>55</v>
      </c>
      <c r="D27" s="512">
        <f>+D28+D29</f>
        <v>714</v>
      </c>
      <c r="E27" s="505"/>
      <c r="F27" s="403">
        <f>+F28+F29</f>
        <v>714</v>
      </c>
    </row>
    <row r="28" spans="1:6" s="86" customFormat="1" ht="15" customHeight="1">
      <c r="A28" s="213"/>
      <c r="B28" s="131" t="s">
        <v>134</v>
      </c>
      <c r="C28" s="105" t="s">
        <v>449</v>
      </c>
      <c r="D28" s="510">
        <v>714</v>
      </c>
      <c r="E28" s="506"/>
      <c r="F28" s="421">
        <v>714</v>
      </c>
    </row>
    <row r="29" spans="1:6" s="86" customFormat="1" ht="15" customHeight="1" thickBot="1">
      <c r="A29" s="420"/>
      <c r="B29" s="132" t="s">
        <v>135</v>
      </c>
      <c r="C29" s="411" t="s">
        <v>43</v>
      </c>
      <c r="D29" s="74"/>
      <c r="E29" s="507"/>
      <c r="F29" s="75"/>
    </row>
    <row r="30" spans="1:6" ht="13.5" thickBot="1">
      <c r="A30" s="223" t="s">
        <v>69</v>
      </c>
      <c r="B30" s="408"/>
      <c r="C30" s="409" t="s">
        <v>56</v>
      </c>
      <c r="D30" s="365"/>
      <c r="E30" s="409"/>
      <c r="F30" s="364"/>
    </row>
    <row r="31" spans="1:6" s="69" customFormat="1" ht="16.5" customHeight="1" thickBot="1">
      <c r="A31" s="223" t="s">
        <v>70</v>
      </c>
      <c r="B31" s="224"/>
      <c r="C31" s="225" t="s">
        <v>53</v>
      </c>
      <c r="D31" s="513">
        <f>+D26+D27+D30</f>
        <v>72446</v>
      </c>
      <c r="E31" s="513">
        <f>+E26+E27+E30</f>
        <v>0</v>
      </c>
      <c r="F31" s="405">
        <f>+F26+F27+F30</f>
        <v>72446</v>
      </c>
    </row>
    <row r="32" spans="1:6" s="87" customFormat="1" ht="12" customHeight="1">
      <c r="A32" s="226"/>
      <c r="B32" s="226"/>
      <c r="C32" s="227"/>
      <c r="D32" s="227"/>
      <c r="E32" s="227"/>
      <c r="F32" s="398"/>
    </row>
    <row r="33" spans="1:6" ht="12" customHeight="1" thickBot="1">
      <c r="A33" s="228"/>
      <c r="B33" s="229"/>
      <c r="C33" s="229"/>
      <c r="D33" s="229"/>
      <c r="E33" s="229"/>
      <c r="F33" s="399"/>
    </row>
    <row r="34" spans="1:6" ht="12" customHeight="1" thickBot="1">
      <c r="A34" s="230"/>
      <c r="B34" s="231"/>
      <c r="C34" s="232" t="s">
        <v>106</v>
      </c>
      <c r="D34" s="232"/>
      <c r="E34" s="232"/>
      <c r="F34" s="400"/>
    </row>
    <row r="35" spans="1:6" ht="12" customHeight="1" thickBot="1">
      <c r="A35" s="183" t="s">
        <v>63</v>
      </c>
      <c r="B35" s="23"/>
      <c r="C35" s="92" t="s">
        <v>34</v>
      </c>
      <c r="D35" s="329">
        <f>SUM(D36:D40)</f>
        <v>72196</v>
      </c>
      <c r="E35" s="329">
        <f>SUM(E36:E40)</f>
        <v>0</v>
      </c>
      <c r="F35" s="334">
        <f>SUM(F36:F40)</f>
        <v>72196</v>
      </c>
    </row>
    <row r="36" spans="1:6" ht="12" customHeight="1">
      <c r="A36" s="233"/>
      <c r="B36" s="130" t="s">
        <v>147</v>
      </c>
      <c r="C36" s="10" t="s">
        <v>94</v>
      </c>
      <c r="D36" s="515">
        <v>28102</v>
      </c>
      <c r="E36" s="515"/>
      <c r="F36" s="71">
        <f>D36+E36</f>
        <v>28102</v>
      </c>
    </row>
    <row r="37" spans="1:6" ht="12" customHeight="1">
      <c r="A37" s="234"/>
      <c r="B37" s="113" t="s">
        <v>148</v>
      </c>
      <c r="C37" s="8" t="s">
        <v>252</v>
      </c>
      <c r="D37" s="72">
        <v>7858</v>
      </c>
      <c r="E37" s="72"/>
      <c r="F37" s="73">
        <f>D37+E37</f>
        <v>7858</v>
      </c>
    </row>
    <row r="38" spans="1:6" ht="12" customHeight="1">
      <c r="A38" s="234"/>
      <c r="B38" s="113" t="s">
        <v>149</v>
      </c>
      <c r="C38" s="8" t="s">
        <v>178</v>
      </c>
      <c r="D38" s="72">
        <v>7636</v>
      </c>
      <c r="E38" s="72"/>
      <c r="F38" s="73">
        <f>D38+E38</f>
        <v>7636</v>
      </c>
    </row>
    <row r="39" spans="1:6" s="87" customFormat="1" ht="12" customHeight="1">
      <c r="A39" s="234"/>
      <c r="B39" s="113" t="s">
        <v>150</v>
      </c>
      <c r="C39" s="8" t="s">
        <v>253</v>
      </c>
      <c r="D39" s="72"/>
      <c r="E39" s="501"/>
      <c r="F39" s="73"/>
    </row>
    <row r="40" spans="1:6" ht="12" customHeight="1" thickBot="1">
      <c r="A40" s="234"/>
      <c r="B40" s="113" t="s">
        <v>158</v>
      </c>
      <c r="C40" s="8" t="s">
        <v>254</v>
      </c>
      <c r="D40" s="72">
        <v>28600</v>
      </c>
      <c r="E40" s="501"/>
      <c r="F40" s="73">
        <v>28600</v>
      </c>
    </row>
    <row r="41" spans="1:6" ht="12" customHeight="1" thickBot="1">
      <c r="A41" s="183" t="s">
        <v>64</v>
      </c>
      <c r="B41" s="23"/>
      <c r="C41" s="92" t="s">
        <v>50</v>
      </c>
      <c r="D41" s="329">
        <f>SUM(D42:D45)</f>
        <v>250</v>
      </c>
      <c r="E41" s="497"/>
      <c r="F41" s="334">
        <f>SUM(F42:F45)</f>
        <v>250</v>
      </c>
    </row>
    <row r="42" spans="1:6" ht="12" customHeight="1">
      <c r="A42" s="233"/>
      <c r="B42" s="130" t="s">
        <v>153</v>
      </c>
      <c r="C42" s="10" t="s">
        <v>373</v>
      </c>
      <c r="D42" s="515">
        <v>250</v>
      </c>
      <c r="E42" s="502"/>
      <c r="F42" s="71">
        <v>250</v>
      </c>
    </row>
    <row r="43" spans="1:6" ht="12" customHeight="1">
      <c r="A43" s="234"/>
      <c r="B43" s="113" t="s">
        <v>154</v>
      </c>
      <c r="C43" s="8" t="s">
        <v>256</v>
      </c>
      <c r="D43" s="72"/>
      <c r="E43" s="501"/>
      <c r="F43" s="73"/>
    </row>
    <row r="44" spans="1:6" ht="15" customHeight="1">
      <c r="A44" s="234"/>
      <c r="B44" s="113" t="s">
        <v>157</v>
      </c>
      <c r="C44" s="8" t="s">
        <v>107</v>
      </c>
      <c r="D44" s="72"/>
      <c r="E44" s="501"/>
      <c r="F44" s="73"/>
    </row>
    <row r="45" spans="1:6" ht="13.5" thickBot="1">
      <c r="A45" s="234"/>
      <c r="B45" s="113" t="s">
        <v>165</v>
      </c>
      <c r="C45" s="8" t="s">
        <v>47</v>
      </c>
      <c r="D45" s="72"/>
      <c r="E45" s="501"/>
      <c r="F45" s="73"/>
    </row>
    <row r="46" spans="1:6" ht="15" customHeight="1" thickBot="1">
      <c r="A46" s="183" t="s">
        <v>65</v>
      </c>
      <c r="B46" s="23"/>
      <c r="C46" s="23" t="s">
        <v>48</v>
      </c>
      <c r="D46" s="365"/>
      <c r="E46" s="514"/>
      <c r="F46" s="364"/>
    </row>
    <row r="47" spans="1:6" ht="14.25" customHeight="1" thickBot="1">
      <c r="A47" s="223" t="s">
        <v>66</v>
      </c>
      <c r="B47" s="408"/>
      <c r="C47" s="409" t="s">
        <v>51</v>
      </c>
      <c r="D47" s="516"/>
      <c r="E47" s="497"/>
      <c r="F47" s="396"/>
    </row>
    <row r="48" spans="1:6" ht="13.5" thickBot="1">
      <c r="A48" s="183" t="s">
        <v>67</v>
      </c>
      <c r="B48" s="220"/>
      <c r="C48" s="236" t="s">
        <v>49</v>
      </c>
      <c r="D48" s="513">
        <f>+D35+D41+D46+D47</f>
        <v>72446</v>
      </c>
      <c r="E48" s="513">
        <f>+E35+E41+E46+E47</f>
        <v>0</v>
      </c>
      <c r="F48" s="405">
        <f>+F35+F41+F46+F47</f>
        <v>72446</v>
      </c>
    </row>
    <row r="49" spans="1:6" ht="13.5" thickBot="1">
      <c r="A49" s="237"/>
      <c r="B49" s="238"/>
      <c r="C49" s="238"/>
      <c r="D49" s="518"/>
      <c r="E49" s="238"/>
      <c r="F49" s="406"/>
    </row>
    <row r="50" spans="1:6" ht="13.5" thickBot="1">
      <c r="A50" s="239" t="s">
        <v>298</v>
      </c>
      <c r="B50" s="240"/>
      <c r="C50" s="241"/>
      <c r="D50" s="517">
        <v>11</v>
      </c>
      <c r="E50" s="498"/>
      <c r="F50" s="90">
        <v>11</v>
      </c>
    </row>
    <row r="51" spans="1:6" ht="13.5" thickBot="1">
      <c r="A51" s="239" t="s">
        <v>299</v>
      </c>
      <c r="B51" s="240"/>
      <c r="C51" s="241"/>
      <c r="D51" s="517">
        <v>0</v>
      </c>
      <c r="E51" s="498"/>
      <c r="F51" s="90">
        <v>0</v>
      </c>
    </row>
  </sheetData>
  <sheetProtection formatCells="0"/>
  <mergeCells count="3">
    <mergeCell ref="A2:B2"/>
    <mergeCell ref="A5:B5"/>
    <mergeCell ref="A1:B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F2" sqref="F2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5" width="17.125" style="4" customWidth="1"/>
    <col min="6" max="6" width="15.625" style="4" customWidth="1"/>
    <col min="7" max="16384" width="9.375" style="4" customWidth="1"/>
  </cols>
  <sheetData>
    <row r="1" spans="1:6" s="2" customFormat="1" ht="21" customHeight="1" thickBot="1">
      <c r="A1" s="665"/>
      <c r="B1" s="666"/>
      <c r="C1" s="246"/>
      <c r="D1" s="246"/>
      <c r="E1" s="246"/>
      <c r="F1" s="244" t="s">
        <v>544</v>
      </c>
    </row>
    <row r="2" spans="1:6" s="83" customFormat="1" ht="25.5" customHeight="1">
      <c r="A2" s="661" t="s">
        <v>294</v>
      </c>
      <c r="B2" s="662"/>
      <c r="C2" s="242" t="s">
        <v>305</v>
      </c>
      <c r="D2" s="493"/>
      <c r="E2" s="493"/>
      <c r="F2" s="247" t="s">
        <v>115</v>
      </c>
    </row>
    <row r="3" spans="1:6" s="83" customFormat="1" ht="16.5" thickBot="1">
      <c r="A3" s="200" t="s">
        <v>293</v>
      </c>
      <c r="B3" s="201"/>
      <c r="C3" s="248" t="s">
        <v>522</v>
      </c>
      <c r="D3" s="494"/>
      <c r="E3" s="494"/>
      <c r="F3" s="249"/>
    </row>
    <row r="4" spans="1:6" s="84" customFormat="1" ht="15.75" customHeight="1" thickBot="1">
      <c r="A4" s="202"/>
      <c r="B4" s="202"/>
      <c r="C4" s="202"/>
      <c r="D4" s="202"/>
      <c r="E4" s="202"/>
      <c r="F4" s="203" t="s">
        <v>100</v>
      </c>
    </row>
    <row r="5" spans="1:6" ht="24.75" thickBot="1">
      <c r="A5" s="663" t="s">
        <v>295</v>
      </c>
      <c r="B5" s="664"/>
      <c r="C5" s="204" t="s">
        <v>101</v>
      </c>
      <c r="D5" s="495" t="s">
        <v>525</v>
      </c>
      <c r="E5" s="495" t="s">
        <v>523</v>
      </c>
      <c r="F5" s="205" t="s">
        <v>524</v>
      </c>
    </row>
    <row r="6" spans="1:6" s="69" customFormat="1" ht="12.75" customHeight="1" thickBot="1">
      <c r="A6" s="178">
        <v>1</v>
      </c>
      <c r="B6" s="179">
        <v>2</v>
      </c>
      <c r="C6" s="179">
        <v>3</v>
      </c>
      <c r="D6" s="496">
        <v>4</v>
      </c>
      <c r="E6" s="496">
        <v>5</v>
      </c>
      <c r="F6" s="180">
        <v>6</v>
      </c>
    </row>
    <row r="7" spans="1:6" s="69" customFormat="1" ht="15.75" customHeight="1" thickBot="1">
      <c r="A7" s="206"/>
      <c r="B7" s="207"/>
      <c r="C7" s="207" t="s">
        <v>102</v>
      </c>
      <c r="D7" s="207"/>
      <c r="E7" s="207"/>
      <c r="F7" s="208"/>
    </row>
    <row r="8" spans="1:6" s="85" customFormat="1" ht="12" customHeight="1" thickBot="1">
      <c r="A8" s="178" t="s">
        <v>63</v>
      </c>
      <c r="B8" s="209"/>
      <c r="C8" s="210" t="s">
        <v>300</v>
      </c>
      <c r="D8" s="329">
        <f>SUM(D9:D16)</f>
        <v>3228</v>
      </c>
      <c r="E8" s="329">
        <f>SUM(E9:E16)</f>
        <v>0</v>
      </c>
      <c r="F8" s="397">
        <f>SUM(F9:F16)</f>
        <v>3228</v>
      </c>
    </row>
    <row r="9" spans="1:6" s="85" customFormat="1" ht="12" customHeight="1">
      <c r="A9" s="213"/>
      <c r="B9" s="212" t="s">
        <v>147</v>
      </c>
      <c r="C9" s="11" t="s">
        <v>219</v>
      </c>
      <c r="D9" s="508"/>
      <c r="E9" s="11"/>
      <c r="F9" s="519"/>
    </row>
    <row r="10" spans="1:6" s="85" customFormat="1" ht="12" customHeight="1">
      <c r="A10" s="211"/>
      <c r="B10" s="212" t="s">
        <v>148</v>
      </c>
      <c r="C10" s="8" t="s">
        <v>220</v>
      </c>
      <c r="D10" s="326"/>
      <c r="E10" s="8"/>
      <c r="F10" s="401"/>
    </row>
    <row r="11" spans="1:6" s="85" customFormat="1" ht="12" customHeight="1">
      <c r="A11" s="211"/>
      <c r="B11" s="212" t="s">
        <v>149</v>
      </c>
      <c r="C11" s="8" t="s">
        <v>221</v>
      </c>
      <c r="D11" s="326"/>
      <c r="E11" s="8"/>
      <c r="F11" s="401"/>
    </row>
    <row r="12" spans="1:6" s="85" customFormat="1" ht="12" customHeight="1">
      <c r="A12" s="211"/>
      <c r="B12" s="212" t="s">
        <v>150</v>
      </c>
      <c r="C12" s="8" t="s">
        <v>222</v>
      </c>
      <c r="D12" s="326">
        <v>2311</v>
      </c>
      <c r="E12" s="8"/>
      <c r="F12" s="401">
        <v>2311</v>
      </c>
    </row>
    <row r="13" spans="1:6" s="85" customFormat="1" ht="12" customHeight="1">
      <c r="A13" s="211"/>
      <c r="B13" s="212" t="s">
        <v>187</v>
      </c>
      <c r="C13" s="7" t="s">
        <v>223</v>
      </c>
      <c r="D13" s="326"/>
      <c r="E13" s="8"/>
      <c r="F13" s="401"/>
    </row>
    <row r="14" spans="1:6" s="85" customFormat="1" ht="12" customHeight="1">
      <c r="A14" s="214"/>
      <c r="B14" s="212" t="s">
        <v>151</v>
      </c>
      <c r="C14" s="8" t="s">
        <v>224</v>
      </c>
      <c r="D14" s="509">
        <v>917</v>
      </c>
      <c r="E14" s="509"/>
      <c r="F14" s="520">
        <v>917</v>
      </c>
    </row>
    <row r="15" spans="1:6" s="86" customFormat="1" ht="12" customHeight="1">
      <c r="A15" s="211"/>
      <c r="B15" s="212" t="s">
        <v>152</v>
      </c>
      <c r="C15" s="8" t="s">
        <v>38</v>
      </c>
      <c r="D15" s="326"/>
      <c r="E15" s="8"/>
      <c r="F15" s="401"/>
    </row>
    <row r="16" spans="1:6" s="86" customFormat="1" ht="12" customHeight="1" thickBot="1">
      <c r="A16" s="215"/>
      <c r="B16" s="216" t="s">
        <v>159</v>
      </c>
      <c r="C16" s="7" t="s">
        <v>285</v>
      </c>
      <c r="D16" s="328"/>
      <c r="E16" s="7"/>
      <c r="F16" s="402"/>
    </row>
    <row r="17" spans="1:6" s="85" customFormat="1" ht="12" customHeight="1" thickBot="1">
      <c r="A17" s="178" t="s">
        <v>64</v>
      </c>
      <c r="B17" s="209"/>
      <c r="C17" s="210" t="s">
        <v>39</v>
      </c>
      <c r="D17" s="329">
        <f>SUM(D18:D21)</f>
        <v>0</v>
      </c>
      <c r="E17" s="210"/>
      <c r="F17" s="397">
        <f>SUM(F18:F21)</f>
        <v>0</v>
      </c>
    </row>
    <row r="18" spans="1:6" s="86" customFormat="1" ht="12" customHeight="1">
      <c r="A18" s="211"/>
      <c r="B18" s="212" t="s">
        <v>153</v>
      </c>
      <c r="C18" s="10" t="s">
        <v>35</v>
      </c>
      <c r="D18" s="326"/>
      <c r="E18" s="10"/>
      <c r="F18" s="401"/>
    </row>
    <row r="19" spans="1:6" s="86" customFormat="1" ht="12" customHeight="1">
      <c r="A19" s="211"/>
      <c r="B19" s="212" t="s">
        <v>154</v>
      </c>
      <c r="C19" s="8" t="s">
        <v>36</v>
      </c>
      <c r="D19" s="326"/>
      <c r="E19" s="8"/>
      <c r="F19" s="401"/>
    </row>
    <row r="20" spans="1:6" s="86" customFormat="1" ht="12" customHeight="1">
      <c r="A20" s="211"/>
      <c r="B20" s="212" t="s">
        <v>155</v>
      </c>
      <c r="C20" s="8" t="s">
        <v>37</v>
      </c>
      <c r="D20" s="326"/>
      <c r="E20" s="8"/>
      <c r="F20" s="401"/>
    </row>
    <row r="21" spans="1:6" s="86" customFormat="1" ht="12" customHeight="1" thickBot="1">
      <c r="A21" s="211"/>
      <c r="B21" s="212" t="s">
        <v>156</v>
      </c>
      <c r="C21" s="8" t="s">
        <v>36</v>
      </c>
      <c r="D21" s="326"/>
      <c r="E21" s="8"/>
      <c r="F21" s="401"/>
    </row>
    <row r="22" spans="1:6" s="86" customFormat="1" ht="12" customHeight="1" thickBot="1">
      <c r="A22" s="183" t="s">
        <v>65</v>
      </c>
      <c r="B22" s="92"/>
      <c r="C22" s="92" t="s">
        <v>40</v>
      </c>
      <c r="D22" s="329">
        <f>+D23+D24</f>
        <v>0</v>
      </c>
      <c r="E22" s="92"/>
      <c r="F22" s="397">
        <f>+F23+F24</f>
        <v>0</v>
      </c>
    </row>
    <row r="23" spans="1:6" s="85" customFormat="1" ht="12" customHeight="1">
      <c r="A23" s="384"/>
      <c r="B23" s="415" t="s">
        <v>127</v>
      </c>
      <c r="C23" s="105" t="s">
        <v>340</v>
      </c>
      <c r="D23" s="510"/>
      <c r="E23" s="105"/>
      <c r="F23" s="521"/>
    </row>
    <row r="24" spans="1:6" s="85" customFormat="1" ht="12" customHeight="1" thickBot="1">
      <c r="A24" s="413"/>
      <c r="B24" s="414" t="s">
        <v>128</v>
      </c>
      <c r="C24" s="106" t="s">
        <v>344</v>
      </c>
      <c r="D24" s="511"/>
      <c r="E24" s="106"/>
      <c r="F24" s="522"/>
    </row>
    <row r="25" spans="1:6" s="85" customFormat="1" ht="12" customHeight="1" thickBot="1">
      <c r="A25" s="183" t="s">
        <v>66</v>
      </c>
      <c r="B25" s="209"/>
      <c r="C25" s="92" t="s">
        <v>57</v>
      </c>
      <c r="D25" s="365">
        <v>36034</v>
      </c>
      <c r="E25" s="365">
        <v>2848</v>
      </c>
      <c r="F25" s="396">
        <f>D25+E25</f>
        <v>38882</v>
      </c>
    </row>
    <row r="26" spans="1:6" s="85" customFormat="1" ht="12" customHeight="1" thickBot="1">
      <c r="A26" s="178" t="s">
        <v>67</v>
      </c>
      <c r="B26" s="133"/>
      <c r="C26" s="92" t="s">
        <v>52</v>
      </c>
      <c r="D26" s="329">
        <f>+D8+D17+D22+D25</f>
        <v>39262</v>
      </c>
      <c r="E26" s="329">
        <f>+E8+E17+E22+E25</f>
        <v>2848</v>
      </c>
      <c r="F26" s="397">
        <f>+F8+F17+F22+F25</f>
        <v>42110</v>
      </c>
    </row>
    <row r="27" spans="1:6" s="86" customFormat="1" ht="12" customHeight="1" thickBot="1">
      <c r="A27" s="410" t="s">
        <v>68</v>
      </c>
      <c r="B27" s="419"/>
      <c r="C27" s="412" t="s">
        <v>55</v>
      </c>
      <c r="D27" s="329">
        <f>+D28+D29</f>
        <v>1360</v>
      </c>
      <c r="E27" s="329">
        <f>+E28+E29</f>
        <v>0</v>
      </c>
      <c r="F27" s="334">
        <f>+F28+F29</f>
        <v>1360</v>
      </c>
    </row>
    <row r="28" spans="1:6" s="86" customFormat="1" ht="15" customHeight="1">
      <c r="A28" s="213"/>
      <c r="B28" s="131" t="s">
        <v>134</v>
      </c>
      <c r="C28" s="105" t="s">
        <v>449</v>
      </c>
      <c r="D28" s="510">
        <v>1360</v>
      </c>
      <c r="E28" s="510"/>
      <c r="F28" s="521">
        <v>1360</v>
      </c>
    </row>
    <row r="29" spans="1:6" s="86" customFormat="1" ht="15" customHeight="1" thickBot="1">
      <c r="A29" s="420"/>
      <c r="B29" s="132" t="s">
        <v>135</v>
      </c>
      <c r="C29" s="411" t="s">
        <v>43</v>
      </c>
      <c r="D29" s="74"/>
      <c r="E29" s="74"/>
      <c r="F29" s="523"/>
    </row>
    <row r="30" spans="1:6" ht="13.5" thickBot="1">
      <c r="A30" s="223" t="s">
        <v>69</v>
      </c>
      <c r="B30" s="408"/>
      <c r="C30" s="409" t="s">
        <v>56</v>
      </c>
      <c r="D30" s="365"/>
      <c r="E30" s="92"/>
      <c r="F30" s="396"/>
    </row>
    <row r="31" spans="1:6" s="69" customFormat="1" ht="16.5" customHeight="1" thickBot="1">
      <c r="A31" s="223" t="s">
        <v>70</v>
      </c>
      <c r="B31" s="224"/>
      <c r="C31" s="225" t="s">
        <v>53</v>
      </c>
      <c r="D31" s="513">
        <f>+D26+D27+D30</f>
        <v>40622</v>
      </c>
      <c r="E31" s="513">
        <f>+E26+E27+E30</f>
        <v>2848</v>
      </c>
      <c r="F31" s="400">
        <f>+F26+F27+F30</f>
        <v>43470</v>
      </c>
    </row>
    <row r="32" spans="1:6" s="87" customFormat="1" ht="12" customHeight="1">
      <c r="A32" s="226"/>
      <c r="B32" s="226"/>
      <c r="C32" s="227"/>
      <c r="D32" s="227"/>
      <c r="E32" s="227"/>
      <c r="F32" s="398"/>
    </row>
    <row r="33" spans="1:6" ht="12" customHeight="1" thickBot="1">
      <c r="A33" s="228"/>
      <c r="B33" s="229"/>
      <c r="C33" s="229"/>
      <c r="D33" s="229"/>
      <c r="E33" s="229"/>
      <c r="F33" s="399"/>
    </row>
    <row r="34" spans="1:6" ht="12" customHeight="1" thickBot="1">
      <c r="A34" s="230"/>
      <c r="B34" s="231"/>
      <c r="C34" s="232" t="s">
        <v>106</v>
      </c>
      <c r="D34" s="232"/>
      <c r="E34" s="232"/>
      <c r="F34" s="400"/>
    </row>
    <row r="35" spans="1:6" ht="12" customHeight="1" thickBot="1">
      <c r="A35" s="183" t="s">
        <v>63</v>
      </c>
      <c r="B35" s="23"/>
      <c r="C35" s="92" t="s">
        <v>34</v>
      </c>
      <c r="D35" s="329">
        <f>SUM(D36:D40)</f>
        <v>40622</v>
      </c>
      <c r="E35" s="329">
        <f>SUM(E36:E40)</f>
        <v>2848</v>
      </c>
      <c r="F35" s="334">
        <f>SUM(F36:F40)</f>
        <v>43470</v>
      </c>
    </row>
    <row r="36" spans="1:6" ht="12" customHeight="1">
      <c r="A36" s="233"/>
      <c r="B36" s="130" t="s">
        <v>147</v>
      </c>
      <c r="C36" s="10" t="s">
        <v>94</v>
      </c>
      <c r="D36" s="515">
        <v>23572</v>
      </c>
      <c r="E36" s="515">
        <v>2264</v>
      </c>
      <c r="F36" s="71">
        <f>D36+E36</f>
        <v>25836</v>
      </c>
    </row>
    <row r="37" spans="1:6" ht="12" customHeight="1">
      <c r="A37" s="234"/>
      <c r="B37" s="113" t="s">
        <v>148</v>
      </c>
      <c r="C37" s="8" t="s">
        <v>252</v>
      </c>
      <c r="D37" s="72">
        <v>6241</v>
      </c>
      <c r="E37" s="72">
        <v>589</v>
      </c>
      <c r="F37" s="73">
        <f>D37+E37</f>
        <v>6830</v>
      </c>
    </row>
    <row r="38" spans="1:6" ht="12" customHeight="1">
      <c r="A38" s="234"/>
      <c r="B38" s="113" t="s">
        <v>149</v>
      </c>
      <c r="C38" s="8" t="s">
        <v>178</v>
      </c>
      <c r="D38" s="72">
        <v>10809</v>
      </c>
      <c r="E38" s="72">
        <v>-5</v>
      </c>
      <c r="F38" s="73">
        <f>D38+E38</f>
        <v>10804</v>
      </c>
    </row>
    <row r="39" spans="1:6" s="87" customFormat="1" ht="12" customHeight="1">
      <c r="A39" s="234"/>
      <c r="B39" s="113" t="s">
        <v>150</v>
      </c>
      <c r="C39" s="8" t="s">
        <v>253</v>
      </c>
      <c r="D39" s="72"/>
      <c r="E39" s="501"/>
      <c r="F39" s="73"/>
    </row>
    <row r="40" spans="1:6" ht="12" customHeight="1" thickBot="1">
      <c r="A40" s="234"/>
      <c r="B40" s="113" t="s">
        <v>158</v>
      </c>
      <c r="C40" s="8" t="s">
        <v>254</v>
      </c>
      <c r="D40" s="72"/>
      <c r="E40" s="501"/>
      <c r="F40" s="73"/>
    </row>
    <row r="41" spans="1:6" ht="12" customHeight="1" thickBot="1">
      <c r="A41" s="183" t="s">
        <v>64</v>
      </c>
      <c r="B41" s="23"/>
      <c r="C41" s="92" t="s">
        <v>50</v>
      </c>
      <c r="D41" s="329">
        <f>SUM(D42:D45)</f>
        <v>0</v>
      </c>
      <c r="E41" s="497"/>
      <c r="F41" s="334">
        <f>SUM(F42:F45)</f>
        <v>0</v>
      </c>
    </row>
    <row r="42" spans="1:6" ht="12" customHeight="1">
      <c r="A42" s="233"/>
      <c r="B42" s="130" t="s">
        <v>153</v>
      </c>
      <c r="C42" s="10" t="s">
        <v>373</v>
      </c>
      <c r="D42" s="515"/>
      <c r="E42" s="502"/>
      <c r="F42" s="71"/>
    </row>
    <row r="43" spans="1:6" ht="12" customHeight="1">
      <c r="A43" s="234"/>
      <c r="B43" s="113" t="s">
        <v>154</v>
      </c>
      <c r="C43" s="8" t="s">
        <v>256</v>
      </c>
      <c r="D43" s="72"/>
      <c r="E43" s="501"/>
      <c r="F43" s="73"/>
    </row>
    <row r="44" spans="1:6" ht="15" customHeight="1">
      <c r="A44" s="234"/>
      <c r="B44" s="113" t="s">
        <v>157</v>
      </c>
      <c r="C44" s="8" t="s">
        <v>107</v>
      </c>
      <c r="D44" s="72"/>
      <c r="E44" s="501"/>
      <c r="F44" s="73"/>
    </row>
    <row r="45" spans="1:6" ht="13.5" thickBot="1">
      <c r="A45" s="234"/>
      <c r="B45" s="113" t="s">
        <v>165</v>
      </c>
      <c r="C45" s="8" t="s">
        <v>47</v>
      </c>
      <c r="D45" s="72"/>
      <c r="E45" s="501"/>
      <c r="F45" s="73"/>
    </row>
    <row r="46" spans="1:6" ht="15" customHeight="1" thickBot="1">
      <c r="A46" s="183" t="s">
        <v>65</v>
      </c>
      <c r="B46" s="23"/>
      <c r="C46" s="23" t="s">
        <v>48</v>
      </c>
      <c r="D46" s="365"/>
      <c r="E46" s="514"/>
      <c r="F46" s="364"/>
    </row>
    <row r="47" spans="1:6" ht="14.25" customHeight="1" thickBot="1">
      <c r="A47" s="223" t="s">
        <v>66</v>
      </c>
      <c r="B47" s="408"/>
      <c r="C47" s="409" t="s">
        <v>51</v>
      </c>
      <c r="D47" s="516"/>
      <c r="E47" s="497"/>
      <c r="F47" s="396"/>
    </row>
    <row r="48" spans="1:6" ht="13.5" thickBot="1">
      <c r="A48" s="183" t="s">
        <v>67</v>
      </c>
      <c r="B48" s="220"/>
      <c r="C48" s="236" t="s">
        <v>49</v>
      </c>
      <c r="D48" s="513">
        <f>+D35+D41+D46+D47</f>
        <v>40622</v>
      </c>
      <c r="E48" s="513">
        <f>+E35+E41+E46+E47</f>
        <v>2848</v>
      </c>
      <c r="F48" s="405">
        <f>+F35+F41+F46+F47</f>
        <v>43470</v>
      </c>
    </row>
    <row r="49" spans="1:6" ht="13.5" thickBot="1">
      <c r="A49" s="237"/>
      <c r="B49" s="238"/>
      <c r="C49" s="238"/>
      <c r="D49" s="518"/>
      <c r="E49" s="238"/>
      <c r="F49" s="406"/>
    </row>
    <row r="50" spans="1:6" ht="13.5" thickBot="1">
      <c r="A50" s="239" t="s">
        <v>298</v>
      </c>
      <c r="B50" s="240"/>
      <c r="C50" s="241"/>
      <c r="D50" s="517">
        <v>13</v>
      </c>
      <c r="E50" s="498">
        <v>-1</v>
      </c>
      <c r="F50" s="90">
        <v>12</v>
      </c>
    </row>
    <row r="51" spans="1:6" ht="13.5" thickBot="1">
      <c r="A51" s="239" t="s">
        <v>299</v>
      </c>
      <c r="B51" s="240"/>
      <c r="C51" s="241"/>
      <c r="D51" s="517">
        <v>0</v>
      </c>
      <c r="E51" s="498">
        <v>0</v>
      </c>
      <c r="F51" s="90">
        <v>0</v>
      </c>
    </row>
  </sheetData>
  <sheetProtection formatCells="0"/>
  <mergeCells count="3">
    <mergeCell ref="A2:B2"/>
    <mergeCell ref="A5:B5"/>
    <mergeCell ref="A1:B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26"/>
  <sheetViews>
    <sheetView tabSelected="1" view="pageLayout" workbookViewId="0" topLeftCell="A1">
      <selection activeCell="B18" sqref="B18"/>
    </sheetView>
  </sheetViews>
  <sheetFormatPr defaultColWidth="9.00390625" defaultRowHeight="12.75"/>
  <cols>
    <col min="1" max="1" width="5.50390625" style="44" customWidth="1"/>
    <col min="2" max="2" width="33.125" style="44" customWidth="1"/>
    <col min="3" max="3" width="12.375" style="44" customWidth="1"/>
    <col min="4" max="4" width="11.50390625" style="44" customWidth="1"/>
    <col min="5" max="5" width="11.375" style="44" customWidth="1"/>
    <col min="6" max="6" width="11.00390625" style="44" customWidth="1"/>
    <col min="7" max="7" width="14.375" style="44" customWidth="1"/>
    <col min="8" max="16384" width="9.375" style="44" customWidth="1"/>
  </cols>
  <sheetData>
    <row r="1" spans="1:7" ht="43.5" customHeight="1">
      <c r="A1" s="668" t="s">
        <v>58</v>
      </c>
      <c r="B1" s="668"/>
      <c r="C1" s="668"/>
      <c r="D1" s="668"/>
      <c r="E1" s="668"/>
      <c r="F1" s="668"/>
      <c r="G1" s="668"/>
    </row>
    <row r="3" spans="1:7" s="137" customFormat="1" ht="27" customHeight="1">
      <c r="A3" s="135" t="s">
        <v>306</v>
      </c>
      <c r="B3" s="136"/>
      <c r="C3" s="667" t="s">
        <v>307</v>
      </c>
      <c r="D3" s="667"/>
      <c r="E3" s="667"/>
      <c r="F3" s="667"/>
      <c r="G3" s="667"/>
    </row>
    <row r="4" spans="1:7" s="137" customFormat="1" ht="15.75">
      <c r="A4" s="136"/>
      <c r="B4" s="136"/>
      <c r="C4" s="136"/>
      <c r="D4" s="136"/>
      <c r="E4" s="136"/>
      <c r="F4" s="136"/>
      <c r="G4" s="136"/>
    </row>
    <row r="5" spans="1:7" s="137" customFormat="1" ht="24.75" customHeight="1">
      <c r="A5" s="135" t="s">
        <v>308</v>
      </c>
      <c r="B5" s="136"/>
      <c r="C5" s="667" t="s">
        <v>307</v>
      </c>
      <c r="D5" s="667"/>
      <c r="E5" s="667"/>
      <c r="F5" s="667"/>
      <c r="G5" s="136"/>
    </row>
    <row r="6" spans="1:7" s="138" customFormat="1" ht="12.75">
      <c r="A6" s="184"/>
      <c r="B6" s="184"/>
      <c r="C6" s="184"/>
      <c r="D6" s="184"/>
      <c r="E6" s="184"/>
      <c r="F6" s="184"/>
      <c r="G6" s="184"/>
    </row>
    <row r="7" spans="1:7" s="139" customFormat="1" ht="15" customHeight="1">
      <c r="A7" s="265" t="s">
        <v>309</v>
      </c>
      <c r="B7" s="264"/>
      <c r="C7" s="264"/>
      <c r="D7" s="250"/>
      <c r="E7" s="250"/>
      <c r="F7" s="250"/>
      <c r="G7" s="250"/>
    </row>
    <row r="8" spans="1:7" s="139" customFormat="1" ht="15" customHeight="1" thickBot="1">
      <c r="A8" s="265" t="s">
        <v>310</v>
      </c>
      <c r="B8" s="250"/>
      <c r="C8" s="250"/>
      <c r="D8" s="250"/>
      <c r="E8" s="250"/>
      <c r="F8" s="250"/>
      <c r="G8" s="250"/>
    </row>
    <row r="9" spans="1:7" s="70" customFormat="1" ht="42" customHeight="1" thickBot="1">
      <c r="A9" s="175" t="s">
        <v>61</v>
      </c>
      <c r="B9" s="176" t="s">
        <v>311</v>
      </c>
      <c r="C9" s="176" t="s">
        <v>312</v>
      </c>
      <c r="D9" s="176" t="s">
        <v>313</v>
      </c>
      <c r="E9" s="176" t="s">
        <v>314</v>
      </c>
      <c r="F9" s="176" t="s">
        <v>315</v>
      </c>
      <c r="G9" s="177" t="s">
        <v>97</v>
      </c>
    </row>
    <row r="10" spans="1:7" ht="24" customHeight="1">
      <c r="A10" s="251" t="s">
        <v>63</v>
      </c>
      <c r="B10" s="181" t="s">
        <v>316</v>
      </c>
      <c r="C10" s="140"/>
      <c r="D10" s="140"/>
      <c r="E10" s="140"/>
      <c r="F10" s="140"/>
      <c r="G10" s="252">
        <f>SUM(C10:F10)</f>
        <v>0</v>
      </c>
    </row>
    <row r="11" spans="1:7" ht="24" customHeight="1">
      <c r="A11" s="253" t="s">
        <v>64</v>
      </c>
      <c r="B11" s="182" t="s">
        <v>317</v>
      </c>
      <c r="C11" s="141"/>
      <c r="D11" s="141"/>
      <c r="E11" s="141"/>
      <c r="F11" s="141"/>
      <c r="G11" s="254">
        <f aca="true" t="shared" si="0" ref="G11:G16">SUM(C11:F11)</f>
        <v>0</v>
      </c>
    </row>
    <row r="12" spans="1:7" ht="24" customHeight="1">
      <c r="A12" s="253" t="s">
        <v>65</v>
      </c>
      <c r="B12" s="182" t="s">
        <v>318</v>
      </c>
      <c r="C12" s="141"/>
      <c r="D12" s="141"/>
      <c r="E12" s="141"/>
      <c r="F12" s="141"/>
      <c r="G12" s="254">
        <f t="shared" si="0"/>
        <v>0</v>
      </c>
    </row>
    <row r="13" spans="1:7" ht="24" customHeight="1">
      <c r="A13" s="253" t="s">
        <v>66</v>
      </c>
      <c r="B13" s="182" t="s">
        <v>319</v>
      </c>
      <c r="C13" s="141"/>
      <c r="D13" s="141"/>
      <c r="E13" s="141"/>
      <c r="F13" s="141"/>
      <c r="G13" s="254">
        <f t="shared" si="0"/>
        <v>0</v>
      </c>
    </row>
    <row r="14" spans="1:7" ht="24" customHeight="1">
      <c r="A14" s="253" t="s">
        <v>67</v>
      </c>
      <c r="B14" s="182" t="s">
        <v>320</v>
      </c>
      <c r="C14" s="141"/>
      <c r="D14" s="141"/>
      <c r="E14" s="141"/>
      <c r="F14" s="141"/>
      <c r="G14" s="254">
        <f t="shared" si="0"/>
        <v>0</v>
      </c>
    </row>
    <row r="15" spans="1:7" ht="24" customHeight="1" thickBot="1">
      <c r="A15" s="255" t="s">
        <v>68</v>
      </c>
      <c r="B15" s="256" t="s">
        <v>321</v>
      </c>
      <c r="C15" s="142"/>
      <c r="D15" s="142"/>
      <c r="E15" s="142"/>
      <c r="F15" s="142"/>
      <c r="G15" s="257">
        <f t="shared" si="0"/>
        <v>0</v>
      </c>
    </row>
    <row r="16" spans="1:7" s="143" customFormat="1" ht="24" customHeight="1" thickBot="1">
      <c r="A16" s="258" t="s">
        <v>69</v>
      </c>
      <c r="B16" s="259" t="s">
        <v>97</v>
      </c>
      <c r="C16" s="260">
        <f>SUM(C10:C15)</f>
        <v>0</v>
      </c>
      <c r="D16" s="260">
        <f>SUM(D10:D15)</f>
        <v>0</v>
      </c>
      <c r="E16" s="260">
        <f>SUM(E10:E15)</f>
        <v>0</v>
      </c>
      <c r="F16" s="260">
        <f>SUM(F10:F15)</f>
        <v>0</v>
      </c>
      <c r="G16" s="261">
        <f t="shared" si="0"/>
        <v>0</v>
      </c>
    </row>
    <row r="17" spans="1:7" s="138" customFormat="1" ht="12.75">
      <c r="A17" s="184"/>
      <c r="B17" s="184"/>
      <c r="C17" s="184"/>
      <c r="D17" s="184"/>
      <c r="E17" s="184"/>
      <c r="F17" s="184"/>
      <c r="G17" s="184"/>
    </row>
    <row r="18" spans="1:7" s="138" customFormat="1" ht="12.75">
      <c r="A18" s="184"/>
      <c r="B18" s="184"/>
      <c r="C18" s="184"/>
      <c r="D18" s="184"/>
      <c r="E18" s="184"/>
      <c r="F18" s="184"/>
      <c r="G18" s="184"/>
    </row>
    <row r="19" spans="1:7" s="138" customFormat="1" ht="12.75">
      <c r="A19" s="184"/>
      <c r="B19" s="184"/>
      <c r="C19" s="184"/>
      <c r="D19" s="184"/>
      <c r="E19" s="184"/>
      <c r="F19" s="184"/>
      <c r="G19" s="184"/>
    </row>
    <row r="20" spans="1:7" s="138" customFormat="1" ht="15.75">
      <c r="A20" s="137" t="s">
        <v>495</v>
      </c>
      <c r="B20" s="184"/>
      <c r="C20" s="184"/>
      <c r="D20" s="184"/>
      <c r="E20" s="184"/>
      <c r="F20" s="184"/>
      <c r="G20" s="184"/>
    </row>
    <row r="21" spans="1:7" s="138" customFormat="1" ht="12.75">
      <c r="A21" s="184"/>
      <c r="B21" s="184"/>
      <c r="C21" s="184"/>
      <c r="D21" s="184"/>
      <c r="E21" s="184"/>
      <c r="F21" s="184"/>
      <c r="G21" s="184"/>
    </row>
    <row r="22" spans="1:7" ht="12.75">
      <c r="A22" s="184"/>
      <c r="B22" s="184"/>
      <c r="C22" s="184"/>
      <c r="D22" s="184"/>
      <c r="E22" s="184"/>
      <c r="F22" s="184"/>
      <c r="G22" s="184"/>
    </row>
    <row r="23" spans="1:7" ht="12.75">
      <c r="A23" s="184"/>
      <c r="B23" s="184"/>
      <c r="C23" s="138"/>
      <c r="D23" s="138"/>
      <c r="E23" s="138"/>
      <c r="F23" s="138"/>
      <c r="G23" s="184"/>
    </row>
    <row r="24" spans="1:7" ht="13.5">
      <c r="A24" s="184"/>
      <c r="B24" s="184"/>
      <c r="C24" s="262"/>
      <c r="D24" s="263" t="s">
        <v>322</v>
      </c>
      <c r="E24" s="263"/>
      <c r="F24" s="262"/>
      <c r="G24" s="184"/>
    </row>
    <row r="25" spans="3:6" ht="13.5">
      <c r="C25" s="144"/>
      <c r="D25" s="145"/>
      <c r="E25" s="145"/>
      <c r="F25" s="144"/>
    </row>
    <row r="26" spans="3:6" ht="13.5">
      <c r="C26" s="144"/>
      <c r="D26" s="145"/>
      <c r="E26" s="145"/>
      <c r="F26" s="144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12. melléklet a ……/2013. (….) önkormányzati rendelethez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7"/>
  <sheetViews>
    <sheetView view="pageLayout" zoomScaleNormal="120" zoomScaleSheetLayoutView="130" workbookViewId="0" topLeftCell="A47">
      <selection activeCell="D55" sqref="D55"/>
    </sheetView>
  </sheetViews>
  <sheetFormatPr defaultColWidth="9.00390625" defaultRowHeight="12.75"/>
  <cols>
    <col min="1" max="1" width="9.00390625" style="442" customWidth="1"/>
    <col min="2" max="2" width="69.625" style="442" customWidth="1"/>
    <col min="3" max="3" width="16.00390625" style="443" customWidth="1"/>
    <col min="4" max="4" width="10.875" style="36" customWidth="1"/>
    <col min="5" max="5" width="12.375" style="36" customWidth="1"/>
    <col min="6" max="16384" width="9.375" style="36" customWidth="1"/>
  </cols>
  <sheetData>
    <row r="1" spans="1:3" ht="15.75" customHeight="1">
      <c r="A1" s="613" t="s">
        <v>60</v>
      </c>
      <c r="B1" s="613"/>
      <c r="C1" s="613"/>
    </row>
    <row r="2" spans="1:3" ht="15.75" customHeight="1" thickBot="1">
      <c r="A2" s="615" t="s">
        <v>195</v>
      </c>
      <c r="B2" s="615"/>
      <c r="C2" s="317" t="s">
        <v>393</v>
      </c>
    </row>
    <row r="3" spans="1:5" ht="37.5" customHeight="1" thickBot="1">
      <c r="A3" s="27" t="s">
        <v>124</v>
      </c>
      <c r="B3" s="28" t="s">
        <v>62</v>
      </c>
      <c r="C3" s="28" t="s">
        <v>526</v>
      </c>
      <c r="D3" s="28" t="s">
        <v>523</v>
      </c>
      <c r="E3" s="37" t="s">
        <v>527</v>
      </c>
    </row>
    <row r="4" spans="1:5" s="38" customFormat="1" ht="12" customHeight="1" thickBot="1">
      <c r="A4" s="33">
        <v>1</v>
      </c>
      <c r="B4" s="34">
        <v>2</v>
      </c>
      <c r="C4" s="34">
        <v>3</v>
      </c>
      <c r="D4" s="34">
        <v>4</v>
      </c>
      <c r="E4" s="35">
        <v>5</v>
      </c>
    </row>
    <row r="5" spans="1:5" s="1" customFormat="1" ht="12" customHeight="1" thickBot="1">
      <c r="A5" s="24" t="s">
        <v>63</v>
      </c>
      <c r="B5" s="23" t="s">
        <v>211</v>
      </c>
      <c r="C5" s="461">
        <f>+C6+C11+C20</f>
        <v>38113</v>
      </c>
      <c r="D5" s="461">
        <f>+D6+D11+D20</f>
        <v>1270</v>
      </c>
      <c r="E5" s="295">
        <f>+E6+E11+E20</f>
        <v>39383</v>
      </c>
    </row>
    <row r="6" spans="1:5" s="1" customFormat="1" ht="12" customHeight="1" thickBot="1">
      <c r="A6" s="22" t="s">
        <v>64</v>
      </c>
      <c r="B6" s="274" t="s">
        <v>470</v>
      </c>
      <c r="C6" s="462">
        <f>+C7+C8+C9+C10</f>
        <v>10355</v>
      </c>
      <c r="D6" s="462">
        <f>+D7+D8+D9+D10</f>
        <v>0</v>
      </c>
      <c r="E6" s="296">
        <f>+E7+E8+E9+E10</f>
        <v>10355</v>
      </c>
    </row>
    <row r="7" spans="1:5" s="1" customFormat="1" ht="12" customHeight="1">
      <c r="A7" s="15" t="s">
        <v>153</v>
      </c>
      <c r="B7" s="424" t="s">
        <v>104</v>
      </c>
      <c r="C7" s="463">
        <v>9490</v>
      </c>
      <c r="D7" s="463"/>
      <c r="E7" s="298">
        <v>9490</v>
      </c>
    </row>
    <row r="8" spans="1:5" s="1" customFormat="1" ht="12" customHeight="1">
      <c r="A8" s="15" t="s">
        <v>154</v>
      </c>
      <c r="B8" s="288" t="s">
        <v>125</v>
      </c>
      <c r="C8" s="463"/>
      <c r="D8" s="463"/>
      <c r="E8" s="298"/>
    </row>
    <row r="9" spans="1:5" s="1" customFormat="1" ht="12" customHeight="1">
      <c r="A9" s="15" t="s">
        <v>155</v>
      </c>
      <c r="B9" s="288" t="s">
        <v>212</v>
      </c>
      <c r="C9" s="463">
        <v>865</v>
      </c>
      <c r="D9" s="463"/>
      <c r="E9" s="298">
        <v>865</v>
      </c>
    </row>
    <row r="10" spans="1:5" s="1" customFormat="1" ht="12" customHeight="1" thickBot="1">
      <c r="A10" s="15" t="s">
        <v>156</v>
      </c>
      <c r="B10" s="425" t="s">
        <v>213</v>
      </c>
      <c r="C10" s="463"/>
      <c r="D10" s="463"/>
      <c r="E10" s="298"/>
    </row>
    <row r="11" spans="1:5" s="1" customFormat="1" ht="12" customHeight="1" thickBot="1">
      <c r="A11" s="22" t="s">
        <v>65</v>
      </c>
      <c r="B11" s="23" t="s">
        <v>214</v>
      </c>
      <c r="C11" s="462">
        <f>+C12+C13+C14+C15+C16+C17+C18+C19</f>
        <v>22960</v>
      </c>
      <c r="D11" s="462">
        <f>+D12+D13+D14+D15+D16+D17+D18+D19</f>
        <v>1270</v>
      </c>
      <c r="E11" s="296">
        <f>+E12+E13+E14+E15+E16+E17+E18+E19</f>
        <v>24230</v>
      </c>
    </row>
    <row r="12" spans="1:5" s="1" customFormat="1" ht="12" customHeight="1">
      <c r="A12" s="19" t="s">
        <v>127</v>
      </c>
      <c r="B12" s="11" t="s">
        <v>219</v>
      </c>
      <c r="C12" s="464">
        <v>80</v>
      </c>
      <c r="D12" s="464"/>
      <c r="E12" s="297">
        <v>80</v>
      </c>
    </row>
    <row r="13" spans="1:5" s="1" customFormat="1" ht="12" customHeight="1">
      <c r="A13" s="15" t="s">
        <v>128</v>
      </c>
      <c r="B13" s="8" t="s">
        <v>220</v>
      </c>
      <c r="C13" s="463">
        <v>337</v>
      </c>
      <c r="D13" s="463">
        <v>150</v>
      </c>
      <c r="E13" s="298">
        <f>C13+D13</f>
        <v>487</v>
      </c>
    </row>
    <row r="14" spans="1:5" s="1" customFormat="1" ht="12" customHeight="1">
      <c r="A14" s="15" t="s">
        <v>129</v>
      </c>
      <c r="B14" s="8" t="s">
        <v>221</v>
      </c>
      <c r="C14" s="463">
        <v>4100</v>
      </c>
      <c r="D14" s="463"/>
      <c r="E14" s="298">
        <v>4100</v>
      </c>
    </row>
    <row r="15" spans="1:5" s="1" customFormat="1" ht="12" customHeight="1">
      <c r="A15" s="15" t="s">
        <v>130</v>
      </c>
      <c r="B15" s="8" t="s">
        <v>222</v>
      </c>
      <c r="C15" s="463">
        <v>13413</v>
      </c>
      <c r="D15" s="463"/>
      <c r="E15" s="298">
        <f>C15+D15</f>
        <v>13413</v>
      </c>
    </row>
    <row r="16" spans="1:5" s="1" customFormat="1" ht="12" customHeight="1">
      <c r="A16" s="14" t="s">
        <v>215</v>
      </c>
      <c r="B16" s="7" t="s">
        <v>223</v>
      </c>
      <c r="C16" s="465"/>
      <c r="D16" s="465"/>
      <c r="E16" s="299"/>
    </row>
    <row r="17" spans="1:5" s="1" customFormat="1" ht="12" customHeight="1">
      <c r="A17" s="15" t="s">
        <v>216</v>
      </c>
      <c r="B17" s="8" t="s">
        <v>332</v>
      </c>
      <c r="C17" s="463">
        <v>4899</v>
      </c>
      <c r="D17" s="463">
        <v>1085</v>
      </c>
      <c r="E17" s="298">
        <f>C17+D17</f>
        <v>5984</v>
      </c>
    </row>
    <row r="18" spans="1:5" s="1" customFormat="1" ht="12" customHeight="1">
      <c r="A18" s="15" t="s">
        <v>217</v>
      </c>
      <c r="B18" s="8" t="s">
        <v>225</v>
      </c>
      <c r="C18" s="463"/>
      <c r="D18" s="463"/>
      <c r="E18" s="298"/>
    </row>
    <row r="19" spans="1:5" s="1" customFormat="1" ht="12" customHeight="1" thickBot="1">
      <c r="A19" s="16" t="s">
        <v>218</v>
      </c>
      <c r="B19" s="9" t="s">
        <v>226</v>
      </c>
      <c r="C19" s="466">
        <v>131</v>
      </c>
      <c r="D19" s="466">
        <v>35</v>
      </c>
      <c r="E19" s="300">
        <v>166</v>
      </c>
    </row>
    <row r="20" spans="1:5" s="1" customFormat="1" ht="12" customHeight="1" thickBot="1">
      <c r="A20" s="22" t="s">
        <v>227</v>
      </c>
      <c r="B20" s="23" t="s">
        <v>333</v>
      </c>
      <c r="C20" s="467">
        <v>4798</v>
      </c>
      <c r="D20" s="467"/>
      <c r="E20" s="301">
        <v>4798</v>
      </c>
    </row>
    <row r="21" spans="1:5" s="1" customFormat="1" ht="12" customHeight="1" thickBot="1">
      <c r="A21" s="22" t="s">
        <v>67</v>
      </c>
      <c r="B21" s="23" t="s">
        <v>229</v>
      </c>
      <c r="C21" s="462">
        <f>+C22+C23+C24+C25+C26+C27+C28+C29</f>
        <v>86206</v>
      </c>
      <c r="D21" s="462">
        <f>+D22+D23+D24+D25+D26+D27+D28+D29</f>
        <v>5814</v>
      </c>
      <c r="E21" s="296">
        <f>+E22+E23+E24+E25+E26+E27+E28+E29</f>
        <v>92020</v>
      </c>
    </row>
    <row r="22" spans="1:5" s="1" customFormat="1" ht="12" customHeight="1">
      <c r="A22" s="17" t="s">
        <v>131</v>
      </c>
      <c r="B22" s="10" t="s">
        <v>235</v>
      </c>
      <c r="C22" s="468">
        <v>65410</v>
      </c>
      <c r="D22" s="468">
        <v>5814</v>
      </c>
      <c r="E22" s="302">
        <f>C22+D22</f>
        <v>71224</v>
      </c>
    </row>
    <row r="23" spans="1:5" s="1" customFormat="1" ht="12" customHeight="1">
      <c r="A23" s="15" t="s">
        <v>132</v>
      </c>
      <c r="B23" s="8" t="s">
        <v>236</v>
      </c>
      <c r="C23" s="463">
        <v>20752</v>
      </c>
      <c r="D23" s="463"/>
      <c r="E23" s="298">
        <v>20752</v>
      </c>
    </row>
    <row r="24" spans="1:5" s="1" customFormat="1" ht="12" customHeight="1">
      <c r="A24" s="15" t="s">
        <v>133</v>
      </c>
      <c r="B24" s="8" t="s">
        <v>237</v>
      </c>
      <c r="C24" s="463">
        <v>44</v>
      </c>
      <c r="D24" s="463"/>
      <c r="E24" s="298">
        <v>44</v>
      </c>
    </row>
    <row r="25" spans="1:5" s="1" customFormat="1" ht="12" customHeight="1">
      <c r="A25" s="18" t="s">
        <v>230</v>
      </c>
      <c r="B25" s="8" t="s">
        <v>136</v>
      </c>
      <c r="C25" s="469"/>
      <c r="D25" s="469"/>
      <c r="E25" s="303"/>
    </row>
    <row r="26" spans="1:5" s="1" customFormat="1" ht="12" customHeight="1">
      <c r="A26" s="18" t="s">
        <v>231</v>
      </c>
      <c r="B26" s="8" t="s">
        <v>238</v>
      </c>
      <c r="C26" s="469"/>
      <c r="D26" s="469"/>
      <c r="E26" s="303"/>
    </row>
    <row r="27" spans="1:5" s="1" customFormat="1" ht="12" customHeight="1">
      <c r="A27" s="15" t="s">
        <v>232</v>
      </c>
      <c r="B27" s="8" t="s">
        <v>239</v>
      </c>
      <c r="C27" s="463"/>
      <c r="D27" s="463"/>
      <c r="E27" s="298"/>
    </row>
    <row r="28" spans="1:5" s="1" customFormat="1" ht="12" customHeight="1">
      <c r="A28" s="15" t="s">
        <v>233</v>
      </c>
      <c r="B28" s="8" t="s">
        <v>334</v>
      </c>
      <c r="C28" s="470"/>
      <c r="D28" s="470"/>
      <c r="E28" s="304"/>
    </row>
    <row r="29" spans="1:5" s="1" customFormat="1" ht="12" customHeight="1" thickBot="1">
      <c r="A29" s="15" t="s">
        <v>234</v>
      </c>
      <c r="B29" s="13" t="s">
        <v>241</v>
      </c>
      <c r="C29" s="470"/>
      <c r="D29" s="470"/>
      <c r="E29" s="304"/>
    </row>
    <row r="30" spans="1:5" s="1" customFormat="1" ht="12" customHeight="1" thickBot="1">
      <c r="A30" s="267" t="s">
        <v>68</v>
      </c>
      <c r="B30" s="23" t="s">
        <v>471</v>
      </c>
      <c r="C30" s="462">
        <f>+C31+C37</f>
        <v>29531</v>
      </c>
      <c r="D30" s="462">
        <f>+D31+D37</f>
        <v>50210</v>
      </c>
      <c r="E30" s="296">
        <f>+E31+E37</f>
        <v>79741</v>
      </c>
    </row>
    <row r="31" spans="1:5" s="1" customFormat="1" ht="12" customHeight="1">
      <c r="A31" s="268" t="s">
        <v>134</v>
      </c>
      <c r="B31" s="426" t="s">
        <v>472</v>
      </c>
      <c r="C31" s="471">
        <f>+C32+C33+C34+C35+C36</f>
        <v>29531</v>
      </c>
      <c r="D31" s="471">
        <f>+D32+D33+D34+D35+D36</f>
        <v>783</v>
      </c>
      <c r="E31" s="308">
        <f>+E32+E33+E34+E35+E36</f>
        <v>30314</v>
      </c>
    </row>
    <row r="32" spans="1:5" s="1" customFormat="1" ht="12" customHeight="1">
      <c r="A32" s="269" t="s">
        <v>137</v>
      </c>
      <c r="B32" s="275" t="s">
        <v>335</v>
      </c>
      <c r="C32" s="470">
        <v>6386</v>
      </c>
      <c r="D32" s="470"/>
      <c r="E32" s="304">
        <v>6386</v>
      </c>
    </row>
    <row r="33" spans="1:5" s="1" customFormat="1" ht="12" customHeight="1">
      <c r="A33" s="269" t="s">
        <v>138</v>
      </c>
      <c r="B33" s="275" t="s">
        <v>336</v>
      </c>
      <c r="C33" s="470">
        <v>7514</v>
      </c>
      <c r="D33" s="470"/>
      <c r="E33" s="304">
        <v>7514</v>
      </c>
    </row>
    <row r="34" spans="1:5" s="1" customFormat="1" ht="12" customHeight="1">
      <c r="A34" s="269" t="s">
        <v>139</v>
      </c>
      <c r="B34" s="275" t="s">
        <v>337</v>
      </c>
      <c r="C34" s="470"/>
      <c r="D34" s="470"/>
      <c r="E34" s="304"/>
    </row>
    <row r="35" spans="1:5" s="1" customFormat="1" ht="12" customHeight="1">
      <c r="A35" s="269" t="s">
        <v>140</v>
      </c>
      <c r="B35" s="275" t="s">
        <v>338</v>
      </c>
      <c r="C35" s="470"/>
      <c r="D35" s="470"/>
      <c r="E35" s="304"/>
    </row>
    <row r="36" spans="1:5" s="1" customFormat="1" ht="12" customHeight="1">
      <c r="A36" s="269" t="s">
        <v>242</v>
      </c>
      <c r="B36" s="275" t="s">
        <v>473</v>
      </c>
      <c r="C36" s="470">
        <v>15631</v>
      </c>
      <c r="D36" s="470">
        <v>783</v>
      </c>
      <c r="E36" s="304">
        <f>C36+D36</f>
        <v>16414</v>
      </c>
    </row>
    <row r="37" spans="1:5" s="1" customFormat="1" ht="12" customHeight="1">
      <c r="A37" s="269" t="s">
        <v>135</v>
      </c>
      <c r="B37" s="276" t="s">
        <v>474</v>
      </c>
      <c r="C37" s="472">
        <f>+C38+C39+C40+C41+C42</f>
        <v>0</v>
      </c>
      <c r="D37" s="472">
        <f>+D38+D39+D40+D41+D42</f>
        <v>49427</v>
      </c>
      <c r="E37" s="309">
        <f>+E38+E39+E40+E41+E42</f>
        <v>49427</v>
      </c>
    </row>
    <row r="38" spans="1:5" s="1" customFormat="1" ht="12" customHeight="1">
      <c r="A38" s="269" t="s">
        <v>143</v>
      </c>
      <c r="B38" s="275" t="s">
        <v>335</v>
      </c>
      <c r="C38" s="470"/>
      <c r="D38" s="470"/>
      <c r="E38" s="304"/>
    </row>
    <row r="39" spans="1:5" s="1" customFormat="1" ht="12" customHeight="1">
      <c r="A39" s="269" t="s">
        <v>144</v>
      </c>
      <c r="B39" s="275" t="s">
        <v>336</v>
      </c>
      <c r="C39" s="470"/>
      <c r="D39" s="470"/>
      <c r="E39" s="304"/>
    </row>
    <row r="40" spans="1:5" s="1" customFormat="1" ht="12" customHeight="1">
      <c r="A40" s="269" t="s">
        <v>145</v>
      </c>
      <c r="B40" s="275" t="s">
        <v>337</v>
      </c>
      <c r="C40" s="470"/>
      <c r="D40" s="470"/>
      <c r="E40" s="304"/>
    </row>
    <row r="41" spans="1:5" s="1" customFormat="1" ht="12" customHeight="1">
      <c r="A41" s="269" t="s">
        <v>146</v>
      </c>
      <c r="B41" s="277" t="s">
        <v>338</v>
      </c>
      <c r="C41" s="470"/>
      <c r="D41" s="470"/>
      <c r="E41" s="304"/>
    </row>
    <row r="42" spans="1:5" s="1" customFormat="1" ht="12" customHeight="1" thickBot="1">
      <c r="A42" s="270" t="s">
        <v>243</v>
      </c>
      <c r="B42" s="278" t="s">
        <v>475</v>
      </c>
      <c r="C42" s="473"/>
      <c r="D42" s="473">
        <v>49427</v>
      </c>
      <c r="E42" s="474">
        <v>49427</v>
      </c>
    </row>
    <row r="43" spans="1:5" s="1" customFormat="1" ht="12" customHeight="1" thickBot="1">
      <c r="A43" s="22" t="s">
        <v>244</v>
      </c>
      <c r="B43" s="427" t="s">
        <v>339</v>
      </c>
      <c r="C43" s="462">
        <f>+C44+C45</f>
        <v>42</v>
      </c>
      <c r="D43" s="462">
        <f>+D44+D45</f>
        <v>295</v>
      </c>
      <c r="E43" s="296">
        <f>+E44+E45</f>
        <v>337</v>
      </c>
    </row>
    <row r="44" spans="1:5" s="1" customFormat="1" ht="12" customHeight="1">
      <c r="A44" s="17" t="s">
        <v>141</v>
      </c>
      <c r="B44" s="288" t="s">
        <v>340</v>
      </c>
      <c r="C44" s="468">
        <v>42</v>
      </c>
      <c r="D44" s="468">
        <v>295</v>
      </c>
      <c r="E44" s="302">
        <f>C44+D44</f>
        <v>337</v>
      </c>
    </row>
    <row r="45" spans="1:5" s="1" customFormat="1" ht="12" customHeight="1" thickBot="1">
      <c r="A45" s="14" t="s">
        <v>142</v>
      </c>
      <c r="B45" s="283" t="s">
        <v>344</v>
      </c>
      <c r="C45" s="465"/>
      <c r="D45" s="465"/>
      <c r="E45" s="299"/>
    </row>
    <row r="46" spans="1:5" s="1" customFormat="1" ht="12" customHeight="1" thickBot="1">
      <c r="A46" s="22" t="s">
        <v>70</v>
      </c>
      <c r="B46" s="427" t="s">
        <v>343</v>
      </c>
      <c r="C46" s="462">
        <f>+C47+C48+C49</f>
        <v>100</v>
      </c>
      <c r="D46" s="462">
        <f>+D47+D48+D49</f>
        <v>0</v>
      </c>
      <c r="E46" s="296">
        <f>+E47+E48+E49</f>
        <v>100</v>
      </c>
    </row>
    <row r="47" spans="1:5" s="1" customFormat="1" ht="12" customHeight="1">
      <c r="A47" s="17" t="s">
        <v>247</v>
      </c>
      <c r="B47" s="288" t="s">
        <v>245</v>
      </c>
      <c r="C47" s="475"/>
      <c r="D47" s="475"/>
      <c r="E47" s="476"/>
    </row>
    <row r="48" spans="1:5" s="1" customFormat="1" ht="12" customHeight="1">
      <c r="A48" s="15" t="s">
        <v>248</v>
      </c>
      <c r="B48" s="275" t="s">
        <v>246</v>
      </c>
      <c r="C48" s="470">
        <v>100</v>
      </c>
      <c r="D48" s="470"/>
      <c r="E48" s="304">
        <v>100</v>
      </c>
    </row>
    <row r="49" spans="1:5" s="1" customFormat="1" ht="12" customHeight="1" thickBot="1">
      <c r="A49" s="14" t="s">
        <v>402</v>
      </c>
      <c r="B49" s="283" t="s">
        <v>341</v>
      </c>
      <c r="C49" s="477"/>
      <c r="D49" s="477"/>
      <c r="E49" s="478"/>
    </row>
    <row r="50" spans="1:5" s="1" customFormat="1" ht="17.25" customHeight="1" thickBot="1">
      <c r="A50" s="22" t="s">
        <v>249</v>
      </c>
      <c r="B50" s="428" t="s">
        <v>342</v>
      </c>
      <c r="C50" s="479"/>
      <c r="D50" s="479"/>
      <c r="E50" s="305"/>
    </row>
    <row r="51" spans="1:5" s="1" customFormat="1" ht="12" customHeight="1" thickBot="1">
      <c r="A51" s="22" t="s">
        <v>72</v>
      </c>
      <c r="B51" s="26" t="s">
        <v>250</v>
      </c>
      <c r="C51" s="480">
        <f>+C6+C11+C20+C21+C30+C43+C46+C50</f>
        <v>153992</v>
      </c>
      <c r="D51" s="480">
        <f>+D6+D11+D20+D21+D30+D43+D46+D50</f>
        <v>57589</v>
      </c>
      <c r="E51" s="306">
        <f>+E6+E11+E20+E21+E30+E43+E46+E50</f>
        <v>211581</v>
      </c>
    </row>
    <row r="52" spans="1:5" s="1" customFormat="1" ht="12" customHeight="1" thickBot="1">
      <c r="A52" s="279" t="s">
        <v>73</v>
      </c>
      <c r="B52" s="274" t="s">
        <v>345</v>
      </c>
      <c r="C52" s="481">
        <f>+C53+C59</f>
        <v>119481</v>
      </c>
      <c r="D52" s="481">
        <f>+D53+D59</f>
        <v>-10</v>
      </c>
      <c r="E52" s="307">
        <f>+E53+E59</f>
        <v>119471</v>
      </c>
    </row>
    <row r="53" spans="1:5" s="1" customFormat="1" ht="12" customHeight="1">
      <c r="A53" s="429" t="s">
        <v>188</v>
      </c>
      <c r="B53" s="426" t="s">
        <v>346</v>
      </c>
      <c r="C53" s="471">
        <f>+C54+C55+C56+C57+C58</f>
        <v>119481</v>
      </c>
      <c r="D53" s="471">
        <f>+D54+D55+D56+D57+D58</f>
        <v>-10</v>
      </c>
      <c r="E53" s="308">
        <f>+E54+E55+E56+E57+E58</f>
        <v>119471</v>
      </c>
    </row>
    <row r="54" spans="1:5" s="1" customFormat="1" ht="12" customHeight="1">
      <c r="A54" s="280" t="s">
        <v>361</v>
      </c>
      <c r="B54" s="275" t="s">
        <v>347</v>
      </c>
      <c r="C54" s="470">
        <v>119481</v>
      </c>
      <c r="D54" s="470">
        <v>-10</v>
      </c>
      <c r="E54" s="304">
        <f>C54+D54</f>
        <v>119471</v>
      </c>
    </row>
    <row r="55" spans="1:5" s="1" customFormat="1" ht="12" customHeight="1">
      <c r="A55" s="280" t="s">
        <v>362</v>
      </c>
      <c r="B55" s="275" t="s">
        <v>348</v>
      </c>
      <c r="C55" s="470"/>
      <c r="D55" s="470"/>
      <c r="E55" s="304"/>
    </row>
    <row r="56" spans="1:5" s="1" customFormat="1" ht="12" customHeight="1">
      <c r="A56" s="280" t="s">
        <v>363</v>
      </c>
      <c r="B56" s="275" t="s">
        <v>349</v>
      </c>
      <c r="C56" s="470"/>
      <c r="D56" s="470"/>
      <c r="E56" s="304"/>
    </row>
    <row r="57" spans="1:5" s="1" customFormat="1" ht="12" customHeight="1">
      <c r="A57" s="280" t="s">
        <v>364</v>
      </c>
      <c r="B57" s="275" t="s">
        <v>350</v>
      </c>
      <c r="C57" s="470"/>
      <c r="D57" s="470"/>
      <c r="E57" s="304"/>
    </row>
    <row r="58" spans="1:5" s="1" customFormat="1" ht="12" customHeight="1">
      <c r="A58" s="280" t="s">
        <v>365</v>
      </c>
      <c r="B58" s="275" t="s">
        <v>351</v>
      </c>
      <c r="C58" s="470"/>
      <c r="D58" s="470"/>
      <c r="E58" s="304"/>
    </row>
    <row r="59" spans="1:5" s="1" customFormat="1" ht="12" customHeight="1">
      <c r="A59" s="281" t="s">
        <v>189</v>
      </c>
      <c r="B59" s="276" t="s">
        <v>352</v>
      </c>
      <c r="C59" s="472">
        <f>+C60+C61+C62+C63+C64</f>
        <v>0</v>
      </c>
      <c r="D59" s="472"/>
      <c r="E59" s="309">
        <f>+E60+E61+E62+E63+E64</f>
        <v>0</v>
      </c>
    </row>
    <row r="60" spans="1:5" s="1" customFormat="1" ht="12" customHeight="1">
      <c r="A60" s="280" t="s">
        <v>366</v>
      </c>
      <c r="B60" s="275" t="s">
        <v>353</v>
      </c>
      <c r="C60" s="470"/>
      <c r="D60" s="470"/>
      <c r="E60" s="304"/>
    </row>
    <row r="61" spans="1:5" s="1" customFormat="1" ht="12" customHeight="1">
      <c r="A61" s="280" t="s">
        <v>367</v>
      </c>
      <c r="B61" s="275" t="s">
        <v>354</v>
      </c>
      <c r="C61" s="470"/>
      <c r="D61" s="470"/>
      <c r="E61" s="304"/>
    </row>
    <row r="62" spans="1:5" s="1" customFormat="1" ht="12" customHeight="1">
      <c r="A62" s="280" t="s">
        <v>368</v>
      </c>
      <c r="B62" s="275" t="s">
        <v>355</v>
      </c>
      <c r="C62" s="470"/>
      <c r="D62" s="470"/>
      <c r="E62" s="304"/>
    </row>
    <row r="63" spans="1:5" s="1" customFormat="1" ht="12" customHeight="1">
      <c r="A63" s="280" t="s">
        <v>369</v>
      </c>
      <c r="B63" s="275" t="s">
        <v>356</v>
      </c>
      <c r="C63" s="470"/>
      <c r="D63" s="470"/>
      <c r="E63" s="304"/>
    </row>
    <row r="64" spans="1:5" s="1" customFormat="1" ht="12" customHeight="1" thickBot="1">
      <c r="A64" s="282" t="s">
        <v>370</v>
      </c>
      <c r="B64" s="283" t="s">
        <v>357</v>
      </c>
      <c r="C64" s="482"/>
      <c r="D64" s="482"/>
      <c r="E64" s="310"/>
    </row>
    <row r="65" spans="1:5" s="1" customFormat="1" ht="12" customHeight="1" thickBot="1">
      <c r="A65" s="284" t="s">
        <v>74</v>
      </c>
      <c r="B65" s="430" t="s">
        <v>358</v>
      </c>
      <c r="C65" s="481">
        <f>+C51+C52</f>
        <v>273473</v>
      </c>
      <c r="D65" s="481">
        <f>+D51+D52</f>
        <v>57579</v>
      </c>
      <c r="E65" s="307">
        <f>+E51+E52</f>
        <v>331052</v>
      </c>
    </row>
    <row r="66" spans="1:5" s="1" customFormat="1" ht="13.5" customHeight="1" thickBot="1">
      <c r="A66" s="285" t="s">
        <v>75</v>
      </c>
      <c r="B66" s="431" t="s">
        <v>359</v>
      </c>
      <c r="C66" s="483"/>
      <c r="D66" s="483"/>
      <c r="E66" s="318"/>
    </row>
    <row r="67" spans="1:5" s="1" customFormat="1" ht="12" customHeight="1" thickBot="1">
      <c r="A67" s="284" t="s">
        <v>76</v>
      </c>
      <c r="B67" s="430" t="s">
        <v>360</v>
      </c>
      <c r="C67" s="484">
        <f>+C65+C66</f>
        <v>273473</v>
      </c>
      <c r="D67" s="484">
        <f>+D65+D66</f>
        <v>57579</v>
      </c>
      <c r="E67" s="319">
        <f>+E65+E66</f>
        <v>331052</v>
      </c>
    </row>
    <row r="68" spans="1:3" s="1" customFormat="1" ht="12.75" customHeight="1">
      <c r="A68" s="5"/>
      <c r="B68" s="6"/>
      <c r="C68" s="311"/>
    </row>
    <row r="69" spans="1:3" ht="16.5" customHeight="1">
      <c r="A69" s="613" t="s">
        <v>92</v>
      </c>
      <c r="B69" s="613"/>
      <c r="C69" s="613"/>
    </row>
    <row r="70" spans="1:3" s="324" customFormat="1" ht="16.5" customHeight="1" thickBot="1">
      <c r="A70" s="616" t="s">
        <v>196</v>
      </c>
      <c r="B70" s="616"/>
      <c r="C70" s="104" t="s">
        <v>393</v>
      </c>
    </row>
    <row r="71" spans="1:5" ht="37.5" customHeight="1" thickBot="1">
      <c r="A71" s="27" t="s">
        <v>61</v>
      </c>
      <c r="B71" s="28" t="s">
        <v>93</v>
      </c>
      <c r="C71" s="28" t="s">
        <v>526</v>
      </c>
      <c r="D71" s="28" t="s">
        <v>523</v>
      </c>
      <c r="E71" s="37" t="s">
        <v>527</v>
      </c>
    </row>
    <row r="72" spans="1:5" s="38" customFormat="1" ht="12" customHeight="1" thickBot="1">
      <c r="A72" s="33">
        <v>1</v>
      </c>
      <c r="B72" s="34">
        <v>2</v>
      </c>
      <c r="C72" s="34">
        <v>3</v>
      </c>
      <c r="D72" s="34">
        <v>4</v>
      </c>
      <c r="E72" s="35">
        <v>5</v>
      </c>
    </row>
    <row r="73" spans="1:5" ht="12" customHeight="1" thickBot="1">
      <c r="A73" s="24" t="s">
        <v>63</v>
      </c>
      <c r="B73" s="32" t="s">
        <v>251</v>
      </c>
      <c r="C73" s="461">
        <f>+C74+C75+C76+C77+C78</f>
        <v>182978</v>
      </c>
      <c r="D73" s="461">
        <f>+D74+D75+D76+D77+D78</f>
        <v>7559</v>
      </c>
      <c r="E73" s="295">
        <f>+E74+E75+E76+E77+E78</f>
        <v>190537</v>
      </c>
    </row>
    <row r="74" spans="1:5" ht="12" customHeight="1">
      <c r="A74" s="19" t="s">
        <v>147</v>
      </c>
      <c r="B74" s="11" t="s">
        <v>94</v>
      </c>
      <c r="C74" s="464">
        <v>58787</v>
      </c>
      <c r="D74" s="464">
        <v>4318</v>
      </c>
      <c r="E74" s="297">
        <f>C74+D74</f>
        <v>63105</v>
      </c>
    </row>
    <row r="75" spans="1:5" ht="12" customHeight="1">
      <c r="A75" s="15" t="s">
        <v>148</v>
      </c>
      <c r="B75" s="8" t="s">
        <v>252</v>
      </c>
      <c r="C75" s="463">
        <v>13788</v>
      </c>
      <c r="D75" s="463">
        <v>815</v>
      </c>
      <c r="E75" s="298">
        <f>C75+D75</f>
        <v>14603</v>
      </c>
    </row>
    <row r="76" spans="1:5" ht="12" customHeight="1">
      <c r="A76" s="15" t="s">
        <v>149</v>
      </c>
      <c r="B76" s="8" t="s">
        <v>178</v>
      </c>
      <c r="C76" s="469">
        <v>77801</v>
      </c>
      <c r="D76" s="469">
        <v>1895</v>
      </c>
      <c r="E76" s="298">
        <f>C76+D76</f>
        <v>79696</v>
      </c>
    </row>
    <row r="77" spans="1:5" ht="12" customHeight="1">
      <c r="A77" s="15" t="s">
        <v>150</v>
      </c>
      <c r="B77" s="12" t="s">
        <v>253</v>
      </c>
      <c r="C77" s="469"/>
      <c r="D77" s="469"/>
      <c r="E77" s="303"/>
    </row>
    <row r="78" spans="1:5" ht="12" customHeight="1">
      <c r="A78" s="15" t="s">
        <v>158</v>
      </c>
      <c r="B78" s="21" t="s">
        <v>254</v>
      </c>
      <c r="C78" s="469">
        <f>C80+C81+C82</f>
        <v>32602</v>
      </c>
      <c r="D78" s="469">
        <f>SUM(D80:D85)</f>
        <v>531</v>
      </c>
      <c r="E78" s="298">
        <f>C78+D78</f>
        <v>33133</v>
      </c>
    </row>
    <row r="79" spans="1:5" ht="12" customHeight="1">
      <c r="A79" s="15" t="s">
        <v>151</v>
      </c>
      <c r="B79" s="8" t="s">
        <v>276</v>
      </c>
      <c r="C79" s="469"/>
      <c r="D79" s="469"/>
      <c r="E79" s="303"/>
    </row>
    <row r="80" spans="1:5" ht="12" customHeight="1">
      <c r="A80" s="15" t="s">
        <v>152</v>
      </c>
      <c r="B80" s="107" t="s">
        <v>277</v>
      </c>
      <c r="C80" s="469">
        <v>28600</v>
      </c>
      <c r="D80" s="469"/>
      <c r="E80" s="303">
        <v>28600</v>
      </c>
    </row>
    <row r="81" spans="1:5" ht="12" customHeight="1">
      <c r="A81" s="15" t="s">
        <v>159</v>
      </c>
      <c r="B81" s="107" t="s">
        <v>372</v>
      </c>
      <c r="C81" s="469">
        <v>3668</v>
      </c>
      <c r="D81" s="469">
        <v>320</v>
      </c>
      <c r="E81" s="303">
        <f>C81+D81</f>
        <v>3988</v>
      </c>
    </row>
    <row r="82" spans="1:5" ht="12" customHeight="1">
      <c r="A82" s="15" t="s">
        <v>160</v>
      </c>
      <c r="B82" s="108" t="s">
        <v>278</v>
      </c>
      <c r="C82" s="469">
        <v>334</v>
      </c>
      <c r="D82" s="469">
        <v>211</v>
      </c>
      <c r="E82" s="303">
        <f>C82+D82</f>
        <v>545</v>
      </c>
    </row>
    <row r="83" spans="1:5" ht="12" customHeight="1">
      <c r="A83" s="14" t="s">
        <v>161</v>
      </c>
      <c r="B83" s="109" t="s">
        <v>279</v>
      </c>
      <c r="C83" s="469"/>
      <c r="D83" s="469"/>
      <c r="E83" s="303"/>
    </row>
    <row r="84" spans="1:5" ht="12" customHeight="1">
      <c r="A84" s="15" t="s">
        <v>162</v>
      </c>
      <c r="B84" s="109" t="s">
        <v>280</v>
      </c>
      <c r="C84" s="469"/>
      <c r="D84" s="469"/>
      <c r="E84" s="303"/>
    </row>
    <row r="85" spans="1:5" ht="12" customHeight="1" thickBot="1">
      <c r="A85" s="20" t="s">
        <v>164</v>
      </c>
      <c r="B85" s="110" t="s">
        <v>281</v>
      </c>
      <c r="C85" s="485"/>
      <c r="D85" s="485"/>
      <c r="E85" s="312"/>
    </row>
    <row r="86" spans="1:5" ht="12" customHeight="1" thickBot="1">
      <c r="A86" s="22" t="s">
        <v>64</v>
      </c>
      <c r="B86" s="31" t="s">
        <v>403</v>
      </c>
      <c r="C86" s="462">
        <f>+C87+C88+C89</f>
        <v>60774</v>
      </c>
      <c r="D86" s="462">
        <f>+D87+D88+D89</f>
        <v>12942</v>
      </c>
      <c r="E86" s="296">
        <f>+E87+E88+E89</f>
        <v>73716</v>
      </c>
    </row>
    <row r="87" spans="1:5" ht="12" customHeight="1">
      <c r="A87" s="17" t="s">
        <v>153</v>
      </c>
      <c r="B87" s="8" t="s">
        <v>373</v>
      </c>
      <c r="C87" s="468">
        <v>18456</v>
      </c>
      <c r="D87" s="468">
        <v>-9830</v>
      </c>
      <c r="E87" s="297">
        <f>C87+D87</f>
        <v>8626</v>
      </c>
    </row>
    <row r="88" spans="1:5" ht="12" customHeight="1">
      <c r="A88" s="17" t="s">
        <v>154</v>
      </c>
      <c r="B88" s="13" t="s">
        <v>256</v>
      </c>
      <c r="C88" s="463">
        <v>42318</v>
      </c>
      <c r="D88" s="463">
        <v>22772</v>
      </c>
      <c r="E88" s="298">
        <f>C88+D88</f>
        <v>65090</v>
      </c>
    </row>
    <row r="89" spans="1:5" ht="12" customHeight="1">
      <c r="A89" s="17" t="s">
        <v>155</v>
      </c>
      <c r="B89" s="275" t="s">
        <v>404</v>
      </c>
      <c r="C89" s="463"/>
      <c r="D89" s="463"/>
      <c r="E89" s="298"/>
    </row>
    <row r="90" spans="1:5" ht="12" customHeight="1">
      <c r="A90" s="17" t="s">
        <v>156</v>
      </c>
      <c r="B90" s="275" t="s">
        <v>476</v>
      </c>
      <c r="C90" s="463"/>
      <c r="D90" s="463"/>
      <c r="E90" s="298"/>
    </row>
    <row r="91" spans="1:5" ht="12" customHeight="1">
      <c r="A91" s="17" t="s">
        <v>157</v>
      </c>
      <c r="B91" s="275" t="s">
        <v>405</v>
      </c>
      <c r="C91" s="463"/>
      <c r="D91" s="463"/>
      <c r="E91" s="298"/>
    </row>
    <row r="92" spans="1:5" ht="15.75">
      <c r="A92" s="17" t="s">
        <v>163</v>
      </c>
      <c r="B92" s="275" t="s">
        <v>406</v>
      </c>
      <c r="C92" s="463"/>
      <c r="D92" s="463"/>
      <c r="E92" s="298"/>
    </row>
    <row r="93" spans="1:5" ht="12" customHeight="1">
      <c r="A93" s="17" t="s">
        <v>165</v>
      </c>
      <c r="B93" s="432" t="s">
        <v>377</v>
      </c>
      <c r="C93" s="463"/>
      <c r="D93" s="463"/>
      <c r="E93" s="298"/>
    </row>
    <row r="94" spans="1:5" ht="12" customHeight="1">
      <c r="A94" s="17" t="s">
        <v>257</v>
      </c>
      <c r="B94" s="432" t="s">
        <v>378</v>
      </c>
      <c r="C94" s="463"/>
      <c r="D94" s="463"/>
      <c r="E94" s="298"/>
    </row>
    <row r="95" spans="1:5" ht="12" customHeight="1">
      <c r="A95" s="17" t="s">
        <v>258</v>
      </c>
      <c r="B95" s="432" t="s">
        <v>376</v>
      </c>
      <c r="C95" s="463"/>
      <c r="D95" s="463"/>
      <c r="E95" s="298"/>
    </row>
    <row r="96" spans="1:5" ht="24" customHeight="1" thickBot="1">
      <c r="A96" s="14" t="s">
        <v>259</v>
      </c>
      <c r="B96" s="433" t="s">
        <v>375</v>
      </c>
      <c r="C96" s="469"/>
      <c r="D96" s="469"/>
      <c r="E96" s="303"/>
    </row>
    <row r="97" spans="1:5" ht="12" customHeight="1" thickBot="1">
      <c r="A97" s="22" t="s">
        <v>65</v>
      </c>
      <c r="B97" s="92" t="s">
        <v>407</v>
      </c>
      <c r="C97" s="462">
        <f>+C98+C99</f>
        <v>29721</v>
      </c>
      <c r="D97" s="462">
        <f>+D98+D99</f>
        <v>37078</v>
      </c>
      <c r="E97" s="296">
        <f>+E98+E99</f>
        <v>66799</v>
      </c>
    </row>
    <row r="98" spans="1:5" ht="12" customHeight="1">
      <c r="A98" s="17" t="s">
        <v>127</v>
      </c>
      <c r="B98" s="10" t="s">
        <v>108</v>
      </c>
      <c r="C98" s="468">
        <v>29721</v>
      </c>
      <c r="D98" s="468">
        <v>37078</v>
      </c>
      <c r="E98" s="302">
        <f>C98+D98</f>
        <v>66799</v>
      </c>
    </row>
    <row r="99" spans="1:5" ht="12" customHeight="1" thickBot="1">
      <c r="A99" s="18" t="s">
        <v>128</v>
      </c>
      <c r="B99" s="13" t="s">
        <v>109</v>
      </c>
      <c r="C99" s="469"/>
      <c r="D99" s="469"/>
      <c r="E99" s="303"/>
    </row>
    <row r="100" spans="1:5" s="273" customFormat="1" ht="12" customHeight="1" thickBot="1">
      <c r="A100" s="279" t="s">
        <v>66</v>
      </c>
      <c r="B100" s="274" t="s">
        <v>379</v>
      </c>
      <c r="C100" s="479"/>
      <c r="D100" s="479"/>
      <c r="E100" s="305"/>
    </row>
    <row r="101" spans="1:5" ht="12" customHeight="1" thickBot="1">
      <c r="A101" s="271" t="s">
        <v>67</v>
      </c>
      <c r="B101" s="272" t="s">
        <v>201</v>
      </c>
      <c r="C101" s="461">
        <f>+C73+C86+C97+C100</f>
        <v>273473</v>
      </c>
      <c r="D101" s="461">
        <f>+D73+D86+D97+D100</f>
        <v>57579</v>
      </c>
      <c r="E101" s="295">
        <f>+E73+E86+E97+E100</f>
        <v>331052</v>
      </c>
    </row>
    <row r="102" spans="1:5" ht="12" customHeight="1" thickBot="1">
      <c r="A102" s="279" t="s">
        <v>68</v>
      </c>
      <c r="B102" s="274" t="s">
        <v>477</v>
      </c>
      <c r="C102" s="462">
        <f>+C103+C111</f>
        <v>0</v>
      </c>
      <c r="D102" s="462">
        <f>+D103+D111</f>
        <v>0</v>
      </c>
      <c r="E102" s="296">
        <f>+E103+E111</f>
        <v>0</v>
      </c>
    </row>
    <row r="103" spans="1:5" ht="12" customHeight="1" thickBot="1">
      <c r="A103" s="294" t="s">
        <v>134</v>
      </c>
      <c r="B103" s="434" t="s">
        <v>484</v>
      </c>
      <c r="C103" s="492">
        <f>+C104+C105+C106+C107+C108+C109+C110</f>
        <v>0</v>
      </c>
      <c r="D103" s="492">
        <f>+D104+D105+D106+D107+D108+D109+D110</f>
        <v>0</v>
      </c>
      <c r="E103" s="457">
        <f>+E104+E105+E106+E107+E108+E109+E110</f>
        <v>0</v>
      </c>
    </row>
    <row r="104" spans="1:5" ht="12" customHeight="1">
      <c r="A104" s="287" t="s">
        <v>137</v>
      </c>
      <c r="B104" s="288" t="s">
        <v>380</v>
      </c>
      <c r="C104" s="486"/>
      <c r="D104" s="486"/>
      <c r="E104" s="320"/>
    </row>
    <row r="105" spans="1:5" ht="12" customHeight="1">
      <c r="A105" s="280" t="s">
        <v>138</v>
      </c>
      <c r="B105" s="275" t="s">
        <v>381</v>
      </c>
      <c r="C105" s="487"/>
      <c r="D105" s="487"/>
      <c r="E105" s="321"/>
    </row>
    <row r="106" spans="1:5" ht="12" customHeight="1">
      <c r="A106" s="280" t="s">
        <v>139</v>
      </c>
      <c r="B106" s="275" t="s">
        <v>382</v>
      </c>
      <c r="C106" s="487"/>
      <c r="D106" s="487"/>
      <c r="E106" s="321"/>
    </row>
    <row r="107" spans="1:5" ht="12" customHeight="1">
      <c r="A107" s="280" t="s">
        <v>140</v>
      </c>
      <c r="B107" s="275" t="s">
        <v>383</v>
      </c>
      <c r="C107" s="487"/>
      <c r="D107" s="487"/>
      <c r="E107" s="321"/>
    </row>
    <row r="108" spans="1:5" ht="12" customHeight="1">
      <c r="A108" s="280" t="s">
        <v>242</v>
      </c>
      <c r="B108" s="275" t="s">
        <v>384</v>
      </c>
      <c r="C108" s="487"/>
      <c r="D108" s="487"/>
      <c r="E108" s="321"/>
    </row>
    <row r="109" spans="1:5" ht="12" customHeight="1">
      <c r="A109" s="280" t="s">
        <v>260</v>
      </c>
      <c r="B109" s="275" t="s">
        <v>385</v>
      </c>
      <c r="C109" s="487"/>
      <c r="D109" s="487"/>
      <c r="E109" s="321"/>
    </row>
    <row r="110" spans="1:5" ht="12" customHeight="1" thickBot="1">
      <c r="A110" s="289" t="s">
        <v>261</v>
      </c>
      <c r="B110" s="290" t="s">
        <v>386</v>
      </c>
      <c r="C110" s="488"/>
      <c r="D110" s="488"/>
      <c r="E110" s="322"/>
    </row>
    <row r="111" spans="1:5" ht="12" customHeight="1" thickBot="1">
      <c r="A111" s="294" t="s">
        <v>135</v>
      </c>
      <c r="B111" s="434" t="s">
        <v>485</v>
      </c>
      <c r="C111" s="492">
        <f>+C112+C113+C114+C115+C116+C117+C118+C119</f>
        <v>0</v>
      </c>
      <c r="D111" s="492">
        <f>+D112+D113+D114+D115+D116+D117+D118+D119</f>
        <v>0</v>
      </c>
      <c r="E111" s="457">
        <f>+E112+E113+E114+E115+E116+E117+E118+E119</f>
        <v>0</v>
      </c>
    </row>
    <row r="112" spans="1:5" ht="12" customHeight="1">
      <c r="A112" s="287" t="s">
        <v>143</v>
      </c>
      <c r="B112" s="288" t="s">
        <v>380</v>
      </c>
      <c r="C112" s="486"/>
      <c r="D112" s="486"/>
      <c r="E112" s="320"/>
    </row>
    <row r="113" spans="1:5" ht="12" customHeight="1">
      <c r="A113" s="280" t="s">
        <v>144</v>
      </c>
      <c r="B113" s="275" t="s">
        <v>387</v>
      </c>
      <c r="C113" s="487"/>
      <c r="D113" s="487"/>
      <c r="E113" s="321"/>
    </row>
    <row r="114" spans="1:5" ht="12" customHeight="1">
      <c r="A114" s="280" t="s">
        <v>145</v>
      </c>
      <c r="B114" s="275" t="s">
        <v>382</v>
      </c>
      <c r="C114" s="487"/>
      <c r="D114" s="487"/>
      <c r="E114" s="321"/>
    </row>
    <row r="115" spans="1:5" ht="12" customHeight="1">
      <c r="A115" s="280" t="s">
        <v>146</v>
      </c>
      <c r="B115" s="275" t="s">
        <v>383</v>
      </c>
      <c r="C115" s="487"/>
      <c r="D115" s="487"/>
      <c r="E115" s="321"/>
    </row>
    <row r="116" spans="1:5" ht="12" customHeight="1">
      <c r="A116" s="280" t="s">
        <v>243</v>
      </c>
      <c r="B116" s="275" t="s">
        <v>384</v>
      </c>
      <c r="C116" s="487"/>
      <c r="D116" s="487"/>
      <c r="E116" s="321"/>
    </row>
    <row r="117" spans="1:5" ht="12" customHeight="1">
      <c r="A117" s="280" t="s">
        <v>262</v>
      </c>
      <c r="B117" s="275" t="s">
        <v>388</v>
      </c>
      <c r="C117" s="487"/>
      <c r="D117" s="487"/>
      <c r="E117" s="321"/>
    </row>
    <row r="118" spans="1:5" ht="12" customHeight="1">
      <c r="A118" s="280" t="s">
        <v>263</v>
      </c>
      <c r="B118" s="275" t="s">
        <v>386</v>
      </c>
      <c r="C118" s="487"/>
      <c r="D118" s="487"/>
      <c r="E118" s="321"/>
    </row>
    <row r="119" spans="1:5" ht="12" customHeight="1" thickBot="1">
      <c r="A119" s="289" t="s">
        <v>264</v>
      </c>
      <c r="B119" s="290" t="s">
        <v>480</v>
      </c>
      <c r="C119" s="488"/>
      <c r="D119" s="488"/>
      <c r="E119" s="322"/>
    </row>
    <row r="120" spans="1:5" ht="12" customHeight="1" thickBot="1">
      <c r="A120" s="279" t="s">
        <v>69</v>
      </c>
      <c r="B120" s="430" t="s">
        <v>389</v>
      </c>
      <c r="C120" s="489">
        <f>+C101+C102</f>
        <v>273473</v>
      </c>
      <c r="D120" s="489">
        <f>+D101+D102</f>
        <v>57579</v>
      </c>
      <c r="E120" s="313">
        <f>+E101+E102</f>
        <v>331052</v>
      </c>
    </row>
    <row r="121" spans="1:9" ht="15" customHeight="1" thickBot="1">
      <c r="A121" s="279" t="s">
        <v>70</v>
      </c>
      <c r="B121" s="430" t="s">
        <v>390</v>
      </c>
      <c r="C121" s="490"/>
      <c r="D121" s="490"/>
      <c r="E121" s="314"/>
      <c r="F121" s="39"/>
      <c r="G121" s="93"/>
      <c r="H121" s="93"/>
      <c r="I121" s="93"/>
    </row>
    <row r="122" spans="1:5" s="1" customFormat="1" ht="12.75" customHeight="1" thickBot="1">
      <c r="A122" s="291" t="s">
        <v>71</v>
      </c>
      <c r="B122" s="431" t="s">
        <v>391</v>
      </c>
      <c r="C122" s="481">
        <f>+C120+C121</f>
        <v>273473</v>
      </c>
      <c r="D122" s="481">
        <f>+D120+D121</f>
        <v>57579</v>
      </c>
      <c r="E122" s="307">
        <f>+E120+E121</f>
        <v>331052</v>
      </c>
    </row>
    <row r="123" spans="1:3" ht="7.5" customHeight="1">
      <c r="A123" s="435"/>
      <c r="B123" s="435"/>
      <c r="C123" s="436"/>
    </row>
    <row r="124" spans="1:3" ht="15.75">
      <c r="A124" s="617" t="s">
        <v>204</v>
      </c>
      <c r="B124" s="617"/>
      <c r="C124" s="617"/>
    </row>
    <row r="125" spans="1:3" ht="15" customHeight="1" thickBot="1">
      <c r="A125" s="615" t="s">
        <v>197</v>
      </c>
      <c r="B125" s="615"/>
      <c r="C125" s="317" t="s">
        <v>393</v>
      </c>
    </row>
    <row r="126" spans="1:5" ht="21.75" customHeight="1" thickBot="1">
      <c r="A126" s="22">
        <v>1</v>
      </c>
      <c r="B126" s="31" t="s">
        <v>271</v>
      </c>
      <c r="C126" s="315">
        <f>+C51-C101</f>
        <v>-119481</v>
      </c>
      <c r="D126" s="315">
        <f>+D51-D101</f>
        <v>10</v>
      </c>
      <c r="E126" s="315">
        <f>+E51-E101</f>
        <v>-119471</v>
      </c>
    </row>
    <row r="127" spans="1:3" ht="7.5" customHeight="1">
      <c r="A127" s="435"/>
      <c r="B127" s="435"/>
      <c r="C127" s="436"/>
    </row>
  </sheetData>
  <sheetProtection/>
  <mergeCells count="6">
    <mergeCell ref="A125:B125"/>
    <mergeCell ref="A69:C69"/>
    <mergeCell ref="A1:C1"/>
    <mergeCell ref="A2:B2"/>
    <mergeCell ref="A70:B70"/>
    <mergeCell ref="A124:C124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Hajmáskér Község Önkormányzata
2013. ÉVI KÖLTSÉGVETÉS
KÖTELEZŐ FELADATAINAK MÉRLEGE &amp;10
&amp;R&amp;"Times New Roman CE,Félkövér dőlt"&amp;11 1.2. melléklet a 2/2013. (I.31.) önkormányzati rendelethez
</oddHeader>
  </headerFooter>
  <rowBreaks count="1" manualBreakCount="1">
    <brk id="6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127"/>
  <sheetViews>
    <sheetView view="pageLayout" zoomScaleNormal="120" zoomScaleSheetLayoutView="100" workbookViewId="0" topLeftCell="A91">
      <selection activeCell="D54" sqref="D54"/>
    </sheetView>
  </sheetViews>
  <sheetFormatPr defaultColWidth="9.00390625" defaultRowHeight="12.75"/>
  <cols>
    <col min="1" max="1" width="9.00390625" style="442" customWidth="1"/>
    <col min="2" max="2" width="77.125" style="442" customWidth="1"/>
    <col min="3" max="3" width="16.875" style="443" customWidth="1"/>
    <col min="4" max="4" width="13.875" style="36" customWidth="1"/>
    <col min="5" max="5" width="14.00390625" style="36" customWidth="1"/>
    <col min="6" max="16384" width="9.375" style="36" customWidth="1"/>
  </cols>
  <sheetData>
    <row r="1" spans="1:3" ht="15.75" customHeight="1">
      <c r="A1" s="613" t="s">
        <v>60</v>
      </c>
      <c r="B1" s="613"/>
      <c r="C1" s="613"/>
    </row>
    <row r="2" spans="1:5" ht="15.75" customHeight="1" thickBot="1">
      <c r="A2" s="615" t="s">
        <v>195</v>
      </c>
      <c r="B2" s="615"/>
      <c r="E2" s="317" t="s">
        <v>393</v>
      </c>
    </row>
    <row r="3" spans="1:5" ht="37.5" customHeight="1" thickBot="1">
      <c r="A3" s="27" t="s">
        <v>124</v>
      </c>
      <c r="B3" s="28" t="s">
        <v>62</v>
      </c>
      <c r="C3" s="28" t="s">
        <v>526</v>
      </c>
      <c r="D3" s="28" t="s">
        <v>523</v>
      </c>
      <c r="E3" s="37" t="s">
        <v>527</v>
      </c>
    </row>
    <row r="4" spans="1:5" s="38" customFormat="1" ht="12" customHeight="1" thickBot="1">
      <c r="A4" s="33">
        <v>1</v>
      </c>
      <c r="B4" s="34">
        <v>2</v>
      </c>
      <c r="C4" s="34">
        <v>3</v>
      </c>
      <c r="D4" s="34">
        <v>4</v>
      </c>
      <c r="E4" s="35">
        <v>5</v>
      </c>
    </row>
    <row r="5" spans="1:5" s="1" customFormat="1" ht="12" customHeight="1" thickBot="1">
      <c r="A5" s="24" t="s">
        <v>63</v>
      </c>
      <c r="B5" s="23" t="s">
        <v>211</v>
      </c>
      <c r="C5" s="461">
        <f>+C6+C11+C20</f>
        <v>0</v>
      </c>
      <c r="D5" s="461">
        <f>+D6+D11+D20</f>
        <v>0</v>
      </c>
      <c r="E5" s="295">
        <f>+E6+E11+E20</f>
        <v>0</v>
      </c>
    </row>
    <row r="6" spans="1:5" s="1" customFormat="1" ht="12" customHeight="1" thickBot="1">
      <c r="A6" s="22" t="s">
        <v>64</v>
      </c>
      <c r="B6" s="274" t="s">
        <v>470</v>
      </c>
      <c r="C6" s="462">
        <f>+C7+C8+C9+C10</f>
        <v>0</v>
      </c>
      <c r="D6" s="462">
        <f>+D7+D8+D9+D10</f>
        <v>0</v>
      </c>
      <c r="E6" s="296">
        <f>+E7+E8+E9+E10</f>
        <v>0</v>
      </c>
    </row>
    <row r="7" spans="1:5" s="1" customFormat="1" ht="12" customHeight="1">
      <c r="A7" s="15" t="s">
        <v>153</v>
      </c>
      <c r="B7" s="424" t="s">
        <v>104</v>
      </c>
      <c r="C7" s="463"/>
      <c r="D7" s="463"/>
      <c r="E7" s="298"/>
    </row>
    <row r="8" spans="1:5" s="1" customFormat="1" ht="12" customHeight="1">
      <c r="A8" s="15" t="s">
        <v>154</v>
      </c>
      <c r="B8" s="288" t="s">
        <v>125</v>
      </c>
      <c r="C8" s="463"/>
      <c r="D8" s="463"/>
      <c r="E8" s="298"/>
    </row>
    <row r="9" spans="1:5" s="1" customFormat="1" ht="12" customHeight="1">
      <c r="A9" s="15" t="s">
        <v>155</v>
      </c>
      <c r="B9" s="288" t="s">
        <v>212</v>
      </c>
      <c r="C9" s="463"/>
      <c r="D9" s="463"/>
      <c r="E9" s="298"/>
    </row>
    <row r="10" spans="1:5" s="1" customFormat="1" ht="12" customHeight="1" thickBot="1">
      <c r="A10" s="15" t="s">
        <v>156</v>
      </c>
      <c r="B10" s="425" t="s">
        <v>213</v>
      </c>
      <c r="C10" s="463"/>
      <c r="D10" s="463"/>
      <c r="E10" s="298"/>
    </row>
    <row r="11" spans="1:5" s="1" customFormat="1" ht="12" customHeight="1" thickBot="1">
      <c r="A11" s="22" t="s">
        <v>65</v>
      </c>
      <c r="B11" s="23" t="s">
        <v>214</v>
      </c>
      <c r="C11" s="462">
        <f>+C12+C13+C14+C15+C16+C17+C18+C19</f>
        <v>0</v>
      </c>
      <c r="D11" s="462">
        <f>+D12+D13+D14+D15+D16+D17+D18+D19</f>
        <v>0</v>
      </c>
      <c r="E11" s="296">
        <f>+E12+E13+E14+E15+E16+E17+E18+E19</f>
        <v>0</v>
      </c>
    </row>
    <row r="12" spans="1:5" s="1" customFormat="1" ht="12" customHeight="1">
      <c r="A12" s="19" t="s">
        <v>127</v>
      </c>
      <c r="B12" s="11" t="s">
        <v>219</v>
      </c>
      <c r="C12" s="464"/>
      <c r="D12" s="464"/>
      <c r="E12" s="297"/>
    </row>
    <row r="13" spans="1:5" s="1" customFormat="1" ht="12" customHeight="1">
      <c r="A13" s="15" t="s">
        <v>128</v>
      </c>
      <c r="B13" s="8" t="s">
        <v>220</v>
      </c>
      <c r="C13" s="463"/>
      <c r="D13" s="463"/>
      <c r="E13" s="298"/>
    </row>
    <row r="14" spans="1:5" s="1" customFormat="1" ht="12" customHeight="1">
      <c r="A14" s="15" t="s">
        <v>129</v>
      </c>
      <c r="B14" s="8" t="s">
        <v>221</v>
      </c>
      <c r="C14" s="463"/>
      <c r="D14" s="463"/>
      <c r="E14" s="298"/>
    </row>
    <row r="15" spans="1:5" s="1" customFormat="1" ht="12" customHeight="1">
      <c r="A15" s="15" t="s">
        <v>130</v>
      </c>
      <c r="B15" s="8" t="s">
        <v>222</v>
      </c>
      <c r="C15" s="463"/>
      <c r="D15" s="463"/>
      <c r="E15" s="298"/>
    </row>
    <row r="16" spans="1:5" s="1" customFormat="1" ht="12" customHeight="1">
      <c r="A16" s="14" t="s">
        <v>215</v>
      </c>
      <c r="B16" s="7" t="s">
        <v>223</v>
      </c>
      <c r="C16" s="465"/>
      <c r="D16" s="465"/>
      <c r="E16" s="299"/>
    </row>
    <row r="17" spans="1:5" s="1" customFormat="1" ht="12" customHeight="1">
      <c r="A17" s="15" t="s">
        <v>216</v>
      </c>
      <c r="B17" s="8" t="s">
        <v>332</v>
      </c>
      <c r="C17" s="463"/>
      <c r="D17" s="463"/>
      <c r="E17" s="298"/>
    </row>
    <row r="18" spans="1:5" s="1" customFormat="1" ht="12" customHeight="1">
      <c r="A18" s="15" t="s">
        <v>217</v>
      </c>
      <c r="B18" s="8" t="s">
        <v>225</v>
      </c>
      <c r="C18" s="463"/>
      <c r="D18" s="463"/>
      <c r="E18" s="298"/>
    </row>
    <row r="19" spans="1:5" s="1" customFormat="1" ht="12" customHeight="1" thickBot="1">
      <c r="A19" s="16" t="s">
        <v>218</v>
      </c>
      <c r="B19" s="9" t="s">
        <v>226</v>
      </c>
      <c r="C19" s="466"/>
      <c r="D19" s="466"/>
      <c r="E19" s="300"/>
    </row>
    <row r="20" spans="1:5" s="1" customFormat="1" ht="12" customHeight="1" thickBot="1">
      <c r="A20" s="22" t="s">
        <v>227</v>
      </c>
      <c r="B20" s="23" t="s">
        <v>333</v>
      </c>
      <c r="C20" s="467"/>
      <c r="D20" s="467"/>
      <c r="E20" s="301"/>
    </row>
    <row r="21" spans="1:5" s="1" customFormat="1" ht="12" customHeight="1" thickBot="1">
      <c r="A21" s="22" t="s">
        <v>67</v>
      </c>
      <c r="B21" s="23" t="s">
        <v>229</v>
      </c>
      <c r="C21" s="462">
        <f>+C22+C23+C24+C25+C26+C27+C28+C29</f>
        <v>0</v>
      </c>
      <c r="D21" s="462">
        <f>+D22+D23+D24+D25+D26+D27+D28+D29</f>
        <v>0</v>
      </c>
      <c r="E21" s="296">
        <f>+E22+E23+E24+E25+E26+E27+E28+E29</f>
        <v>0</v>
      </c>
    </row>
    <row r="22" spans="1:5" s="1" customFormat="1" ht="12" customHeight="1">
      <c r="A22" s="17" t="s">
        <v>131</v>
      </c>
      <c r="B22" s="10" t="s">
        <v>235</v>
      </c>
      <c r="C22" s="468"/>
      <c r="D22" s="468"/>
      <c r="E22" s="302"/>
    </row>
    <row r="23" spans="1:5" s="1" customFormat="1" ht="12" customHeight="1">
      <c r="A23" s="15" t="s">
        <v>132</v>
      </c>
      <c r="B23" s="8" t="s">
        <v>236</v>
      </c>
      <c r="C23" s="463"/>
      <c r="D23" s="463"/>
      <c r="E23" s="298"/>
    </row>
    <row r="24" spans="1:5" s="1" customFormat="1" ht="12" customHeight="1">
      <c r="A24" s="15" t="s">
        <v>133</v>
      </c>
      <c r="B24" s="8" t="s">
        <v>237</v>
      </c>
      <c r="C24" s="463"/>
      <c r="D24" s="463"/>
      <c r="E24" s="298"/>
    </row>
    <row r="25" spans="1:5" s="1" customFormat="1" ht="12" customHeight="1">
      <c r="A25" s="18" t="s">
        <v>230</v>
      </c>
      <c r="B25" s="8" t="s">
        <v>136</v>
      </c>
      <c r="C25" s="469"/>
      <c r="D25" s="469"/>
      <c r="E25" s="303"/>
    </row>
    <row r="26" spans="1:5" s="1" customFormat="1" ht="12" customHeight="1">
      <c r="A26" s="18" t="s">
        <v>231</v>
      </c>
      <c r="B26" s="8" t="s">
        <v>238</v>
      </c>
      <c r="C26" s="469"/>
      <c r="D26" s="469"/>
      <c r="E26" s="303"/>
    </row>
    <row r="27" spans="1:5" s="1" customFormat="1" ht="12" customHeight="1">
      <c r="A27" s="15" t="s">
        <v>232</v>
      </c>
      <c r="B27" s="8" t="s">
        <v>239</v>
      </c>
      <c r="C27" s="463"/>
      <c r="D27" s="463"/>
      <c r="E27" s="298"/>
    </row>
    <row r="28" spans="1:5" s="1" customFormat="1" ht="12" customHeight="1">
      <c r="A28" s="15" t="s">
        <v>233</v>
      </c>
      <c r="B28" s="8" t="s">
        <v>334</v>
      </c>
      <c r="C28" s="470"/>
      <c r="D28" s="470"/>
      <c r="E28" s="304"/>
    </row>
    <row r="29" spans="1:5" s="1" customFormat="1" ht="12" customHeight="1" thickBot="1">
      <c r="A29" s="15" t="s">
        <v>234</v>
      </c>
      <c r="B29" s="13" t="s">
        <v>241</v>
      </c>
      <c r="C29" s="470"/>
      <c r="D29" s="470"/>
      <c r="E29" s="304"/>
    </row>
    <row r="30" spans="1:5" s="1" customFormat="1" ht="12" customHeight="1" thickBot="1">
      <c r="A30" s="267" t="s">
        <v>68</v>
      </c>
      <c r="B30" s="23" t="s">
        <v>471</v>
      </c>
      <c r="C30" s="462">
        <f>+C31+C37</f>
        <v>63</v>
      </c>
      <c r="D30" s="462">
        <f>+D31+D37</f>
        <v>0</v>
      </c>
      <c r="E30" s="296">
        <f>+E31+E37</f>
        <v>63</v>
      </c>
    </row>
    <row r="31" spans="1:5" s="1" customFormat="1" ht="12" customHeight="1">
      <c r="A31" s="268" t="s">
        <v>134</v>
      </c>
      <c r="B31" s="426" t="s">
        <v>472</v>
      </c>
      <c r="C31" s="471">
        <f>+C32+C33+C34+C35+C36</f>
        <v>63</v>
      </c>
      <c r="D31" s="471">
        <f>+D32+D33+D34+D35+D36</f>
        <v>0</v>
      </c>
      <c r="E31" s="308">
        <f>+E32+E33+E34+E35+E36</f>
        <v>63</v>
      </c>
    </row>
    <row r="32" spans="1:5" s="1" customFormat="1" ht="12" customHeight="1">
      <c r="A32" s="269" t="s">
        <v>137</v>
      </c>
      <c r="B32" s="275" t="s">
        <v>335</v>
      </c>
      <c r="C32" s="470"/>
      <c r="D32" s="470"/>
      <c r="E32" s="304"/>
    </row>
    <row r="33" spans="1:5" s="1" customFormat="1" ht="12" customHeight="1">
      <c r="A33" s="269" t="s">
        <v>138</v>
      </c>
      <c r="B33" s="275" t="s">
        <v>336</v>
      </c>
      <c r="C33" s="470"/>
      <c r="D33" s="470"/>
      <c r="E33" s="304"/>
    </row>
    <row r="34" spans="1:5" s="1" customFormat="1" ht="12" customHeight="1">
      <c r="A34" s="269" t="s">
        <v>139</v>
      </c>
      <c r="B34" s="275" t="s">
        <v>337</v>
      </c>
      <c r="C34" s="470"/>
      <c r="D34" s="470"/>
      <c r="E34" s="304"/>
    </row>
    <row r="35" spans="1:5" s="1" customFormat="1" ht="12" customHeight="1">
      <c r="A35" s="269" t="s">
        <v>140</v>
      </c>
      <c r="B35" s="275" t="s">
        <v>338</v>
      </c>
      <c r="C35" s="470"/>
      <c r="D35" s="470"/>
      <c r="E35" s="304"/>
    </row>
    <row r="36" spans="1:5" s="1" customFormat="1" ht="12" customHeight="1">
      <c r="A36" s="269" t="s">
        <v>242</v>
      </c>
      <c r="B36" s="275" t="s">
        <v>473</v>
      </c>
      <c r="C36" s="470">
        <v>63</v>
      </c>
      <c r="D36" s="470"/>
      <c r="E36" s="304">
        <v>63</v>
      </c>
    </row>
    <row r="37" spans="1:5" s="1" customFormat="1" ht="12" customHeight="1">
      <c r="A37" s="269" t="s">
        <v>135</v>
      </c>
      <c r="B37" s="276" t="s">
        <v>474</v>
      </c>
      <c r="C37" s="472">
        <f>+C38+C39+C40+C41+C42</f>
        <v>0</v>
      </c>
      <c r="D37" s="472">
        <f>+D38+D39+D40+D41+D42</f>
        <v>0</v>
      </c>
      <c r="E37" s="309">
        <f>+E38+E39+E40+E41+E42</f>
        <v>0</v>
      </c>
    </row>
    <row r="38" spans="1:5" s="1" customFormat="1" ht="12" customHeight="1">
      <c r="A38" s="269" t="s">
        <v>143</v>
      </c>
      <c r="B38" s="275" t="s">
        <v>335</v>
      </c>
      <c r="C38" s="470"/>
      <c r="D38" s="470"/>
      <c r="E38" s="304"/>
    </row>
    <row r="39" spans="1:5" s="1" customFormat="1" ht="12" customHeight="1">
      <c r="A39" s="269" t="s">
        <v>144</v>
      </c>
      <c r="B39" s="275" t="s">
        <v>336</v>
      </c>
      <c r="C39" s="470"/>
      <c r="D39" s="470"/>
      <c r="E39" s="304"/>
    </row>
    <row r="40" spans="1:5" s="1" customFormat="1" ht="12" customHeight="1">
      <c r="A40" s="269" t="s">
        <v>145</v>
      </c>
      <c r="B40" s="275" t="s">
        <v>337</v>
      </c>
      <c r="C40" s="470"/>
      <c r="D40" s="470"/>
      <c r="E40" s="304"/>
    </row>
    <row r="41" spans="1:5" s="1" customFormat="1" ht="12" customHeight="1">
      <c r="A41" s="269" t="s">
        <v>146</v>
      </c>
      <c r="B41" s="277" t="s">
        <v>338</v>
      </c>
      <c r="C41" s="470"/>
      <c r="D41" s="470"/>
      <c r="E41" s="304"/>
    </row>
    <row r="42" spans="1:5" s="1" customFormat="1" ht="12" customHeight="1" thickBot="1">
      <c r="A42" s="270" t="s">
        <v>243</v>
      </c>
      <c r="B42" s="278" t="s">
        <v>475</v>
      </c>
      <c r="C42" s="473"/>
      <c r="D42" s="473"/>
      <c r="E42" s="474"/>
    </row>
    <row r="43" spans="1:5" s="1" customFormat="1" ht="12" customHeight="1" thickBot="1">
      <c r="A43" s="22" t="s">
        <v>244</v>
      </c>
      <c r="B43" s="427" t="s">
        <v>339</v>
      </c>
      <c r="C43" s="462">
        <f>+C44+C45</f>
        <v>0</v>
      </c>
      <c r="D43" s="462">
        <f>+D44+D45</f>
        <v>0</v>
      </c>
      <c r="E43" s="296">
        <f>+E44+E45</f>
        <v>0</v>
      </c>
    </row>
    <row r="44" spans="1:5" s="1" customFormat="1" ht="12" customHeight="1">
      <c r="A44" s="17" t="s">
        <v>141</v>
      </c>
      <c r="B44" s="288" t="s">
        <v>340</v>
      </c>
      <c r="C44" s="468"/>
      <c r="D44" s="468"/>
      <c r="E44" s="302"/>
    </row>
    <row r="45" spans="1:5" s="1" customFormat="1" ht="12" customHeight="1" thickBot="1">
      <c r="A45" s="14" t="s">
        <v>142</v>
      </c>
      <c r="B45" s="283" t="s">
        <v>344</v>
      </c>
      <c r="C45" s="465"/>
      <c r="D45" s="465"/>
      <c r="E45" s="299"/>
    </row>
    <row r="46" spans="1:5" s="1" customFormat="1" ht="12" customHeight="1" thickBot="1">
      <c r="A46" s="22" t="s">
        <v>70</v>
      </c>
      <c r="B46" s="427" t="s">
        <v>343</v>
      </c>
      <c r="C46" s="462">
        <f>+C47+C48+C49</f>
        <v>0</v>
      </c>
      <c r="D46" s="462">
        <f>+D47+D48+D49</f>
        <v>0</v>
      </c>
      <c r="E46" s="296">
        <f>+E47+E48+E49</f>
        <v>0</v>
      </c>
    </row>
    <row r="47" spans="1:5" s="1" customFormat="1" ht="12" customHeight="1">
      <c r="A47" s="17" t="s">
        <v>247</v>
      </c>
      <c r="B47" s="288" t="s">
        <v>245</v>
      </c>
      <c r="C47" s="475"/>
      <c r="D47" s="475"/>
      <c r="E47" s="476"/>
    </row>
    <row r="48" spans="1:5" s="1" customFormat="1" ht="12" customHeight="1">
      <c r="A48" s="15" t="s">
        <v>248</v>
      </c>
      <c r="B48" s="275" t="s">
        <v>246</v>
      </c>
      <c r="C48" s="470"/>
      <c r="D48" s="470"/>
      <c r="E48" s="304"/>
    </row>
    <row r="49" spans="1:5" s="1" customFormat="1" ht="12" customHeight="1" thickBot="1">
      <c r="A49" s="14" t="s">
        <v>402</v>
      </c>
      <c r="B49" s="283" t="s">
        <v>341</v>
      </c>
      <c r="C49" s="477"/>
      <c r="D49" s="477"/>
      <c r="E49" s="478"/>
    </row>
    <row r="50" spans="1:5" s="1" customFormat="1" ht="17.25" customHeight="1" thickBot="1">
      <c r="A50" s="22" t="s">
        <v>249</v>
      </c>
      <c r="B50" s="428" t="s">
        <v>342</v>
      </c>
      <c r="C50" s="479"/>
      <c r="D50" s="479"/>
      <c r="E50" s="305"/>
    </row>
    <row r="51" spans="1:5" s="1" customFormat="1" ht="12" customHeight="1" thickBot="1">
      <c r="A51" s="22" t="s">
        <v>72</v>
      </c>
      <c r="B51" s="26" t="s">
        <v>250</v>
      </c>
      <c r="C51" s="480">
        <f>+C6+C11+C20+C21+C30+C43+C46+C50</f>
        <v>63</v>
      </c>
      <c r="D51" s="480">
        <f>+D6+D11+D20+D21+D30+D43+D46+D50</f>
        <v>0</v>
      </c>
      <c r="E51" s="306">
        <f>+E6+E11+E20+E21+E30+E43+E46+E50</f>
        <v>63</v>
      </c>
    </row>
    <row r="52" spans="1:5" s="1" customFormat="1" ht="12" customHeight="1" thickBot="1">
      <c r="A52" s="279" t="s">
        <v>73</v>
      </c>
      <c r="B52" s="274" t="s">
        <v>345</v>
      </c>
      <c r="C52" s="481">
        <f>+C53+C59</f>
        <v>13819</v>
      </c>
      <c r="D52" s="481">
        <f>+D53+D59</f>
        <v>0</v>
      </c>
      <c r="E52" s="307">
        <f>+E53+E59</f>
        <v>13819</v>
      </c>
    </row>
    <row r="53" spans="1:5" s="1" customFormat="1" ht="12" customHeight="1">
      <c r="A53" s="429" t="s">
        <v>188</v>
      </c>
      <c r="B53" s="426" t="s">
        <v>346</v>
      </c>
      <c r="C53" s="471">
        <f>+C54+C55+C56+C57+C58</f>
        <v>13819</v>
      </c>
      <c r="D53" s="471">
        <f>+D54+D55+D56+D57+D58</f>
        <v>0</v>
      </c>
      <c r="E53" s="308">
        <f>+E54+E55+E56+E57+E58</f>
        <v>13819</v>
      </c>
    </row>
    <row r="54" spans="1:5" s="1" customFormat="1" ht="12" customHeight="1">
      <c r="A54" s="280" t="s">
        <v>361</v>
      </c>
      <c r="B54" s="275" t="s">
        <v>347</v>
      </c>
      <c r="C54" s="470">
        <v>13819</v>
      </c>
      <c r="D54" s="470"/>
      <c r="E54" s="304">
        <f>C54+D54</f>
        <v>13819</v>
      </c>
    </row>
    <row r="55" spans="1:5" s="1" customFormat="1" ht="12" customHeight="1">
      <c r="A55" s="280" t="s">
        <v>362</v>
      </c>
      <c r="B55" s="275" t="s">
        <v>348</v>
      </c>
      <c r="C55" s="470"/>
      <c r="D55" s="470"/>
      <c r="E55" s="304"/>
    </row>
    <row r="56" spans="1:5" s="1" customFormat="1" ht="12" customHeight="1">
      <c r="A56" s="280" t="s">
        <v>363</v>
      </c>
      <c r="B56" s="275" t="s">
        <v>349</v>
      </c>
      <c r="C56" s="470"/>
      <c r="D56" s="470"/>
      <c r="E56" s="304"/>
    </row>
    <row r="57" spans="1:5" s="1" customFormat="1" ht="12" customHeight="1">
      <c r="A57" s="280" t="s">
        <v>364</v>
      </c>
      <c r="B57" s="275" t="s">
        <v>350</v>
      </c>
      <c r="C57" s="470"/>
      <c r="D57" s="470"/>
      <c r="E57" s="304"/>
    </row>
    <row r="58" spans="1:5" s="1" customFormat="1" ht="12" customHeight="1">
      <c r="A58" s="280" t="s">
        <v>365</v>
      </c>
      <c r="B58" s="275" t="s">
        <v>351</v>
      </c>
      <c r="C58" s="470"/>
      <c r="D58" s="470"/>
      <c r="E58" s="304"/>
    </row>
    <row r="59" spans="1:5" s="1" customFormat="1" ht="12" customHeight="1">
      <c r="A59" s="281" t="s">
        <v>189</v>
      </c>
      <c r="B59" s="276" t="s">
        <v>352</v>
      </c>
      <c r="C59" s="472">
        <f>+C60+C61+C62+C63+C64</f>
        <v>0</v>
      </c>
      <c r="D59" s="472">
        <f>+D60+D61+D62+D63+D64</f>
        <v>0</v>
      </c>
      <c r="E59" s="309">
        <f>+E60+E61+E62+E63+E64</f>
        <v>0</v>
      </c>
    </row>
    <row r="60" spans="1:5" s="1" customFormat="1" ht="12" customHeight="1">
      <c r="A60" s="280" t="s">
        <v>366</v>
      </c>
      <c r="B60" s="275" t="s">
        <v>353</v>
      </c>
      <c r="C60" s="470"/>
      <c r="D60" s="470"/>
      <c r="E60" s="304"/>
    </row>
    <row r="61" spans="1:5" s="1" customFormat="1" ht="12" customHeight="1">
      <c r="A61" s="280" t="s">
        <v>367</v>
      </c>
      <c r="B61" s="275" t="s">
        <v>354</v>
      </c>
      <c r="C61" s="470"/>
      <c r="D61" s="470"/>
      <c r="E61" s="304"/>
    </row>
    <row r="62" spans="1:5" s="1" customFormat="1" ht="12" customHeight="1">
      <c r="A62" s="280" t="s">
        <v>368</v>
      </c>
      <c r="B62" s="275" t="s">
        <v>355</v>
      </c>
      <c r="C62" s="470"/>
      <c r="D62" s="470"/>
      <c r="E62" s="304"/>
    </row>
    <row r="63" spans="1:5" s="1" customFormat="1" ht="12" customHeight="1">
      <c r="A63" s="280" t="s">
        <v>369</v>
      </c>
      <c r="B63" s="275" t="s">
        <v>356</v>
      </c>
      <c r="C63" s="470"/>
      <c r="D63" s="470"/>
      <c r="E63" s="304"/>
    </row>
    <row r="64" spans="1:5" s="1" customFormat="1" ht="12" customHeight="1" thickBot="1">
      <c r="A64" s="282" t="s">
        <v>370</v>
      </c>
      <c r="B64" s="283" t="s">
        <v>357</v>
      </c>
      <c r="C64" s="482"/>
      <c r="D64" s="482"/>
      <c r="E64" s="310"/>
    </row>
    <row r="65" spans="1:5" s="1" customFormat="1" ht="12" customHeight="1" thickBot="1">
      <c r="A65" s="284" t="s">
        <v>74</v>
      </c>
      <c r="B65" s="430" t="s">
        <v>358</v>
      </c>
      <c r="C65" s="481">
        <f>+C51+C52</f>
        <v>13882</v>
      </c>
      <c r="D65" s="481">
        <f>+D51+D52</f>
        <v>0</v>
      </c>
      <c r="E65" s="307">
        <f>+E51+E52</f>
        <v>13882</v>
      </c>
    </row>
    <row r="66" spans="1:5" s="1" customFormat="1" ht="13.5" customHeight="1" thickBot="1">
      <c r="A66" s="285" t="s">
        <v>75</v>
      </c>
      <c r="B66" s="431" t="s">
        <v>359</v>
      </c>
      <c r="C66" s="483"/>
      <c r="D66" s="483"/>
      <c r="E66" s="318"/>
    </row>
    <row r="67" spans="1:5" s="1" customFormat="1" ht="12" customHeight="1" thickBot="1">
      <c r="A67" s="284" t="s">
        <v>76</v>
      </c>
      <c r="B67" s="430" t="s">
        <v>360</v>
      </c>
      <c r="C67" s="484">
        <f>+C65+C66</f>
        <v>13882</v>
      </c>
      <c r="D67" s="484">
        <f>+D65+D66</f>
        <v>0</v>
      </c>
      <c r="E67" s="319">
        <f>+E65+E66</f>
        <v>13882</v>
      </c>
    </row>
    <row r="68" spans="1:3" s="1" customFormat="1" ht="12.75" customHeight="1">
      <c r="A68" s="5"/>
      <c r="B68" s="6"/>
      <c r="C68" s="311"/>
    </row>
    <row r="69" spans="1:3" ht="16.5" customHeight="1">
      <c r="A69" s="613" t="s">
        <v>92</v>
      </c>
      <c r="B69" s="613"/>
      <c r="C69" s="613"/>
    </row>
    <row r="70" spans="1:5" s="324" customFormat="1" ht="16.5" customHeight="1" thickBot="1">
      <c r="A70" s="616" t="s">
        <v>196</v>
      </c>
      <c r="B70" s="616"/>
      <c r="C70" s="443"/>
      <c r="D70" s="36"/>
      <c r="E70" s="317" t="s">
        <v>393</v>
      </c>
    </row>
    <row r="71" spans="1:5" ht="37.5" customHeight="1" thickBot="1">
      <c r="A71" s="27" t="s">
        <v>61</v>
      </c>
      <c r="B71" s="28" t="s">
        <v>93</v>
      </c>
      <c r="C71" s="28" t="s">
        <v>526</v>
      </c>
      <c r="D71" s="28" t="s">
        <v>523</v>
      </c>
      <c r="E71" s="37" t="s">
        <v>527</v>
      </c>
    </row>
    <row r="72" spans="1:5" s="38" customFormat="1" ht="12" customHeight="1" thickBot="1">
      <c r="A72" s="33">
        <v>1</v>
      </c>
      <c r="B72" s="34">
        <v>2</v>
      </c>
      <c r="C72" s="34">
        <v>3</v>
      </c>
      <c r="D72" s="34">
        <v>4</v>
      </c>
      <c r="E72" s="35">
        <v>5</v>
      </c>
    </row>
    <row r="73" spans="1:5" ht="12" customHeight="1" thickBot="1">
      <c r="A73" s="24" t="s">
        <v>63</v>
      </c>
      <c r="B73" s="32" t="s">
        <v>251</v>
      </c>
      <c r="C73" s="461">
        <f>+C74+C75+C76+C77+C78</f>
        <v>13882</v>
      </c>
      <c r="D73" s="461">
        <f>+D74+D75+D76+D77+D78</f>
        <v>0</v>
      </c>
      <c r="E73" s="295">
        <f>+E74+E75+E76+E77+E78</f>
        <v>13882</v>
      </c>
    </row>
    <row r="74" spans="1:5" ht="12" customHeight="1">
      <c r="A74" s="19" t="s">
        <v>147</v>
      </c>
      <c r="B74" s="11" t="s">
        <v>94</v>
      </c>
      <c r="C74" s="464"/>
      <c r="D74" s="464"/>
      <c r="E74" s="297"/>
    </row>
    <row r="75" spans="1:5" ht="12" customHeight="1">
      <c r="A75" s="15" t="s">
        <v>148</v>
      </c>
      <c r="B75" s="8" t="s">
        <v>252</v>
      </c>
      <c r="C75" s="463"/>
      <c r="D75" s="463"/>
      <c r="E75" s="298"/>
    </row>
    <row r="76" spans="1:5" ht="12" customHeight="1">
      <c r="A76" s="15" t="s">
        <v>149</v>
      </c>
      <c r="B76" s="8" t="s">
        <v>178</v>
      </c>
      <c r="C76" s="469"/>
      <c r="D76" s="469"/>
      <c r="E76" s="303"/>
    </row>
    <row r="77" spans="1:5" ht="12" customHeight="1">
      <c r="A77" s="15" t="s">
        <v>150</v>
      </c>
      <c r="B77" s="12" t="s">
        <v>253</v>
      </c>
      <c r="C77" s="469"/>
      <c r="D77" s="469"/>
      <c r="E77" s="303"/>
    </row>
    <row r="78" spans="1:5" ht="12" customHeight="1">
      <c r="A78" s="15" t="s">
        <v>158</v>
      </c>
      <c r="B78" s="21" t="s">
        <v>254</v>
      </c>
      <c r="C78" s="469">
        <v>13882</v>
      </c>
      <c r="D78" s="469"/>
      <c r="E78" s="303">
        <v>13882</v>
      </c>
    </row>
    <row r="79" spans="1:5" ht="12" customHeight="1">
      <c r="A79" s="15" t="s">
        <v>151</v>
      </c>
      <c r="B79" s="8" t="s">
        <v>276</v>
      </c>
      <c r="C79" s="469"/>
      <c r="D79" s="469"/>
      <c r="E79" s="303"/>
    </row>
    <row r="80" spans="1:5" ht="12" customHeight="1">
      <c r="A80" s="15" t="s">
        <v>152</v>
      </c>
      <c r="B80" s="107" t="s">
        <v>277</v>
      </c>
      <c r="C80" s="469">
        <v>13882</v>
      </c>
      <c r="D80" s="469"/>
      <c r="E80" s="303">
        <v>13882</v>
      </c>
    </row>
    <row r="81" spans="1:5" ht="12" customHeight="1">
      <c r="A81" s="15" t="s">
        <v>159</v>
      </c>
      <c r="B81" s="107" t="s">
        <v>372</v>
      </c>
      <c r="C81" s="469"/>
      <c r="D81" s="469"/>
      <c r="E81" s="303"/>
    </row>
    <row r="82" spans="1:5" ht="12" customHeight="1">
      <c r="A82" s="15" t="s">
        <v>160</v>
      </c>
      <c r="B82" s="108" t="s">
        <v>278</v>
      </c>
      <c r="C82" s="469"/>
      <c r="D82" s="469"/>
      <c r="E82" s="303"/>
    </row>
    <row r="83" spans="1:5" ht="12" customHeight="1">
      <c r="A83" s="14" t="s">
        <v>161</v>
      </c>
      <c r="B83" s="109" t="s">
        <v>279</v>
      </c>
      <c r="C83" s="469"/>
      <c r="D83" s="469"/>
      <c r="E83" s="303"/>
    </row>
    <row r="84" spans="1:5" ht="12" customHeight="1">
      <c r="A84" s="15" t="s">
        <v>162</v>
      </c>
      <c r="B84" s="109" t="s">
        <v>280</v>
      </c>
      <c r="C84" s="469"/>
      <c r="D84" s="469"/>
      <c r="E84" s="303"/>
    </row>
    <row r="85" spans="1:5" ht="12" customHeight="1" thickBot="1">
      <c r="A85" s="20" t="s">
        <v>164</v>
      </c>
      <c r="B85" s="110" t="s">
        <v>281</v>
      </c>
      <c r="C85" s="485"/>
      <c r="D85" s="485"/>
      <c r="E85" s="312"/>
    </row>
    <row r="86" spans="1:5" ht="12" customHeight="1" thickBot="1">
      <c r="A86" s="22" t="s">
        <v>64</v>
      </c>
      <c r="B86" s="31" t="s">
        <v>403</v>
      </c>
      <c r="C86" s="462">
        <f>+C87+C88+C89</f>
        <v>0</v>
      </c>
      <c r="D86" s="462">
        <f>+D87+D88+D89</f>
        <v>0</v>
      </c>
      <c r="E86" s="296">
        <f>+E87+E88+E89</f>
        <v>0</v>
      </c>
    </row>
    <row r="87" spans="1:5" ht="12" customHeight="1">
      <c r="A87" s="17" t="s">
        <v>153</v>
      </c>
      <c r="B87" s="8" t="s">
        <v>373</v>
      </c>
      <c r="C87" s="468"/>
      <c r="D87" s="468"/>
      <c r="E87" s="302"/>
    </row>
    <row r="88" spans="1:5" ht="12" customHeight="1">
      <c r="A88" s="17" t="s">
        <v>154</v>
      </c>
      <c r="B88" s="13" t="s">
        <v>256</v>
      </c>
      <c r="C88" s="463"/>
      <c r="D88" s="463"/>
      <c r="E88" s="298"/>
    </row>
    <row r="89" spans="1:5" ht="12" customHeight="1">
      <c r="A89" s="17" t="s">
        <v>155</v>
      </c>
      <c r="B89" s="275" t="s">
        <v>404</v>
      </c>
      <c r="C89" s="463"/>
      <c r="D89" s="463"/>
      <c r="E89" s="298"/>
    </row>
    <row r="90" spans="1:5" ht="12" customHeight="1">
      <c r="A90" s="17" t="s">
        <v>156</v>
      </c>
      <c r="B90" s="275" t="s">
        <v>476</v>
      </c>
      <c r="C90" s="463"/>
      <c r="D90" s="463"/>
      <c r="E90" s="298"/>
    </row>
    <row r="91" spans="1:5" ht="12" customHeight="1">
      <c r="A91" s="17" t="s">
        <v>157</v>
      </c>
      <c r="B91" s="275" t="s">
        <v>405</v>
      </c>
      <c r="C91" s="463"/>
      <c r="D91" s="463"/>
      <c r="E91" s="298"/>
    </row>
    <row r="92" spans="1:5" ht="15.75">
      <c r="A92" s="17" t="s">
        <v>163</v>
      </c>
      <c r="B92" s="275" t="s">
        <v>406</v>
      </c>
      <c r="C92" s="463"/>
      <c r="D92" s="463"/>
      <c r="E92" s="298"/>
    </row>
    <row r="93" spans="1:5" ht="12" customHeight="1">
      <c r="A93" s="17" t="s">
        <v>165</v>
      </c>
      <c r="B93" s="432" t="s">
        <v>377</v>
      </c>
      <c r="C93" s="463"/>
      <c r="D93" s="463"/>
      <c r="E93" s="298"/>
    </row>
    <row r="94" spans="1:5" ht="12" customHeight="1">
      <c r="A94" s="17" t="s">
        <v>257</v>
      </c>
      <c r="B94" s="432" t="s">
        <v>378</v>
      </c>
      <c r="C94" s="463"/>
      <c r="D94" s="463"/>
      <c r="E94" s="298"/>
    </row>
    <row r="95" spans="1:5" ht="12" customHeight="1">
      <c r="A95" s="17" t="s">
        <v>258</v>
      </c>
      <c r="B95" s="432" t="s">
        <v>376</v>
      </c>
      <c r="C95" s="463"/>
      <c r="D95" s="463"/>
      <c r="E95" s="298"/>
    </row>
    <row r="96" spans="1:5" ht="24" customHeight="1" thickBot="1">
      <c r="A96" s="14" t="s">
        <v>259</v>
      </c>
      <c r="B96" s="433" t="s">
        <v>375</v>
      </c>
      <c r="C96" s="469"/>
      <c r="D96" s="469"/>
      <c r="E96" s="303"/>
    </row>
    <row r="97" spans="1:5" ht="12" customHeight="1" thickBot="1">
      <c r="A97" s="22" t="s">
        <v>65</v>
      </c>
      <c r="B97" s="92" t="s">
        <v>407</v>
      </c>
      <c r="C97" s="462">
        <f>+C98+C99</f>
        <v>0</v>
      </c>
      <c r="D97" s="462">
        <f>+D98+D99</f>
        <v>0</v>
      </c>
      <c r="E97" s="296">
        <f>+E98+E99</f>
        <v>0</v>
      </c>
    </row>
    <row r="98" spans="1:5" ht="12" customHeight="1">
      <c r="A98" s="17" t="s">
        <v>127</v>
      </c>
      <c r="B98" s="10" t="s">
        <v>108</v>
      </c>
      <c r="C98" s="468"/>
      <c r="D98" s="468"/>
      <c r="E98" s="302"/>
    </row>
    <row r="99" spans="1:5" ht="12" customHeight="1" thickBot="1">
      <c r="A99" s="18" t="s">
        <v>128</v>
      </c>
      <c r="B99" s="13" t="s">
        <v>109</v>
      </c>
      <c r="C99" s="469"/>
      <c r="D99" s="469"/>
      <c r="E99" s="303"/>
    </row>
    <row r="100" spans="1:5" s="273" customFormat="1" ht="12" customHeight="1" thickBot="1">
      <c r="A100" s="279" t="s">
        <v>66</v>
      </c>
      <c r="B100" s="274" t="s">
        <v>379</v>
      </c>
      <c r="C100" s="479"/>
      <c r="D100" s="479"/>
      <c r="E100" s="305"/>
    </row>
    <row r="101" spans="1:5" ht="12" customHeight="1" thickBot="1">
      <c r="A101" s="271" t="s">
        <v>67</v>
      </c>
      <c r="B101" s="272" t="s">
        <v>201</v>
      </c>
      <c r="C101" s="461">
        <f>+C73+C86+C97+C100</f>
        <v>13882</v>
      </c>
      <c r="D101" s="461">
        <f>+D73+D86+D97+D100</f>
        <v>0</v>
      </c>
      <c r="E101" s="295">
        <f>+E73+E86+E97+E100</f>
        <v>13882</v>
      </c>
    </row>
    <row r="102" spans="1:5" ht="12" customHeight="1" thickBot="1">
      <c r="A102" s="279" t="s">
        <v>68</v>
      </c>
      <c r="B102" s="274" t="s">
        <v>477</v>
      </c>
      <c r="C102" s="462">
        <f>+C103+C111</f>
        <v>0</v>
      </c>
      <c r="D102" s="462">
        <f>+D103+D111</f>
        <v>0</v>
      </c>
      <c r="E102" s="296">
        <f>+E103+E111</f>
        <v>0</v>
      </c>
    </row>
    <row r="103" spans="1:5" ht="12" customHeight="1" thickBot="1">
      <c r="A103" s="286" t="s">
        <v>134</v>
      </c>
      <c r="B103" s="434" t="s">
        <v>484</v>
      </c>
      <c r="C103" s="462">
        <f>+C104+C105+C106+C107+C108+C109+C110</f>
        <v>0</v>
      </c>
      <c r="D103" s="462">
        <f>+D104+D105+D106+D107+D108+D109+D110</f>
        <v>0</v>
      </c>
      <c r="E103" s="296">
        <f>+E104+E105+E106+E107+E108+E109+E110</f>
        <v>0</v>
      </c>
    </row>
    <row r="104" spans="1:5" ht="12" customHeight="1">
      <c r="A104" s="287" t="s">
        <v>137</v>
      </c>
      <c r="B104" s="288" t="s">
        <v>380</v>
      </c>
      <c r="C104" s="486"/>
      <c r="D104" s="486"/>
      <c r="E104" s="320"/>
    </row>
    <row r="105" spans="1:5" ht="12" customHeight="1">
      <c r="A105" s="280" t="s">
        <v>138</v>
      </c>
      <c r="B105" s="275" t="s">
        <v>381</v>
      </c>
      <c r="C105" s="487"/>
      <c r="D105" s="487"/>
      <c r="E105" s="321"/>
    </row>
    <row r="106" spans="1:5" ht="12" customHeight="1">
      <c r="A106" s="280" t="s">
        <v>139</v>
      </c>
      <c r="B106" s="275" t="s">
        <v>382</v>
      </c>
      <c r="C106" s="487"/>
      <c r="D106" s="487"/>
      <c r="E106" s="321"/>
    </row>
    <row r="107" spans="1:5" ht="12" customHeight="1">
      <c r="A107" s="280" t="s">
        <v>140</v>
      </c>
      <c r="B107" s="275" t="s">
        <v>383</v>
      </c>
      <c r="C107" s="487"/>
      <c r="D107" s="487"/>
      <c r="E107" s="321"/>
    </row>
    <row r="108" spans="1:5" ht="12" customHeight="1">
      <c r="A108" s="280" t="s">
        <v>242</v>
      </c>
      <c r="B108" s="275" t="s">
        <v>384</v>
      </c>
      <c r="C108" s="487"/>
      <c r="D108" s="487"/>
      <c r="E108" s="321"/>
    </row>
    <row r="109" spans="1:5" ht="12" customHeight="1">
      <c r="A109" s="280" t="s">
        <v>260</v>
      </c>
      <c r="B109" s="275" t="s">
        <v>385</v>
      </c>
      <c r="C109" s="487"/>
      <c r="D109" s="487"/>
      <c r="E109" s="321"/>
    </row>
    <row r="110" spans="1:5" ht="12" customHeight="1" thickBot="1">
      <c r="A110" s="289" t="s">
        <v>261</v>
      </c>
      <c r="B110" s="290" t="s">
        <v>386</v>
      </c>
      <c r="C110" s="488"/>
      <c r="D110" s="488"/>
      <c r="E110" s="322"/>
    </row>
    <row r="111" spans="1:5" ht="12" customHeight="1" thickBot="1">
      <c r="A111" s="286" t="s">
        <v>135</v>
      </c>
      <c r="B111" s="434" t="s">
        <v>485</v>
      </c>
      <c r="C111" s="462">
        <f>+C112+C113+C114+C115+C116+C117+C118+C119</f>
        <v>0</v>
      </c>
      <c r="D111" s="462">
        <f>+D112+D113+D114+D115+D116+D117+D118+D119</f>
        <v>0</v>
      </c>
      <c r="E111" s="296">
        <f>+E112+E113+E114+E115+E116+E117+E118+E119</f>
        <v>0</v>
      </c>
    </row>
    <row r="112" spans="1:5" ht="12" customHeight="1">
      <c r="A112" s="287" t="s">
        <v>143</v>
      </c>
      <c r="B112" s="288" t="s">
        <v>380</v>
      </c>
      <c r="C112" s="486"/>
      <c r="D112" s="486"/>
      <c r="E112" s="320"/>
    </row>
    <row r="113" spans="1:5" ht="12" customHeight="1">
      <c r="A113" s="280" t="s">
        <v>144</v>
      </c>
      <c r="B113" s="275" t="s">
        <v>387</v>
      </c>
      <c r="C113" s="487"/>
      <c r="D113" s="487"/>
      <c r="E113" s="321"/>
    </row>
    <row r="114" spans="1:5" ht="12" customHeight="1">
      <c r="A114" s="280" t="s">
        <v>145</v>
      </c>
      <c r="B114" s="275" t="s">
        <v>382</v>
      </c>
      <c r="C114" s="487"/>
      <c r="D114" s="487"/>
      <c r="E114" s="321"/>
    </row>
    <row r="115" spans="1:5" ht="12" customHeight="1">
      <c r="A115" s="280" t="s">
        <v>146</v>
      </c>
      <c r="B115" s="275" t="s">
        <v>383</v>
      </c>
      <c r="C115" s="487"/>
      <c r="D115" s="487"/>
      <c r="E115" s="321"/>
    </row>
    <row r="116" spans="1:5" ht="12" customHeight="1">
      <c r="A116" s="280" t="s">
        <v>243</v>
      </c>
      <c r="B116" s="275" t="s">
        <v>384</v>
      </c>
      <c r="C116" s="487"/>
      <c r="D116" s="487"/>
      <c r="E116" s="321"/>
    </row>
    <row r="117" spans="1:5" ht="12" customHeight="1">
      <c r="A117" s="280" t="s">
        <v>262</v>
      </c>
      <c r="B117" s="275" t="s">
        <v>388</v>
      </c>
      <c r="C117" s="487"/>
      <c r="D117" s="487"/>
      <c r="E117" s="321"/>
    </row>
    <row r="118" spans="1:5" ht="12" customHeight="1">
      <c r="A118" s="280" t="s">
        <v>263</v>
      </c>
      <c r="B118" s="275" t="s">
        <v>386</v>
      </c>
      <c r="C118" s="487"/>
      <c r="D118" s="487"/>
      <c r="E118" s="321"/>
    </row>
    <row r="119" spans="1:5" ht="12" customHeight="1" thickBot="1">
      <c r="A119" s="289" t="s">
        <v>264</v>
      </c>
      <c r="B119" s="290" t="s">
        <v>480</v>
      </c>
      <c r="C119" s="488"/>
      <c r="D119" s="488"/>
      <c r="E119" s="322"/>
    </row>
    <row r="120" spans="1:5" ht="12" customHeight="1" thickBot="1">
      <c r="A120" s="279" t="s">
        <v>69</v>
      </c>
      <c r="B120" s="430" t="s">
        <v>389</v>
      </c>
      <c r="C120" s="489">
        <f>+C101+C102</f>
        <v>13882</v>
      </c>
      <c r="D120" s="489">
        <f>+D101+D102</f>
        <v>0</v>
      </c>
      <c r="E120" s="313">
        <f>+E101+E102</f>
        <v>13882</v>
      </c>
    </row>
    <row r="121" spans="1:9" ht="15" customHeight="1" thickBot="1">
      <c r="A121" s="279" t="s">
        <v>70</v>
      </c>
      <c r="B121" s="430" t="s">
        <v>390</v>
      </c>
      <c r="C121" s="490"/>
      <c r="D121" s="490"/>
      <c r="E121" s="314"/>
      <c r="F121" s="39"/>
      <c r="G121" s="93"/>
      <c r="H121" s="93"/>
      <c r="I121" s="93"/>
    </row>
    <row r="122" spans="1:5" s="1" customFormat="1" ht="12.75" customHeight="1" thickBot="1">
      <c r="A122" s="291" t="s">
        <v>71</v>
      </c>
      <c r="B122" s="431" t="s">
        <v>391</v>
      </c>
      <c r="C122" s="481">
        <f>+C120+C121</f>
        <v>13882</v>
      </c>
      <c r="D122" s="481">
        <f>+D120+D121</f>
        <v>0</v>
      </c>
      <c r="E122" s="307">
        <f>+E120+E121</f>
        <v>13882</v>
      </c>
    </row>
    <row r="123" spans="1:3" ht="7.5" customHeight="1">
      <c r="A123" s="435"/>
      <c r="B123" s="435"/>
      <c r="C123" s="436"/>
    </row>
    <row r="124" spans="1:3" ht="15.75">
      <c r="A124" s="617" t="s">
        <v>204</v>
      </c>
      <c r="B124" s="617"/>
      <c r="C124" s="617"/>
    </row>
    <row r="125" spans="1:3" ht="15" customHeight="1" thickBot="1">
      <c r="A125" s="615" t="s">
        <v>197</v>
      </c>
      <c r="B125" s="615"/>
      <c r="C125" s="317" t="s">
        <v>393</v>
      </c>
    </row>
    <row r="126" spans="1:5" ht="22.5" customHeight="1" thickBot="1">
      <c r="A126" s="22">
        <v>1</v>
      </c>
      <c r="B126" s="31" t="s">
        <v>271</v>
      </c>
      <c r="C126" s="315">
        <f>+C51-C101</f>
        <v>-13819</v>
      </c>
      <c r="D126" s="315">
        <f>+D51-D101</f>
        <v>0</v>
      </c>
      <c r="E126" s="296">
        <f>+E51-E101</f>
        <v>-13819</v>
      </c>
    </row>
    <row r="127" spans="1:3" ht="7.5" customHeight="1">
      <c r="A127" s="435"/>
      <c r="B127" s="435"/>
      <c r="C127" s="436"/>
    </row>
  </sheetData>
  <sheetProtection/>
  <mergeCells count="6">
    <mergeCell ref="A125:B125"/>
    <mergeCell ref="A69:C69"/>
    <mergeCell ref="A1:C1"/>
    <mergeCell ref="A2:B2"/>
    <mergeCell ref="A70:B70"/>
    <mergeCell ref="A124:C124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&amp;L&amp;12 3. melléklet&amp;C&amp;"Times New Roman CE,Félkövér"&amp;12
Hajmáskér Község Önkormányzata
2013. ÉVI KÖLTSÉGVETÉS
ÖNKÉNT VÁLLALT FELADATAINAK MÉRLEGE&amp;10
&amp;R&amp;"Times New Roman CE,Félkövér dőlt"&amp;11 "1.3. melléklet a 2/2013. (I.31.) önkormányzati rendelethez"</oddHeader>
  </headerFooter>
  <rowBreaks count="1" manualBreakCount="1">
    <brk id="6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127"/>
  <sheetViews>
    <sheetView view="pageLayout" zoomScaleNormal="120" zoomScaleSheetLayoutView="130" workbookViewId="0" topLeftCell="A53">
      <selection activeCell="D77" sqref="D77"/>
    </sheetView>
  </sheetViews>
  <sheetFormatPr defaultColWidth="9.00390625" defaultRowHeight="12.75"/>
  <cols>
    <col min="1" max="1" width="9.00390625" style="442" customWidth="1"/>
    <col min="2" max="2" width="73.375" style="442" customWidth="1"/>
    <col min="3" max="3" width="12.625" style="443" customWidth="1"/>
    <col min="4" max="4" width="11.625" style="36" customWidth="1"/>
    <col min="5" max="5" width="12.00390625" style="36" customWidth="1"/>
    <col min="6" max="16384" width="9.375" style="36" customWidth="1"/>
  </cols>
  <sheetData>
    <row r="1" spans="1:3" ht="15.75" customHeight="1">
      <c r="A1" s="613" t="s">
        <v>60</v>
      </c>
      <c r="B1" s="613"/>
      <c r="C1" s="613"/>
    </row>
    <row r="2" spans="1:5" ht="15.75" customHeight="1" thickBot="1">
      <c r="A2" s="615" t="s">
        <v>195</v>
      </c>
      <c r="B2" s="615"/>
      <c r="C2" s="317"/>
      <c r="E2" s="317" t="s">
        <v>393</v>
      </c>
    </row>
    <row r="3" spans="1:5" ht="37.5" customHeight="1" thickBot="1">
      <c r="A3" s="27" t="s">
        <v>124</v>
      </c>
      <c r="B3" s="28" t="s">
        <v>62</v>
      </c>
      <c r="C3" s="28" t="s">
        <v>526</v>
      </c>
      <c r="D3" s="28" t="s">
        <v>523</v>
      </c>
      <c r="E3" s="37" t="s">
        <v>527</v>
      </c>
    </row>
    <row r="4" spans="1:5" s="38" customFormat="1" ht="12" customHeight="1" thickBot="1">
      <c r="A4" s="33">
        <v>1</v>
      </c>
      <c r="B4" s="34">
        <v>2</v>
      </c>
      <c r="C4" s="34">
        <v>3</v>
      </c>
      <c r="D4" s="34">
        <v>4</v>
      </c>
      <c r="E4" s="35">
        <v>5</v>
      </c>
    </row>
    <row r="5" spans="1:5" s="1" customFormat="1" ht="12" customHeight="1" thickBot="1">
      <c r="A5" s="24" t="s">
        <v>63</v>
      </c>
      <c r="B5" s="23" t="s">
        <v>211</v>
      </c>
      <c r="C5" s="461">
        <f>+C6+C11+C20</f>
        <v>6980</v>
      </c>
      <c r="D5" s="461">
        <f>+D6+D11+D20</f>
        <v>0</v>
      </c>
      <c r="E5" s="295">
        <f>+E6+E11+E20</f>
        <v>6980</v>
      </c>
    </row>
    <row r="6" spans="1:5" s="1" customFormat="1" ht="12" customHeight="1" thickBot="1">
      <c r="A6" s="22" t="s">
        <v>64</v>
      </c>
      <c r="B6" s="274" t="s">
        <v>470</v>
      </c>
      <c r="C6" s="462">
        <f>+C7+C8+C9+C10</f>
        <v>0</v>
      </c>
      <c r="D6" s="462">
        <f>+D7+D8+D9+D10</f>
        <v>0</v>
      </c>
      <c r="E6" s="296">
        <f>+E7+E8+E9+E10</f>
        <v>0</v>
      </c>
    </row>
    <row r="7" spans="1:5" s="1" customFormat="1" ht="12" customHeight="1">
      <c r="A7" s="15" t="s">
        <v>153</v>
      </c>
      <c r="B7" s="424" t="s">
        <v>104</v>
      </c>
      <c r="C7" s="463"/>
      <c r="D7" s="463"/>
      <c r="E7" s="298"/>
    </row>
    <row r="8" spans="1:5" s="1" customFormat="1" ht="12" customHeight="1">
      <c r="A8" s="15" t="s">
        <v>154</v>
      </c>
      <c r="B8" s="288" t="s">
        <v>125</v>
      </c>
      <c r="C8" s="463"/>
      <c r="D8" s="463"/>
      <c r="E8" s="298"/>
    </row>
    <row r="9" spans="1:5" s="1" customFormat="1" ht="12" customHeight="1">
      <c r="A9" s="15" t="s">
        <v>155</v>
      </c>
      <c r="B9" s="288" t="s">
        <v>212</v>
      </c>
      <c r="C9" s="463"/>
      <c r="D9" s="463"/>
      <c r="E9" s="298"/>
    </row>
    <row r="10" spans="1:5" s="1" customFormat="1" ht="12" customHeight="1" thickBot="1">
      <c r="A10" s="15" t="s">
        <v>156</v>
      </c>
      <c r="B10" s="425" t="s">
        <v>213</v>
      </c>
      <c r="C10" s="463"/>
      <c r="D10" s="463"/>
      <c r="E10" s="298"/>
    </row>
    <row r="11" spans="1:5" s="1" customFormat="1" ht="12" customHeight="1" thickBot="1">
      <c r="A11" s="22" t="s">
        <v>65</v>
      </c>
      <c r="B11" s="23" t="s">
        <v>214</v>
      </c>
      <c r="C11" s="462">
        <f>+C12+C13+C14+C15+C16+C17+C18+C19</f>
        <v>6980</v>
      </c>
      <c r="D11" s="462">
        <f>+D12+D13+D14+D15+D16+D17+D18+D19</f>
        <v>0</v>
      </c>
      <c r="E11" s="296">
        <f>+E12+E13+E14+E15+E16+E17+E18+E19</f>
        <v>6980</v>
      </c>
    </row>
    <row r="12" spans="1:5" s="1" customFormat="1" ht="12" customHeight="1">
      <c r="A12" s="19" t="s">
        <v>127</v>
      </c>
      <c r="B12" s="11" t="s">
        <v>219</v>
      </c>
      <c r="C12" s="464">
        <v>380</v>
      </c>
      <c r="D12" s="464"/>
      <c r="E12" s="297">
        <v>380</v>
      </c>
    </row>
    <row r="13" spans="1:5" s="1" customFormat="1" ht="12" customHeight="1">
      <c r="A13" s="15" t="s">
        <v>128</v>
      </c>
      <c r="B13" s="8" t="s">
        <v>220</v>
      </c>
      <c r="C13" s="463">
        <v>1660</v>
      </c>
      <c r="D13" s="463"/>
      <c r="E13" s="298">
        <v>1660</v>
      </c>
    </row>
    <row r="14" spans="1:5" s="1" customFormat="1" ht="12" customHeight="1">
      <c r="A14" s="15" t="s">
        <v>129</v>
      </c>
      <c r="B14" s="8" t="s">
        <v>221</v>
      </c>
      <c r="C14" s="463">
        <v>440</v>
      </c>
      <c r="D14" s="463"/>
      <c r="E14" s="298">
        <v>440</v>
      </c>
    </row>
    <row r="15" spans="1:5" s="1" customFormat="1" ht="12" customHeight="1">
      <c r="A15" s="15" t="s">
        <v>130</v>
      </c>
      <c r="B15" s="8" t="s">
        <v>222</v>
      </c>
      <c r="C15" s="463"/>
      <c r="D15" s="463"/>
      <c r="E15" s="298"/>
    </row>
    <row r="16" spans="1:5" s="1" customFormat="1" ht="12" customHeight="1">
      <c r="A16" s="14" t="s">
        <v>215</v>
      </c>
      <c r="B16" s="7" t="s">
        <v>223</v>
      </c>
      <c r="C16" s="465"/>
      <c r="D16" s="465"/>
      <c r="E16" s="299"/>
    </row>
    <row r="17" spans="1:5" s="1" customFormat="1" ht="12" customHeight="1">
      <c r="A17" s="15" t="s">
        <v>216</v>
      </c>
      <c r="B17" s="8" t="s">
        <v>332</v>
      </c>
      <c r="C17" s="463"/>
      <c r="D17" s="463"/>
      <c r="E17" s="298"/>
    </row>
    <row r="18" spans="1:5" s="1" customFormat="1" ht="12" customHeight="1">
      <c r="A18" s="15" t="s">
        <v>217</v>
      </c>
      <c r="B18" s="8" t="s">
        <v>225</v>
      </c>
      <c r="C18" s="463">
        <v>4500</v>
      </c>
      <c r="D18" s="463"/>
      <c r="E18" s="298">
        <v>4500</v>
      </c>
    </row>
    <row r="19" spans="1:5" s="1" customFormat="1" ht="12" customHeight="1" thickBot="1">
      <c r="A19" s="16" t="s">
        <v>218</v>
      </c>
      <c r="B19" s="9" t="s">
        <v>226</v>
      </c>
      <c r="C19" s="466"/>
      <c r="D19" s="466"/>
      <c r="E19" s="300"/>
    </row>
    <row r="20" spans="1:5" s="1" customFormat="1" ht="12" customHeight="1" thickBot="1">
      <c r="A20" s="22" t="s">
        <v>227</v>
      </c>
      <c r="B20" s="23" t="s">
        <v>333</v>
      </c>
      <c r="C20" s="467"/>
      <c r="D20" s="467"/>
      <c r="E20" s="301"/>
    </row>
    <row r="21" spans="1:5" s="1" customFormat="1" ht="12" customHeight="1" thickBot="1">
      <c r="A21" s="22" t="s">
        <v>67</v>
      </c>
      <c r="B21" s="23" t="s">
        <v>229</v>
      </c>
      <c r="C21" s="462">
        <f>+C22+C23+C24+C25+C26+C27+C28+C29</f>
        <v>40979</v>
      </c>
      <c r="D21" s="462">
        <f>+D22+D23+D24+D25+D26+D27+D28+D29</f>
        <v>2100</v>
      </c>
      <c r="E21" s="296">
        <f>+E22+E23+E24+E25+E26+E27+E28+E29</f>
        <v>43079</v>
      </c>
    </row>
    <row r="22" spans="1:5" s="1" customFormat="1" ht="12" customHeight="1">
      <c r="A22" s="17" t="s">
        <v>131</v>
      </c>
      <c r="B22" s="10" t="s">
        <v>235</v>
      </c>
      <c r="C22" s="468">
        <v>39289</v>
      </c>
      <c r="D22" s="468">
        <v>2100</v>
      </c>
      <c r="E22" s="302">
        <f>C22+D22</f>
        <v>41389</v>
      </c>
    </row>
    <row r="23" spans="1:5" s="1" customFormat="1" ht="12" customHeight="1">
      <c r="A23" s="15" t="s">
        <v>132</v>
      </c>
      <c r="B23" s="8" t="s">
        <v>236</v>
      </c>
      <c r="C23" s="463"/>
      <c r="D23" s="463"/>
      <c r="E23" s="298"/>
    </row>
    <row r="24" spans="1:5" s="1" customFormat="1" ht="12" customHeight="1">
      <c r="A24" s="15" t="s">
        <v>133</v>
      </c>
      <c r="B24" s="8" t="s">
        <v>237</v>
      </c>
      <c r="C24" s="463"/>
      <c r="D24" s="463"/>
      <c r="E24" s="298"/>
    </row>
    <row r="25" spans="1:5" s="1" customFormat="1" ht="12" customHeight="1">
      <c r="A25" s="18" t="s">
        <v>230</v>
      </c>
      <c r="B25" s="8" t="s">
        <v>136</v>
      </c>
      <c r="C25" s="469"/>
      <c r="D25" s="469"/>
      <c r="E25" s="303"/>
    </row>
    <row r="26" spans="1:5" s="1" customFormat="1" ht="12" customHeight="1">
      <c r="A26" s="18" t="s">
        <v>231</v>
      </c>
      <c r="B26" s="8" t="s">
        <v>238</v>
      </c>
      <c r="C26" s="469"/>
      <c r="D26" s="469"/>
      <c r="E26" s="303"/>
    </row>
    <row r="27" spans="1:5" s="1" customFormat="1" ht="12" customHeight="1">
      <c r="A27" s="15" t="s">
        <v>232</v>
      </c>
      <c r="B27" s="8" t="s">
        <v>239</v>
      </c>
      <c r="C27" s="463"/>
      <c r="D27" s="463"/>
      <c r="E27" s="298"/>
    </row>
    <row r="28" spans="1:5" s="1" customFormat="1" ht="12" customHeight="1">
      <c r="A28" s="15" t="s">
        <v>233</v>
      </c>
      <c r="B28" s="8" t="s">
        <v>334</v>
      </c>
      <c r="C28" s="470"/>
      <c r="D28" s="470"/>
      <c r="E28" s="304"/>
    </row>
    <row r="29" spans="1:5" s="1" customFormat="1" ht="12" customHeight="1" thickBot="1">
      <c r="A29" s="15" t="s">
        <v>234</v>
      </c>
      <c r="B29" s="13" t="s">
        <v>241</v>
      </c>
      <c r="C29" s="470">
        <v>1690</v>
      </c>
      <c r="D29" s="470"/>
      <c r="E29" s="304">
        <v>1690</v>
      </c>
    </row>
    <row r="30" spans="1:5" s="1" customFormat="1" ht="12" customHeight="1" thickBot="1">
      <c r="A30" s="267" t="s">
        <v>68</v>
      </c>
      <c r="B30" s="23" t="s">
        <v>471</v>
      </c>
      <c r="C30" s="462">
        <f>+C31+C37</f>
        <v>6145</v>
      </c>
      <c r="D30" s="315">
        <f>+D31+D37</f>
        <v>0</v>
      </c>
      <c r="E30" s="296">
        <f>+E31+E37</f>
        <v>6145</v>
      </c>
    </row>
    <row r="31" spans="1:5" s="1" customFormat="1" ht="12" customHeight="1">
      <c r="A31" s="268" t="s">
        <v>134</v>
      </c>
      <c r="B31" s="426" t="s">
        <v>472</v>
      </c>
      <c r="C31" s="471">
        <f>+C32+C33+C34+C35+C36</f>
        <v>6145</v>
      </c>
      <c r="D31" s="524">
        <f>+D32+D33+D34+D35+D36</f>
        <v>0</v>
      </c>
      <c r="E31" s="308">
        <f>+E32+E33+E34+E35+E36</f>
        <v>6145</v>
      </c>
    </row>
    <row r="32" spans="1:5" s="1" customFormat="1" ht="12" customHeight="1">
      <c r="A32" s="269" t="s">
        <v>137</v>
      </c>
      <c r="B32" s="275" t="s">
        <v>335</v>
      </c>
      <c r="C32" s="470"/>
      <c r="D32" s="470"/>
      <c r="E32" s="304"/>
    </row>
    <row r="33" spans="1:5" s="1" customFormat="1" ht="12" customHeight="1">
      <c r="A33" s="269" t="s">
        <v>138</v>
      </c>
      <c r="B33" s="275" t="s">
        <v>336</v>
      </c>
      <c r="C33" s="470">
        <v>6145</v>
      </c>
      <c r="D33" s="470"/>
      <c r="E33" s="304">
        <f>C33+D33</f>
        <v>6145</v>
      </c>
    </row>
    <row r="34" spans="1:5" s="1" customFormat="1" ht="12" customHeight="1">
      <c r="A34" s="269" t="s">
        <v>139</v>
      </c>
      <c r="B34" s="275" t="s">
        <v>337</v>
      </c>
      <c r="C34" s="470"/>
      <c r="D34" s="470"/>
      <c r="E34" s="304"/>
    </row>
    <row r="35" spans="1:5" s="1" customFormat="1" ht="12" customHeight="1">
      <c r="A35" s="269" t="s">
        <v>140</v>
      </c>
      <c r="B35" s="275" t="s">
        <v>338</v>
      </c>
      <c r="C35" s="470"/>
      <c r="D35" s="470"/>
      <c r="E35" s="304"/>
    </row>
    <row r="36" spans="1:5" s="1" customFormat="1" ht="12" customHeight="1">
      <c r="A36" s="269" t="s">
        <v>242</v>
      </c>
      <c r="B36" s="275" t="s">
        <v>473</v>
      </c>
      <c r="C36" s="470"/>
      <c r="D36" s="470"/>
      <c r="E36" s="304"/>
    </row>
    <row r="37" spans="1:5" s="1" customFormat="1" ht="12" customHeight="1">
      <c r="A37" s="269" t="s">
        <v>135</v>
      </c>
      <c r="B37" s="276" t="s">
        <v>474</v>
      </c>
      <c r="C37" s="472">
        <f>+C38+C39+C40+C41+C42</f>
        <v>0</v>
      </c>
      <c r="D37" s="472">
        <f>+D38+D39+D40+D41+D42</f>
        <v>0</v>
      </c>
      <c r="E37" s="309">
        <f>+E38+E39+E40+E41+E42</f>
        <v>0</v>
      </c>
    </row>
    <row r="38" spans="1:5" s="1" customFormat="1" ht="12" customHeight="1">
      <c r="A38" s="269" t="s">
        <v>143</v>
      </c>
      <c r="B38" s="275" t="s">
        <v>335</v>
      </c>
      <c r="C38" s="470"/>
      <c r="D38" s="470"/>
      <c r="E38" s="304"/>
    </row>
    <row r="39" spans="1:5" s="1" customFormat="1" ht="12" customHeight="1">
      <c r="A39" s="269" t="s">
        <v>144</v>
      </c>
      <c r="B39" s="275" t="s">
        <v>336</v>
      </c>
      <c r="C39" s="470"/>
      <c r="D39" s="470"/>
      <c r="E39" s="304"/>
    </row>
    <row r="40" spans="1:5" s="1" customFormat="1" ht="12" customHeight="1">
      <c r="A40" s="269" t="s">
        <v>145</v>
      </c>
      <c r="B40" s="275" t="s">
        <v>337</v>
      </c>
      <c r="C40" s="470"/>
      <c r="D40" s="470"/>
      <c r="E40" s="304"/>
    </row>
    <row r="41" spans="1:5" s="1" customFormat="1" ht="12" customHeight="1">
      <c r="A41" s="269" t="s">
        <v>146</v>
      </c>
      <c r="B41" s="277" t="s">
        <v>338</v>
      </c>
      <c r="C41" s="470"/>
      <c r="D41" s="470"/>
      <c r="E41" s="304"/>
    </row>
    <row r="42" spans="1:5" s="1" customFormat="1" ht="12" customHeight="1" thickBot="1">
      <c r="A42" s="270" t="s">
        <v>243</v>
      </c>
      <c r="B42" s="278" t="s">
        <v>475</v>
      </c>
      <c r="C42" s="473"/>
      <c r="D42" s="473"/>
      <c r="E42" s="474"/>
    </row>
    <row r="43" spans="1:5" s="1" customFormat="1" ht="12" customHeight="1" thickBot="1">
      <c r="A43" s="22" t="s">
        <v>244</v>
      </c>
      <c r="B43" s="427" t="s">
        <v>339</v>
      </c>
      <c r="C43" s="462">
        <f>+C44+C45</f>
        <v>120</v>
      </c>
      <c r="D43" s="462">
        <f>+D44+D45</f>
        <v>0</v>
      </c>
      <c r="E43" s="296">
        <f>+E44+E45</f>
        <v>120</v>
      </c>
    </row>
    <row r="44" spans="1:5" s="1" customFormat="1" ht="12" customHeight="1">
      <c r="A44" s="17" t="s">
        <v>141</v>
      </c>
      <c r="B44" s="288" t="s">
        <v>340</v>
      </c>
      <c r="C44" s="468">
        <v>120</v>
      </c>
      <c r="D44" s="468"/>
      <c r="E44" s="302">
        <v>120</v>
      </c>
    </row>
    <row r="45" spans="1:5" s="1" customFormat="1" ht="12" customHeight="1" thickBot="1">
      <c r="A45" s="14" t="s">
        <v>142</v>
      </c>
      <c r="B45" s="283" t="s">
        <v>344</v>
      </c>
      <c r="C45" s="465"/>
      <c r="D45" s="465"/>
      <c r="E45" s="299"/>
    </row>
    <row r="46" spans="1:5" s="1" customFormat="1" ht="12" customHeight="1" thickBot="1">
      <c r="A46" s="22" t="s">
        <v>70</v>
      </c>
      <c r="B46" s="427" t="s">
        <v>343</v>
      </c>
      <c r="C46" s="462">
        <f>+C47+C48+C49</f>
        <v>0</v>
      </c>
      <c r="D46" s="462">
        <f>+D47+D48+D49</f>
        <v>0</v>
      </c>
      <c r="E46" s="296">
        <f>+E47+E48+E49</f>
        <v>0</v>
      </c>
    </row>
    <row r="47" spans="1:5" s="1" customFormat="1" ht="12" customHeight="1">
      <c r="A47" s="17" t="s">
        <v>247</v>
      </c>
      <c r="B47" s="288" t="s">
        <v>245</v>
      </c>
      <c r="C47" s="475"/>
      <c r="D47" s="475"/>
      <c r="E47" s="476"/>
    </row>
    <row r="48" spans="1:5" s="1" customFormat="1" ht="12" customHeight="1">
      <c r="A48" s="15" t="s">
        <v>248</v>
      </c>
      <c r="B48" s="275" t="s">
        <v>246</v>
      </c>
      <c r="C48" s="470"/>
      <c r="D48" s="470"/>
      <c r="E48" s="304"/>
    </row>
    <row r="49" spans="1:5" s="1" customFormat="1" ht="12" customHeight="1" thickBot="1">
      <c r="A49" s="14" t="s">
        <v>402</v>
      </c>
      <c r="B49" s="283" t="s">
        <v>341</v>
      </c>
      <c r="C49" s="477"/>
      <c r="D49" s="477"/>
      <c r="E49" s="478"/>
    </row>
    <row r="50" spans="1:5" s="1" customFormat="1" ht="17.25" customHeight="1" thickBot="1">
      <c r="A50" s="22" t="s">
        <v>249</v>
      </c>
      <c r="B50" s="428" t="s">
        <v>342</v>
      </c>
      <c r="C50" s="479"/>
      <c r="D50" s="479"/>
      <c r="E50" s="305"/>
    </row>
    <row r="51" spans="1:5" s="1" customFormat="1" ht="12" customHeight="1" thickBot="1">
      <c r="A51" s="22" t="s">
        <v>72</v>
      </c>
      <c r="B51" s="26" t="s">
        <v>250</v>
      </c>
      <c r="C51" s="480">
        <f>+C6+C11+C20+C21+C30+C43+C46+C50</f>
        <v>54224</v>
      </c>
      <c r="D51" s="480">
        <f>+D6+D11+D20+D21+D30+D43+D46+D50</f>
        <v>2100</v>
      </c>
      <c r="E51" s="306">
        <f>+E6+E11+E20+E21+E30+E43+E46+E50</f>
        <v>56324</v>
      </c>
    </row>
    <row r="52" spans="1:5" s="1" customFormat="1" ht="12" customHeight="1" thickBot="1">
      <c r="A52" s="279" t="s">
        <v>73</v>
      </c>
      <c r="B52" s="274" t="s">
        <v>345</v>
      </c>
      <c r="C52" s="481">
        <f>+C53+C59</f>
        <v>10599</v>
      </c>
      <c r="D52" s="481">
        <f>+D53+D59</f>
        <v>0</v>
      </c>
      <c r="E52" s="525">
        <f>+E53+E59</f>
        <v>10599</v>
      </c>
    </row>
    <row r="53" spans="1:5" s="1" customFormat="1" ht="12" customHeight="1">
      <c r="A53" s="429" t="s">
        <v>188</v>
      </c>
      <c r="B53" s="426" t="s">
        <v>346</v>
      </c>
      <c r="C53" s="471">
        <f>+C54+C55+C56+C57+C58</f>
        <v>10599</v>
      </c>
      <c r="D53" s="471">
        <f>+D54+D55+D56+D57+D58</f>
        <v>0</v>
      </c>
      <c r="E53" s="266">
        <f>+E54+E55+E56+E57+E58</f>
        <v>10599</v>
      </c>
    </row>
    <row r="54" spans="1:5" s="1" customFormat="1" ht="12" customHeight="1">
      <c r="A54" s="280" t="s">
        <v>361</v>
      </c>
      <c r="B54" s="275" t="s">
        <v>347</v>
      </c>
      <c r="C54" s="470">
        <v>10599</v>
      </c>
      <c r="D54" s="470"/>
      <c r="E54" s="304">
        <f>C54+D54</f>
        <v>10599</v>
      </c>
    </row>
    <row r="55" spans="1:5" s="1" customFormat="1" ht="12" customHeight="1">
      <c r="A55" s="280" t="s">
        <v>362</v>
      </c>
      <c r="B55" s="275" t="s">
        <v>348</v>
      </c>
      <c r="C55" s="470"/>
      <c r="D55" s="470"/>
      <c r="E55" s="304"/>
    </row>
    <row r="56" spans="1:5" s="1" customFormat="1" ht="12" customHeight="1">
      <c r="A56" s="280" t="s">
        <v>363</v>
      </c>
      <c r="B56" s="275" t="s">
        <v>349</v>
      </c>
      <c r="C56" s="470"/>
      <c r="D56" s="470"/>
      <c r="E56" s="304"/>
    </row>
    <row r="57" spans="1:5" s="1" customFormat="1" ht="12" customHeight="1">
      <c r="A57" s="280" t="s">
        <v>364</v>
      </c>
      <c r="B57" s="275" t="s">
        <v>350</v>
      </c>
      <c r="C57" s="470"/>
      <c r="D57" s="470"/>
      <c r="E57" s="304"/>
    </row>
    <row r="58" spans="1:5" s="1" customFormat="1" ht="12" customHeight="1">
      <c r="A58" s="280" t="s">
        <v>365</v>
      </c>
      <c r="B58" s="275" t="s">
        <v>351</v>
      </c>
      <c r="C58" s="470"/>
      <c r="D58" s="470"/>
      <c r="E58" s="304"/>
    </row>
    <row r="59" spans="1:5" s="1" customFormat="1" ht="12" customHeight="1">
      <c r="A59" s="281" t="s">
        <v>189</v>
      </c>
      <c r="B59" s="276" t="s">
        <v>352</v>
      </c>
      <c r="C59" s="472">
        <f>+C60+C61+C62+C63+C64</f>
        <v>0</v>
      </c>
      <c r="D59" s="472">
        <f>+D60+D61+D62+D63+D64</f>
        <v>0</v>
      </c>
      <c r="E59" s="309">
        <f>+E60+E61+E62+E63+E64</f>
        <v>0</v>
      </c>
    </row>
    <row r="60" spans="1:5" s="1" customFormat="1" ht="12" customHeight="1">
      <c r="A60" s="280" t="s">
        <v>366</v>
      </c>
      <c r="B60" s="275" t="s">
        <v>353</v>
      </c>
      <c r="C60" s="470"/>
      <c r="D60" s="470"/>
      <c r="E60" s="304"/>
    </row>
    <row r="61" spans="1:5" s="1" customFormat="1" ht="12" customHeight="1">
      <c r="A61" s="280" t="s">
        <v>367</v>
      </c>
      <c r="B61" s="275" t="s">
        <v>354</v>
      </c>
      <c r="C61" s="470"/>
      <c r="D61" s="470"/>
      <c r="E61" s="304"/>
    </row>
    <row r="62" spans="1:5" s="1" customFormat="1" ht="12" customHeight="1">
      <c r="A62" s="280" t="s">
        <v>368</v>
      </c>
      <c r="B62" s="275" t="s">
        <v>355</v>
      </c>
      <c r="C62" s="470"/>
      <c r="D62" s="470"/>
      <c r="E62" s="304"/>
    </row>
    <row r="63" spans="1:5" s="1" customFormat="1" ht="12" customHeight="1">
      <c r="A63" s="280" t="s">
        <v>369</v>
      </c>
      <c r="B63" s="275" t="s">
        <v>356</v>
      </c>
      <c r="C63" s="470"/>
      <c r="D63" s="470"/>
      <c r="E63" s="304"/>
    </row>
    <row r="64" spans="1:5" s="1" customFormat="1" ht="12" customHeight="1" thickBot="1">
      <c r="A64" s="282" t="s">
        <v>370</v>
      </c>
      <c r="B64" s="283" t="s">
        <v>357</v>
      </c>
      <c r="C64" s="482"/>
      <c r="D64" s="482"/>
      <c r="E64" s="310"/>
    </row>
    <row r="65" spans="1:5" s="1" customFormat="1" ht="12" customHeight="1" thickBot="1">
      <c r="A65" s="284" t="s">
        <v>74</v>
      </c>
      <c r="B65" s="430" t="s">
        <v>358</v>
      </c>
      <c r="C65" s="481">
        <f>+C51+C52</f>
        <v>64823</v>
      </c>
      <c r="D65" s="481">
        <f>+D51+D52</f>
        <v>2100</v>
      </c>
      <c r="E65" s="307">
        <f>+E51+E52</f>
        <v>66923</v>
      </c>
    </row>
    <row r="66" spans="1:5" s="1" customFormat="1" ht="13.5" customHeight="1" thickBot="1">
      <c r="A66" s="285" t="s">
        <v>75</v>
      </c>
      <c r="B66" s="431" t="s">
        <v>359</v>
      </c>
      <c r="C66" s="483"/>
      <c r="D66" s="483"/>
      <c r="E66" s="318"/>
    </row>
    <row r="67" spans="1:5" s="1" customFormat="1" ht="12" customHeight="1" thickBot="1">
      <c r="A67" s="284" t="s">
        <v>76</v>
      </c>
      <c r="B67" s="430" t="s">
        <v>360</v>
      </c>
      <c r="C67" s="484">
        <f>+C65+C66</f>
        <v>64823</v>
      </c>
      <c r="D67" s="484">
        <f>+D65+D66</f>
        <v>2100</v>
      </c>
      <c r="E67" s="319">
        <f>+E65+E66</f>
        <v>66923</v>
      </c>
    </row>
    <row r="68" spans="1:3" s="1" customFormat="1" ht="12.75" customHeight="1">
      <c r="A68" s="5"/>
      <c r="B68" s="6"/>
      <c r="C68" s="311"/>
    </row>
    <row r="69" spans="1:3" ht="16.5" customHeight="1">
      <c r="A69" s="613" t="s">
        <v>92</v>
      </c>
      <c r="B69" s="613"/>
      <c r="C69" s="613"/>
    </row>
    <row r="70" spans="1:5" s="324" customFormat="1" ht="16.5" customHeight="1" thickBot="1">
      <c r="A70" s="616" t="s">
        <v>196</v>
      </c>
      <c r="B70" s="616"/>
      <c r="C70" s="104"/>
      <c r="E70" s="104" t="s">
        <v>393</v>
      </c>
    </row>
    <row r="71" spans="1:5" ht="37.5" customHeight="1" thickBot="1">
      <c r="A71" s="27" t="s">
        <v>61</v>
      </c>
      <c r="B71" s="28" t="s">
        <v>93</v>
      </c>
      <c r="C71" s="28" t="s">
        <v>526</v>
      </c>
      <c r="D71" s="28" t="s">
        <v>523</v>
      </c>
      <c r="E71" s="37" t="s">
        <v>527</v>
      </c>
    </row>
    <row r="72" spans="1:5" s="38" customFormat="1" ht="12" customHeight="1" thickBot="1">
      <c r="A72" s="33">
        <v>1</v>
      </c>
      <c r="B72" s="34">
        <v>2</v>
      </c>
      <c r="C72" s="34">
        <v>3</v>
      </c>
      <c r="D72" s="34">
        <v>4</v>
      </c>
      <c r="E72" s="35">
        <v>5</v>
      </c>
    </row>
    <row r="73" spans="1:5" ht="12" customHeight="1" thickBot="1">
      <c r="A73" s="24" t="s">
        <v>63</v>
      </c>
      <c r="B73" s="32" t="s">
        <v>251</v>
      </c>
      <c r="C73" s="461">
        <f>+C74+C75+C76+C77+C78</f>
        <v>64319</v>
      </c>
      <c r="D73" s="461">
        <f>+D74+D75+D76+D77+D78</f>
        <v>2100</v>
      </c>
      <c r="E73" s="295">
        <f>+E74+E75+E76+E77+E78</f>
        <v>66419</v>
      </c>
    </row>
    <row r="74" spans="1:5" ht="12" customHeight="1">
      <c r="A74" s="19" t="s">
        <v>147</v>
      </c>
      <c r="B74" s="11" t="s">
        <v>94</v>
      </c>
      <c r="C74" s="464">
        <v>38251</v>
      </c>
      <c r="D74" s="464"/>
      <c r="E74" s="297">
        <f>C74+D74</f>
        <v>38251</v>
      </c>
    </row>
    <row r="75" spans="1:5" ht="12" customHeight="1">
      <c r="A75" s="15" t="s">
        <v>148</v>
      </c>
      <c r="B75" s="8" t="s">
        <v>252</v>
      </c>
      <c r="C75" s="463">
        <v>10460</v>
      </c>
      <c r="D75" s="463">
        <v>100</v>
      </c>
      <c r="E75" s="298">
        <f>C75+D75</f>
        <v>10560</v>
      </c>
    </row>
    <row r="76" spans="1:5" ht="12" customHeight="1">
      <c r="A76" s="15" t="s">
        <v>149</v>
      </c>
      <c r="B76" s="8" t="s">
        <v>178</v>
      </c>
      <c r="C76" s="469">
        <v>15608</v>
      </c>
      <c r="D76" s="469">
        <v>2000</v>
      </c>
      <c r="E76" s="298">
        <f>C76+D76</f>
        <v>17608</v>
      </c>
    </row>
    <row r="77" spans="1:5" ht="12" customHeight="1">
      <c r="A77" s="15" t="s">
        <v>150</v>
      </c>
      <c r="B77" s="12" t="s">
        <v>253</v>
      </c>
      <c r="C77" s="469"/>
      <c r="D77" s="469"/>
      <c r="E77" s="303"/>
    </row>
    <row r="78" spans="1:5" ht="12" customHeight="1">
      <c r="A78" s="15" t="s">
        <v>158</v>
      </c>
      <c r="B78" s="21" t="s">
        <v>254</v>
      </c>
      <c r="C78" s="469"/>
      <c r="D78" s="469"/>
      <c r="E78" s="303"/>
    </row>
    <row r="79" spans="1:5" ht="12" customHeight="1">
      <c r="A79" s="15" t="s">
        <v>151</v>
      </c>
      <c r="B79" s="8" t="s">
        <v>276</v>
      </c>
      <c r="C79" s="469"/>
      <c r="D79" s="469"/>
      <c r="E79" s="303"/>
    </row>
    <row r="80" spans="1:5" ht="12" customHeight="1">
      <c r="A80" s="15" t="s">
        <v>152</v>
      </c>
      <c r="B80" s="107" t="s">
        <v>277</v>
      </c>
      <c r="C80" s="469"/>
      <c r="D80" s="469"/>
      <c r="E80" s="303"/>
    </row>
    <row r="81" spans="1:5" ht="12" customHeight="1">
      <c r="A81" s="15" t="s">
        <v>159</v>
      </c>
      <c r="B81" s="107" t="s">
        <v>372</v>
      </c>
      <c r="C81" s="469"/>
      <c r="D81" s="469"/>
      <c r="E81" s="303"/>
    </row>
    <row r="82" spans="1:5" ht="12" customHeight="1">
      <c r="A82" s="15" t="s">
        <v>160</v>
      </c>
      <c r="B82" s="108" t="s">
        <v>278</v>
      </c>
      <c r="C82" s="469"/>
      <c r="D82" s="469"/>
      <c r="E82" s="303"/>
    </row>
    <row r="83" spans="1:5" ht="12" customHeight="1">
      <c r="A83" s="14" t="s">
        <v>161</v>
      </c>
      <c r="B83" s="109" t="s">
        <v>279</v>
      </c>
      <c r="C83" s="469"/>
      <c r="D83" s="469"/>
      <c r="E83" s="303"/>
    </row>
    <row r="84" spans="1:5" ht="12" customHeight="1">
      <c r="A84" s="15" t="s">
        <v>162</v>
      </c>
      <c r="B84" s="109" t="s">
        <v>280</v>
      </c>
      <c r="C84" s="469"/>
      <c r="D84" s="469"/>
      <c r="E84" s="303"/>
    </row>
    <row r="85" spans="1:5" ht="12" customHeight="1" thickBot="1">
      <c r="A85" s="20" t="s">
        <v>164</v>
      </c>
      <c r="B85" s="110" t="s">
        <v>281</v>
      </c>
      <c r="C85" s="485"/>
      <c r="D85" s="485"/>
      <c r="E85" s="312"/>
    </row>
    <row r="86" spans="1:5" ht="12" customHeight="1" thickBot="1">
      <c r="A86" s="22" t="s">
        <v>64</v>
      </c>
      <c r="B86" s="31" t="s">
        <v>403</v>
      </c>
      <c r="C86" s="462">
        <f>+C87+C88+C89</f>
        <v>504</v>
      </c>
      <c r="D86" s="462">
        <f>+D87+D88+D89</f>
        <v>0</v>
      </c>
      <c r="E86" s="296">
        <f>+E87+E88+E89</f>
        <v>504</v>
      </c>
    </row>
    <row r="87" spans="1:5" ht="12" customHeight="1">
      <c r="A87" s="17" t="s">
        <v>153</v>
      </c>
      <c r="B87" s="8" t="s">
        <v>373</v>
      </c>
      <c r="C87" s="468">
        <v>504</v>
      </c>
      <c r="D87" s="468"/>
      <c r="E87" s="302">
        <v>504</v>
      </c>
    </row>
    <row r="88" spans="1:5" ht="12" customHeight="1">
      <c r="A88" s="17" t="s">
        <v>154</v>
      </c>
      <c r="B88" s="13" t="s">
        <v>256</v>
      </c>
      <c r="C88" s="463"/>
      <c r="D88" s="463"/>
      <c r="E88" s="298"/>
    </row>
    <row r="89" spans="1:5" ht="12" customHeight="1">
      <c r="A89" s="17" t="s">
        <v>155</v>
      </c>
      <c r="B89" s="275" t="s">
        <v>404</v>
      </c>
      <c r="C89" s="463"/>
      <c r="D89" s="463"/>
      <c r="E89" s="298"/>
    </row>
    <row r="90" spans="1:5" ht="12" customHeight="1">
      <c r="A90" s="17" t="s">
        <v>156</v>
      </c>
      <c r="B90" s="275" t="s">
        <v>476</v>
      </c>
      <c r="C90" s="463"/>
      <c r="D90" s="463"/>
      <c r="E90" s="298"/>
    </row>
    <row r="91" spans="1:5" ht="12" customHeight="1">
      <c r="A91" s="17" t="s">
        <v>157</v>
      </c>
      <c r="B91" s="275" t="s">
        <v>405</v>
      </c>
      <c r="C91" s="463"/>
      <c r="D91" s="463"/>
      <c r="E91" s="298"/>
    </row>
    <row r="92" spans="1:5" ht="15.75">
      <c r="A92" s="17" t="s">
        <v>163</v>
      </c>
      <c r="B92" s="275" t="s">
        <v>406</v>
      </c>
      <c r="C92" s="463"/>
      <c r="D92" s="463"/>
      <c r="E92" s="298"/>
    </row>
    <row r="93" spans="1:5" ht="12" customHeight="1">
      <c r="A93" s="17" t="s">
        <v>165</v>
      </c>
      <c r="B93" s="432" t="s">
        <v>377</v>
      </c>
      <c r="C93" s="463"/>
      <c r="D93" s="463"/>
      <c r="E93" s="298"/>
    </row>
    <row r="94" spans="1:5" ht="12" customHeight="1">
      <c r="A94" s="17" t="s">
        <v>257</v>
      </c>
      <c r="B94" s="432" t="s">
        <v>378</v>
      </c>
      <c r="C94" s="463"/>
      <c r="D94" s="463"/>
      <c r="E94" s="298"/>
    </row>
    <row r="95" spans="1:5" ht="12" customHeight="1">
      <c r="A95" s="17" t="s">
        <v>258</v>
      </c>
      <c r="B95" s="432" t="s">
        <v>376</v>
      </c>
      <c r="C95" s="463"/>
      <c r="D95" s="463"/>
      <c r="E95" s="298"/>
    </row>
    <row r="96" spans="1:5" ht="24" customHeight="1" thickBot="1">
      <c r="A96" s="14" t="s">
        <v>259</v>
      </c>
      <c r="B96" s="433" t="s">
        <v>375</v>
      </c>
      <c r="C96" s="469"/>
      <c r="D96" s="469"/>
      <c r="E96" s="303"/>
    </row>
    <row r="97" spans="1:5" ht="12" customHeight="1" thickBot="1">
      <c r="A97" s="22" t="s">
        <v>65</v>
      </c>
      <c r="B97" s="92" t="s">
        <v>407</v>
      </c>
      <c r="C97" s="462">
        <f>+C98+C99</f>
        <v>0</v>
      </c>
      <c r="D97" s="462">
        <f>+D98+D99</f>
        <v>0</v>
      </c>
      <c r="E97" s="296">
        <f>+E98+E99</f>
        <v>0</v>
      </c>
    </row>
    <row r="98" spans="1:5" ht="12" customHeight="1">
      <c r="A98" s="17" t="s">
        <v>127</v>
      </c>
      <c r="B98" s="10" t="s">
        <v>108</v>
      </c>
      <c r="C98" s="468"/>
      <c r="D98" s="468"/>
      <c r="E98" s="302"/>
    </row>
    <row r="99" spans="1:5" ht="12" customHeight="1" thickBot="1">
      <c r="A99" s="18" t="s">
        <v>128</v>
      </c>
      <c r="B99" s="13" t="s">
        <v>109</v>
      </c>
      <c r="C99" s="469"/>
      <c r="D99" s="469"/>
      <c r="E99" s="303"/>
    </row>
    <row r="100" spans="1:5" s="273" customFormat="1" ht="12" customHeight="1" thickBot="1">
      <c r="A100" s="279" t="s">
        <v>66</v>
      </c>
      <c r="B100" s="274" t="s">
        <v>379</v>
      </c>
      <c r="C100" s="479"/>
      <c r="D100" s="479"/>
      <c r="E100" s="305"/>
    </row>
    <row r="101" spans="1:5" ht="12" customHeight="1" thickBot="1">
      <c r="A101" s="271" t="s">
        <v>67</v>
      </c>
      <c r="B101" s="272" t="s">
        <v>201</v>
      </c>
      <c r="C101" s="461">
        <f>+C73+C86+C97+C100</f>
        <v>64823</v>
      </c>
      <c r="D101" s="461">
        <f>+D73+D86+D97+D100</f>
        <v>2100</v>
      </c>
      <c r="E101" s="295">
        <f>+E73+E86+E97+E100</f>
        <v>66923</v>
      </c>
    </row>
    <row r="102" spans="1:5" ht="12" customHeight="1" thickBot="1">
      <c r="A102" s="279" t="s">
        <v>68</v>
      </c>
      <c r="B102" s="274" t="s">
        <v>477</v>
      </c>
      <c r="C102" s="462">
        <f>+C103+C111</f>
        <v>0</v>
      </c>
      <c r="D102" s="462">
        <f>+D103+D111</f>
        <v>0</v>
      </c>
      <c r="E102" s="296">
        <f>+E103+E111</f>
        <v>0</v>
      </c>
    </row>
    <row r="103" spans="1:5" ht="12" customHeight="1" thickBot="1">
      <c r="A103" s="286" t="s">
        <v>134</v>
      </c>
      <c r="B103" s="434" t="s">
        <v>484</v>
      </c>
      <c r="C103" s="462">
        <f>+C104+C105+C106+C107+C108+C109+C110</f>
        <v>0</v>
      </c>
      <c r="D103" s="462">
        <f>+D104+D105+D106+D107+D108+D109+D110</f>
        <v>0</v>
      </c>
      <c r="E103" s="296">
        <f>+E104+E105+E106+E107+E108+E109+E110</f>
        <v>0</v>
      </c>
    </row>
    <row r="104" spans="1:5" ht="12" customHeight="1">
      <c r="A104" s="287" t="s">
        <v>137</v>
      </c>
      <c r="B104" s="288" t="s">
        <v>380</v>
      </c>
      <c r="C104" s="486"/>
      <c r="D104" s="486"/>
      <c r="E104" s="320"/>
    </row>
    <row r="105" spans="1:5" ht="12" customHeight="1">
      <c r="A105" s="280" t="s">
        <v>138</v>
      </c>
      <c r="B105" s="275" t="s">
        <v>381</v>
      </c>
      <c r="C105" s="487"/>
      <c r="D105" s="487"/>
      <c r="E105" s="321"/>
    </row>
    <row r="106" spans="1:5" ht="12" customHeight="1">
      <c r="A106" s="280" t="s">
        <v>139</v>
      </c>
      <c r="B106" s="275" t="s">
        <v>382</v>
      </c>
      <c r="C106" s="487"/>
      <c r="D106" s="487"/>
      <c r="E106" s="321"/>
    </row>
    <row r="107" spans="1:5" ht="12" customHeight="1">
      <c r="A107" s="280" t="s">
        <v>140</v>
      </c>
      <c r="B107" s="275" t="s">
        <v>383</v>
      </c>
      <c r="C107" s="487"/>
      <c r="D107" s="487"/>
      <c r="E107" s="321"/>
    </row>
    <row r="108" spans="1:5" ht="12" customHeight="1">
      <c r="A108" s="280" t="s">
        <v>242</v>
      </c>
      <c r="B108" s="275" t="s">
        <v>384</v>
      </c>
      <c r="C108" s="487"/>
      <c r="D108" s="487"/>
      <c r="E108" s="321"/>
    </row>
    <row r="109" spans="1:5" ht="12" customHeight="1">
      <c r="A109" s="280" t="s">
        <v>260</v>
      </c>
      <c r="B109" s="275" t="s">
        <v>385</v>
      </c>
      <c r="C109" s="487"/>
      <c r="D109" s="487"/>
      <c r="E109" s="321"/>
    </row>
    <row r="110" spans="1:5" ht="12" customHeight="1" thickBot="1">
      <c r="A110" s="289" t="s">
        <v>261</v>
      </c>
      <c r="B110" s="290" t="s">
        <v>386</v>
      </c>
      <c r="C110" s="488"/>
      <c r="D110" s="488"/>
      <c r="E110" s="322"/>
    </row>
    <row r="111" spans="1:5" ht="12" customHeight="1" thickBot="1">
      <c r="A111" s="286" t="s">
        <v>135</v>
      </c>
      <c r="B111" s="434" t="s">
        <v>485</v>
      </c>
      <c r="C111" s="462">
        <f>+C112+C113+C114+C115+C116+C117+C118+C119</f>
        <v>0</v>
      </c>
      <c r="D111" s="462">
        <f>+D112+D113+D114+D115+D116+D117+D118+D119</f>
        <v>0</v>
      </c>
      <c r="E111" s="296">
        <f>+E112+E113+E114+E115+E116+E117+E118+E119</f>
        <v>0</v>
      </c>
    </row>
    <row r="112" spans="1:5" ht="12" customHeight="1">
      <c r="A112" s="287" t="s">
        <v>143</v>
      </c>
      <c r="B112" s="288" t="s">
        <v>380</v>
      </c>
      <c r="C112" s="486"/>
      <c r="D112" s="486"/>
      <c r="E112" s="320"/>
    </row>
    <row r="113" spans="1:5" ht="12" customHeight="1">
      <c r="A113" s="280" t="s">
        <v>144</v>
      </c>
      <c r="B113" s="275" t="s">
        <v>387</v>
      </c>
      <c r="C113" s="487"/>
      <c r="D113" s="487"/>
      <c r="E113" s="321"/>
    </row>
    <row r="114" spans="1:5" ht="12" customHeight="1">
      <c r="A114" s="280" t="s">
        <v>145</v>
      </c>
      <c r="B114" s="275" t="s">
        <v>382</v>
      </c>
      <c r="C114" s="487"/>
      <c r="D114" s="487"/>
      <c r="E114" s="321"/>
    </row>
    <row r="115" spans="1:5" ht="12" customHeight="1">
      <c r="A115" s="280" t="s">
        <v>146</v>
      </c>
      <c r="B115" s="275" t="s">
        <v>383</v>
      </c>
      <c r="C115" s="487"/>
      <c r="D115" s="487"/>
      <c r="E115" s="321"/>
    </row>
    <row r="116" spans="1:5" ht="12" customHeight="1">
      <c r="A116" s="280" t="s">
        <v>243</v>
      </c>
      <c r="B116" s="275" t="s">
        <v>384</v>
      </c>
      <c r="C116" s="487"/>
      <c r="D116" s="487"/>
      <c r="E116" s="321"/>
    </row>
    <row r="117" spans="1:5" ht="12" customHeight="1">
      <c r="A117" s="280" t="s">
        <v>262</v>
      </c>
      <c r="B117" s="275" t="s">
        <v>388</v>
      </c>
      <c r="C117" s="487"/>
      <c r="D117" s="487"/>
      <c r="E117" s="321"/>
    </row>
    <row r="118" spans="1:5" ht="12" customHeight="1">
      <c r="A118" s="280" t="s">
        <v>263</v>
      </c>
      <c r="B118" s="275" t="s">
        <v>386</v>
      </c>
      <c r="C118" s="487"/>
      <c r="D118" s="487"/>
      <c r="E118" s="321"/>
    </row>
    <row r="119" spans="1:5" ht="12" customHeight="1" thickBot="1">
      <c r="A119" s="289" t="s">
        <v>264</v>
      </c>
      <c r="B119" s="290" t="s">
        <v>480</v>
      </c>
      <c r="C119" s="488"/>
      <c r="D119" s="488"/>
      <c r="E119" s="322"/>
    </row>
    <row r="120" spans="1:5" ht="12" customHeight="1" thickBot="1">
      <c r="A120" s="279" t="s">
        <v>69</v>
      </c>
      <c r="B120" s="430" t="s">
        <v>389</v>
      </c>
      <c r="C120" s="489">
        <f>+C101+C102</f>
        <v>64823</v>
      </c>
      <c r="D120" s="489">
        <f>+D101+D102</f>
        <v>2100</v>
      </c>
      <c r="E120" s="313">
        <f>+E101+E102</f>
        <v>66923</v>
      </c>
    </row>
    <row r="121" spans="1:9" ht="15" customHeight="1" thickBot="1">
      <c r="A121" s="279" t="s">
        <v>70</v>
      </c>
      <c r="B121" s="430" t="s">
        <v>390</v>
      </c>
      <c r="C121" s="490"/>
      <c r="D121" s="490"/>
      <c r="E121" s="314"/>
      <c r="F121" s="39"/>
      <c r="G121" s="93"/>
      <c r="H121" s="93"/>
      <c r="I121" s="93"/>
    </row>
    <row r="122" spans="1:5" s="1" customFormat="1" ht="12.75" customHeight="1" thickBot="1">
      <c r="A122" s="291" t="s">
        <v>71</v>
      </c>
      <c r="B122" s="431" t="s">
        <v>391</v>
      </c>
      <c r="C122" s="481">
        <f>+C120+C121</f>
        <v>64823</v>
      </c>
      <c r="D122" s="481">
        <f>+D120+D121</f>
        <v>2100</v>
      </c>
      <c r="E122" s="307">
        <f>+E120+E121</f>
        <v>66923</v>
      </c>
    </row>
    <row r="123" spans="1:3" ht="7.5" customHeight="1">
      <c r="A123" s="435"/>
      <c r="B123" s="435"/>
      <c r="C123" s="436"/>
    </row>
    <row r="124" spans="1:3" ht="15.75">
      <c r="A124" s="617" t="s">
        <v>204</v>
      </c>
      <c r="B124" s="617"/>
      <c r="C124" s="617"/>
    </row>
    <row r="125" spans="1:5" ht="15" customHeight="1" thickBot="1">
      <c r="A125" s="615" t="s">
        <v>197</v>
      </c>
      <c r="B125" s="615"/>
      <c r="C125" s="317"/>
      <c r="E125" s="317" t="s">
        <v>393</v>
      </c>
    </row>
    <row r="126" spans="1:5" ht="25.5" customHeight="1" thickBot="1">
      <c r="A126" s="22">
        <v>1</v>
      </c>
      <c r="B126" s="31" t="s">
        <v>271</v>
      </c>
      <c r="C126" s="315">
        <f>+C51-C101</f>
        <v>-10599</v>
      </c>
      <c r="D126" s="315">
        <f>+D51-D101</f>
        <v>0</v>
      </c>
      <c r="E126" s="296">
        <f>+E51-E101</f>
        <v>-10599</v>
      </c>
    </row>
    <row r="127" spans="1:3" ht="7.5" customHeight="1">
      <c r="A127" s="435"/>
      <c r="B127" s="435"/>
      <c r="C127" s="436"/>
    </row>
  </sheetData>
  <sheetProtection/>
  <mergeCells count="6">
    <mergeCell ref="A125:B125"/>
    <mergeCell ref="A69:C69"/>
    <mergeCell ref="A1:C1"/>
    <mergeCell ref="A2:B2"/>
    <mergeCell ref="A70:B70"/>
    <mergeCell ref="A124:C124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&amp;L&amp;12 4. melléklet&amp;C&amp;"Times New Roman CE,Félkövér"&amp;12
Hajmáskér Község Önkormányzata
2013. ÉVI KÖLTSÉGVETÉS
ÁLLAMI (ÁLLAMIGAZGATÁSI) FELADATOK MÉRLEGE&amp;10
&amp;R&amp;"Times New Roman CE,Félkövér dőlt"&amp;11" 1.4. melléklet a 2/2013. (I.31.) önkormányzati rendelethez"</oddHeader>
  </headerFooter>
  <rowBreaks count="1" manualBreakCount="1">
    <brk id="6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zoomScaleSheetLayoutView="100" workbookViewId="0" topLeftCell="A1">
      <selection activeCell="D13" sqref="D13"/>
    </sheetView>
  </sheetViews>
  <sheetFormatPr defaultColWidth="9.00390625" defaultRowHeight="12.75"/>
  <cols>
    <col min="1" max="1" width="6.875" style="52" customWidth="1"/>
    <col min="2" max="2" width="55.125" style="170" customWidth="1"/>
    <col min="3" max="4" width="15.875" style="170" customWidth="1"/>
    <col min="5" max="5" width="16.375" style="52" customWidth="1"/>
    <col min="6" max="6" width="55.125" style="52" customWidth="1"/>
    <col min="7" max="8" width="17.00390625" style="52" customWidth="1"/>
    <col min="9" max="9" width="16.375" style="52" customWidth="1"/>
    <col min="10" max="10" width="4.875" style="52" customWidth="1"/>
    <col min="11" max="16384" width="9.375" style="52" customWidth="1"/>
  </cols>
  <sheetData>
    <row r="1" spans="1:10" ht="39.75" customHeight="1">
      <c r="A1" s="621" t="s">
        <v>205</v>
      </c>
      <c r="B1" s="622"/>
      <c r="C1" s="622"/>
      <c r="D1" s="622"/>
      <c r="E1" s="622"/>
      <c r="F1" s="622"/>
      <c r="G1" s="622"/>
      <c r="H1" s="622"/>
      <c r="I1" s="622"/>
      <c r="J1" s="620" t="s">
        <v>529</v>
      </c>
    </row>
    <row r="2" spans="9:10" ht="14.25" thickBot="1">
      <c r="I2" s="338" t="s">
        <v>116</v>
      </c>
      <c r="J2" s="620"/>
    </row>
    <row r="3" spans="1:10" ht="18" customHeight="1" thickBot="1">
      <c r="A3" s="618" t="s">
        <v>124</v>
      </c>
      <c r="B3" s="339" t="s">
        <v>102</v>
      </c>
      <c r="C3" s="526"/>
      <c r="D3" s="526"/>
      <c r="E3" s="340"/>
      <c r="F3" s="339" t="s">
        <v>106</v>
      </c>
      <c r="G3" s="529"/>
      <c r="H3" s="529"/>
      <c r="I3" s="341"/>
      <c r="J3" s="620"/>
    </row>
    <row r="4" spans="1:10" s="342" customFormat="1" ht="35.25" customHeight="1" thickBot="1">
      <c r="A4" s="619"/>
      <c r="B4" s="171" t="s">
        <v>117</v>
      </c>
      <c r="C4" s="28" t="s">
        <v>526</v>
      </c>
      <c r="D4" s="28" t="s">
        <v>523</v>
      </c>
      <c r="E4" s="37" t="s">
        <v>527</v>
      </c>
      <c r="F4" s="171" t="s">
        <v>117</v>
      </c>
      <c r="G4" s="28" t="s">
        <v>526</v>
      </c>
      <c r="H4" s="28" t="s">
        <v>523</v>
      </c>
      <c r="I4" s="37" t="s">
        <v>527</v>
      </c>
      <c r="J4" s="620"/>
    </row>
    <row r="5" spans="1:10" s="347" customFormat="1" ht="12" customHeight="1" thickBot="1">
      <c r="A5" s="343">
        <v>1</v>
      </c>
      <c r="B5" s="344">
        <v>2</v>
      </c>
      <c r="C5" s="34">
        <v>3</v>
      </c>
      <c r="D5" s="34">
        <v>4</v>
      </c>
      <c r="E5" s="35">
        <v>5</v>
      </c>
      <c r="F5" s="344">
        <v>6</v>
      </c>
      <c r="G5" s="345">
        <v>7</v>
      </c>
      <c r="H5" s="534">
        <v>8</v>
      </c>
      <c r="I5" s="346">
        <v>9</v>
      </c>
      <c r="J5" s="620"/>
    </row>
    <row r="6" spans="1:10" ht="12.75" customHeight="1">
      <c r="A6" s="348" t="s">
        <v>63</v>
      </c>
      <c r="B6" s="349" t="s">
        <v>228</v>
      </c>
      <c r="C6" s="325">
        <v>10355</v>
      </c>
      <c r="D6" s="325"/>
      <c r="E6" s="325">
        <f>C6+D6</f>
        <v>10355</v>
      </c>
      <c r="F6" s="349" t="s">
        <v>118</v>
      </c>
      <c r="G6" s="508">
        <v>97038</v>
      </c>
      <c r="H6" s="508">
        <v>4318</v>
      </c>
      <c r="I6" s="331">
        <f>G6+H6</f>
        <v>101356</v>
      </c>
      <c r="J6" s="620"/>
    </row>
    <row r="7" spans="1:10" ht="12.75" customHeight="1">
      <c r="A7" s="350" t="s">
        <v>64</v>
      </c>
      <c r="B7" s="351" t="s">
        <v>103</v>
      </c>
      <c r="C7" s="326">
        <v>29940</v>
      </c>
      <c r="D7" s="326">
        <v>1270</v>
      </c>
      <c r="E7" s="326">
        <f>C7+D7</f>
        <v>31210</v>
      </c>
      <c r="F7" s="351" t="s">
        <v>252</v>
      </c>
      <c r="G7" s="326">
        <v>24248</v>
      </c>
      <c r="H7" s="326">
        <v>915</v>
      </c>
      <c r="I7" s="332">
        <f>G7+H7</f>
        <v>25163</v>
      </c>
      <c r="J7" s="620"/>
    </row>
    <row r="8" spans="1:10" ht="12.75" customHeight="1">
      <c r="A8" s="350" t="s">
        <v>65</v>
      </c>
      <c r="B8" s="351" t="s">
        <v>105</v>
      </c>
      <c r="C8" s="326">
        <v>4798</v>
      </c>
      <c r="D8" s="326"/>
      <c r="E8" s="326">
        <v>4798</v>
      </c>
      <c r="F8" s="351" t="s">
        <v>422</v>
      </c>
      <c r="G8" s="326">
        <v>93409</v>
      </c>
      <c r="H8" s="326">
        <v>3895</v>
      </c>
      <c r="I8" s="332">
        <f>G8+H8</f>
        <v>97304</v>
      </c>
      <c r="J8" s="620"/>
    </row>
    <row r="9" spans="1:10" ht="12.75" customHeight="1">
      <c r="A9" s="350" t="s">
        <v>66</v>
      </c>
      <c r="B9" s="352" t="s">
        <v>409</v>
      </c>
      <c r="C9" s="326">
        <v>127185</v>
      </c>
      <c r="D9" s="326">
        <v>7914</v>
      </c>
      <c r="E9" s="326">
        <f>C9+D9</f>
        <v>135099</v>
      </c>
      <c r="F9" s="351" t="s">
        <v>253</v>
      </c>
      <c r="G9" s="326"/>
      <c r="H9" s="326"/>
      <c r="I9" s="332"/>
      <c r="J9" s="620"/>
    </row>
    <row r="10" spans="1:10" ht="12.75" customHeight="1">
      <c r="A10" s="350" t="s">
        <v>67</v>
      </c>
      <c r="B10" s="351" t="s">
        <v>410</v>
      </c>
      <c r="C10" s="326">
        <v>35025</v>
      </c>
      <c r="D10" s="326">
        <v>783</v>
      </c>
      <c r="E10" s="326">
        <f>C10+D10</f>
        <v>35808</v>
      </c>
      <c r="F10" s="351" t="s">
        <v>254</v>
      </c>
      <c r="G10" s="326">
        <v>46484</v>
      </c>
      <c r="H10" s="326">
        <v>541</v>
      </c>
      <c r="I10" s="332">
        <f>G10+H10</f>
        <v>47025</v>
      </c>
      <c r="J10" s="620"/>
    </row>
    <row r="11" spans="1:10" ht="12.75" customHeight="1">
      <c r="A11" s="350" t="s">
        <v>68</v>
      </c>
      <c r="B11" s="351" t="s">
        <v>443</v>
      </c>
      <c r="C11" s="327"/>
      <c r="D11" s="327"/>
      <c r="E11" s="327"/>
      <c r="F11" s="351" t="s">
        <v>95</v>
      </c>
      <c r="G11" s="326">
        <v>29721</v>
      </c>
      <c r="H11" s="326">
        <v>37078</v>
      </c>
      <c r="I11" s="332">
        <f>G11+H11</f>
        <v>66799</v>
      </c>
      <c r="J11" s="620"/>
    </row>
    <row r="12" spans="1:10" ht="12.75" customHeight="1">
      <c r="A12" s="350" t="s">
        <v>69</v>
      </c>
      <c r="B12" s="351" t="s">
        <v>411</v>
      </c>
      <c r="C12" s="326">
        <v>162</v>
      </c>
      <c r="D12" s="326">
        <v>295</v>
      </c>
      <c r="E12" s="326">
        <f>C12+D12</f>
        <v>457</v>
      </c>
      <c r="F12" s="351" t="s">
        <v>59</v>
      </c>
      <c r="G12" s="326"/>
      <c r="H12" s="528"/>
      <c r="I12" s="332"/>
      <c r="J12" s="620"/>
    </row>
    <row r="13" spans="1:10" ht="12.75" customHeight="1">
      <c r="A13" s="350" t="s">
        <v>70</v>
      </c>
      <c r="B13" s="351" t="s">
        <v>412</v>
      </c>
      <c r="C13" s="326"/>
      <c r="D13" s="326"/>
      <c r="E13" s="326"/>
      <c r="F13" s="43"/>
      <c r="G13" s="326"/>
      <c r="H13" s="530"/>
      <c r="I13" s="332"/>
      <c r="J13" s="620"/>
    </row>
    <row r="14" spans="1:10" ht="12.75" customHeight="1">
      <c r="A14" s="350" t="s">
        <v>71</v>
      </c>
      <c r="B14" s="353" t="s">
        <v>413</v>
      </c>
      <c r="C14" s="327"/>
      <c r="D14" s="327"/>
      <c r="E14" s="327"/>
      <c r="F14" s="43"/>
      <c r="G14" s="326"/>
      <c r="H14" s="530"/>
      <c r="I14" s="332"/>
      <c r="J14" s="620"/>
    </row>
    <row r="15" spans="1:10" ht="12.75" customHeight="1">
      <c r="A15" s="350" t="s">
        <v>72</v>
      </c>
      <c r="B15" s="43"/>
      <c r="C15" s="326"/>
      <c r="D15" s="326"/>
      <c r="E15" s="326"/>
      <c r="F15" s="43"/>
      <c r="G15" s="326"/>
      <c r="H15" s="530"/>
      <c r="I15" s="332"/>
      <c r="J15" s="620"/>
    </row>
    <row r="16" spans="1:10" ht="12.75" customHeight="1">
      <c r="A16" s="350" t="s">
        <v>73</v>
      </c>
      <c r="B16" s="43"/>
      <c r="C16" s="326"/>
      <c r="D16" s="326"/>
      <c r="E16" s="326"/>
      <c r="F16" s="43"/>
      <c r="G16" s="326"/>
      <c r="H16" s="530"/>
      <c r="I16" s="332"/>
      <c r="J16" s="620"/>
    </row>
    <row r="17" spans="1:10" ht="12.75" customHeight="1" thickBot="1">
      <c r="A17" s="350" t="s">
        <v>74</v>
      </c>
      <c r="B17" s="55"/>
      <c r="C17" s="328"/>
      <c r="D17" s="328"/>
      <c r="E17" s="328"/>
      <c r="F17" s="43"/>
      <c r="G17" s="328"/>
      <c r="H17" s="531"/>
      <c r="I17" s="333"/>
      <c r="J17" s="620"/>
    </row>
    <row r="18" spans="1:10" ht="15.75" customHeight="1" thickBot="1">
      <c r="A18" s="354" t="s">
        <v>75</v>
      </c>
      <c r="B18" s="94" t="s">
        <v>436</v>
      </c>
      <c r="C18" s="329">
        <f>+C6+C7+C8+C9+C10+C12+C13+C14+C15+C16+C17</f>
        <v>207465</v>
      </c>
      <c r="D18" s="329">
        <f>+D6+D7+D8+D9+D10+D12+D13+D14+D15+D16+D17</f>
        <v>10262</v>
      </c>
      <c r="E18" s="329">
        <f>+E6+E7+E8+E9+E10+E12+E13+E14+E15+E16+E17</f>
        <v>217727</v>
      </c>
      <c r="F18" s="94" t="s">
        <v>435</v>
      </c>
      <c r="G18" s="329">
        <f>SUM(G6:G17)</f>
        <v>290900</v>
      </c>
      <c r="H18" s="329">
        <f>SUM(H6:H17)</f>
        <v>46747</v>
      </c>
      <c r="I18" s="334">
        <f>SUM(I6:I17)</f>
        <v>337647</v>
      </c>
      <c r="J18" s="620"/>
    </row>
    <row r="19" spans="1:10" ht="12.75" customHeight="1">
      <c r="A19" s="355" t="s">
        <v>76</v>
      </c>
      <c r="B19" s="356" t="s">
        <v>414</v>
      </c>
      <c r="C19" s="357">
        <f>+C20+C21+C22+C23</f>
        <v>83435</v>
      </c>
      <c r="D19" s="357">
        <f>+D20+D21+D22+D23</f>
        <v>36485</v>
      </c>
      <c r="E19" s="357">
        <f>+E20+E21+E22+E23</f>
        <v>119920</v>
      </c>
      <c r="F19" s="358" t="s">
        <v>265</v>
      </c>
      <c r="G19" s="330"/>
      <c r="H19" s="353"/>
      <c r="I19" s="335"/>
      <c r="J19" s="620"/>
    </row>
    <row r="20" spans="1:10" ht="12.75" customHeight="1">
      <c r="A20" s="359" t="s">
        <v>77</v>
      </c>
      <c r="B20" s="358" t="s">
        <v>347</v>
      </c>
      <c r="C20" s="72">
        <v>83435</v>
      </c>
      <c r="D20" s="72">
        <v>36485</v>
      </c>
      <c r="E20" s="72">
        <f>C20+D20</f>
        <v>119920</v>
      </c>
      <c r="F20" s="358" t="s">
        <v>266</v>
      </c>
      <c r="G20" s="72"/>
      <c r="H20" s="533"/>
      <c r="I20" s="73"/>
      <c r="J20" s="620"/>
    </row>
    <row r="21" spans="1:10" ht="12.75" customHeight="1">
      <c r="A21" s="359" t="s">
        <v>78</v>
      </c>
      <c r="B21" s="358" t="s">
        <v>348</v>
      </c>
      <c r="C21" s="72"/>
      <c r="D21" s="72"/>
      <c r="E21" s="72"/>
      <c r="F21" s="358" t="s">
        <v>202</v>
      </c>
      <c r="G21" s="72"/>
      <c r="H21" s="533"/>
      <c r="I21" s="73"/>
      <c r="J21" s="620"/>
    </row>
    <row r="22" spans="1:10" ht="12.75" customHeight="1">
      <c r="A22" s="359" t="s">
        <v>79</v>
      </c>
      <c r="B22" s="358" t="s">
        <v>415</v>
      </c>
      <c r="C22" s="72"/>
      <c r="D22" s="72"/>
      <c r="E22" s="72"/>
      <c r="F22" s="358" t="s">
        <v>203</v>
      </c>
      <c r="G22" s="72"/>
      <c r="H22" s="533"/>
      <c r="I22" s="73"/>
      <c r="J22" s="620"/>
    </row>
    <row r="23" spans="1:10" ht="12.75" customHeight="1">
      <c r="A23" s="359" t="s">
        <v>80</v>
      </c>
      <c r="B23" s="358" t="s">
        <v>416</v>
      </c>
      <c r="C23" s="72"/>
      <c r="D23" s="72"/>
      <c r="E23" s="72"/>
      <c r="F23" s="356" t="s">
        <v>423</v>
      </c>
      <c r="G23" s="72"/>
      <c r="H23" s="353"/>
      <c r="I23" s="73"/>
      <c r="J23" s="620"/>
    </row>
    <row r="24" spans="1:10" ht="12.75" customHeight="1">
      <c r="A24" s="359" t="s">
        <v>81</v>
      </c>
      <c r="B24" s="358" t="s">
        <v>417</v>
      </c>
      <c r="C24" s="360">
        <f>+C25+C26</f>
        <v>0</v>
      </c>
      <c r="D24" s="360">
        <f>+D25+D26</f>
        <v>0</v>
      </c>
      <c r="E24" s="360">
        <f>+E25+E26</f>
        <v>0</v>
      </c>
      <c r="F24" s="358" t="s">
        <v>267</v>
      </c>
      <c r="G24" s="72"/>
      <c r="H24" s="533"/>
      <c r="I24" s="73"/>
      <c r="J24" s="620"/>
    </row>
    <row r="25" spans="1:10" ht="12.75" customHeight="1">
      <c r="A25" s="355" t="s">
        <v>82</v>
      </c>
      <c r="B25" s="356" t="s">
        <v>418</v>
      </c>
      <c r="C25" s="330"/>
      <c r="D25" s="330"/>
      <c r="E25" s="330"/>
      <c r="F25" s="349" t="s">
        <v>268</v>
      </c>
      <c r="G25" s="330"/>
      <c r="H25" s="527"/>
      <c r="I25" s="335"/>
      <c r="J25" s="620"/>
    </row>
    <row r="26" spans="1:10" ht="12.75" customHeight="1" thickBot="1">
      <c r="A26" s="359" t="s">
        <v>83</v>
      </c>
      <c r="B26" s="358" t="s">
        <v>357</v>
      </c>
      <c r="C26" s="72"/>
      <c r="D26" s="72"/>
      <c r="E26" s="72"/>
      <c r="F26" s="43"/>
      <c r="G26" s="72"/>
      <c r="H26" s="530"/>
      <c r="I26" s="73"/>
      <c r="J26" s="620"/>
    </row>
    <row r="27" spans="1:10" ht="15.75" customHeight="1" thickBot="1">
      <c r="A27" s="354" t="s">
        <v>84</v>
      </c>
      <c r="B27" s="94" t="s">
        <v>433</v>
      </c>
      <c r="C27" s="329">
        <f>+C19+C24</f>
        <v>83435</v>
      </c>
      <c r="D27" s="329">
        <f>+D19+D24</f>
        <v>36485</v>
      </c>
      <c r="E27" s="329">
        <f>+E19+E24</f>
        <v>119920</v>
      </c>
      <c r="F27" s="94" t="s">
        <v>434</v>
      </c>
      <c r="G27" s="329">
        <f>SUM(G19:G26)</f>
        <v>0</v>
      </c>
      <c r="H27" s="532"/>
      <c r="I27" s="334">
        <f>SUM(I19:I26)</f>
        <v>0</v>
      </c>
      <c r="J27" s="620"/>
    </row>
    <row r="28" spans="1:10" ht="18" customHeight="1" thickBot="1">
      <c r="A28" s="354" t="s">
        <v>85</v>
      </c>
      <c r="B28" s="361" t="s">
        <v>421</v>
      </c>
      <c r="C28" s="329">
        <f>+C18+C27</f>
        <v>290900</v>
      </c>
      <c r="D28" s="329">
        <f>+D18+D27</f>
        <v>46747</v>
      </c>
      <c r="E28" s="329">
        <f>+E18+E27</f>
        <v>337647</v>
      </c>
      <c r="F28" s="361" t="s">
        <v>424</v>
      </c>
      <c r="G28" s="329">
        <f>+G18+G27</f>
        <v>290900</v>
      </c>
      <c r="H28" s="329">
        <f>+H18+H27</f>
        <v>46747</v>
      </c>
      <c r="I28" s="334">
        <f>+I18+I27</f>
        <v>337647</v>
      </c>
      <c r="J28" s="620"/>
    </row>
    <row r="29" spans="1:10" ht="18" customHeight="1" thickBot="1">
      <c r="A29" s="354" t="s">
        <v>86</v>
      </c>
      <c r="B29" s="94" t="s">
        <v>419</v>
      </c>
      <c r="C29" s="365"/>
      <c r="D29" s="365"/>
      <c r="E29" s="365"/>
      <c r="F29" s="94" t="s">
        <v>425</v>
      </c>
      <c r="G29" s="365"/>
      <c r="H29" s="365"/>
      <c r="I29" s="364"/>
      <c r="J29" s="620"/>
    </row>
    <row r="30" spans="1:10" ht="13.5" thickBot="1">
      <c r="A30" s="354" t="s">
        <v>87</v>
      </c>
      <c r="B30" s="362" t="s">
        <v>420</v>
      </c>
      <c r="C30" s="535">
        <f>+C28+C29</f>
        <v>290900</v>
      </c>
      <c r="D30" s="535">
        <f>+D28+D29</f>
        <v>46747</v>
      </c>
      <c r="E30" s="536">
        <f>+E28+E29</f>
        <v>337647</v>
      </c>
      <c r="F30" s="362" t="s">
        <v>426</v>
      </c>
      <c r="G30" s="535">
        <f>+G28+G29</f>
        <v>290900</v>
      </c>
      <c r="H30" s="535">
        <f>+H28+H29</f>
        <v>46747</v>
      </c>
      <c r="I30" s="363">
        <f>+I28+I29</f>
        <v>337647</v>
      </c>
      <c r="J30" s="620"/>
    </row>
    <row r="31" spans="1:10" ht="13.5" thickBot="1">
      <c r="A31" s="354" t="s">
        <v>88</v>
      </c>
      <c r="B31" s="362" t="s">
        <v>208</v>
      </c>
      <c r="C31" s="535">
        <f>IF(C18-G18&lt;0,G18-C18,"-")</f>
        <v>83435</v>
      </c>
      <c r="D31" s="535">
        <f>IF(D18-H18&lt;0,H18-D18,"-")</f>
        <v>36485</v>
      </c>
      <c r="E31" s="536">
        <f>IF(E18-I18&lt;0,I18-E18,"-")</f>
        <v>119920</v>
      </c>
      <c r="F31" s="362" t="s">
        <v>209</v>
      </c>
      <c r="G31" s="535" t="str">
        <f>IF(C18-G18&gt;0,C18-G18,"-")</f>
        <v>-</v>
      </c>
      <c r="H31" s="535" t="str">
        <f>IF(D18-H18&gt;0,D18-H18,"-")</f>
        <v>-</v>
      </c>
      <c r="I31" s="363" t="str">
        <f>IF(E18-I18&gt;0,E18-I18,"-")</f>
        <v>-</v>
      </c>
      <c r="J31" s="620"/>
    </row>
    <row r="32" spans="1:10" ht="13.5" thickBot="1">
      <c r="A32" s="354" t="s">
        <v>89</v>
      </c>
      <c r="B32" s="362" t="s">
        <v>427</v>
      </c>
      <c r="C32" s="535" t="str">
        <f>IF(C19-G19&lt;0,G19-C19,"-")</f>
        <v>-</v>
      </c>
      <c r="D32" s="535" t="str">
        <f>IF(D19-H19&lt;0,H19-D19,"-")</f>
        <v>-</v>
      </c>
      <c r="E32" s="536" t="str">
        <f>IF(E18+E19-I28&lt;0,I28-(E18+E19),"-")</f>
        <v>-</v>
      </c>
      <c r="F32" s="362" t="s">
        <v>428</v>
      </c>
      <c r="G32" s="535" t="str">
        <f>IF(C18+C19-G28&gt;0,C18+C19-G28,"-")</f>
        <v>-</v>
      </c>
      <c r="H32" s="535" t="str">
        <f>IF(D18+D19-H28&gt;0,D18+D19-H28,"-")</f>
        <v>-</v>
      </c>
      <c r="I32" s="363" t="str">
        <f>IF(E18+E19-I28&gt;0,E18+E19-I28,"-")</f>
        <v>-</v>
      </c>
      <c r="J32" s="620"/>
    </row>
    <row r="37" ht="15.75">
      <c r="B37" s="336"/>
    </row>
  </sheetData>
  <sheetProtection/>
  <mergeCells count="3">
    <mergeCell ref="A3:A4"/>
    <mergeCell ref="J1:J32"/>
    <mergeCell ref="A1:I1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36"/>
  <sheetViews>
    <sheetView view="pageLayout" zoomScaleSheetLayoutView="115" workbookViewId="0" topLeftCell="C2">
      <selection activeCell="D21" sqref="D21"/>
    </sheetView>
  </sheetViews>
  <sheetFormatPr defaultColWidth="9.00390625" defaultRowHeight="12.75"/>
  <cols>
    <col min="1" max="1" width="6.875" style="52" customWidth="1"/>
    <col min="2" max="2" width="55.125" style="170" customWidth="1"/>
    <col min="3" max="4" width="17.00390625" style="170" customWidth="1"/>
    <col min="5" max="5" width="16.375" style="52" customWidth="1"/>
    <col min="6" max="6" width="55.125" style="52" customWidth="1"/>
    <col min="7" max="8" width="17.00390625" style="52" customWidth="1"/>
    <col min="9" max="9" width="16.375" style="52" customWidth="1"/>
    <col min="10" max="10" width="4.875" style="52" customWidth="1"/>
    <col min="11" max="16384" width="9.375" style="52" customWidth="1"/>
  </cols>
  <sheetData>
    <row r="1" spans="2:10" ht="31.5">
      <c r="B1" s="336" t="s">
        <v>206</v>
      </c>
      <c r="C1" s="336"/>
      <c r="D1" s="336"/>
      <c r="E1" s="337"/>
      <c r="F1" s="337"/>
      <c r="G1" s="337"/>
      <c r="H1" s="337"/>
      <c r="I1" s="337"/>
      <c r="J1" s="620" t="s">
        <v>530</v>
      </c>
    </row>
    <row r="2" spans="9:10" ht="14.25" thickBot="1">
      <c r="I2" s="338" t="s">
        <v>116</v>
      </c>
      <c r="J2" s="620"/>
    </row>
    <row r="3" spans="1:10" ht="13.5" thickBot="1">
      <c r="A3" s="623" t="s">
        <v>124</v>
      </c>
      <c r="B3" s="339" t="s">
        <v>102</v>
      </c>
      <c r="C3" s="526"/>
      <c r="D3" s="526"/>
      <c r="E3" s="340"/>
      <c r="F3" s="339" t="s">
        <v>106</v>
      </c>
      <c r="G3" s="529"/>
      <c r="H3" s="529"/>
      <c r="I3" s="341"/>
      <c r="J3" s="620"/>
    </row>
    <row r="4" spans="1:10" s="342" customFormat="1" ht="36.75" thickBot="1">
      <c r="A4" s="624"/>
      <c r="B4" s="171" t="s">
        <v>117</v>
      </c>
      <c r="C4" s="28" t="s">
        <v>526</v>
      </c>
      <c r="D4" s="28" t="s">
        <v>523</v>
      </c>
      <c r="E4" s="37" t="s">
        <v>527</v>
      </c>
      <c r="F4" s="171" t="s">
        <v>117</v>
      </c>
      <c r="G4" s="28" t="s">
        <v>526</v>
      </c>
      <c r="H4" s="28" t="s">
        <v>523</v>
      </c>
      <c r="I4" s="37" t="s">
        <v>527</v>
      </c>
      <c r="J4" s="620"/>
    </row>
    <row r="5" spans="1:10" s="342" customFormat="1" ht="13.5" thickBot="1">
      <c r="A5" s="343">
        <v>1</v>
      </c>
      <c r="B5" s="344">
        <v>2</v>
      </c>
      <c r="C5" s="345">
        <v>3</v>
      </c>
      <c r="D5" s="34">
        <v>4</v>
      </c>
      <c r="E5" s="35">
        <v>5</v>
      </c>
      <c r="F5" s="344">
        <v>6</v>
      </c>
      <c r="G5" s="345">
        <v>7</v>
      </c>
      <c r="H5" s="534">
        <v>8</v>
      </c>
      <c r="I5" s="346">
        <v>9</v>
      </c>
      <c r="J5" s="620"/>
    </row>
    <row r="6" spans="1:10" ht="12.75" customHeight="1">
      <c r="A6" s="348" t="s">
        <v>63</v>
      </c>
      <c r="B6" s="349" t="s">
        <v>463</v>
      </c>
      <c r="C6" s="325"/>
      <c r="D6" s="540"/>
      <c r="E6" s="325"/>
      <c r="F6" s="349" t="s">
        <v>373</v>
      </c>
      <c r="G6" s="508">
        <v>18960</v>
      </c>
      <c r="H6" s="508">
        <v>-9830</v>
      </c>
      <c r="I6" s="393">
        <f>G6+H6</f>
        <v>9130</v>
      </c>
      <c r="J6" s="620"/>
    </row>
    <row r="7" spans="1:10" ht="22.5" customHeight="1">
      <c r="A7" s="350" t="s">
        <v>64</v>
      </c>
      <c r="B7" s="351" t="s">
        <v>437</v>
      </c>
      <c r="C7" s="326"/>
      <c r="D7" s="541"/>
      <c r="E7" s="326"/>
      <c r="F7" s="351" t="s">
        <v>256</v>
      </c>
      <c r="G7" s="326">
        <v>42318</v>
      </c>
      <c r="H7" s="603">
        <v>22772</v>
      </c>
      <c r="I7" s="332">
        <f>G7+H7</f>
        <v>65090</v>
      </c>
      <c r="J7" s="620"/>
    </row>
    <row r="8" spans="1:10" ht="12.75" customHeight="1">
      <c r="A8" s="350" t="s">
        <v>65</v>
      </c>
      <c r="B8" s="351" t="s">
        <v>200</v>
      </c>
      <c r="C8" s="326"/>
      <c r="D8" s="541"/>
      <c r="E8" s="326"/>
      <c r="F8" s="351" t="s">
        <v>404</v>
      </c>
      <c r="G8" s="326"/>
      <c r="H8" s="545"/>
      <c r="I8" s="332"/>
      <c r="J8" s="620"/>
    </row>
    <row r="9" spans="1:10" ht="12.75" customHeight="1">
      <c r="A9" s="350" t="s">
        <v>66</v>
      </c>
      <c r="B9" s="351" t="s">
        <v>239</v>
      </c>
      <c r="C9" s="326"/>
      <c r="D9" s="541"/>
      <c r="E9" s="326"/>
      <c r="F9" s="351" t="s">
        <v>444</v>
      </c>
      <c r="G9" s="326"/>
      <c r="H9" s="545"/>
      <c r="I9" s="332"/>
      <c r="J9" s="620"/>
    </row>
    <row r="10" spans="1:10" ht="12.75" customHeight="1">
      <c r="A10" s="350" t="s">
        <v>67</v>
      </c>
      <c r="B10" s="351" t="s">
        <v>334</v>
      </c>
      <c r="C10" s="327"/>
      <c r="D10" s="545"/>
      <c r="E10" s="326"/>
      <c r="F10" s="351" t="s">
        <v>445</v>
      </c>
      <c r="G10" s="326"/>
      <c r="H10" s="545"/>
      <c r="I10" s="332"/>
      <c r="J10" s="620"/>
    </row>
    <row r="11" spans="1:10" ht="12.75" customHeight="1">
      <c r="A11" s="350" t="s">
        <v>68</v>
      </c>
      <c r="B11" s="351" t="s">
        <v>438</v>
      </c>
      <c r="C11" s="327"/>
      <c r="D11" s="603">
        <v>49427</v>
      </c>
      <c r="E11" s="327">
        <v>49427</v>
      </c>
      <c r="F11" s="367" t="s">
        <v>446</v>
      </c>
      <c r="G11" s="326"/>
      <c r="H11" s="548"/>
      <c r="I11" s="332"/>
      <c r="J11" s="620"/>
    </row>
    <row r="12" spans="1:10" ht="12.75" customHeight="1">
      <c r="A12" s="350" t="s">
        <v>69</v>
      </c>
      <c r="B12" s="351" t="s">
        <v>439</v>
      </c>
      <c r="C12" s="327"/>
      <c r="D12" s="545"/>
      <c r="E12" s="326"/>
      <c r="F12" s="367" t="s">
        <v>377</v>
      </c>
      <c r="G12" s="326"/>
      <c r="H12" s="548"/>
      <c r="I12" s="332"/>
      <c r="J12" s="620"/>
    </row>
    <row r="13" spans="1:10" ht="12.75" customHeight="1">
      <c r="A13" s="350" t="s">
        <v>70</v>
      </c>
      <c r="B13" s="351" t="s">
        <v>442</v>
      </c>
      <c r="C13" s="327"/>
      <c r="D13" s="545"/>
      <c r="E13" s="326"/>
      <c r="F13" s="368" t="s">
        <v>378</v>
      </c>
      <c r="G13" s="326"/>
      <c r="H13" s="549"/>
      <c r="I13" s="332"/>
      <c r="J13" s="620"/>
    </row>
    <row r="14" spans="1:10" ht="12.75" customHeight="1">
      <c r="A14" s="350" t="s">
        <v>71</v>
      </c>
      <c r="B14" s="369" t="s">
        <v>461</v>
      </c>
      <c r="C14" s="327"/>
      <c r="D14" s="546"/>
      <c r="E14" s="327"/>
      <c r="F14" s="367" t="s">
        <v>447</v>
      </c>
      <c r="G14" s="326"/>
      <c r="H14" s="548"/>
      <c r="I14" s="332"/>
      <c r="J14" s="620"/>
    </row>
    <row r="15" spans="1:10" ht="22.5" customHeight="1">
      <c r="A15" s="350" t="s">
        <v>72</v>
      </c>
      <c r="B15" s="351" t="s">
        <v>440</v>
      </c>
      <c r="C15" s="327">
        <v>100</v>
      </c>
      <c r="D15" s="545"/>
      <c r="E15" s="327">
        <v>100</v>
      </c>
      <c r="F15" s="367" t="s">
        <v>448</v>
      </c>
      <c r="G15" s="326"/>
      <c r="H15" s="548"/>
      <c r="I15" s="332"/>
      <c r="J15" s="620"/>
    </row>
    <row r="16" spans="1:10" ht="12.75" customHeight="1">
      <c r="A16" s="350" t="s">
        <v>73</v>
      </c>
      <c r="B16" s="351" t="s">
        <v>441</v>
      </c>
      <c r="C16" s="327"/>
      <c r="D16" s="545"/>
      <c r="E16" s="332"/>
      <c r="F16" s="351" t="s">
        <v>95</v>
      </c>
      <c r="G16" s="326"/>
      <c r="H16" s="545"/>
      <c r="I16" s="332"/>
      <c r="J16" s="620"/>
    </row>
    <row r="17" spans="1:10" ht="12.75" customHeight="1" thickBot="1">
      <c r="A17" s="458" t="s">
        <v>74</v>
      </c>
      <c r="B17" s="459"/>
      <c r="C17" s="460"/>
      <c r="D17" s="547"/>
      <c r="E17" s="460"/>
      <c r="F17" s="459" t="s">
        <v>59</v>
      </c>
      <c r="G17" s="509"/>
      <c r="H17" s="550"/>
      <c r="I17" s="394"/>
      <c r="J17" s="620"/>
    </row>
    <row r="18" spans="1:10" ht="15.75" customHeight="1" thickBot="1">
      <c r="A18" s="354" t="s">
        <v>75</v>
      </c>
      <c r="B18" s="94" t="s">
        <v>190</v>
      </c>
      <c r="C18" s="329">
        <f>+C6+C7+C8+C9+C10+C11+C12+C13+C15+C16+C17</f>
        <v>100</v>
      </c>
      <c r="D18" s="329">
        <f>+D6+D7+D8+D9+D10+D11+D12+D13+D15+D16+D17</f>
        <v>49427</v>
      </c>
      <c r="E18" s="329">
        <f>+E6+E7+E8+E9+E10+E11+E12+E13+E15+E16+E17</f>
        <v>49527</v>
      </c>
      <c r="F18" s="94" t="s">
        <v>191</v>
      </c>
      <c r="G18" s="329">
        <f>+G6+G7+G8+G16+G17</f>
        <v>61278</v>
      </c>
      <c r="H18" s="329">
        <f>+H6+H7+H8+H16+H17</f>
        <v>12942</v>
      </c>
      <c r="I18" s="334">
        <f>+I6+I7+I8+I16+I17</f>
        <v>74220</v>
      </c>
      <c r="J18" s="620"/>
    </row>
    <row r="19" spans="1:10" ht="12.75" customHeight="1">
      <c r="A19" s="370" t="s">
        <v>76</v>
      </c>
      <c r="B19" s="371" t="s">
        <v>460</v>
      </c>
      <c r="C19" s="378">
        <f>+C20+C21+C22+C23+C24</f>
        <v>61178</v>
      </c>
      <c r="D19" s="378">
        <f>+D20+D21+D22+D23+D24</f>
        <v>-36485</v>
      </c>
      <c r="E19" s="378">
        <f>+E20+E21+E22+E23+E24</f>
        <v>24693</v>
      </c>
      <c r="F19" s="358" t="s">
        <v>265</v>
      </c>
      <c r="G19" s="515"/>
      <c r="H19" s="551"/>
      <c r="I19" s="71"/>
      <c r="J19" s="620"/>
    </row>
    <row r="20" spans="1:10" ht="12.75" customHeight="1">
      <c r="A20" s="350" t="s">
        <v>77</v>
      </c>
      <c r="B20" s="372" t="s">
        <v>449</v>
      </c>
      <c r="C20" s="72">
        <v>61178</v>
      </c>
      <c r="D20" s="72">
        <f>74220-110705</f>
        <v>-36485</v>
      </c>
      <c r="E20" s="72">
        <f>C20+D20</f>
        <v>24693</v>
      </c>
      <c r="F20" s="358" t="s">
        <v>269</v>
      </c>
      <c r="G20" s="72"/>
      <c r="H20" s="552"/>
      <c r="I20" s="73"/>
      <c r="J20" s="620"/>
    </row>
    <row r="21" spans="1:10" ht="12.75" customHeight="1">
      <c r="A21" s="370" t="s">
        <v>78</v>
      </c>
      <c r="B21" s="372" t="s">
        <v>450</v>
      </c>
      <c r="C21" s="72"/>
      <c r="D21" s="542"/>
      <c r="E21" s="72"/>
      <c r="F21" s="358" t="s">
        <v>202</v>
      </c>
      <c r="G21" s="72"/>
      <c r="H21" s="552"/>
      <c r="I21" s="73"/>
      <c r="J21" s="620"/>
    </row>
    <row r="22" spans="1:10" ht="12.75" customHeight="1">
      <c r="A22" s="350" t="s">
        <v>79</v>
      </c>
      <c r="B22" s="372" t="s">
        <v>451</v>
      </c>
      <c r="C22" s="72"/>
      <c r="D22" s="542"/>
      <c r="E22" s="72"/>
      <c r="F22" s="358" t="s">
        <v>203</v>
      </c>
      <c r="G22" s="72"/>
      <c r="H22" s="552"/>
      <c r="I22" s="73"/>
      <c r="J22" s="620"/>
    </row>
    <row r="23" spans="1:10" ht="12.75" customHeight="1">
      <c r="A23" s="370" t="s">
        <v>80</v>
      </c>
      <c r="B23" s="372" t="s">
        <v>452</v>
      </c>
      <c r="C23" s="72"/>
      <c r="D23" s="542"/>
      <c r="E23" s="72"/>
      <c r="F23" s="356" t="s">
        <v>423</v>
      </c>
      <c r="G23" s="72"/>
      <c r="H23" s="553"/>
      <c r="I23" s="73"/>
      <c r="J23" s="620"/>
    </row>
    <row r="24" spans="1:10" ht="12.75" customHeight="1">
      <c r="A24" s="350" t="s">
        <v>81</v>
      </c>
      <c r="B24" s="373" t="s">
        <v>453</v>
      </c>
      <c r="C24" s="72"/>
      <c r="D24" s="373"/>
      <c r="E24" s="72"/>
      <c r="F24" s="358" t="s">
        <v>270</v>
      </c>
      <c r="G24" s="72"/>
      <c r="H24" s="552"/>
      <c r="I24" s="73"/>
      <c r="J24" s="620"/>
    </row>
    <row r="25" spans="1:10" ht="12.75" customHeight="1">
      <c r="A25" s="370" t="s">
        <v>82</v>
      </c>
      <c r="B25" s="374" t="s">
        <v>454</v>
      </c>
      <c r="C25" s="360">
        <f>+C26+C27+C28+C29+C30</f>
        <v>0</v>
      </c>
      <c r="D25" s="374"/>
      <c r="E25" s="360">
        <f>+E26+E27+E28+E29+E30</f>
        <v>0</v>
      </c>
      <c r="F25" s="375" t="s">
        <v>268</v>
      </c>
      <c r="G25" s="72"/>
      <c r="H25" s="551"/>
      <c r="I25" s="73"/>
      <c r="J25" s="620"/>
    </row>
    <row r="26" spans="1:10" ht="12.75" customHeight="1">
      <c r="A26" s="350" t="s">
        <v>83</v>
      </c>
      <c r="B26" s="373" t="s">
        <v>455</v>
      </c>
      <c r="C26" s="72"/>
      <c r="D26" s="373"/>
      <c r="E26" s="72"/>
      <c r="F26" s="375" t="s">
        <v>462</v>
      </c>
      <c r="G26" s="72"/>
      <c r="H26" s="551"/>
      <c r="I26" s="73"/>
      <c r="J26" s="620"/>
    </row>
    <row r="27" spans="1:10" ht="12.75" customHeight="1">
      <c r="A27" s="370" t="s">
        <v>84</v>
      </c>
      <c r="B27" s="373" t="s">
        <v>456</v>
      </c>
      <c r="C27" s="72"/>
      <c r="D27" s="373"/>
      <c r="E27" s="72"/>
      <c r="F27" s="366"/>
      <c r="G27" s="72"/>
      <c r="H27" s="554"/>
      <c r="I27" s="73"/>
      <c r="J27" s="620"/>
    </row>
    <row r="28" spans="1:10" ht="12.75" customHeight="1">
      <c r="A28" s="350" t="s">
        <v>85</v>
      </c>
      <c r="B28" s="372" t="s">
        <v>457</v>
      </c>
      <c r="C28" s="72"/>
      <c r="D28" s="542"/>
      <c r="E28" s="72"/>
      <c r="F28" s="91"/>
      <c r="G28" s="72"/>
      <c r="H28" s="555"/>
      <c r="I28" s="73"/>
      <c r="J28" s="620"/>
    </row>
    <row r="29" spans="1:10" ht="12.75" customHeight="1">
      <c r="A29" s="370" t="s">
        <v>86</v>
      </c>
      <c r="B29" s="376" t="s">
        <v>458</v>
      </c>
      <c r="C29" s="72"/>
      <c r="D29" s="543"/>
      <c r="E29" s="72"/>
      <c r="F29" s="43"/>
      <c r="G29" s="72"/>
      <c r="H29" s="556"/>
      <c r="I29" s="73"/>
      <c r="J29" s="620"/>
    </row>
    <row r="30" spans="1:10" ht="12.75" customHeight="1" thickBot="1">
      <c r="A30" s="350" t="s">
        <v>87</v>
      </c>
      <c r="B30" s="377" t="s">
        <v>459</v>
      </c>
      <c r="C30" s="72"/>
      <c r="D30" s="544"/>
      <c r="E30" s="72"/>
      <c r="F30" s="91"/>
      <c r="G30" s="72"/>
      <c r="H30" s="555"/>
      <c r="I30" s="73"/>
      <c r="J30" s="620"/>
    </row>
    <row r="31" spans="1:10" ht="21.75" customHeight="1" thickBot="1">
      <c r="A31" s="354" t="s">
        <v>88</v>
      </c>
      <c r="B31" s="94" t="s">
        <v>504</v>
      </c>
      <c r="C31" s="329">
        <f>+C19+C25</f>
        <v>61178</v>
      </c>
      <c r="D31" s="329">
        <f>+D19+D25</f>
        <v>-36485</v>
      </c>
      <c r="E31" s="329">
        <f>+E19+E25</f>
        <v>24693</v>
      </c>
      <c r="F31" s="94" t="s">
        <v>505</v>
      </c>
      <c r="G31" s="329">
        <f>SUM(G19:G30)</f>
        <v>0</v>
      </c>
      <c r="H31" s="557"/>
      <c r="I31" s="334">
        <f>SUM(I19:I30)</f>
        <v>0</v>
      </c>
      <c r="J31" s="620"/>
    </row>
    <row r="32" spans="1:10" ht="18" customHeight="1" thickBot="1">
      <c r="A32" s="354" t="s">
        <v>89</v>
      </c>
      <c r="B32" s="361" t="s">
        <v>502</v>
      </c>
      <c r="C32" s="329">
        <f>+C18+C31</f>
        <v>61278</v>
      </c>
      <c r="D32" s="329">
        <f>+D18+D31</f>
        <v>12942</v>
      </c>
      <c r="E32" s="329">
        <f>+E18+E31</f>
        <v>74220</v>
      </c>
      <c r="F32" s="361" t="s">
        <v>506</v>
      </c>
      <c r="G32" s="329">
        <f>+G18+G31</f>
        <v>61278</v>
      </c>
      <c r="H32" s="329">
        <f>+H18+H31</f>
        <v>12942</v>
      </c>
      <c r="I32" s="334">
        <f>+I18+I31</f>
        <v>74220</v>
      </c>
      <c r="J32" s="620"/>
    </row>
    <row r="33" spans="1:10" ht="18" customHeight="1" thickBot="1">
      <c r="A33" s="354" t="s">
        <v>90</v>
      </c>
      <c r="B33" s="94" t="s">
        <v>419</v>
      </c>
      <c r="C33" s="365"/>
      <c r="D33" s="365"/>
      <c r="E33" s="365"/>
      <c r="F33" s="94" t="s">
        <v>425</v>
      </c>
      <c r="G33" s="365"/>
      <c r="H33" s="557"/>
      <c r="I33" s="364"/>
      <c r="J33" s="620"/>
    </row>
    <row r="34" spans="1:10" ht="13.5" thickBot="1">
      <c r="A34" s="354" t="s">
        <v>91</v>
      </c>
      <c r="B34" s="362" t="s">
        <v>503</v>
      </c>
      <c r="C34" s="535">
        <f>+C32+C33</f>
        <v>61278</v>
      </c>
      <c r="D34" s="535">
        <f>+D32+D33</f>
        <v>12942</v>
      </c>
      <c r="E34" s="536">
        <f>+E32+E33</f>
        <v>74220</v>
      </c>
      <c r="F34" s="362" t="s">
        <v>507</v>
      </c>
      <c r="G34" s="535">
        <f>+G32+G33</f>
        <v>61278</v>
      </c>
      <c r="H34" s="535">
        <f>+H32+H33</f>
        <v>12942</v>
      </c>
      <c r="I34" s="536">
        <f>+I32+I33</f>
        <v>74220</v>
      </c>
      <c r="J34" s="620"/>
    </row>
    <row r="35" spans="1:10" ht="13.5" thickBot="1">
      <c r="A35" s="354" t="s">
        <v>166</v>
      </c>
      <c r="B35" s="362" t="s">
        <v>208</v>
      </c>
      <c r="C35" s="535">
        <f>IF(C18-G18&lt;0,G18-C18,"-")</f>
        <v>61178</v>
      </c>
      <c r="D35" s="535" t="str">
        <f>IF(D18-H18&lt;0,H18-D18,"-")</f>
        <v>-</v>
      </c>
      <c r="E35" s="536">
        <f>IF(E18-I18&lt;0,I18-E18,"-")</f>
        <v>24693</v>
      </c>
      <c r="F35" s="362" t="s">
        <v>209</v>
      </c>
      <c r="G35" s="535" t="str">
        <f>IF(C18-G18&gt;0,C18-G18,"-")</f>
        <v>-</v>
      </c>
      <c r="H35" s="535">
        <f>IF(D18-H18&gt;0,D18-H18,"-")</f>
        <v>36485</v>
      </c>
      <c r="I35" s="536" t="str">
        <f>IF(E18-I18&gt;0,E18-I18,"-")</f>
        <v>-</v>
      </c>
      <c r="J35" s="620"/>
    </row>
    <row r="36" spans="1:10" ht="13.5" thickBot="1">
      <c r="A36" s="354" t="s">
        <v>167</v>
      </c>
      <c r="B36" s="362" t="s">
        <v>427</v>
      </c>
      <c r="C36" s="535">
        <f>IF(C18+C19-E32&lt;0,E32-(C18+C19),"-")</f>
        <v>12942</v>
      </c>
      <c r="D36" s="535" t="str">
        <f>IF(D18+D19-H32&lt;0,H32-(D18+D19),"-")</f>
        <v>-</v>
      </c>
      <c r="E36" s="536" t="str">
        <f>IF(E18+E19-I32&lt;0,I32-(E18+E19),"-")</f>
        <v>-</v>
      </c>
      <c r="F36" s="362" t="s">
        <v>428</v>
      </c>
      <c r="G36" s="535" t="str">
        <f>IF(C18+C19-G32&gt;0,C18+C19-G32,"-")</f>
        <v>-</v>
      </c>
      <c r="H36" s="535" t="str">
        <f>IF(D18+D19-H32&gt;0,D18+D19-H32,"-")</f>
        <v>-</v>
      </c>
      <c r="I36" s="536" t="str">
        <f>IF(E18+E19-I32&gt;0,E18+E19-I32,"-")</f>
        <v>-</v>
      </c>
      <c r="J36" s="620"/>
    </row>
  </sheetData>
  <sheetProtection/>
  <mergeCells count="2">
    <mergeCell ref="A3:A4"/>
    <mergeCell ref="J1:J36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zoomScalePageLayoutView="0" workbookViewId="0" topLeftCell="B1">
      <selection activeCell="B6" sqref="B6"/>
    </sheetView>
  </sheetViews>
  <sheetFormatPr defaultColWidth="9.00390625" defaultRowHeight="12.75"/>
  <cols>
    <col min="1" max="1" width="46.375" style="0" customWidth="1"/>
    <col min="2" max="4" width="13.875" style="0" customWidth="1"/>
    <col min="5" max="5" width="66.125" style="0" customWidth="1"/>
    <col min="6" max="9" width="13.875" style="0" customWidth="1"/>
    <col min="10" max="10" width="15.125" style="0" customWidth="1"/>
  </cols>
  <sheetData>
    <row r="1" spans="1:9" ht="18.75">
      <c r="A1" s="95" t="s">
        <v>192</v>
      </c>
      <c r="I1" s="98" t="s">
        <v>199</v>
      </c>
    </row>
    <row r="3" spans="1:9" ht="12.75">
      <c r="A3" s="100"/>
      <c r="B3" s="101"/>
      <c r="C3" s="101"/>
      <c r="D3" s="101"/>
      <c r="E3" s="100"/>
      <c r="F3" s="103"/>
      <c r="G3" s="103"/>
      <c r="H3" s="103"/>
      <c r="I3" s="101"/>
    </row>
    <row r="4" spans="1:9" ht="15.75">
      <c r="A4" s="76" t="s">
        <v>492</v>
      </c>
      <c r="B4" s="102"/>
      <c r="C4" s="102"/>
      <c r="D4" s="102"/>
      <c r="E4" s="111"/>
      <c r="F4" s="103"/>
      <c r="G4" s="103"/>
      <c r="H4" s="103"/>
      <c r="I4" s="101"/>
    </row>
    <row r="5" spans="1:9" ht="12.75">
      <c r="A5" s="100"/>
      <c r="B5" s="101"/>
      <c r="C5" s="101"/>
      <c r="D5" s="101"/>
      <c r="E5" s="100"/>
      <c r="F5" s="103"/>
      <c r="G5" s="103"/>
      <c r="H5" s="103"/>
      <c r="I5" s="101"/>
    </row>
    <row r="6" spans="1:11" ht="12.75">
      <c r="A6" s="100" t="s">
        <v>282</v>
      </c>
      <c r="B6" s="101">
        <f>+'1.1.sz.mell.'!C51</f>
        <v>207565</v>
      </c>
      <c r="C6" s="101">
        <f>+'1.1.sz.mell.'!D51</f>
        <v>59689</v>
      </c>
      <c r="D6" s="101">
        <f>+'1.1.sz.mell.'!E51</f>
        <v>267254</v>
      </c>
      <c r="E6" s="100" t="s">
        <v>496</v>
      </c>
      <c r="F6" s="103">
        <f>+'2.1.sz.mell  '!C18+'2.2.sz.mell  '!C18</f>
        <v>207565</v>
      </c>
      <c r="G6" s="103">
        <f>+'2.1.sz.mell  '!D18+'2.2.sz.mell  '!D18</f>
        <v>59689</v>
      </c>
      <c r="H6" s="103">
        <f>+'2.1.sz.mell  '!E18+'2.2.sz.mell  '!E18</f>
        <v>267254</v>
      </c>
      <c r="I6" s="101">
        <f aca="true" t="shared" si="0" ref="I6:K8">+B6-F6</f>
        <v>0</v>
      </c>
      <c r="J6" s="101">
        <f t="shared" si="0"/>
        <v>0</v>
      </c>
      <c r="K6" s="101">
        <f t="shared" si="0"/>
        <v>0</v>
      </c>
    </row>
    <row r="7" spans="1:11" ht="12.75">
      <c r="A7" s="100" t="s">
        <v>193</v>
      </c>
      <c r="B7" s="101">
        <f>+'1.1.sz.mell.'!C65</f>
        <v>352178</v>
      </c>
      <c r="C7" s="101">
        <f>+'1.1.sz.mell.'!D65</f>
        <v>59689</v>
      </c>
      <c r="D7" s="101">
        <f>+'1.1.sz.mell.'!E65</f>
        <v>411867</v>
      </c>
      <c r="E7" s="100" t="s">
        <v>497</v>
      </c>
      <c r="F7" s="103">
        <f>+'2.1.sz.mell  '!C28+'2.2.sz.mell  '!C32</f>
        <v>352178</v>
      </c>
      <c r="G7" s="103">
        <f>+'2.1.sz.mell  '!D28+'2.2.sz.mell  '!D32</f>
        <v>59689</v>
      </c>
      <c r="H7" s="103">
        <f>+'2.1.sz.mell  '!E28+'2.2.sz.mell  '!E32</f>
        <v>411867</v>
      </c>
      <c r="I7" s="101">
        <f t="shared" si="0"/>
        <v>0</v>
      </c>
      <c r="J7" s="101">
        <f t="shared" si="0"/>
        <v>0</v>
      </c>
      <c r="K7" s="101">
        <f t="shared" si="0"/>
        <v>0</v>
      </c>
    </row>
    <row r="8" spans="1:11" ht="12.75">
      <c r="A8" s="100" t="s">
        <v>490</v>
      </c>
      <c r="B8" s="101">
        <f>+'1.1.sz.mell.'!C67</f>
        <v>352178</v>
      </c>
      <c r="C8" s="101">
        <f>+'1.1.sz.mell.'!D67</f>
        <v>59689</v>
      </c>
      <c r="D8" s="101">
        <f>+'1.1.sz.mell.'!E67</f>
        <v>411867</v>
      </c>
      <c r="E8" s="100" t="s">
        <v>498</v>
      </c>
      <c r="F8" s="103">
        <f>+'2.1.sz.mell  '!C30+'2.2.sz.mell  '!C34</f>
        <v>352178</v>
      </c>
      <c r="G8" s="103">
        <f>+'2.1.sz.mell  '!D30+'2.2.sz.mell  '!D34</f>
        <v>59689</v>
      </c>
      <c r="H8" s="103">
        <f>+'2.1.sz.mell  '!E30+'2.2.sz.mell  '!E34</f>
        <v>411867</v>
      </c>
      <c r="I8" s="101">
        <f t="shared" si="0"/>
        <v>0</v>
      </c>
      <c r="J8" s="101">
        <f t="shared" si="0"/>
        <v>0</v>
      </c>
      <c r="K8" s="101">
        <f t="shared" si="0"/>
        <v>0</v>
      </c>
    </row>
    <row r="9" spans="1:11" ht="12.75">
      <c r="A9" s="100"/>
      <c r="B9" s="101"/>
      <c r="C9" s="101"/>
      <c r="D9" s="101"/>
      <c r="E9" s="100"/>
      <c r="F9" s="103"/>
      <c r="G9" s="103"/>
      <c r="H9" s="103"/>
      <c r="I9" s="101"/>
      <c r="J9" s="101"/>
      <c r="K9" s="101"/>
    </row>
    <row r="10" spans="1:11" ht="12.75">
      <c r="A10" s="100"/>
      <c r="B10" s="101"/>
      <c r="C10" s="101"/>
      <c r="D10" s="101"/>
      <c r="E10" s="100"/>
      <c r="F10" s="103"/>
      <c r="G10" s="103"/>
      <c r="H10" s="103"/>
      <c r="I10" s="101"/>
      <c r="J10" s="101"/>
      <c r="K10" s="101"/>
    </row>
    <row r="11" spans="1:11" ht="15.75">
      <c r="A11" s="76" t="s">
        <v>493</v>
      </c>
      <c r="B11" s="102"/>
      <c r="C11" s="102"/>
      <c r="D11" s="102"/>
      <c r="E11" s="111"/>
      <c r="F11" s="103"/>
      <c r="G11" s="103"/>
      <c r="H11" s="103"/>
      <c r="I11" s="101"/>
      <c r="J11" s="101"/>
      <c r="K11" s="101"/>
    </row>
    <row r="12" spans="1:11" ht="12.75">
      <c r="A12" s="100"/>
      <c r="B12" s="101"/>
      <c r="C12" s="101"/>
      <c r="D12" s="101"/>
      <c r="E12" s="100"/>
      <c r="F12" s="103"/>
      <c r="G12" s="103"/>
      <c r="H12" s="103"/>
      <c r="I12" s="101"/>
      <c r="J12" s="101"/>
      <c r="K12" s="101"/>
    </row>
    <row r="13" spans="1:11" ht="12.75">
      <c r="A13" s="100" t="s">
        <v>207</v>
      </c>
      <c r="B13" s="101">
        <f>+'1.1.sz.mell.'!C101</f>
        <v>352178</v>
      </c>
      <c r="C13" s="101">
        <f>+'1.1.sz.mell.'!D101</f>
        <v>59689</v>
      </c>
      <c r="D13" s="101">
        <f>+'1.1.sz.mell.'!E101</f>
        <v>411867</v>
      </c>
      <c r="E13" s="100" t="s">
        <v>499</v>
      </c>
      <c r="F13" s="103">
        <f>+'2.1.sz.mell  '!G18+'2.2.sz.mell  '!G18</f>
        <v>352178</v>
      </c>
      <c r="G13" s="103">
        <f>+'2.1.sz.mell  '!H18+'2.2.sz.mell  '!H18</f>
        <v>59689</v>
      </c>
      <c r="H13" s="103">
        <f>+'2.1.sz.mell  '!I18+'2.2.sz.mell  '!I18</f>
        <v>411867</v>
      </c>
      <c r="I13" s="101">
        <f aca="true" t="shared" si="1" ref="I13:K15">+B13-F13</f>
        <v>0</v>
      </c>
      <c r="J13" s="101">
        <f t="shared" si="1"/>
        <v>0</v>
      </c>
      <c r="K13" s="101">
        <f t="shared" si="1"/>
        <v>0</v>
      </c>
    </row>
    <row r="14" spans="1:11" ht="12.75">
      <c r="A14" s="100" t="s">
        <v>194</v>
      </c>
      <c r="B14" s="101">
        <f>+'1.1.sz.mell.'!C120</f>
        <v>352178</v>
      </c>
      <c r="C14" s="101">
        <f>+'1.1.sz.mell.'!D120</f>
        <v>59689</v>
      </c>
      <c r="D14" s="101">
        <f>+'1.1.sz.mell.'!E120</f>
        <v>411867</v>
      </c>
      <c r="E14" s="100" t="s">
        <v>500</v>
      </c>
      <c r="F14" s="103">
        <f>+'2.1.sz.mell  '!G28+'2.2.sz.mell  '!G32</f>
        <v>352178</v>
      </c>
      <c r="G14" s="103">
        <f>+'2.1.sz.mell  '!H28+'2.2.sz.mell  '!H32</f>
        <v>59689</v>
      </c>
      <c r="H14" s="103">
        <f>+'2.1.sz.mell  '!I28+'2.2.sz.mell  '!I32</f>
        <v>411867</v>
      </c>
      <c r="I14" s="101">
        <f t="shared" si="1"/>
        <v>0</v>
      </c>
      <c r="J14" s="101">
        <f t="shared" si="1"/>
        <v>0</v>
      </c>
      <c r="K14" s="101">
        <f t="shared" si="1"/>
        <v>0</v>
      </c>
    </row>
    <row r="15" spans="1:11" ht="12.75">
      <c r="A15" s="100" t="s">
        <v>491</v>
      </c>
      <c r="B15" s="101">
        <f>+'1.1.sz.mell.'!C122</f>
        <v>352178</v>
      </c>
      <c r="C15" s="101">
        <f>+'1.1.sz.mell.'!D122</f>
        <v>59689</v>
      </c>
      <c r="D15" s="101">
        <f>+'1.1.sz.mell.'!E122</f>
        <v>411867</v>
      </c>
      <c r="E15" s="100" t="s">
        <v>501</v>
      </c>
      <c r="F15" s="103">
        <f>+'2.1.sz.mell  '!G30+'2.2.sz.mell  '!G34</f>
        <v>352178</v>
      </c>
      <c r="G15" s="103">
        <f>+'2.1.sz.mell  '!H30+'2.2.sz.mell  '!H34</f>
        <v>59689</v>
      </c>
      <c r="H15" s="103">
        <f>+'2.1.sz.mell  '!I30+'2.2.sz.mell  '!I34</f>
        <v>411867</v>
      </c>
      <c r="I15" s="101">
        <f t="shared" si="1"/>
        <v>0</v>
      </c>
      <c r="J15" s="101">
        <f t="shared" si="1"/>
        <v>0</v>
      </c>
      <c r="K15" s="101">
        <f t="shared" si="1"/>
        <v>0</v>
      </c>
    </row>
    <row r="16" spans="1:9" ht="12.75">
      <c r="A16" s="96"/>
      <c r="B16" s="96"/>
      <c r="C16" s="96"/>
      <c r="D16" s="96"/>
      <c r="E16" s="100"/>
      <c r="F16" s="103"/>
      <c r="G16" s="103"/>
      <c r="H16" s="103"/>
      <c r="I16" s="97"/>
    </row>
    <row r="17" spans="1:9" ht="12.75">
      <c r="A17" s="96"/>
      <c r="B17" s="96"/>
      <c r="C17" s="96"/>
      <c r="D17" s="96"/>
      <c r="E17" s="96"/>
      <c r="F17" s="96"/>
      <c r="G17" s="96"/>
      <c r="H17" s="96"/>
      <c r="I17" s="96"/>
    </row>
    <row r="18" spans="1:9" ht="12.75">
      <c r="A18" s="96"/>
      <c r="B18" s="96"/>
      <c r="C18" s="96"/>
      <c r="D18" s="96"/>
      <c r="E18" s="96"/>
      <c r="F18" s="96"/>
      <c r="G18" s="96"/>
      <c r="H18" s="96"/>
      <c r="I18" s="96"/>
    </row>
    <row r="19" spans="1:9" ht="12.75">
      <c r="A19" s="96"/>
      <c r="B19" s="96"/>
      <c r="C19" s="96"/>
      <c r="D19" s="96"/>
      <c r="E19" s="96"/>
      <c r="F19" s="96"/>
      <c r="G19" s="96"/>
      <c r="H19" s="96"/>
      <c r="I19" s="96"/>
    </row>
  </sheetData>
  <sheetProtection/>
  <conditionalFormatting sqref="I3:I15">
    <cfRule type="cellIs" priority="5" dxfId="4" operator="notEqual" stopIfTrue="1">
      <formula>0</formula>
    </cfRule>
  </conditionalFormatting>
  <conditionalFormatting sqref="J6:J15">
    <cfRule type="cellIs" priority="2" dxfId="4" operator="notEqual" stopIfTrue="1">
      <formula>0</formula>
    </cfRule>
  </conditionalFormatting>
  <conditionalFormatting sqref="K6:K15">
    <cfRule type="cellIs" priority="1" dxfId="4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zoomScale="120" zoomScaleNormal="120" workbookViewId="0" topLeftCell="A1">
      <selection activeCell="A2" sqref="A2"/>
    </sheetView>
  </sheetViews>
  <sheetFormatPr defaultColWidth="9.00390625" defaultRowHeight="12.75"/>
  <cols>
    <col min="1" max="1" width="5.625" style="114" customWidth="1"/>
    <col min="2" max="2" width="38.625" style="114" customWidth="1"/>
    <col min="3" max="6" width="14.00390625" style="114" customWidth="1"/>
    <col min="7" max="16384" width="9.375" style="114" customWidth="1"/>
  </cols>
  <sheetData>
    <row r="1" spans="1:6" ht="33" customHeight="1">
      <c r="A1" s="625" t="s">
        <v>508</v>
      </c>
      <c r="B1" s="625"/>
      <c r="C1" s="625"/>
      <c r="D1" s="625"/>
      <c r="E1" s="625"/>
      <c r="F1" s="625"/>
    </row>
    <row r="2" spans="1:7" ht="15.75" customHeight="1" thickBot="1">
      <c r="A2" s="115"/>
      <c r="B2" s="115"/>
      <c r="C2" s="626"/>
      <c r="D2" s="626"/>
      <c r="E2" s="633" t="s">
        <v>100</v>
      </c>
      <c r="F2" s="633"/>
      <c r="G2" s="122"/>
    </row>
    <row r="3" spans="1:6" ht="63" customHeight="1">
      <c r="A3" s="629" t="s">
        <v>61</v>
      </c>
      <c r="B3" s="631" t="s">
        <v>286</v>
      </c>
      <c r="C3" s="631" t="s">
        <v>494</v>
      </c>
      <c r="D3" s="631"/>
      <c r="E3" s="631"/>
      <c r="F3" s="627" t="s">
        <v>466</v>
      </c>
    </row>
    <row r="4" spans="1:6" ht="15.75" thickBot="1">
      <c r="A4" s="630"/>
      <c r="B4" s="632"/>
      <c r="C4" s="117" t="s">
        <v>287</v>
      </c>
      <c r="D4" s="117" t="s">
        <v>464</v>
      </c>
      <c r="E4" s="117" t="s">
        <v>465</v>
      </c>
      <c r="F4" s="628"/>
    </row>
    <row r="5" spans="1:6" ht="15.75" thickBot="1">
      <c r="A5" s="119">
        <v>1</v>
      </c>
      <c r="B5" s="120">
        <v>2</v>
      </c>
      <c r="C5" s="120">
        <v>3</v>
      </c>
      <c r="D5" s="120">
        <v>4</v>
      </c>
      <c r="E5" s="120">
        <v>5</v>
      </c>
      <c r="F5" s="121">
        <v>6</v>
      </c>
    </row>
    <row r="6" spans="1:6" ht="15">
      <c r="A6" s="118" t="s">
        <v>63</v>
      </c>
      <c r="B6" s="147"/>
      <c r="C6" s="148"/>
      <c r="D6" s="148"/>
      <c r="E6" s="148"/>
      <c r="F6" s="125">
        <f>SUM(C6:E6)</f>
        <v>0</v>
      </c>
    </row>
    <row r="7" spans="1:6" ht="15">
      <c r="A7" s="116" t="s">
        <v>64</v>
      </c>
      <c r="B7" s="149"/>
      <c r="C7" s="150"/>
      <c r="D7" s="150"/>
      <c r="E7" s="150"/>
      <c r="F7" s="126">
        <f>SUM(C7:E7)</f>
        <v>0</v>
      </c>
    </row>
    <row r="8" spans="1:6" ht="15">
      <c r="A8" s="116" t="s">
        <v>65</v>
      </c>
      <c r="B8" s="149"/>
      <c r="C8" s="150"/>
      <c r="D8" s="150"/>
      <c r="E8" s="150"/>
      <c r="F8" s="126">
        <f>SUM(C8:E8)</f>
        <v>0</v>
      </c>
    </row>
    <row r="9" spans="1:6" ht="15">
      <c r="A9" s="116" t="s">
        <v>66</v>
      </c>
      <c r="B9" s="149"/>
      <c r="C9" s="150"/>
      <c r="D9" s="150"/>
      <c r="E9" s="150"/>
      <c r="F9" s="126">
        <f>SUM(C9:E9)</f>
        <v>0</v>
      </c>
    </row>
    <row r="10" spans="1:6" ht="15.75" thickBot="1">
      <c r="A10" s="123" t="s">
        <v>67</v>
      </c>
      <c r="B10" s="151"/>
      <c r="C10" s="152"/>
      <c r="D10" s="152"/>
      <c r="E10" s="152"/>
      <c r="F10" s="126">
        <f>SUM(C10:E10)</f>
        <v>0</v>
      </c>
    </row>
    <row r="11" spans="1:6" ht="15.75" thickBot="1">
      <c r="A11" s="119" t="s">
        <v>68</v>
      </c>
      <c r="B11" s="124" t="s">
        <v>288</v>
      </c>
      <c r="C11" s="127">
        <f>SUM(C6:C10)</f>
        <v>0</v>
      </c>
      <c r="D11" s="127">
        <f>SUM(D6:D10)</f>
        <v>0</v>
      </c>
      <c r="E11" s="127">
        <f>SUM(E6:E10)</f>
        <v>0</v>
      </c>
      <c r="F11" s="128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...../2013. (....)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pszabina</cp:lastModifiedBy>
  <cp:lastPrinted>2013-09-25T12:16:56Z</cp:lastPrinted>
  <dcterms:created xsi:type="dcterms:W3CDTF">1999-10-30T10:30:45Z</dcterms:created>
  <dcterms:modified xsi:type="dcterms:W3CDTF">2013-09-26T09:14:11Z</dcterms:modified>
  <cp:category/>
  <cp:version/>
  <cp:contentType/>
  <cp:contentStatus/>
</cp:coreProperties>
</file>