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Bevételek" sheetId="1" r:id="rId1"/>
    <sheet name="Támogatás" sheetId="2" r:id="rId2"/>
    <sheet name="Működési bev" sheetId="3" r:id="rId3"/>
    <sheet name="Beruh,felúj" sheetId="4" r:id="rId4"/>
    <sheet name="Int.bev" sheetId="5" r:id="rId5"/>
    <sheet name="köt.műk.bev " sheetId="6" r:id="rId6"/>
    <sheet name="Kiadások" sheetId="7" r:id="rId7"/>
    <sheet name="Személyi jutt" sheetId="8" r:id="rId8"/>
    <sheet name="Dologi kiad" sheetId="9" r:id="rId9"/>
    <sheet name="Dol. önk rész" sheetId="10" r:id="rId10"/>
    <sheet name="Int.kiad" sheetId="11" r:id="rId11"/>
    <sheet name="kötelező műk kiad" sheetId="12" r:id="rId12"/>
    <sheet name="Bevételi ei.telj" sheetId="13" r:id="rId13"/>
    <sheet name="Kiadási ei telj." sheetId="14" r:id="rId14"/>
    <sheet name="Ktg.mérl" sheetId="15" r:id="rId15"/>
    <sheet name="Közvetlen tám" sheetId="16" r:id="rId16"/>
    <sheet name="több éves kih." sheetId="17" r:id="rId17"/>
    <sheet name="Adósságot kel." sheetId="18" r:id="rId18"/>
    <sheet name="adott támog." sheetId="19" r:id="rId19"/>
  </sheets>
  <definedNames/>
  <calcPr fullCalcOnLoad="1"/>
</workbook>
</file>

<file path=xl/sharedStrings.xml><?xml version="1.0" encoding="utf-8"?>
<sst xmlns="http://schemas.openxmlformats.org/spreadsheetml/2006/main" count="1009" uniqueCount="578">
  <si>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</si>
  <si>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</si>
  <si>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</si>
  <si>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</si>
  <si>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</si>
  <si>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</si>
  <si>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Hivatal</t>
  </si>
  <si>
    <t>Óvoda</t>
  </si>
  <si>
    <t>Gondoz.</t>
  </si>
  <si>
    <t>Önkorm.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</si>
  <si>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</si>
  <si>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</si>
  <si>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</si>
  <si>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</si>
  <si>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</si>
  <si>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</si>
  <si>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</si>
  <si>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</si>
  <si>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</si>
  <si>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</si>
  <si>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</si>
  <si>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</si>
  <si>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</si>
  <si>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</si>
  <si>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</si>
  <si>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</si>
  <si>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A HELYI ÖNKORMÁNYZATOK MŰKÖDÉSÉNEK ÁLTALÁNOS TÁMOGATÁSA</t>
  </si>
  <si>
    <t>I. 1. a) Önkormányzati hivatal működésének támogatása</t>
  </si>
  <si>
    <t>I. 1. b) Település-üzemeltetéshez kapcsolódó feladatellátás támogatása összesen</t>
  </si>
  <si>
    <t>II. A TELEPÜLÉSI ÖNKORMÁNYZATOK EGYES KÖZNEVELÉSI ÉS GYERMEKÉTKEZTETÉSI FELADATAINAK TÁMOGATÁSA</t>
  </si>
  <si>
    <t>II. 1. (1) 1 óvodapedagógusok elismert létszáma</t>
  </si>
  <si>
    <t>II. 1. (1) 2 óvodapedagógusok elismert létszáma</t>
  </si>
  <si>
    <t xml:space="preserve">II. 1. (2) 2 óvodapedagógusok nevelő munkáját közvetlenül segítők száma a Köznev. Tv. 2. számú melléklete szerint </t>
  </si>
  <si>
    <t>III. A TELEPÜLÉSI ÖNKORMÁNYZATOK SZOCIÁLIS ÉS GYERMEKJÓLÉTI FELADATAINAK TÁMOGATÁSA</t>
  </si>
  <si>
    <t>III. 3. c (1) szociális étkeztetés</t>
  </si>
  <si>
    <t>III. 3. d (1) házi segítségnyújtás</t>
  </si>
  <si>
    <t>III. 3. f (1) időskorúak nappali intézményi ellátása</t>
  </si>
  <si>
    <t>Költségvetési egyesített bevételek terve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</si>
  <si>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</si>
  <si>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</si>
  <si>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</si>
  <si>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</si>
  <si>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</si>
  <si>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</si>
  <si>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</si>
  <si>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</si>
  <si>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</si>
  <si>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Költségvetési egyesített kiadások terve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</si>
  <si>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</si>
  <si>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</si>
  <si>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</si>
  <si>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</si>
  <si>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</si>
  <si>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</si>
  <si>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</si>
  <si>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</si>
  <si>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Összesen :</t>
  </si>
  <si>
    <t>Beruházási kiadások terve</t>
  </si>
  <si>
    <t>Polg.Hivatal</t>
  </si>
  <si>
    <t>Gond.közp.</t>
  </si>
  <si>
    <t>Szociális hozzájárulási adó</t>
  </si>
  <si>
    <t xml:space="preserve">Felújítási bevételek terve </t>
  </si>
  <si>
    <t>Beruházási bevételek terve</t>
  </si>
  <si>
    <t>TERVEZETT TÁMOGATÁSOK RÉSZLETEZÉSE</t>
  </si>
  <si>
    <t>Eredeti javaslat</t>
  </si>
  <si>
    <t>Egészségkárosodottak Csoportja</t>
  </si>
  <si>
    <t>Sport egyesület</t>
  </si>
  <si>
    <t>Cserkészcsapat</t>
  </si>
  <si>
    <t>Dusnoki Kulturális Egyesület</t>
  </si>
  <si>
    <t xml:space="preserve">Polgárőrök </t>
  </si>
  <si>
    <t>Horgász Egyesület</t>
  </si>
  <si>
    <t>Barai tó</t>
  </si>
  <si>
    <t>Nazarénus Gyülekezet</t>
  </si>
  <si>
    <t>Római Katolikus Egyház</t>
  </si>
  <si>
    <t>Kincskereső</t>
  </si>
  <si>
    <t>Egyéb</t>
  </si>
  <si>
    <t>I+II+III FELMÉRT TÁMOGATÁS ÖSSZESEN</t>
  </si>
  <si>
    <t>IV.1. KÖNYVTÁRI ÉS KÖZMŰVELŐDÉSI FELADATOK TÁMOGATÁSA</t>
  </si>
  <si>
    <t>MINDÖSSZESEN</t>
  </si>
  <si>
    <t>Megnevezés</t>
  </si>
  <si>
    <t>Közhatalmi bevételek</t>
  </si>
  <si>
    <t>Saját bevételek összesen (1-4)</t>
  </si>
  <si>
    <t>Felvett, átvállalt hitel</t>
  </si>
  <si>
    <t>Hitelviszonyt megtestesítı értékpapír</t>
  </si>
  <si>
    <t>Adott váltó</t>
  </si>
  <si>
    <t>Pénzügyi lízing</t>
  </si>
  <si>
    <t>Előző év(ek)ben kelt. T.évi fiz. Köt.</t>
  </si>
  <si>
    <t>T. évben kelt. T.évi fiz. Köt.</t>
  </si>
  <si>
    <t>Dusnok Községi Önkormányzat bevételi előirányzatainak teljesüléséről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</si>
  <si>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</si>
  <si>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</si>
  <si>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</si>
  <si>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</si>
  <si>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</si>
  <si>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</si>
  <si>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</si>
  <si>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</si>
  <si>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</si>
  <si>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</si>
  <si>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</si>
  <si>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</si>
  <si>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Gépjárműadó</t>
  </si>
  <si>
    <t>Támogatás értékű bev. felh. célra</t>
  </si>
  <si>
    <t xml:space="preserve">Dusnok Községi Önkormányzat kiadási előirányzatainak  teljesítéséről </t>
  </si>
  <si>
    <r>
      <t>Személyi juttat</t>
    </r>
    <r>
      <rPr>
        <sz val="13"/>
        <rFont val="Times New Roman"/>
        <family val="1"/>
      </rPr>
      <t>.</t>
    </r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</si>
  <si>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</si>
  <si>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</si>
  <si>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</si>
  <si>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</si>
  <si>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</si>
  <si>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</si>
  <si>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</si>
  <si>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</si>
  <si>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</si>
  <si>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DUSNOK KÖZSÉG ÖNKORMÁNYZATA</t>
  </si>
  <si>
    <t>DUSNOKI POLGÁRMESTERI HIVATAL</t>
  </si>
  <si>
    <t>GONDOZÁSI KÖZPONT</t>
  </si>
  <si>
    <t>Költségvetési kiadások terve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</si>
  <si>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</si>
  <si>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</si>
  <si>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</si>
  <si>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</si>
  <si>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</si>
  <si>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</si>
  <si>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Saját bevétel és adósságot keletkeztető ügyletből eredő fizetési kötelezettség összegei</t>
  </si>
  <si>
    <t>Sor-szám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</si>
  <si>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</si>
  <si>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</si>
  <si>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</si>
  <si>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</si>
  <si>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</si>
  <si>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</si>
  <si>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</si>
  <si>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sorszám</t>
  </si>
  <si>
    <t>létszám</t>
  </si>
  <si>
    <t>Munkaadókat terhelő járulékok és szoc.hj.adó</t>
  </si>
  <si>
    <t>Működési kiadások összesen</t>
  </si>
  <si>
    <t>K I A D Á S I  E L Ő I R Á N Y Z A T</t>
  </si>
  <si>
    <t>Kötelező feladatok:</t>
  </si>
  <si>
    <t>Konyha</t>
  </si>
  <si>
    <t>Zöldterület-kezelés</t>
  </si>
  <si>
    <t>Időskorúak nappali ellátása</t>
  </si>
  <si>
    <t>Szociális étkeztetés</t>
  </si>
  <si>
    <t>Házi segítségnyújtás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</si>
  <si>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</si>
  <si>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</si>
  <si>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</si>
  <si>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</si>
  <si>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</si>
  <si>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</si>
  <si>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</si>
  <si>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Óvoda kiadásai összesen:</t>
  </si>
  <si>
    <t>Önkormányzat működési kiadásai összesen:</t>
  </si>
  <si>
    <t>Dusnoki Polgármesteri Hivatal költségvetésében:</t>
  </si>
  <si>
    <t>Önként vállal feladatok</t>
  </si>
  <si>
    <t>Bölcsödei ellátás</t>
  </si>
  <si>
    <t>Dusnoki Óvoda és Bölcsöde költségvetésében</t>
  </si>
  <si>
    <t>Védőnői szolgálat</t>
  </si>
  <si>
    <t>Gyermekjóléti szolgáltatás</t>
  </si>
  <si>
    <t>Családsegítés</t>
  </si>
  <si>
    <t>Kötelező feladatok összesen</t>
  </si>
  <si>
    <t>Gondozási központ költségvetésében</t>
  </si>
  <si>
    <t>Szociálpolitikai ellátások</t>
  </si>
  <si>
    <t>Mezőőri szolgáltatás</t>
  </si>
  <si>
    <t>Dusnok Önkormányzat saját költségvetésében:</t>
  </si>
  <si>
    <t>Jogalkotás</t>
  </si>
  <si>
    <t>Közvilágítás</t>
  </si>
  <si>
    <t>Községi rendezvények</t>
  </si>
  <si>
    <t>Gondozási központ kiadásai összesen</t>
  </si>
  <si>
    <t>Feladat megnevezése</t>
  </si>
  <si>
    <t>Közhatalmi bevételek,</t>
  </si>
  <si>
    <t>Támogatások, kiegészítések</t>
  </si>
  <si>
    <t xml:space="preserve">Támogatásértékű és működési célra átvett, </t>
  </si>
  <si>
    <t>+ Intézményfinanszírozás</t>
  </si>
  <si>
    <t>Bevételek  összesen</t>
  </si>
  <si>
    <t>B E V É T E L I   E L Ő I R Á N Y Z A T</t>
  </si>
  <si>
    <t>Önkormányzat (saját) költségvetésében:</t>
  </si>
  <si>
    <t>Központi költségvetés tám.</t>
  </si>
  <si>
    <t>Önként vállalt feladatok:</t>
  </si>
  <si>
    <t>Mezei őrszolgálat működtet.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</si>
  <si>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</si>
  <si>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</si>
  <si>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</si>
  <si>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</si>
  <si>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</si>
  <si>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Óvoda bevételei összesen:</t>
  </si>
  <si>
    <t>Tb finanszírozás</t>
  </si>
  <si>
    <t>Kamat</t>
  </si>
  <si>
    <t>Dusnoki Óvoda  és Bölcsöde költségvetésében:</t>
  </si>
  <si>
    <t>Gondozási Központ Költségvetésében</t>
  </si>
  <si>
    <t>Gondozási Központ bevételei összesen</t>
  </si>
  <si>
    <t>Eho</t>
  </si>
  <si>
    <t xml:space="preserve">       I. 1. a) Önkormányzati hivatal működésének támogatása - elismert hivatali létszám alapján</t>
  </si>
  <si>
    <t>I. 1. a) Önkormányzati hivatal működésének támogatása - beszámítása után</t>
  </si>
  <si>
    <t xml:space="preserve">      I. 1. b) - V. Támogatás összesen - beszámítás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</si>
  <si>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</si>
  <si>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</si>
  <si>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</si>
  <si>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Egyéb önkormányzati feladatok támogatása</t>
  </si>
  <si>
    <t>I. 1. c) - V. Egyéb önkormányzati feladatok támogatása - beszámítás után</t>
  </si>
  <si>
    <t>II. 1. (3) 2 óvodapedagógusok elismert létszáma (pótlólagos öszeg)</t>
  </si>
  <si>
    <t>II. 2. Óvodaműködési támogatás</t>
  </si>
  <si>
    <t>II. 2. (1) 1 gyermekek nevelése a napi 8 órát nem éri el</t>
  </si>
  <si>
    <t>II. 2. (8) 1 gyermekek nevelése a napi 8 órát eléri vagy meghaladja</t>
  </si>
  <si>
    <t>II. 2. (1) 2 gyermekek nevelése a napi 8 órát nem éri el</t>
  </si>
  <si>
    <t>II. 2. (8) 2 gyermekek nevelése a napi 8 órát eléri vagy meghaladja</t>
  </si>
  <si>
    <t>III. 3. ja (1) bölcsődei ellátás nem hátrányos helyzetű gyermek</t>
  </si>
  <si>
    <t>III. 3. ja (2) bölcsődei ellátás nem hátrányos helyzetű gyermek</t>
  </si>
  <si>
    <t>III. 5. Gyermekétkeztetés támogatás</t>
  </si>
  <si>
    <t xml:space="preserve">     III. 5. a) A finanszírozás szempontjából elismert dolgozók bértámogatása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</si>
  <si>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</si>
  <si>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</si>
  <si>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</si>
  <si>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</si>
  <si>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</si>
  <si>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</si>
  <si>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</si>
  <si>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</si>
  <si>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</si>
  <si>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</si>
  <si>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</si>
  <si>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</si>
  <si>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</si>
  <si>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</si>
  <si>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</si>
  <si>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</si>
  <si>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</si>
  <si>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</si>
  <si>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</si>
  <si>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</si>
  <si>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</si>
  <si>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 xml:space="preserve">    K88</t>
  </si>
  <si>
    <t>egyéb működési célú támogatások áh.-n kívülre</t>
  </si>
  <si>
    <t>Egyéb felhalmozási célú támogatások államháztartáson kívülre</t>
  </si>
  <si>
    <t xml:space="preserve">     K512</t>
  </si>
  <si>
    <t>Tartalékok</t>
  </si>
  <si>
    <t>K9.</t>
  </si>
  <si>
    <t>Finanszírozási kiadások</t>
  </si>
  <si>
    <t>B1.</t>
  </si>
  <si>
    <t>Működési célú támogatások áh-n belülről</t>
  </si>
  <si>
    <t>B11.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</si>
  <si>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</si>
  <si>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</si>
  <si>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</si>
  <si>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</si>
  <si>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</si>
  <si>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</si>
  <si>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</si>
  <si>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</si>
  <si>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</si>
  <si>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</si>
  <si>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B355</t>
  </si>
  <si>
    <t>Egyéb áruhasználati és szolgáltatási 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</si>
  <si>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</si>
  <si>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</si>
  <si>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</si>
  <si>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</si>
  <si>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</si>
  <si>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</si>
  <si>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</si>
  <si>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</si>
  <si>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</si>
  <si>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B63.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</si>
  <si>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</si>
  <si>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</si>
  <si>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</si>
  <si>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</si>
  <si>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</si>
  <si>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B73.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</si>
  <si>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</si>
  <si>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</si>
  <si>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</si>
  <si>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</si>
  <si>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</si>
  <si>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</si>
  <si>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</si>
  <si>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</si>
  <si>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</si>
  <si>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DUSNOKI ÓVODA ÉS BÖLCSŐDE</t>
  </si>
  <si>
    <t>Lakhatással kapcsolatos ellátások</t>
  </si>
  <si>
    <t>Támogatás áh-n belülről</t>
  </si>
  <si>
    <t>Finanszírozási belétel</t>
  </si>
  <si>
    <t xml:space="preserve">                                 Tartalék</t>
  </si>
  <si>
    <t>saját tev-ből származó bevétel, kamat, bérleti díj</t>
  </si>
  <si>
    <t>átvett pénzeszközök</t>
  </si>
  <si>
    <t>Illeték, bírság, egyéb sajátos bevétel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</si>
  <si>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</si>
  <si>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</si>
  <si>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</si>
  <si>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</si>
  <si>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</si>
  <si>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Kiadádok összesen (I+II+III)</t>
  </si>
  <si>
    <t xml:space="preserve"> Kiadások összesen(I+II):</t>
  </si>
  <si>
    <t>17.</t>
  </si>
  <si>
    <t>Önkormányzatok elszámolásai</t>
  </si>
  <si>
    <t>Működési bevételek összesen</t>
  </si>
  <si>
    <t>Rehab. Támogatás</t>
  </si>
  <si>
    <t>Térítési díjak</t>
  </si>
  <si>
    <t>Önk. Által saját hatáskörben adott természetbeni ellátás</t>
  </si>
  <si>
    <t>Egyéb civil szervezeteknek</t>
  </si>
  <si>
    <t>Egyéb vállalkozásnak</t>
  </si>
  <si>
    <t>Ingatlanok beszerzése, létesítése</t>
  </si>
  <si>
    <t xml:space="preserve">     K64</t>
  </si>
  <si>
    <t>Egyéb tárgyi eszközök beszerzése, létesítése</t>
  </si>
  <si>
    <t xml:space="preserve">     K67</t>
  </si>
  <si>
    <t>Beruházási célú előzetesen felszámított áfa</t>
  </si>
  <si>
    <t xml:space="preserve">     K71</t>
  </si>
  <si>
    <t>Ingatlanok felújítás</t>
  </si>
  <si>
    <t>Egyéb tárgyi eszközök felújítása</t>
  </si>
  <si>
    <t xml:space="preserve">     K73</t>
  </si>
  <si>
    <t xml:space="preserve">     K74</t>
  </si>
  <si>
    <t>Felújítási célú előzetesen felszámított áfa</t>
  </si>
  <si>
    <t xml:space="preserve">     III. 5. b) Gyermekétkeztetés üzemeltetési támogatása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</si>
  <si>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</si>
  <si>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</si>
  <si>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</si>
  <si>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</si>
  <si>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</si>
  <si>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</si>
  <si>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</si>
  <si>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</si>
  <si>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</si>
  <si>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</si>
  <si>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</si>
  <si>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</si>
  <si>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</si>
  <si>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</si>
  <si>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</si>
  <si>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</si>
  <si>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B410</t>
  </si>
  <si>
    <t>B408</t>
  </si>
  <si>
    <t>Kamatbevételek</t>
  </si>
  <si>
    <t>Egyéb működési bevételek</t>
  </si>
  <si>
    <t>B4</t>
  </si>
  <si>
    <t>Működési bevételek részletezése</t>
  </si>
  <si>
    <t>K1101</t>
  </si>
  <si>
    <t>Törvény szerinti illetmények, munkabérek</t>
  </si>
  <si>
    <t>Normatív jutalmak</t>
  </si>
  <si>
    <t>K1102</t>
  </si>
  <si>
    <t>K1103</t>
  </si>
  <si>
    <t>Céljuttatás, projekt 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</si>
  <si>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</si>
  <si>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</si>
  <si>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</si>
  <si>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</si>
  <si>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</si>
  <si>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</si>
  <si>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</si>
  <si>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</si>
  <si>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</si>
  <si>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</si>
  <si>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</si>
  <si>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</si>
  <si>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</si>
  <si>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</si>
  <si>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</si>
  <si>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</si>
  <si>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 xml:space="preserve">    K11</t>
  </si>
  <si>
    <t>K121</t>
  </si>
  <si>
    <t>Választott tisztségviselők juttatásai</t>
  </si>
  <si>
    <t>K122</t>
  </si>
  <si>
    <t>K123</t>
  </si>
  <si>
    <t>Egyéb külső személyi juttatások</t>
  </si>
  <si>
    <t xml:space="preserve">    K12</t>
  </si>
  <si>
    <t>Külső személyi juttatások</t>
  </si>
  <si>
    <t>K1</t>
  </si>
  <si>
    <t>K2</t>
  </si>
  <si>
    <t>Munkaadókat terhelő járulékok és szociális hozzájárulási adó</t>
  </si>
  <si>
    <t>K21</t>
  </si>
  <si>
    <t>K24</t>
  </si>
  <si>
    <t>K25</t>
  </si>
  <si>
    <t>Táppénz hozzájárulás</t>
  </si>
  <si>
    <t>K27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</si>
  <si>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</si>
  <si>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</si>
  <si>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</si>
  <si>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</si>
  <si>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</si>
  <si>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</si>
  <si>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</si>
  <si>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</si>
  <si>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</si>
  <si>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</si>
  <si>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</si>
  <si>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</si>
  <si>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</si>
  <si>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</si>
  <si>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</si>
  <si>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</si>
  <si>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</si>
  <si>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</si>
  <si>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</si>
  <si>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</si>
  <si>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</si>
  <si>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</si>
  <si>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</si>
  <si>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</si>
  <si>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K342</t>
  </si>
  <si>
    <t>Reklám- és propaganda kiadások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</si>
  <si>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</si>
  <si>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</si>
  <si>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</si>
  <si>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</si>
  <si>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</si>
  <si>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</si>
  <si>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</si>
  <si>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</si>
  <si>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</si>
  <si>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</si>
  <si>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</si>
  <si>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</si>
  <si>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</si>
  <si>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</si>
  <si>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B73. Egyéb felh. Célú átvett pénzeszközök</t>
  </si>
  <si>
    <t>Egyéb vállalkozások</t>
  </si>
  <si>
    <t>Működési célú tám áh-n belülről</t>
  </si>
  <si>
    <t>Felhalmozási célú tám. Áh.-n belülről</t>
  </si>
  <si>
    <t>Felhalmozási bevétlek</t>
  </si>
  <si>
    <t>Munkadót terh jár</t>
  </si>
  <si>
    <t>Átvett pénzeszközök</t>
  </si>
  <si>
    <t>Munkaadókat terhelő jár. és Szocho</t>
  </si>
  <si>
    <t>Informatikai szolgáltatások igénybevétele</t>
  </si>
  <si>
    <t>Önkormányzatok működési támogatásai  (B111-B114)</t>
  </si>
  <si>
    <t>Bácskiskun megyei munkaügyi központ tám. (B16)</t>
  </si>
  <si>
    <t>Oep támogatás (B16)</t>
  </si>
  <si>
    <t>B16</t>
  </si>
  <si>
    <t>Egyéb működési célú támogatások bevételei államháztartáson belülről</t>
  </si>
  <si>
    <t>Közmunka</t>
  </si>
  <si>
    <t>Művház</t>
  </si>
  <si>
    <t>Iskola</t>
  </si>
  <si>
    <t xml:space="preserve">Piac </t>
  </si>
  <si>
    <t>Mezőőr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</si>
  <si>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</si>
  <si>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</si>
  <si>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</si>
  <si>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</si>
  <si>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</si>
  <si>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</si>
  <si>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</si>
  <si>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</si>
  <si>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</si>
  <si>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Rehabilitációs foglalkoztatott</t>
  </si>
  <si>
    <t xml:space="preserve">     K62</t>
  </si>
  <si>
    <t>Önkormányzati segélyek (temetési, átmeneti)</t>
  </si>
  <si>
    <t>Egyéb, önk. rendeletben meghatározott juttatás (ösztöndíjak)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</si>
  <si>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</si>
  <si>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</si>
  <si>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</si>
  <si>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</si>
  <si>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</si>
  <si>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Mezőőr tám</t>
  </si>
  <si>
    <t>Működési bevételek  összesen</t>
  </si>
  <si>
    <t>Önkormányzati rendezvények</t>
  </si>
  <si>
    <t>Önkormányzat működési bevétele összesen (1+2):</t>
  </si>
  <si>
    <t>Ing. Vagyon gazd.</t>
  </si>
  <si>
    <t>Nem lakóingatlan üzem. (Iskola)</t>
  </si>
  <si>
    <t>Rehabilitációs foglalkoztatás</t>
  </si>
  <si>
    <t xml:space="preserve">5. </t>
  </si>
  <si>
    <t>Helytörténeti kiállítás</t>
  </si>
  <si>
    <t>Civil szervezetek, váll támogatása</t>
  </si>
  <si>
    <t xml:space="preserve">Irányítószervi támogatás </t>
  </si>
  <si>
    <t>Önk. Ált működésének és ágazati feladatainak tám, értesítők alapján</t>
  </si>
  <si>
    <t>II.4. A köznevelési intézmények működtetéséhez kapcsolódó támogatás</t>
  </si>
  <si>
    <t>III.5.c A rászoruló gyermekek intézményen kívüli szünidei étkeztetésének támogatása</t>
  </si>
  <si>
    <t>B16 összesen</t>
  </si>
  <si>
    <t>Támogatás nemzetiségi önkormányzattól</t>
  </si>
  <si>
    <t>Dusnoki Óvoda és Bölcsőde tetőszerkezetének felújítása</t>
  </si>
  <si>
    <t>(JETA-19-2015)</t>
  </si>
  <si>
    <t>Irodaház Fűtéskorszerűsítése (JETA-20-2015)</t>
  </si>
  <si>
    <t>Irodaház fűtéskorszerűsítése (JETA-20-2015)</t>
  </si>
  <si>
    <t>nettó e Ft</t>
  </si>
  <si>
    <t>nettó Ft</t>
  </si>
  <si>
    <t>áfa e Ft</t>
  </si>
  <si>
    <t>K71 Ingatlanok felújítása</t>
  </si>
  <si>
    <t>K74 Felújítási c. előzetesen felszámított áfa</t>
  </si>
  <si>
    <t>2016 évi terv</t>
  </si>
  <si>
    <t>2016. évi TERV</t>
  </si>
  <si>
    <t>COFOG</t>
  </si>
  <si>
    <t>04123*</t>
  </si>
  <si>
    <t>08209*</t>
  </si>
  <si>
    <t>013350</t>
  </si>
  <si>
    <t>047120</t>
  </si>
  <si>
    <t>096015</t>
  </si>
  <si>
    <t>013320</t>
  </si>
  <si>
    <t>066010</t>
  </si>
  <si>
    <t>083050</t>
  </si>
  <si>
    <t>064010</t>
  </si>
  <si>
    <t>011130</t>
  </si>
  <si>
    <t>081045</t>
  </si>
  <si>
    <t>066020</t>
  </si>
  <si>
    <t>066020 (23)</t>
  </si>
  <si>
    <t>066020 (21)</t>
  </si>
  <si>
    <t>091220</t>
  </si>
  <si>
    <t>2016. évre tervezett személyi juttatások részletezése</t>
  </si>
  <si>
    <t>Irodabútor</t>
  </si>
  <si>
    <t>K64 Egyéb tárgyieszköz beszerzése, létesítése</t>
  </si>
  <si>
    <t>2016. évre</t>
  </si>
  <si>
    <t>086030</t>
  </si>
  <si>
    <t>Nemzetk. együttműködés</t>
  </si>
  <si>
    <t xml:space="preserve"> 2016. évi költségvetés Középtávú terv</t>
  </si>
  <si>
    <t>Járdaépítés</t>
  </si>
  <si>
    <t>K62. Ingatlanok beszerzése, létesítése</t>
  </si>
  <si>
    <t>K67. Beruházási célú előzetesen felszámított áfa</t>
  </si>
  <si>
    <t xml:space="preserve"> 2016. évi Normatív támogatások</t>
  </si>
  <si>
    <t>Az önkormányzat és költségvetési szervei 2016 évi költségvetésének tervezett működési bevételei előirányzat-csoportonként, kiemelt kötelező, önként vállalt és államigazgatási feladatok szerinti bontásban</t>
  </si>
  <si>
    <t>Idősek nappali ellátása</t>
  </si>
  <si>
    <t>Piac</t>
  </si>
  <si>
    <t>Testvérkapcsolat</t>
  </si>
  <si>
    <t>Támog.ért.kiad.és pénzeszk. Átadások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</si>
  <si>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</si>
  <si>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</si>
  <si>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</si>
  <si>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</si>
  <si>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</si>
  <si>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</si>
  <si>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</si>
  <si>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</si>
  <si>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</si>
  <si>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</si>
  <si>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</si>
  <si>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</si>
  <si>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 xml:space="preserve">     K513</t>
  </si>
  <si>
    <t>2016. évi dologi kiadások részletezése TERV</t>
  </si>
  <si>
    <t>Az Önkormányzat 2016. évi dologi kiadásainak részletezése feladatok szerint</t>
  </si>
  <si>
    <t xml:space="preserve">Az önkormányzat és költségvetési szervei 2016 évi költségvetésének tervezett működési kiadásai,  </t>
  </si>
  <si>
    <t>előirányzat-felhasználási ütemterv 2016. évre</t>
  </si>
  <si>
    <t>előirányzat-felhasználási ütemterve 2016. évre</t>
  </si>
  <si>
    <t>Tartalék</t>
  </si>
  <si>
    <t>Dusnok Község Önkormányzat 2016. évi  összevont költségvetési mérlege</t>
  </si>
  <si>
    <t>Az Önkormányzat 2016. évre tervezett                                                         közvetlen és közvetett támogatásairól</t>
  </si>
  <si>
    <t>Dusnok Község Önkormányzata                                                                                                2016. évi költségvetése több éves kihatással járó döntések</t>
  </si>
  <si>
    <t>Ebből Eu-s forrás</t>
  </si>
  <si>
    <t>Nyári diákmunka</t>
  </si>
  <si>
    <t>I.6. A 2015. évről áthúzódó bérkompenzáció támogatása</t>
  </si>
  <si>
    <t>III.7. Kiegészítő támogatás a bölcsődében foglalkoztatott, felsőfokú végzettségű kisgyermeknevelők béréhez</t>
  </si>
  <si>
    <t>B116. Népszavazás normatíva</t>
  </si>
  <si>
    <t>B116</t>
  </si>
  <si>
    <t>Választási normatíva</t>
  </si>
  <si>
    <t>B53</t>
  </si>
  <si>
    <t>Egyéb  tárgyi eszközök értékesítése</t>
  </si>
  <si>
    <t>2016 ápr</t>
  </si>
  <si>
    <t>2016 szept</t>
  </si>
  <si>
    <t>B113 Szociális ágazati pótlék</t>
  </si>
  <si>
    <t>B115 Bérkompenzáció</t>
  </si>
  <si>
    <t>2016 eredeti</t>
  </si>
  <si>
    <t>eredeti</t>
  </si>
  <si>
    <t>április</t>
  </si>
  <si>
    <t>szeptember</t>
  </si>
  <si>
    <t>Rovat</t>
  </si>
  <si>
    <t>Elnevezés</t>
  </si>
  <si>
    <t>2016 Terv</t>
  </si>
  <si>
    <t>K502</t>
  </si>
  <si>
    <t>Elvonások és befizetések</t>
  </si>
  <si>
    <t xml:space="preserve"> </t>
  </si>
  <si>
    <t>Népszavazás bér</t>
  </si>
  <si>
    <t>Munk.véhz.-re irányuló egyéb jogviszonyban külsős díja(népszavazás)</t>
  </si>
  <si>
    <t>Szocho népszavazás</t>
  </si>
  <si>
    <t>Munkáltatót terhelő Szja népszavazás repi adó</t>
  </si>
  <si>
    <t>Közüzemi díj választás</t>
  </si>
  <si>
    <t>Áfa választás</t>
  </si>
  <si>
    <t>Kiküldetések kiadásai népszavazás</t>
  </si>
  <si>
    <t xml:space="preserve">K123 </t>
  </si>
  <si>
    <t>Reprezentáció népszavazás</t>
  </si>
  <si>
    <t xml:space="preserve">   K915</t>
  </si>
  <si>
    <t>Belterületi csapadékvíz elvezetés (TOP)</t>
  </si>
  <si>
    <t xml:space="preserve">Orvosi rendelő felújítás </t>
  </si>
  <si>
    <t>Irodaház külső felújítás</t>
  </si>
  <si>
    <t>eredeti ei</t>
  </si>
  <si>
    <t>ápr. mód</t>
  </si>
  <si>
    <t>szept. mód</t>
  </si>
  <si>
    <t>eredeti ei.</t>
  </si>
  <si>
    <t>ápr. ei</t>
  </si>
  <si>
    <t>szept. ei</t>
  </si>
  <si>
    <t>ápr mód</t>
  </si>
  <si>
    <t>szept mód</t>
  </si>
  <si>
    <t>Üzemeltetési anyag választás</t>
  </si>
  <si>
    <t>Igazgatási tevékenység (repi)</t>
  </si>
  <si>
    <t>Központi költségvetési támogatás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</si>
</sst>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7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48"/>
      <name val="Arial"/>
      <family val="2"/>
    </font>
    <font>
      <b/>
      <sz val="13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 style="double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0" fillId="0" borderId="15" xfId="0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3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8" fillId="0" borderId="13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right" vertical="top" wrapText="1"/>
    </xf>
    <xf numFmtId="3" fontId="8" fillId="0" borderId="29" xfId="0" applyNumberFormat="1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top" wrapText="1"/>
    </xf>
    <xf numFmtId="3" fontId="8" fillId="0" borderId="42" xfId="0" applyNumberFormat="1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1" fontId="11" fillId="0" borderId="31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left" vertical="top" wrapText="1"/>
    </xf>
    <xf numFmtId="3" fontId="10" fillId="0" borderId="42" xfId="0" applyNumberFormat="1" applyFont="1" applyBorder="1" applyAlignment="1">
      <alignment horizontal="right" vertical="top" wrapText="1"/>
    </xf>
    <xf numFmtId="3" fontId="2" fillId="0" borderId="43" xfId="0" applyNumberFormat="1" applyFont="1" applyBorder="1" applyAlignment="1">
      <alignment/>
    </xf>
    <xf numFmtId="0" fontId="0" fillId="0" borderId="36" xfId="0" applyBorder="1" applyAlignment="1">
      <alignment/>
    </xf>
    <xf numFmtId="0" fontId="2" fillId="0" borderId="44" xfId="0" applyFont="1" applyBorder="1" applyAlignment="1">
      <alignment/>
    </xf>
    <xf numFmtId="0" fontId="0" fillId="0" borderId="31" xfId="0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0" fontId="9" fillId="0" borderId="29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3" fontId="0" fillId="0" borderId="51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0" fillId="0" borderId="52" xfId="0" applyNumberFormat="1" applyBorder="1" applyAlignment="1">
      <alignment/>
    </xf>
    <xf numFmtId="0" fontId="0" fillId="0" borderId="35" xfId="0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8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vertical="top" wrapText="1"/>
    </xf>
    <xf numFmtId="1" fontId="11" fillId="0" borderId="37" xfId="0" applyNumberFormat="1" applyFont="1" applyBorder="1" applyAlignment="1">
      <alignment horizontal="right" vertical="top" wrapText="1"/>
    </xf>
    <xf numFmtId="0" fontId="10" fillId="0" borderId="42" xfId="0" applyFont="1" applyBorder="1" applyAlignment="1">
      <alignment horizontal="center" vertical="top" wrapText="1"/>
    </xf>
    <xf numFmtId="1" fontId="11" fillId="0" borderId="51" xfId="0" applyNumberFormat="1" applyFont="1" applyBorder="1" applyAlignment="1">
      <alignment horizontal="right" vertical="top" wrapText="1"/>
    </xf>
    <xf numFmtId="1" fontId="11" fillId="0" borderId="4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1" fontId="11" fillId="0" borderId="3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3" fontId="10" fillId="0" borderId="24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horizontal="right" vertical="top" wrapText="1"/>
    </xf>
    <xf numFmtId="0" fontId="9" fillId="0" borderId="51" xfId="0" applyFont="1" applyBorder="1" applyAlignment="1">
      <alignment horizontal="right" vertical="top" wrapText="1"/>
    </xf>
    <xf numFmtId="0" fontId="9" fillId="0" borderId="49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9" xfId="0" applyBorder="1" applyAlignment="1">
      <alignment/>
    </xf>
    <xf numFmtId="0" fontId="2" fillId="0" borderId="49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5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56" xfId="0" applyBorder="1" applyAlignment="1">
      <alignment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7" xfId="0" applyBorder="1" applyAlignment="1">
      <alignment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/>
    </xf>
    <xf numFmtId="0" fontId="2" fillId="0" borderId="44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58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vertical="top" wrapText="1"/>
    </xf>
    <xf numFmtId="0" fontId="17" fillId="0" borderId="61" xfId="0" applyFont="1" applyBorder="1" applyAlignment="1">
      <alignment horizontal="center" vertical="top" wrapText="1"/>
    </xf>
    <xf numFmtId="0" fontId="17" fillId="0" borderId="60" xfId="0" applyFont="1" applyBorder="1" applyAlignment="1">
      <alignment horizontal="right" vertical="top" wrapText="1"/>
    </xf>
    <xf numFmtId="0" fontId="17" fillId="0" borderId="43" xfId="0" applyFont="1" applyBorder="1" applyAlignment="1">
      <alignment vertical="top" wrapText="1"/>
    </xf>
    <xf numFmtId="0" fontId="17" fillId="0" borderId="60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top" wrapText="1"/>
    </xf>
    <xf numFmtId="0" fontId="22" fillId="0" borderId="43" xfId="0" applyFont="1" applyBorder="1" applyAlignment="1">
      <alignment vertical="top" wrapText="1"/>
    </xf>
    <xf numFmtId="0" fontId="22" fillId="0" borderId="60" xfId="0" applyFont="1" applyBorder="1" applyAlignment="1">
      <alignment horizontal="center" vertical="top" wrapText="1"/>
    </xf>
    <xf numFmtId="0" fontId="22" fillId="0" borderId="62" xfId="0" applyFont="1" applyBorder="1" applyAlignment="1">
      <alignment horizontal="right" vertical="top" wrapText="1"/>
    </xf>
    <xf numFmtId="0" fontId="22" fillId="0" borderId="60" xfId="0" applyFont="1" applyBorder="1" applyAlignment="1">
      <alignment horizontal="right" vertical="top" wrapText="1"/>
    </xf>
    <xf numFmtId="0" fontId="19" fillId="0" borderId="60" xfId="0" applyFont="1" applyBorder="1" applyAlignment="1">
      <alignment horizontal="right" vertical="top" wrapText="1"/>
    </xf>
    <xf numFmtId="0" fontId="19" fillId="0" borderId="63" xfId="0" applyFont="1" applyBorder="1" applyAlignment="1">
      <alignment vertical="top" wrapText="1"/>
    </xf>
    <xf numFmtId="0" fontId="19" fillId="0" borderId="62" xfId="0" applyFont="1" applyBorder="1" applyAlignment="1">
      <alignment horizontal="center" vertical="top" wrapText="1"/>
    </xf>
    <xf numFmtId="0" fontId="19" fillId="0" borderId="64" xfId="0" applyFont="1" applyBorder="1" applyAlignment="1">
      <alignment horizontal="center" vertical="top" wrapText="1"/>
    </xf>
    <xf numFmtId="0" fontId="19" fillId="0" borderId="62" xfId="0" applyFont="1" applyBorder="1" applyAlignment="1">
      <alignment horizontal="right" vertical="top" wrapText="1"/>
    </xf>
    <xf numFmtId="0" fontId="19" fillId="0" borderId="64" xfId="0" applyFont="1" applyBorder="1" applyAlignment="1">
      <alignment horizontal="right" vertical="top" wrapText="1"/>
    </xf>
    <xf numFmtId="0" fontId="22" fillId="0" borderId="65" xfId="0" applyFont="1" applyBorder="1" applyAlignment="1">
      <alignment horizontal="right" vertical="top" wrapText="1"/>
    </xf>
    <xf numFmtId="0" fontId="18" fillId="0" borderId="60" xfId="0" applyFont="1" applyBorder="1" applyAlignment="1">
      <alignment horizontal="center" vertical="top" wrapText="1"/>
    </xf>
    <xf numFmtId="0" fontId="23" fillId="0" borderId="60" xfId="0" applyFont="1" applyBorder="1" applyAlignment="1">
      <alignment horizontal="right" vertical="top" wrapText="1"/>
    </xf>
    <xf numFmtId="0" fontId="19" fillId="0" borderId="43" xfId="0" applyFont="1" applyBorder="1" applyAlignment="1">
      <alignment vertical="top" wrapText="1"/>
    </xf>
    <xf numFmtId="0" fontId="17" fillId="0" borderId="66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23" fillId="0" borderId="65" xfId="0" applyFont="1" applyBorder="1" applyAlignment="1">
      <alignment horizontal="right" vertical="top" wrapText="1"/>
    </xf>
    <xf numFmtId="0" fontId="19" fillId="0" borderId="67" xfId="0" applyFont="1" applyBorder="1" applyAlignment="1">
      <alignment horizontal="center" vertical="top" wrapText="1"/>
    </xf>
    <xf numFmtId="0" fontId="22" fillId="0" borderId="21" xfId="0" applyFont="1" applyBorder="1" applyAlignment="1">
      <alignment vertical="top"/>
    </xf>
    <xf numFmtId="0" fontId="17" fillId="0" borderId="0" xfId="0" applyFont="1" applyFill="1" applyBorder="1" applyAlignment="1">
      <alignment horizontal="right" vertical="top" wrapText="1"/>
    </xf>
    <xf numFmtId="0" fontId="22" fillId="0" borderId="60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top" wrapText="1"/>
    </xf>
    <xf numFmtId="0" fontId="19" fillId="0" borderId="68" xfId="0" applyFont="1" applyBorder="1" applyAlignment="1">
      <alignment horizontal="right" vertical="top" wrapText="1"/>
    </xf>
    <xf numFmtId="0" fontId="19" fillId="0" borderId="42" xfId="0" applyFont="1" applyBorder="1" applyAlignment="1">
      <alignment vertical="top" wrapText="1"/>
    </xf>
    <xf numFmtId="0" fontId="19" fillId="0" borderId="68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59" xfId="0" applyFont="1" applyBorder="1" applyAlignment="1">
      <alignment horizontal="center" vertical="top" wrapText="1"/>
    </xf>
    <xf numFmtId="0" fontId="21" fillId="0" borderId="62" xfId="0" applyFont="1" applyBorder="1" applyAlignment="1">
      <alignment horizontal="center" vertical="top" wrapText="1"/>
    </xf>
    <xf numFmtId="0" fontId="17" fillId="0" borderId="59" xfId="0" applyFont="1" applyBorder="1" applyAlignment="1">
      <alignment horizontal="center" vertical="top" wrapText="1"/>
    </xf>
    <xf numFmtId="0" fontId="18" fillId="0" borderId="59" xfId="0" applyFont="1" applyBorder="1" applyAlignment="1">
      <alignment horizontal="center" vertical="top" wrapText="1"/>
    </xf>
    <xf numFmtId="0" fontId="18" fillId="0" borderId="6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17" fillId="0" borderId="60" xfId="0" applyFont="1" applyBorder="1" applyAlignment="1">
      <alignment vertical="top" wrapText="1"/>
    </xf>
    <xf numFmtId="0" fontId="22" fillId="0" borderId="69" xfId="0" applyFont="1" applyBorder="1" applyAlignment="1">
      <alignment horizontal="center" vertical="top" wrapText="1"/>
    </xf>
    <xf numFmtId="0" fontId="22" fillId="0" borderId="65" xfId="0" applyFont="1" applyBorder="1" applyAlignment="1">
      <alignment horizontal="center" vertical="top" wrapText="1"/>
    </xf>
    <xf numFmtId="0" fontId="22" fillId="0" borderId="62" xfId="0" applyFont="1" applyBorder="1" applyAlignment="1">
      <alignment vertical="top" wrapText="1"/>
    </xf>
    <xf numFmtId="0" fontId="9" fillId="0" borderId="70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7" fillId="0" borderId="71" xfId="0" applyFont="1" applyBorder="1" applyAlignment="1">
      <alignment horizontal="center" vertical="top" wrapText="1"/>
    </xf>
    <xf numFmtId="0" fontId="17" fillId="0" borderId="71" xfId="0" applyFont="1" applyBorder="1" applyAlignment="1">
      <alignment horizontal="right" vertical="top" wrapText="1"/>
    </xf>
    <xf numFmtId="0" fontId="17" fillId="0" borderId="62" xfId="0" applyFont="1" applyBorder="1" applyAlignment="1">
      <alignment vertical="top" wrapText="1"/>
    </xf>
    <xf numFmtId="0" fontId="17" fillId="0" borderId="62" xfId="0" applyFont="1" applyBorder="1" applyAlignment="1">
      <alignment horizontal="right" vertical="top" wrapText="1"/>
    </xf>
    <xf numFmtId="0" fontId="17" fillId="0" borderId="72" xfId="0" applyFont="1" applyBorder="1" applyAlignment="1">
      <alignment horizontal="center" vertical="top" wrapText="1"/>
    </xf>
    <xf numFmtId="0" fontId="17" fillId="0" borderId="73" xfId="0" applyFont="1" applyBorder="1" applyAlignment="1">
      <alignment horizontal="center" vertical="top" wrapText="1"/>
    </xf>
    <xf numFmtId="0" fontId="0" fillId="0" borderId="60" xfId="0" applyFont="1" applyBorder="1" applyAlignment="1">
      <alignment/>
    </xf>
    <xf numFmtId="0" fontId="22" fillId="0" borderId="74" xfId="0" applyFont="1" applyBorder="1" applyAlignment="1">
      <alignment vertical="top" wrapText="1"/>
    </xf>
    <xf numFmtId="0" fontId="22" fillId="0" borderId="72" xfId="0" applyFont="1" applyBorder="1" applyAlignment="1">
      <alignment vertical="top" wrapText="1"/>
    </xf>
    <xf numFmtId="0" fontId="17" fillId="0" borderId="65" xfId="0" applyFont="1" applyBorder="1" applyAlignment="1">
      <alignment horizontal="right" vertical="top" wrapText="1"/>
    </xf>
    <xf numFmtId="0" fontId="17" fillId="0" borderId="75" xfId="0" applyFont="1" applyBorder="1" applyAlignment="1">
      <alignment horizontal="right" vertical="top" wrapText="1"/>
    </xf>
    <xf numFmtId="0" fontId="17" fillId="0" borderId="75" xfId="0" applyFont="1" applyBorder="1" applyAlignment="1">
      <alignment vertical="top" wrapText="1"/>
    </xf>
    <xf numFmtId="0" fontId="22" fillId="0" borderId="75" xfId="0" applyFont="1" applyBorder="1" applyAlignment="1">
      <alignment vertical="top" wrapText="1"/>
    </xf>
    <xf numFmtId="0" fontId="17" fillId="0" borderId="76" xfId="0" applyFont="1" applyBorder="1" applyAlignment="1">
      <alignment vertical="top" wrapText="1"/>
    </xf>
    <xf numFmtId="0" fontId="17" fillId="0" borderId="76" xfId="0" applyFont="1" applyBorder="1" applyAlignment="1">
      <alignment horizontal="right" vertical="top" wrapText="1"/>
    </xf>
    <xf numFmtId="0" fontId="15" fillId="0" borderId="77" xfId="0" applyFont="1" applyBorder="1" applyAlignment="1">
      <alignment wrapText="1"/>
    </xf>
    <xf numFmtId="0" fontId="19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56">
      <alignment/>
      <protection/>
    </xf>
    <xf numFmtId="0" fontId="3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3" fontId="24" fillId="0" borderId="0" xfId="56" applyNumberFormat="1" applyFont="1">
      <alignment/>
      <protection/>
    </xf>
    <xf numFmtId="3" fontId="0" fillId="0" borderId="0" xfId="56" applyNumberFormat="1" applyFont="1">
      <alignment/>
      <protection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3" fontId="0" fillId="0" borderId="0" xfId="56" applyNumberFormat="1">
      <alignment/>
      <protection/>
    </xf>
    <xf numFmtId="3" fontId="5" fillId="0" borderId="0" xfId="56" applyNumberFormat="1" applyFont="1">
      <alignment/>
      <protection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8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79" xfId="0" applyFont="1" applyBorder="1" applyAlignment="1">
      <alignment vertical="top" wrapText="1"/>
    </xf>
    <xf numFmtId="3" fontId="2" fillId="0" borderId="3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6" fillId="0" borderId="0" xfId="0" applyFont="1" applyAlignment="1">
      <alignment/>
    </xf>
    <xf numFmtId="0" fontId="6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79" xfId="0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Alignment="1">
      <alignment/>
    </xf>
    <xf numFmtId="0" fontId="3" fillId="0" borderId="21" xfId="0" applyFont="1" applyBorder="1" applyAlignment="1">
      <alignment/>
    </xf>
    <xf numFmtId="3" fontId="3" fillId="0" borderId="7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2" fillId="0" borderId="85" xfId="0" applyFont="1" applyBorder="1" applyAlignment="1">
      <alignment/>
    </xf>
    <xf numFmtId="3" fontId="0" fillId="0" borderId="87" xfId="0" applyNumberFormat="1" applyBorder="1" applyAlignment="1">
      <alignment/>
    </xf>
    <xf numFmtId="3" fontId="0" fillId="0" borderId="88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2" fillId="0" borderId="89" xfId="0" applyFont="1" applyBorder="1" applyAlignment="1">
      <alignment horizontal="center" vertical="top" wrapText="1"/>
    </xf>
    <xf numFmtId="0" fontId="22" fillId="0" borderId="25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60" xfId="0" applyFont="1" applyBorder="1" applyAlignment="1">
      <alignment vertical="top"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vertical="top" wrapText="1"/>
    </xf>
    <xf numFmtId="0" fontId="17" fillId="0" borderId="70" xfId="0" applyFont="1" applyBorder="1" applyAlignment="1">
      <alignment vertical="top" wrapText="1"/>
    </xf>
    <xf numFmtId="0" fontId="17" fillId="0" borderId="70" xfId="0" applyFont="1" applyBorder="1" applyAlignment="1">
      <alignment horizontal="right" vertical="top" wrapText="1"/>
    </xf>
    <xf numFmtId="0" fontId="22" fillId="0" borderId="22" xfId="0" applyFont="1" applyBorder="1" applyAlignment="1">
      <alignment vertical="top" wrapText="1"/>
    </xf>
    <xf numFmtId="0" fontId="22" fillId="0" borderId="68" xfId="0" applyFont="1" applyBorder="1" applyAlignment="1">
      <alignment vertical="top" wrapText="1"/>
    </xf>
    <xf numFmtId="0" fontId="0" fillId="0" borderId="43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0" xfId="56" applyFill="1">
      <alignment/>
      <protection/>
    </xf>
    <xf numFmtId="0" fontId="2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0" xfId="56" applyFont="1" applyAlignment="1">
      <alignment wrapText="1"/>
      <protection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13" fillId="0" borderId="0" xfId="0" applyFont="1" applyAlignment="1">
      <alignment/>
    </xf>
    <xf numFmtId="0" fontId="0" fillId="0" borderId="9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94" xfId="0" applyFont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46" xfId="0" applyFont="1" applyBorder="1" applyAlignment="1">
      <alignment horizontal="left"/>
    </xf>
    <xf numFmtId="0" fontId="0" fillId="0" borderId="93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92" xfId="0" applyFont="1" applyFill="1" applyBorder="1" applyAlignment="1">
      <alignment/>
    </xf>
    <xf numFmtId="0" fontId="0" fillId="0" borderId="37" xfId="0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9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39" xfId="0" applyFont="1" applyBorder="1" applyAlignment="1">
      <alignment/>
    </xf>
    <xf numFmtId="0" fontId="19" fillId="0" borderId="60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98" xfId="0" applyFont="1" applyBorder="1" applyAlignment="1">
      <alignment/>
    </xf>
    <xf numFmtId="0" fontId="2" fillId="0" borderId="99" xfId="0" applyFont="1" applyBorder="1" applyAlignment="1">
      <alignment/>
    </xf>
    <xf numFmtId="0" fontId="0" fillId="0" borderId="100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101" xfId="0" applyFont="1" applyBorder="1" applyAlignment="1">
      <alignment/>
    </xf>
    <xf numFmtId="0" fontId="2" fillId="0" borderId="102" xfId="0" applyFont="1" applyBorder="1" applyAlignment="1">
      <alignment/>
    </xf>
    <xf numFmtId="0" fontId="2" fillId="0" borderId="103" xfId="0" applyFont="1" applyBorder="1" applyAlignment="1">
      <alignment/>
    </xf>
    <xf numFmtId="0" fontId="8" fillId="0" borderId="65" xfId="0" applyFont="1" applyBorder="1" applyAlignment="1">
      <alignment horizontal="center" vertical="top" wrapText="1"/>
    </xf>
    <xf numFmtId="0" fontId="19" fillId="0" borderId="104" xfId="0" applyFont="1" applyBorder="1" applyAlignment="1">
      <alignment horizontal="center" vertical="top" wrapText="1"/>
    </xf>
    <xf numFmtId="0" fontId="19" fillId="0" borderId="105" xfId="0" applyFont="1" applyBorder="1" applyAlignment="1">
      <alignment horizontal="center" vertical="top" wrapText="1"/>
    </xf>
    <xf numFmtId="0" fontId="19" fillId="0" borderId="106" xfId="0" applyFont="1" applyBorder="1" applyAlignment="1">
      <alignment horizontal="center" vertical="top" wrapText="1"/>
    </xf>
    <xf numFmtId="0" fontId="19" fillId="0" borderId="107" xfId="0" applyFont="1" applyBorder="1" applyAlignment="1">
      <alignment vertical="top" wrapText="1"/>
    </xf>
    <xf numFmtId="0" fontId="19" fillId="0" borderId="108" xfId="0" applyFont="1" applyBorder="1" applyAlignment="1">
      <alignment horizontal="right" vertical="top" wrapText="1"/>
    </xf>
    <xf numFmtId="0" fontId="19" fillId="0" borderId="109" xfId="0" applyFont="1" applyBorder="1" applyAlignment="1">
      <alignment horizontal="right" vertical="top" wrapText="1"/>
    </xf>
    <xf numFmtId="0" fontId="19" fillId="0" borderId="110" xfId="0" applyFont="1" applyBorder="1" applyAlignment="1">
      <alignment horizontal="right" vertical="top" wrapText="1"/>
    </xf>
    <xf numFmtId="0" fontId="19" fillId="0" borderId="109" xfId="0" applyFont="1" applyBorder="1" applyAlignment="1">
      <alignment vertical="top" wrapText="1"/>
    </xf>
    <xf numFmtId="0" fontId="0" fillId="0" borderId="42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0" fontId="6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85" xfId="0" applyFont="1" applyBorder="1" applyAlignment="1">
      <alignment/>
    </xf>
    <xf numFmtId="0" fontId="3" fillId="0" borderId="85" xfId="0" applyFont="1" applyBorder="1" applyAlignment="1">
      <alignment/>
    </xf>
    <xf numFmtId="3" fontId="26" fillId="0" borderId="0" xfId="56" applyNumberFormat="1" applyFont="1">
      <alignment/>
      <protection/>
    </xf>
    <xf numFmtId="0" fontId="26" fillId="0" borderId="0" xfId="56" applyFont="1">
      <alignment/>
      <protection/>
    </xf>
    <xf numFmtId="0" fontId="3" fillId="0" borderId="0" xfId="56" applyFont="1" applyBorder="1" applyAlignment="1">
      <alignment horizontal="center"/>
      <protection/>
    </xf>
    <xf numFmtId="49" fontId="3" fillId="0" borderId="90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22" fillId="0" borderId="69" xfId="0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49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2" fillId="0" borderId="111" xfId="0" applyFont="1" applyBorder="1" applyAlignment="1">
      <alignment/>
    </xf>
    <xf numFmtId="0" fontId="6" fillId="0" borderId="112" xfId="0" applyFont="1" applyBorder="1" applyAlignment="1">
      <alignment/>
    </xf>
    <xf numFmtId="0" fontId="6" fillId="0" borderId="11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8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8" xfId="0" applyFont="1" applyBorder="1" applyAlignment="1">
      <alignment/>
    </xf>
    <xf numFmtId="0" fontId="3" fillId="0" borderId="54" xfId="0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3" fontId="10" fillId="0" borderId="25" xfId="0" applyNumberFormat="1" applyFont="1" applyBorder="1" applyAlignment="1">
      <alignment horizontal="right" vertical="top" wrapText="1"/>
    </xf>
    <xf numFmtId="1" fontId="11" fillId="0" borderId="39" xfId="0" applyNumberFormat="1" applyFont="1" applyBorder="1" applyAlignment="1">
      <alignment horizontal="right" vertical="top" wrapText="1"/>
    </xf>
    <xf numFmtId="1" fontId="11" fillId="0" borderId="40" xfId="0" applyNumberFormat="1" applyFont="1" applyBorder="1" applyAlignment="1">
      <alignment horizontal="right" vertical="top" wrapText="1"/>
    </xf>
    <xf numFmtId="1" fontId="11" fillId="0" borderId="55" xfId="0" applyNumberFormat="1" applyFont="1" applyBorder="1" applyAlignment="1">
      <alignment horizontal="right" vertical="top" wrapText="1"/>
    </xf>
    <xf numFmtId="0" fontId="0" fillId="0" borderId="23" xfId="0" applyFont="1" applyBorder="1" applyAlignment="1">
      <alignment/>
    </xf>
    <xf numFmtId="3" fontId="69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36" xfId="0" applyFont="1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27" fillId="0" borderId="0" xfId="56" applyFont="1">
      <alignment/>
      <protection/>
    </xf>
    <xf numFmtId="0" fontId="0" fillId="0" borderId="17" xfId="0" applyFont="1" applyBorder="1" applyAlignment="1">
      <alignment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3" fontId="3" fillId="0" borderId="51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0" fontId="25" fillId="0" borderId="116" xfId="0" applyFont="1" applyBorder="1" applyAlignment="1">
      <alignment/>
    </xf>
    <xf numFmtId="0" fontId="25" fillId="0" borderId="117" xfId="0" applyFont="1" applyBorder="1" applyAlignment="1">
      <alignment/>
    </xf>
    <xf numFmtId="0" fontId="25" fillId="0" borderId="118" xfId="0" applyFont="1" applyBorder="1" applyAlignment="1">
      <alignment/>
    </xf>
    <xf numFmtId="3" fontId="25" fillId="0" borderId="119" xfId="0" applyNumberFormat="1" applyFont="1" applyBorder="1" applyAlignment="1">
      <alignment/>
    </xf>
    <xf numFmtId="0" fontId="6" fillId="0" borderId="120" xfId="0" applyFont="1" applyBorder="1" applyAlignment="1">
      <alignment/>
    </xf>
    <xf numFmtId="0" fontId="6" fillId="0" borderId="121" xfId="0" applyFont="1" applyBorder="1" applyAlignment="1">
      <alignment/>
    </xf>
    <xf numFmtId="0" fontId="0" fillId="0" borderId="122" xfId="0" applyBorder="1" applyAlignment="1">
      <alignment/>
    </xf>
    <xf numFmtId="0" fontId="0" fillId="0" borderId="122" xfId="0" applyFont="1" applyBorder="1" applyAlignment="1">
      <alignment/>
    </xf>
    <xf numFmtId="0" fontId="6" fillId="0" borderId="122" xfId="0" applyFont="1" applyBorder="1" applyAlignment="1">
      <alignment/>
    </xf>
    <xf numFmtId="3" fontId="3" fillId="0" borderId="52" xfId="0" applyNumberFormat="1" applyFont="1" applyBorder="1" applyAlignment="1">
      <alignment/>
    </xf>
    <xf numFmtId="3" fontId="25" fillId="0" borderId="123" xfId="0" applyNumberFormat="1" applyFont="1" applyBorder="1" applyAlignment="1">
      <alignment/>
    </xf>
    <xf numFmtId="3" fontId="25" fillId="0" borderId="124" xfId="0" applyNumberFormat="1" applyFont="1" applyBorder="1" applyAlignment="1">
      <alignment/>
    </xf>
    <xf numFmtId="0" fontId="3" fillId="0" borderId="125" xfId="0" applyFont="1" applyBorder="1" applyAlignment="1">
      <alignment/>
    </xf>
    <xf numFmtId="0" fontId="2" fillId="0" borderId="114" xfId="0" applyFont="1" applyBorder="1" applyAlignment="1">
      <alignment/>
    </xf>
    <xf numFmtId="0" fontId="2" fillId="0" borderId="1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2" xfId="0" applyFont="1" applyBorder="1" applyAlignment="1">
      <alignment/>
    </xf>
    <xf numFmtId="0" fontId="3" fillId="0" borderId="92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91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29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3" fillId="0" borderId="79" xfId="0" applyFont="1" applyBorder="1" applyAlignment="1">
      <alignment/>
    </xf>
    <xf numFmtId="0" fontId="3" fillId="0" borderId="126" xfId="0" applyFont="1" applyBorder="1" applyAlignment="1">
      <alignment/>
    </xf>
    <xf numFmtId="3" fontId="3" fillId="0" borderId="127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6" fillId="0" borderId="125" xfId="0" applyFont="1" applyBorder="1" applyAlignment="1">
      <alignment/>
    </xf>
    <xf numFmtId="0" fontId="3" fillId="0" borderId="128" xfId="0" applyFont="1" applyBorder="1" applyAlignment="1">
      <alignment horizontal="center"/>
    </xf>
    <xf numFmtId="0" fontId="3" fillId="0" borderId="129" xfId="0" applyFont="1" applyBorder="1" applyAlignment="1">
      <alignment/>
    </xf>
    <xf numFmtId="0" fontId="3" fillId="0" borderId="96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30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1" xfId="0" applyFont="1" applyBorder="1" applyAlignment="1">
      <alignment/>
    </xf>
    <xf numFmtId="0" fontId="0" fillId="0" borderId="125" xfId="0" applyFont="1" applyBorder="1" applyAlignment="1">
      <alignment/>
    </xf>
    <xf numFmtId="0" fontId="3" fillId="0" borderId="131" xfId="0" applyFont="1" applyBorder="1" applyAlignment="1">
      <alignment/>
    </xf>
    <xf numFmtId="0" fontId="6" fillId="0" borderId="88" xfId="0" applyFont="1" applyBorder="1" applyAlignment="1">
      <alignment/>
    </xf>
    <xf numFmtId="0" fontId="0" fillId="0" borderId="132" xfId="0" applyFont="1" applyBorder="1" applyAlignment="1">
      <alignment/>
    </xf>
    <xf numFmtId="0" fontId="2" fillId="0" borderId="131" xfId="0" applyFont="1" applyBorder="1" applyAlignment="1">
      <alignment/>
    </xf>
    <xf numFmtId="0" fontId="3" fillId="0" borderId="133" xfId="0" applyFont="1" applyBorder="1" applyAlignment="1">
      <alignment/>
    </xf>
    <xf numFmtId="0" fontId="0" fillId="0" borderId="51" xfId="0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134" xfId="0" applyFont="1" applyBorder="1" applyAlignment="1">
      <alignment/>
    </xf>
    <xf numFmtId="0" fontId="0" fillId="0" borderId="135" xfId="0" applyFont="1" applyBorder="1" applyAlignment="1">
      <alignment/>
    </xf>
    <xf numFmtId="3" fontId="3" fillId="0" borderId="97" xfId="0" applyNumberFormat="1" applyFont="1" applyBorder="1" applyAlignment="1">
      <alignment/>
    </xf>
    <xf numFmtId="3" fontId="3" fillId="0" borderId="136" xfId="0" applyNumberFormat="1" applyFont="1" applyBorder="1" applyAlignment="1">
      <alignment/>
    </xf>
    <xf numFmtId="0" fontId="3" fillId="0" borderId="137" xfId="0" applyFont="1" applyBorder="1" applyAlignment="1">
      <alignment/>
    </xf>
    <xf numFmtId="0" fontId="3" fillId="0" borderId="112" xfId="0" applyFont="1" applyBorder="1" applyAlignment="1">
      <alignment/>
    </xf>
    <xf numFmtId="0" fontId="0" fillId="0" borderId="113" xfId="0" applyBorder="1" applyAlignment="1">
      <alignment/>
    </xf>
    <xf numFmtId="3" fontId="3" fillId="0" borderId="138" xfId="0" applyNumberFormat="1" applyFont="1" applyBorder="1" applyAlignment="1">
      <alignment/>
    </xf>
    <xf numFmtId="3" fontId="3" fillId="0" borderId="139" xfId="0" applyNumberFormat="1" applyFont="1" applyBorder="1" applyAlignment="1">
      <alignment/>
    </xf>
    <xf numFmtId="3" fontId="30" fillId="0" borderId="99" xfId="0" applyNumberFormat="1" applyFont="1" applyBorder="1" applyAlignment="1">
      <alignment/>
    </xf>
    <xf numFmtId="3" fontId="30" fillId="0" borderId="123" xfId="0" applyNumberFormat="1" applyFont="1" applyBorder="1" applyAlignment="1">
      <alignment/>
    </xf>
    <xf numFmtId="3" fontId="30" fillId="0" borderId="124" xfId="0" applyNumberFormat="1" applyFont="1" applyBorder="1" applyAlignment="1">
      <alignment/>
    </xf>
    <xf numFmtId="0" fontId="30" fillId="0" borderId="0" xfId="0" applyFont="1" applyAlignment="1">
      <alignment/>
    </xf>
    <xf numFmtId="3" fontId="30" fillId="0" borderId="140" xfId="0" applyNumberFormat="1" applyFont="1" applyBorder="1" applyAlignment="1">
      <alignment/>
    </xf>
    <xf numFmtId="0" fontId="31" fillId="0" borderId="0" xfId="0" applyFont="1" applyAlignment="1">
      <alignment/>
    </xf>
    <xf numFmtId="3" fontId="6" fillId="0" borderId="13" xfId="0" applyNumberFormat="1" applyFont="1" applyBorder="1" applyAlignment="1">
      <alignment/>
    </xf>
    <xf numFmtId="3" fontId="6" fillId="0" borderId="141" xfId="0" applyNumberFormat="1" applyFont="1" applyBorder="1" applyAlignment="1">
      <alignment/>
    </xf>
    <xf numFmtId="3" fontId="6" fillId="0" borderId="142" xfId="0" applyNumberFormat="1" applyFont="1" applyBorder="1" applyAlignment="1">
      <alignment/>
    </xf>
    <xf numFmtId="0" fontId="6" fillId="0" borderId="133" xfId="0" applyFont="1" applyFill="1" applyBorder="1" applyAlignment="1">
      <alignment/>
    </xf>
    <xf numFmtId="0" fontId="2" fillId="0" borderId="128" xfId="0" applyFont="1" applyBorder="1" applyAlignment="1">
      <alignment/>
    </xf>
    <xf numFmtId="0" fontId="2" fillId="0" borderId="1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140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121" xfId="0" applyFont="1" applyBorder="1" applyAlignment="1">
      <alignment/>
    </xf>
    <xf numFmtId="0" fontId="0" fillId="0" borderId="127" xfId="0" applyFont="1" applyBorder="1" applyAlignment="1">
      <alignment/>
    </xf>
    <xf numFmtId="0" fontId="2" fillId="0" borderId="140" xfId="0" applyFont="1" applyBorder="1" applyAlignment="1">
      <alignment/>
    </xf>
    <xf numFmtId="0" fontId="2" fillId="0" borderId="143" xfId="0" applyFont="1" applyBorder="1" applyAlignment="1">
      <alignment/>
    </xf>
    <xf numFmtId="0" fontId="2" fillId="0" borderId="144" xfId="0" applyFont="1" applyBorder="1" applyAlignment="1">
      <alignment/>
    </xf>
    <xf numFmtId="0" fontId="2" fillId="0" borderId="105" xfId="0" applyFont="1" applyBorder="1" applyAlignment="1">
      <alignment/>
    </xf>
    <xf numFmtId="0" fontId="2" fillId="0" borderId="145" xfId="0" applyFont="1" applyBorder="1" applyAlignment="1">
      <alignment/>
    </xf>
    <xf numFmtId="0" fontId="2" fillId="0" borderId="146" xfId="0" applyFont="1" applyBorder="1" applyAlignment="1">
      <alignment/>
    </xf>
    <xf numFmtId="0" fontId="2" fillId="0" borderId="106" xfId="0" applyFont="1" applyBorder="1" applyAlignment="1">
      <alignment/>
    </xf>
    <xf numFmtId="0" fontId="0" fillId="0" borderId="111" xfId="0" applyFont="1" applyBorder="1" applyAlignment="1">
      <alignment/>
    </xf>
    <xf numFmtId="0" fontId="2" fillId="0" borderId="147" xfId="0" applyFont="1" applyBorder="1" applyAlignment="1">
      <alignment/>
    </xf>
    <xf numFmtId="0" fontId="0" fillId="0" borderId="105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148" xfId="0" applyFont="1" applyBorder="1" applyAlignment="1">
      <alignment/>
    </xf>
    <xf numFmtId="0" fontId="3" fillId="0" borderId="149" xfId="0" applyFont="1" applyBorder="1" applyAlignment="1">
      <alignment/>
    </xf>
    <xf numFmtId="0" fontId="3" fillId="0" borderId="9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2" fillId="0" borderId="149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2" fillId="0" borderId="149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15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15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92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Fill="1" applyBorder="1" applyAlignment="1">
      <alignment/>
    </xf>
    <xf numFmtId="3" fontId="2" fillId="0" borderId="152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Fill="1" applyBorder="1" applyAlignment="1">
      <alignment/>
    </xf>
    <xf numFmtId="0" fontId="28" fillId="0" borderId="40" xfId="0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2" fillId="0" borderId="90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79" xfId="0" applyFont="1" applyFill="1" applyBorder="1" applyAlignment="1">
      <alignment/>
    </xf>
    <xf numFmtId="0" fontId="5" fillId="0" borderId="153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15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155" xfId="0" applyFont="1" applyBorder="1" applyAlignment="1">
      <alignment/>
    </xf>
    <xf numFmtId="0" fontId="0" fillId="0" borderId="4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7" fillId="0" borderId="69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0" fontId="3" fillId="0" borderId="156" xfId="0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159" xfId="0" applyFont="1" applyBorder="1" applyAlignment="1">
      <alignment/>
    </xf>
    <xf numFmtId="0" fontId="30" fillId="0" borderId="81" xfId="0" applyFont="1" applyBorder="1" applyAlignment="1">
      <alignment/>
    </xf>
    <xf numFmtId="0" fontId="0" fillId="0" borderId="0" xfId="56" applyAlignment="1">
      <alignment vertical="center"/>
      <protection/>
    </xf>
    <xf numFmtId="0" fontId="0" fillId="0" borderId="0" xfId="56" applyAlignment="1">
      <alignment/>
      <protection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7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56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54" xfId="0" applyBorder="1" applyAlignment="1">
      <alignment/>
    </xf>
    <xf numFmtId="0" fontId="3" fillId="0" borderId="22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42" xfId="56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7" xfId="0" applyFont="1" applyBorder="1" applyAlignment="1">
      <alignment horizontal="center"/>
    </xf>
    <xf numFmtId="0" fontId="22" fillId="0" borderId="76" xfId="0" applyFont="1" applyBorder="1" applyAlignment="1">
      <alignment horizontal="right" vertical="top" wrapText="1"/>
    </xf>
    <xf numFmtId="0" fontId="22" fillId="0" borderId="65" xfId="0" applyFont="1" applyBorder="1" applyAlignment="1">
      <alignment horizontal="right" vertical="top" wrapText="1"/>
    </xf>
    <xf numFmtId="0" fontId="22" fillId="0" borderId="71" xfId="0" applyFont="1" applyBorder="1" applyAlignment="1">
      <alignment horizontal="right" vertical="top" wrapText="1"/>
    </xf>
    <xf numFmtId="0" fontId="22" fillId="0" borderId="68" xfId="0" applyFont="1" applyBorder="1" applyAlignment="1">
      <alignment horizontal="right" vertical="top" wrapText="1"/>
    </xf>
    <xf numFmtId="0" fontId="9" fillId="0" borderId="67" xfId="0" applyFont="1" applyBorder="1" applyAlignment="1">
      <alignment horizontal="center" vertical="top" wrapText="1"/>
    </xf>
    <xf numFmtId="0" fontId="9" fillId="0" borderId="69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17" fillId="0" borderId="67" xfId="0" applyFont="1" applyBorder="1" applyAlignment="1">
      <alignment horizontal="center" vertical="top" wrapText="1"/>
    </xf>
    <xf numFmtId="0" fontId="17" fillId="0" borderId="65" xfId="0" applyFont="1" applyBorder="1" applyAlignment="1">
      <alignment horizontal="center" vertical="top" wrapText="1"/>
    </xf>
    <xf numFmtId="0" fontId="17" fillId="0" borderId="7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71" xfId="0" applyFont="1" applyBorder="1" applyAlignment="1">
      <alignment horizontal="right" vertical="top" wrapText="1"/>
    </xf>
    <xf numFmtId="0" fontId="17" fillId="0" borderId="68" xfId="0" applyFont="1" applyBorder="1" applyAlignment="1">
      <alignment horizontal="right" vertical="top" wrapText="1"/>
    </xf>
    <xf numFmtId="0" fontId="17" fillId="0" borderId="72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7" fillId="0" borderId="72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60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7" fillId="0" borderId="7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top" wrapText="1"/>
    </xf>
    <xf numFmtId="0" fontId="3" fillId="0" borderId="9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0" fillId="0" borderId="8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60" xfId="0" applyFont="1" applyBorder="1" applyAlignment="1">
      <alignment horizontal="center" wrapText="1"/>
    </xf>
    <xf numFmtId="0" fontId="0" fillId="0" borderId="161" xfId="0" applyFont="1" applyBorder="1" applyAlignment="1">
      <alignment horizontal="center" wrapText="1"/>
    </xf>
    <xf numFmtId="0" fontId="2" fillId="0" borderId="162" xfId="0" applyFont="1" applyBorder="1" applyAlignment="1">
      <alignment horizontal="center" wrapText="1"/>
    </xf>
    <xf numFmtId="0" fontId="0" fillId="0" borderId="153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19" fillId="0" borderId="95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60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68" xfId="0" applyFont="1" applyBorder="1" applyAlignment="1">
      <alignment vertical="top" wrapText="1"/>
    </xf>
    <xf numFmtId="0" fontId="16" fillId="0" borderId="163" xfId="0" applyFont="1" applyBorder="1" applyAlignment="1">
      <alignment horizontal="center" vertical="center" textRotation="90" shrinkToFit="1"/>
    </xf>
    <xf numFmtId="0" fontId="16" fillId="0" borderId="61" xfId="0" applyFont="1" applyBorder="1" applyAlignment="1">
      <alignment horizontal="center" vertical="center" textRotation="90" shrinkToFit="1"/>
    </xf>
    <xf numFmtId="0" fontId="20" fillId="0" borderId="164" xfId="0" applyFont="1" applyBorder="1" applyAlignment="1">
      <alignment horizontal="center" vertical="top" wrapText="1"/>
    </xf>
    <xf numFmtId="0" fontId="20" fillId="0" borderId="165" xfId="0" applyFont="1" applyBorder="1" applyAlignment="1">
      <alignment horizontal="center" vertical="top" wrapText="1"/>
    </xf>
    <xf numFmtId="0" fontId="20" fillId="0" borderId="166" xfId="0" applyFont="1" applyBorder="1" applyAlignment="1">
      <alignment horizontal="center" vertical="top" wrapText="1"/>
    </xf>
    <xf numFmtId="0" fontId="19" fillId="0" borderId="167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44" xfId="0" applyFont="1" applyBorder="1" applyAlignment="1">
      <alignment vertical="top" wrapText="1"/>
    </xf>
    <xf numFmtId="0" fontId="19" fillId="0" borderId="79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68" xfId="0" applyFont="1" applyBorder="1" applyAlignment="1">
      <alignment vertical="top"/>
    </xf>
    <xf numFmtId="0" fontId="19" fillId="0" borderId="2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68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9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7109375" style="1" customWidth="1"/>
    <col min="2" max="2" width="6.00390625" style="0" customWidth="1"/>
    <col min="3" max="3" width="6.140625" style="0" customWidth="1"/>
    <col min="4" max="4" width="69.8515625" style="0" customWidth="1"/>
    <col min="5" max="5" width="14.140625" style="0" bestFit="1" customWidth="1"/>
    <col min="6" max="6" width="14.140625" style="0" customWidth="1"/>
    <col min="7" max="7" width="13.140625" style="0" customWidth="1"/>
  </cols>
  <sheetData>
    <row r="1" spans="1:6" ht="23.25" customHeight="1" thickTop="1">
      <c r="A1" s="561" t="s">
        <v>37</v>
      </c>
      <c r="B1" s="562"/>
      <c r="C1" s="562"/>
      <c r="D1" s="562"/>
      <c r="E1" s="562"/>
      <c r="F1" s="401"/>
    </row>
    <row r="2" spans="1:6" ht="26.25" customHeight="1" thickBot="1">
      <c r="A2" s="563" t="s">
        <v>496</v>
      </c>
      <c r="B2" s="564"/>
      <c r="C2" s="564"/>
      <c r="D2" s="564"/>
      <c r="E2" s="564"/>
      <c r="F2" s="401"/>
    </row>
    <row r="3" spans="1:7" ht="26.25" customHeight="1" thickBot="1" thickTop="1">
      <c r="A3" s="406"/>
      <c r="B3" s="407"/>
      <c r="C3" s="407"/>
      <c r="D3" s="407"/>
      <c r="E3" s="441" t="s">
        <v>570</v>
      </c>
      <c r="F3" s="441" t="s">
        <v>571</v>
      </c>
      <c r="G3" s="442" t="s">
        <v>572</v>
      </c>
    </row>
    <row r="4" spans="1:7" ht="26.25" customHeight="1" thickBot="1">
      <c r="A4" s="364" t="s">
        <v>238</v>
      </c>
      <c r="B4" s="124" t="s">
        <v>239</v>
      </c>
      <c r="C4" s="129"/>
      <c r="D4" s="129"/>
      <c r="E4" s="125">
        <f>SUM(E5:E8)</f>
        <v>169869</v>
      </c>
      <c r="F4" s="125">
        <v>171807</v>
      </c>
      <c r="G4" s="443">
        <f>SUM(G5:G8)</f>
        <v>240959</v>
      </c>
    </row>
    <row r="5" spans="1:7" ht="26.25" customHeight="1">
      <c r="A5" s="365"/>
      <c r="B5" s="131" t="s">
        <v>240</v>
      </c>
      <c r="C5" s="131" t="s">
        <v>422</v>
      </c>
      <c r="D5" s="132"/>
      <c r="E5" s="433">
        <v>148500</v>
      </c>
      <c r="F5" s="439">
        <v>150438</v>
      </c>
      <c r="G5" s="440">
        <v>153995</v>
      </c>
    </row>
    <row r="6" spans="1:7" ht="26.25" customHeight="1">
      <c r="A6" s="365"/>
      <c r="B6" s="131"/>
      <c r="C6" s="131" t="s">
        <v>461</v>
      </c>
      <c r="D6" s="132"/>
      <c r="E6" s="302"/>
      <c r="F6" s="379">
        <v>272</v>
      </c>
      <c r="G6" s="416">
        <v>2128</v>
      </c>
    </row>
    <row r="7" spans="1:7" ht="26.25" customHeight="1">
      <c r="A7" s="365"/>
      <c r="B7" s="131"/>
      <c r="C7" s="131" t="s">
        <v>536</v>
      </c>
      <c r="D7" s="132" t="s">
        <v>537</v>
      </c>
      <c r="E7" s="402"/>
      <c r="F7" s="379"/>
      <c r="G7" s="416">
        <v>594</v>
      </c>
    </row>
    <row r="8" spans="1:7" ht="26.25" customHeight="1" thickBot="1">
      <c r="A8" s="365"/>
      <c r="B8" s="131" t="s">
        <v>425</v>
      </c>
      <c r="C8" s="131" t="s">
        <v>426</v>
      </c>
      <c r="D8" s="132"/>
      <c r="E8" s="303">
        <v>21369</v>
      </c>
      <c r="F8" s="444">
        <v>21369</v>
      </c>
      <c r="G8" s="445">
        <v>84242</v>
      </c>
    </row>
    <row r="9" spans="1:7" s="1" customFormat="1" ht="26.25" customHeight="1" thickBot="1">
      <c r="A9" s="364" t="s">
        <v>242</v>
      </c>
      <c r="B9" s="124" t="s">
        <v>243</v>
      </c>
      <c r="C9" s="124"/>
      <c r="D9" s="239"/>
      <c r="E9" s="128">
        <v>0</v>
      </c>
      <c r="F9" s="17">
        <v>0</v>
      </c>
      <c r="G9" s="452">
        <v>0</v>
      </c>
    </row>
    <row r="10" spans="1:7" s="7" customFormat="1" ht="26.25" customHeight="1" thickBot="1">
      <c r="A10" s="366"/>
      <c r="B10" s="129" t="s">
        <v>266</v>
      </c>
      <c r="C10" s="129" t="s">
        <v>267</v>
      </c>
      <c r="D10" s="130"/>
      <c r="E10" s="127">
        <v>0</v>
      </c>
      <c r="F10" s="450"/>
      <c r="G10" s="451"/>
    </row>
    <row r="11" spans="1:7" s="1" customFormat="1" ht="26.25" customHeight="1" thickBot="1">
      <c r="A11" s="364" t="s">
        <v>244</v>
      </c>
      <c r="B11" s="124" t="s">
        <v>80</v>
      </c>
      <c r="C11" s="124"/>
      <c r="D11" s="239"/>
      <c r="E11" s="128">
        <f>SUM(E13:E16)</f>
        <v>53000</v>
      </c>
      <c r="F11" s="17">
        <v>53000</v>
      </c>
      <c r="G11" s="449">
        <v>53000</v>
      </c>
    </row>
    <row r="12" spans="1:7" s="7" customFormat="1" ht="26.25" customHeight="1">
      <c r="A12" s="367"/>
      <c r="B12" s="131" t="s">
        <v>245</v>
      </c>
      <c r="C12" s="131" t="s">
        <v>246</v>
      </c>
      <c r="D12" s="132"/>
      <c r="E12" s="126"/>
      <c r="F12" s="447"/>
      <c r="G12" s="448"/>
    </row>
    <row r="13" spans="1:7" s="7" customFormat="1" ht="26.25" customHeight="1">
      <c r="A13" s="367"/>
      <c r="B13" s="131"/>
      <c r="C13" s="131" t="s">
        <v>247</v>
      </c>
      <c r="D13" s="132" t="s">
        <v>248</v>
      </c>
      <c r="E13" s="126">
        <v>45000</v>
      </c>
      <c r="F13" s="379"/>
      <c r="G13" s="417"/>
    </row>
    <row r="14" spans="1:7" s="7" customFormat="1" ht="26.25" customHeight="1">
      <c r="A14" s="367"/>
      <c r="B14" s="131"/>
      <c r="C14" s="131" t="s">
        <v>249</v>
      </c>
      <c r="D14" s="132" t="s">
        <v>250</v>
      </c>
      <c r="E14" s="126">
        <v>7000</v>
      </c>
      <c r="F14" s="379"/>
      <c r="G14" s="417"/>
    </row>
    <row r="15" spans="1:7" s="7" customFormat="1" ht="26.25" customHeight="1">
      <c r="A15" s="367"/>
      <c r="B15" s="131"/>
      <c r="C15" s="131" t="s">
        <v>251</v>
      </c>
      <c r="D15" s="132" t="s">
        <v>252</v>
      </c>
      <c r="E15" s="126"/>
      <c r="F15" s="379"/>
      <c r="G15" s="417"/>
    </row>
    <row r="16" spans="1:7" s="7" customFormat="1" ht="26.25" customHeight="1" thickBot="1">
      <c r="A16" s="367"/>
      <c r="B16" s="131" t="s">
        <v>253</v>
      </c>
      <c r="C16" s="131" t="s">
        <v>254</v>
      </c>
      <c r="D16" s="132"/>
      <c r="E16" s="126">
        <v>1000</v>
      </c>
      <c r="F16" s="379"/>
      <c r="G16" s="417"/>
    </row>
    <row r="17" spans="1:7" ht="18" customHeight="1" thickBot="1">
      <c r="A17" s="364" t="s">
        <v>255</v>
      </c>
      <c r="B17" s="124" t="s">
        <v>39</v>
      </c>
      <c r="C17" s="129"/>
      <c r="D17" s="130"/>
      <c r="E17" s="125">
        <v>22150</v>
      </c>
      <c r="F17" s="419">
        <v>23555</v>
      </c>
      <c r="G17" s="453">
        <v>23555</v>
      </c>
    </row>
    <row r="18" spans="1:7" s="3" customFormat="1" ht="18" customHeight="1" thickBot="1">
      <c r="A18" s="364" t="s">
        <v>256</v>
      </c>
      <c r="B18" s="124" t="s">
        <v>257</v>
      </c>
      <c r="C18" s="124"/>
      <c r="D18" s="239"/>
      <c r="E18" s="128">
        <v>0</v>
      </c>
      <c r="F18" s="17">
        <v>0</v>
      </c>
      <c r="G18" s="449">
        <v>0</v>
      </c>
    </row>
    <row r="19" spans="1:7" s="7" customFormat="1" ht="18" customHeight="1" thickBot="1">
      <c r="A19" s="268"/>
      <c r="B19" s="251" t="s">
        <v>538</v>
      </c>
      <c r="C19" s="131" t="s">
        <v>539</v>
      </c>
      <c r="D19" s="232"/>
      <c r="E19" s="250"/>
      <c r="F19" s="454"/>
      <c r="G19" s="448"/>
    </row>
    <row r="20" spans="1:7" s="240" customFormat="1" ht="18" customHeight="1" thickBot="1">
      <c r="A20" s="364" t="s">
        <v>260</v>
      </c>
      <c r="B20" s="244" t="s">
        <v>261</v>
      </c>
      <c r="C20" s="129"/>
      <c r="D20" s="130"/>
      <c r="E20" s="128">
        <v>0</v>
      </c>
      <c r="F20" s="382">
        <v>0</v>
      </c>
      <c r="G20" s="418">
        <v>0</v>
      </c>
    </row>
    <row r="21" spans="1:7" s="240" customFormat="1" ht="18" customHeight="1" thickBot="1">
      <c r="A21" s="368"/>
      <c r="B21" s="251" t="s">
        <v>262</v>
      </c>
      <c r="C21" s="131" t="s">
        <v>263</v>
      </c>
      <c r="D21" s="241"/>
      <c r="E21" s="243"/>
      <c r="F21" s="446"/>
      <c r="G21" s="455"/>
    </row>
    <row r="22" spans="1:7" ht="18" customHeight="1" thickBot="1">
      <c r="A22" s="364" t="s">
        <v>264</v>
      </c>
      <c r="B22" s="124" t="s">
        <v>265</v>
      </c>
      <c r="C22" s="129"/>
      <c r="D22" s="130"/>
      <c r="E22" s="128">
        <f>SUM(E23)</f>
        <v>15870</v>
      </c>
      <c r="F22" s="17">
        <v>15870</v>
      </c>
      <c r="G22" s="449">
        <v>15870</v>
      </c>
    </row>
    <row r="23" spans="1:7" s="7" customFormat="1" ht="18" customHeight="1" thickBot="1">
      <c r="A23" s="385"/>
      <c r="B23" s="386" t="s">
        <v>268</v>
      </c>
      <c r="C23" s="386" t="s">
        <v>269</v>
      </c>
      <c r="D23" s="414"/>
      <c r="E23" s="415">
        <v>15870</v>
      </c>
      <c r="F23" s="456"/>
      <c r="G23" s="457"/>
    </row>
    <row r="24" spans="1:7" s="247" customFormat="1" ht="18" customHeight="1" thickBot="1" thickTop="1">
      <c r="A24" s="410" t="s">
        <v>274</v>
      </c>
      <c r="B24" s="411" t="s">
        <v>275</v>
      </c>
      <c r="C24" s="411"/>
      <c r="D24" s="412"/>
      <c r="E24" s="413">
        <f>(E4+E9+E11+E17+E22)</f>
        <v>260889</v>
      </c>
      <c r="F24" s="420">
        <v>264232</v>
      </c>
      <c r="G24" s="421">
        <f>(G4+G9+G11+G17+G22+G18)</f>
        <v>333384</v>
      </c>
    </row>
    <row r="25" spans="1:7" ht="18" customHeight="1" thickBot="1" thickTop="1">
      <c r="A25" s="369" t="s">
        <v>270</v>
      </c>
      <c r="B25" s="248" t="s">
        <v>271</v>
      </c>
      <c r="C25" s="248"/>
      <c r="D25" s="241"/>
      <c r="E25" s="249">
        <f>SUM(E26:E27)</f>
        <v>40800</v>
      </c>
      <c r="F25" s="408">
        <v>40800</v>
      </c>
      <c r="G25" s="422">
        <v>40800</v>
      </c>
    </row>
    <row r="26" spans="1:7" s="7" customFormat="1" ht="18" customHeight="1" thickBot="1">
      <c r="A26" s="366"/>
      <c r="B26" s="129" t="s">
        <v>272</v>
      </c>
      <c r="C26" s="129" t="s">
        <v>273</v>
      </c>
      <c r="D26" s="130"/>
      <c r="E26" s="471">
        <v>35360</v>
      </c>
      <c r="F26" s="409">
        <v>35360</v>
      </c>
      <c r="G26" s="418">
        <v>35360</v>
      </c>
    </row>
    <row r="27" spans="1:7" s="7" customFormat="1" ht="18" customHeight="1" thickBot="1">
      <c r="A27" s="385"/>
      <c r="B27" s="386" t="s">
        <v>515</v>
      </c>
      <c r="C27" s="386" t="s">
        <v>516</v>
      </c>
      <c r="D27" s="386"/>
      <c r="E27" s="472">
        <v>5440</v>
      </c>
      <c r="F27" s="473">
        <v>5440</v>
      </c>
      <c r="G27" s="474">
        <v>5440</v>
      </c>
    </row>
    <row r="28" spans="1:7" s="468" customFormat="1" ht="18" customHeight="1" thickBot="1" thickTop="1">
      <c r="A28" s="565" t="s">
        <v>519</v>
      </c>
      <c r="B28" s="566"/>
      <c r="C28" s="566"/>
      <c r="D28" s="566"/>
      <c r="E28" s="465">
        <f>(E24+E25)</f>
        <v>301689</v>
      </c>
      <c r="F28" s="466">
        <v>305032</v>
      </c>
      <c r="G28" s="467">
        <f>(G24+G25)</f>
        <v>374184</v>
      </c>
    </row>
    <row r="29" spans="1:7" s="7" customFormat="1" ht="18" customHeight="1" thickBot="1" thickTop="1">
      <c r="A29" s="367"/>
      <c r="B29" s="131" t="s">
        <v>518</v>
      </c>
      <c r="C29" s="131" t="s">
        <v>520</v>
      </c>
      <c r="D29" s="131"/>
      <c r="E29" s="458">
        <v>108502</v>
      </c>
      <c r="F29" s="459">
        <v>108542</v>
      </c>
      <c r="G29" s="460">
        <v>112949</v>
      </c>
    </row>
    <row r="30" spans="1:7" ht="18" customHeight="1" thickBot="1">
      <c r="A30" s="461" t="s">
        <v>45</v>
      </c>
      <c r="B30" s="462"/>
      <c r="C30" s="462"/>
      <c r="D30" s="462"/>
      <c r="E30" s="438">
        <f>(E24+E25+E29)</f>
        <v>410191</v>
      </c>
      <c r="F30" s="463">
        <v>413574</v>
      </c>
      <c r="G30" s="464">
        <f>SUM(G28:G29)</f>
        <v>487133</v>
      </c>
    </row>
    <row r="31" ht="13.5" thickTop="1"/>
  </sheetData>
  <sheetProtection/>
  <mergeCells count="3">
    <mergeCell ref="A1:E1"/>
    <mergeCell ref="A2:E2"/>
    <mergeCell ref="A28:D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&amp;R1.sz. melléklet
e Ft- 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U30"/>
  <sheetViews>
    <sheetView view="pageLayout" workbookViewId="0" topLeftCell="K4">
      <selection activeCell="Q26" sqref="Q26"/>
    </sheetView>
  </sheetViews>
  <sheetFormatPr defaultColWidth="1.7109375" defaultRowHeight="12.75"/>
  <cols>
    <col min="1" max="1" width="6.421875" style="7" customWidth="1"/>
    <col min="2" max="2" width="41.140625" style="7" customWidth="1"/>
    <col min="3" max="3" width="9.57421875" style="7" customWidth="1"/>
    <col min="4" max="4" width="10.28125" style="7" customWidth="1"/>
    <col min="5" max="5" width="9.28125" style="7" customWidth="1"/>
    <col min="6" max="6" width="8.8515625" style="7" customWidth="1"/>
    <col min="7" max="7" width="10.57421875" style="7" customWidth="1"/>
    <col min="8" max="8" width="9.140625" style="7" customWidth="1"/>
    <col min="9" max="10" width="10.57421875" style="7" customWidth="1"/>
    <col min="11" max="11" width="9.7109375" style="7" customWidth="1"/>
    <col min="12" max="12" width="8.8515625" style="7" customWidth="1"/>
    <col min="13" max="13" width="9.140625" style="7" customWidth="1"/>
    <col min="14" max="14" width="9.57421875" style="7" customWidth="1"/>
    <col min="15" max="15" width="9.140625" style="7" customWidth="1"/>
    <col min="16" max="16" width="8.28125" style="7" customWidth="1"/>
    <col min="17" max="19" width="8.7109375" style="7" customWidth="1"/>
    <col min="20" max="20" width="8.8515625" style="7" customWidth="1"/>
    <col min="21" max="21" width="12.57421875" style="7" customWidth="1"/>
    <col min="22" max="16384" width="1.7109375" style="7" customWidth="1"/>
  </cols>
  <sheetData>
    <row r="3" ht="13.5" thickBot="1"/>
    <row r="4" spans="1:21" ht="16.5" thickBot="1">
      <c r="A4" s="616" t="s">
        <v>523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8"/>
    </row>
    <row r="5" spans="1:21" s="403" customFormat="1" ht="32.25" thickBot="1">
      <c r="A5" s="373"/>
      <c r="B5" s="374" t="s">
        <v>477</v>
      </c>
      <c r="C5" s="374" t="s">
        <v>482</v>
      </c>
      <c r="D5" s="374" t="s">
        <v>478</v>
      </c>
      <c r="E5" s="374" t="s">
        <v>480</v>
      </c>
      <c r="F5" s="374" t="s">
        <v>479</v>
      </c>
      <c r="G5" s="374" t="s">
        <v>492</v>
      </c>
      <c r="H5" s="374" t="s">
        <v>481</v>
      </c>
      <c r="I5" s="374" t="s">
        <v>491</v>
      </c>
      <c r="J5" s="374" t="s">
        <v>490</v>
      </c>
      <c r="K5" s="374" t="s">
        <v>483</v>
      </c>
      <c r="L5" s="374" t="s">
        <v>484</v>
      </c>
      <c r="M5" s="374" t="s">
        <v>485</v>
      </c>
      <c r="N5" s="374" t="s">
        <v>486</v>
      </c>
      <c r="O5" s="374" t="s">
        <v>487</v>
      </c>
      <c r="P5" s="374" t="s">
        <v>479</v>
      </c>
      <c r="Q5" s="374" t="s">
        <v>488</v>
      </c>
      <c r="R5" s="374" t="s">
        <v>497</v>
      </c>
      <c r="S5" s="374" t="s">
        <v>479</v>
      </c>
      <c r="T5" s="374" t="s">
        <v>489</v>
      </c>
      <c r="U5" s="375"/>
    </row>
    <row r="6" spans="1:21" s="315" customFormat="1" ht="12.75">
      <c r="A6" s="313"/>
      <c r="B6" s="314"/>
      <c r="C6" s="619" t="s">
        <v>139</v>
      </c>
      <c r="D6" s="619" t="s">
        <v>427</v>
      </c>
      <c r="E6" s="619" t="s">
        <v>436</v>
      </c>
      <c r="F6" s="619" t="s">
        <v>428</v>
      </c>
      <c r="G6" s="619" t="s">
        <v>429</v>
      </c>
      <c r="H6" s="619" t="s">
        <v>430</v>
      </c>
      <c r="I6" s="619" t="s">
        <v>431</v>
      </c>
      <c r="J6" s="619" t="s">
        <v>432</v>
      </c>
      <c r="K6" s="619" t="s">
        <v>433</v>
      </c>
      <c r="L6" s="619" t="s">
        <v>434</v>
      </c>
      <c r="M6" s="619" t="s">
        <v>435</v>
      </c>
      <c r="N6" s="619" t="s">
        <v>166</v>
      </c>
      <c r="O6" s="619" t="s">
        <v>437</v>
      </c>
      <c r="P6" s="619" t="s">
        <v>438</v>
      </c>
      <c r="Q6" s="619" t="s">
        <v>445</v>
      </c>
      <c r="R6" s="619" t="s">
        <v>498</v>
      </c>
      <c r="S6" s="619" t="s">
        <v>439</v>
      </c>
      <c r="T6" s="619" t="s">
        <v>440</v>
      </c>
      <c r="U6" s="621" t="s">
        <v>24</v>
      </c>
    </row>
    <row r="7" spans="1:21" s="315" customFormat="1" ht="13.5" thickBot="1">
      <c r="A7" s="334"/>
      <c r="B7" s="335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2"/>
    </row>
    <row r="8" spans="1:21" s="312" customFormat="1" ht="18">
      <c r="A8" s="292" t="s">
        <v>373</v>
      </c>
      <c r="B8" s="331" t="s">
        <v>374</v>
      </c>
      <c r="C8" s="332"/>
      <c r="D8" s="333"/>
      <c r="E8" s="333"/>
      <c r="F8" s="333"/>
      <c r="G8" s="333"/>
      <c r="H8" s="333"/>
      <c r="I8" s="333">
        <v>12</v>
      </c>
      <c r="J8" s="333"/>
      <c r="K8" s="333"/>
      <c r="L8" s="333"/>
      <c r="M8" s="333"/>
      <c r="N8" s="333"/>
      <c r="O8" s="333">
        <v>25</v>
      </c>
      <c r="P8" s="333"/>
      <c r="Q8" s="333"/>
      <c r="R8" s="333"/>
      <c r="S8" s="333"/>
      <c r="T8" s="333">
        <v>35</v>
      </c>
      <c r="U8" s="349">
        <f>SUM(C8:T8)</f>
        <v>72</v>
      </c>
    </row>
    <row r="9" spans="1:21" s="312" customFormat="1" ht="18">
      <c r="A9" s="293" t="s">
        <v>375</v>
      </c>
      <c r="B9" s="304" t="s">
        <v>376</v>
      </c>
      <c r="C9" s="309">
        <v>13000</v>
      </c>
      <c r="D9" s="309">
        <v>2397</v>
      </c>
      <c r="E9" s="309">
        <v>620</v>
      </c>
      <c r="F9" s="309">
        <v>300</v>
      </c>
      <c r="G9" s="309">
        <v>700</v>
      </c>
      <c r="H9" s="309"/>
      <c r="I9" s="309">
        <v>300</v>
      </c>
      <c r="J9" s="309">
        <v>2300</v>
      </c>
      <c r="K9" s="309"/>
      <c r="L9" s="309">
        <v>2800</v>
      </c>
      <c r="M9" s="309"/>
      <c r="N9" s="309"/>
      <c r="O9" s="309">
        <v>40</v>
      </c>
      <c r="P9" s="309">
        <v>300</v>
      </c>
      <c r="Q9" s="309">
        <v>80</v>
      </c>
      <c r="R9" s="309"/>
      <c r="S9" s="309">
        <v>50</v>
      </c>
      <c r="T9" s="309">
        <v>6000</v>
      </c>
      <c r="U9" s="308">
        <f aca="true" t="shared" si="0" ref="U9:U29">SUM(C9:T9)</f>
        <v>28887</v>
      </c>
    </row>
    <row r="10" spans="1:21" s="312" customFormat="1" ht="18">
      <c r="A10" s="336" t="s">
        <v>377</v>
      </c>
      <c r="B10" s="311" t="s">
        <v>0</v>
      </c>
      <c r="C10" s="308">
        <f>SUM(C8:C9)</f>
        <v>13000</v>
      </c>
      <c r="D10" s="308">
        <f aca="true" t="shared" si="1" ref="D10:T10">SUM(D8:D9)</f>
        <v>2397</v>
      </c>
      <c r="E10" s="308">
        <f t="shared" si="1"/>
        <v>620</v>
      </c>
      <c r="F10" s="308">
        <f t="shared" si="1"/>
        <v>300</v>
      </c>
      <c r="G10" s="308">
        <f t="shared" si="1"/>
        <v>700</v>
      </c>
      <c r="H10" s="308">
        <f t="shared" si="1"/>
        <v>0</v>
      </c>
      <c r="I10" s="308">
        <f t="shared" si="1"/>
        <v>312</v>
      </c>
      <c r="J10" s="308">
        <f t="shared" si="1"/>
        <v>2300</v>
      </c>
      <c r="K10" s="308">
        <f t="shared" si="1"/>
        <v>0</v>
      </c>
      <c r="L10" s="308">
        <f t="shared" si="1"/>
        <v>2800</v>
      </c>
      <c r="M10" s="308">
        <f t="shared" si="1"/>
        <v>0</v>
      </c>
      <c r="N10" s="308">
        <f t="shared" si="1"/>
        <v>0</v>
      </c>
      <c r="O10" s="308">
        <f t="shared" si="1"/>
        <v>65</v>
      </c>
      <c r="P10" s="308">
        <f t="shared" si="1"/>
        <v>300</v>
      </c>
      <c r="Q10" s="308">
        <f t="shared" si="1"/>
        <v>80</v>
      </c>
      <c r="R10" s="308">
        <v>0</v>
      </c>
      <c r="S10" s="308">
        <f t="shared" si="1"/>
        <v>50</v>
      </c>
      <c r="T10" s="308">
        <f t="shared" si="1"/>
        <v>6035</v>
      </c>
      <c r="U10" s="308">
        <f t="shared" si="0"/>
        <v>28959</v>
      </c>
    </row>
    <row r="11" spans="1:21" s="312" customFormat="1" ht="18">
      <c r="A11" s="293" t="s">
        <v>378</v>
      </c>
      <c r="B11" s="309" t="s">
        <v>421</v>
      </c>
      <c r="C11" s="309">
        <v>145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>
        <v>150</v>
      </c>
      <c r="P11" s="310"/>
      <c r="Q11" s="310"/>
      <c r="R11" s="310"/>
      <c r="S11" s="310"/>
      <c r="T11" s="305">
        <v>550</v>
      </c>
      <c r="U11" s="308">
        <f t="shared" si="0"/>
        <v>845</v>
      </c>
    </row>
    <row r="12" spans="1:21" s="312" customFormat="1" ht="18">
      <c r="A12" s="293" t="s">
        <v>379</v>
      </c>
      <c r="B12" s="309" t="s">
        <v>3</v>
      </c>
      <c r="C12" s="309"/>
      <c r="D12" s="309"/>
      <c r="E12" s="310"/>
      <c r="F12" s="310">
        <v>240</v>
      </c>
      <c r="G12" s="310">
        <v>100</v>
      </c>
      <c r="H12" s="310"/>
      <c r="I12" s="310">
        <v>4</v>
      </c>
      <c r="J12" s="310"/>
      <c r="K12" s="310"/>
      <c r="L12" s="310"/>
      <c r="M12" s="310"/>
      <c r="N12" s="310"/>
      <c r="O12" s="310">
        <v>10</v>
      </c>
      <c r="P12" s="310"/>
      <c r="Q12" s="310"/>
      <c r="R12" s="310"/>
      <c r="S12" s="310"/>
      <c r="T12" s="305">
        <v>150</v>
      </c>
      <c r="U12" s="308">
        <f t="shared" si="0"/>
        <v>504</v>
      </c>
    </row>
    <row r="13" spans="1:21" s="312" customFormat="1" ht="18">
      <c r="A13" s="336" t="s">
        <v>380</v>
      </c>
      <c r="B13" s="307" t="s">
        <v>2</v>
      </c>
      <c r="C13" s="307">
        <f>SUM(C11:C12)</f>
        <v>145</v>
      </c>
      <c r="D13" s="307">
        <f aca="true" t="shared" si="2" ref="D13:T13">SUM(D11:D12)</f>
        <v>0</v>
      </c>
      <c r="E13" s="307">
        <f t="shared" si="2"/>
        <v>0</v>
      </c>
      <c r="F13" s="307">
        <f t="shared" si="2"/>
        <v>240</v>
      </c>
      <c r="G13" s="307">
        <f t="shared" si="2"/>
        <v>100</v>
      </c>
      <c r="H13" s="307">
        <f t="shared" si="2"/>
        <v>0</v>
      </c>
      <c r="I13" s="307">
        <f t="shared" si="2"/>
        <v>4</v>
      </c>
      <c r="J13" s="307">
        <f t="shared" si="2"/>
        <v>0</v>
      </c>
      <c r="K13" s="307">
        <f t="shared" si="2"/>
        <v>0</v>
      </c>
      <c r="L13" s="307">
        <f t="shared" si="2"/>
        <v>0</v>
      </c>
      <c r="M13" s="307">
        <f t="shared" si="2"/>
        <v>0</v>
      </c>
      <c r="N13" s="307">
        <f t="shared" si="2"/>
        <v>0</v>
      </c>
      <c r="O13" s="307">
        <f t="shared" si="2"/>
        <v>160</v>
      </c>
      <c r="P13" s="307">
        <f t="shared" si="2"/>
        <v>0</v>
      </c>
      <c r="Q13" s="307">
        <f t="shared" si="2"/>
        <v>0</v>
      </c>
      <c r="R13" s="307">
        <v>0</v>
      </c>
      <c r="S13" s="307">
        <f t="shared" si="2"/>
        <v>0</v>
      </c>
      <c r="T13" s="307">
        <f t="shared" si="2"/>
        <v>700</v>
      </c>
      <c r="U13" s="308">
        <f t="shared" si="0"/>
        <v>1349</v>
      </c>
    </row>
    <row r="14" spans="1:21" s="312" customFormat="1" ht="18">
      <c r="A14" s="293" t="s">
        <v>381</v>
      </c>
      <c r="B14" s="309" t="s">
        <v>382</v>
      </c>
      <c r="C14" s="309">
        <v>150</v>
      </c>
      <c r="D14" s="310"/>
      <c r="E14" s="310">
        <v>600</v>
      </c>
      <c r="F14" s="310">
        <v>600</v>
      </c>
      <c r="G14" s="310">
        <v>6500</v>
      </c>
      <c r="H14" s="310">
        <v>140</v>
      </c>
      <c r="I14" s="310"/>
      <c r="J14" s="310"/>
      <c r="K14" s="310">
        <v>20</v>
      </c>
      <c r="L14" s="310"/>
      <c r="M14" s="310"/>
      <c r="N14" s="310">
        <v>3900</v>
      </c>
      <c r="O14" s="310"/>
      <c r="P14" s="310"/>
      <c r="Q14" s="310">
        <v>480</v>
      </c>
      <c r="R14" s="310"/>
      <c r="S14" s="310">
        <v>200</v>
      </c>
      <c r="T14" s="305"/>
      <c r="U14" s="308">
        <f t="shared" si="0"/>
        <v>12590</v>
      </c>
    </row>
    <row r="15" spans="1:21" s="312" customFormat="1" ht="18">
      <c r="A15" s="293" t="s">
        <v>383</v>
      </c>
      <c r="B15" s="309" t="s">
        <v>4</v>
      </c>
      <c r="C15" s="305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05">
        <v>165</v>
      </c>
      <c r="U15" s="308">
        <f t="shared" si="0"/>
        <v>165</v>
      </c>
    </row>
    <row r="16" spans="1:21" s="312" customFormat="1" ht="18">
      <c r="A16" s="293" t="s">
        <v>384</v>
      </c>
      <c r="B16" s="309" t="s">
        <v>5</v>
      </c>
      <c r="C16" s="305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>
        <v>200</v>
      </c>
      <c r="Q16" s="310"/>
      <c r="R16" s="310"/>
      <c r="S16" s="310"/>
      <c r="T16" s="305">
        <v>70</v>
      </c>
      <c r="U16" s="308">
        <f t="shared" si="0"/>
        <v>270</v>
      </c>
    </row>
    <row r="17" spans="1:21" s="312" customFormat="1" ht="18">
      <c r="A17" s="293" t="s">
        <v>385</v>
      </c>
      <c r="B17" s="309" t="s">
        <v>387</v>
      </c>
      <c r="C17" s="305">
        <v>130</v>
      </c>
      <c r="D17" s="310"/>
      <c r="E17" s="310">
        <v>150</v>
      </c>
      <c r="F17" s="310">
        <v>350</v>
      </c>
      <c r="G17" s="310">
        <v>450</v>
      </c>
      <c r="H17" s="310"/>
      <c r="I17" s="310">
        <v>90</v>
      </c>
      <c r="J17" s="310"/>
      <c r="K17" s="310"/>
      <c r="L17" s="310">
        <v>2200</v>
      </c>
      <c r="M17" s="310"/>
      <c r="N17" s="310"/>
      <c r="O17" s="310"/>
      <c r="P17" s="310"/>
      <c r="Q17" s="310">
        <v>540</v>
      </c>
      <c r="R17" s="310"/>
      <c r="S17" s="310"/>
      <c r="T17" s="305">
        <v>1800</v>
      </c>
      <c r="U17" s="308">
        <f t="shared" si="0"/>
        <v>5710</v>
      </c>
    </row>
    <row r="18" spans="1:21" s="312" customFormat="1" ht="18">
      <c r="A18" s="293" t="s">
        <v>386</v>
      </c>
      <c r="B18" s="309" t="s">
        <v>388</v>
      </c>
      <c r="C18" s="309"/>
      <c r="D18" s="310"/>
      <c r="E18" s="310">
        <v>2200</v>
      </c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05"/>
      <c r="U18" s="308">
        <f t="shared" si="0"/>
        <v>2200</v>
      </c>
    </row>
    <row r="19" spans="1:21" s="312" customFormat="1" ht="18">
      <c r="A19" s="293" t="s">
        <v>389</v>
      </c>
      <c r="B19" s="309" t="s">
        <v>390</v>
      </c>
      <c r="C19" s="305"/>
      <c r="D19" s="310"/>
      <c r="E19" s="310">
        <v>200</v>
      </c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05">
        <v>600</v>
      </c>
      <c r="U19" s="308">
        <f t="shared" si="0"/>
        <v>800</v>
      </c>
    </row>
    <row r="20" spans="1:21" s="312" customFormat="1" ht="18">
      <c r="A20" s="293" t="s">
        <v>391</v>
      </c>
      <c r="B20" s="309" t="s">
        <v>392</v>
      </c>
      <c r="C20" s="309">
        <v>750</v>
      </c>
      <c r="D20" s="310"/>
      <c r="E20" s="310">
        <v>680</v>
      </c>
      <c r="F20" s="310">
        <v>800</v>
      </c>
      <c r="G20" s="310">
        <v>250</v>
      </c>
      <c r="H20" s="310">
        <v>40</v>
      </c>
      <c r="I20" s="310"/>
      <c r="J20" s="310">
        <v>100</v>
      </c>
      <c r="K20" s="310">
        <v>170</v>
      </c>
      <c r="L20" s="310">
        <v>400</v>
      </c>
      <c r="M20" s="310">
        <v>2820</v>
      </c>
      <c r="N20" s="310"/>
      <c r="O20" s="310">
        <v>5</v>
      </c>
      <c r="P20" s="310">
        <v>1500</v>
      </c>
      <c r="Q20" s="310">
        <v>250</v>
      </c>
      <c r="R20" s="310">
        <v>394</v>
      </c>
      <c r="S20" s="310">
        <v>60</v>
      </c>
      <c r="T20" s="305">
        <v>6200</v>
      </c>
      <c r="U20" s="308">
        <f t="shared" si="0"/>
        <v>14419</v>
      </c>
    </row>
    <row r="21" spans="1:21" s="312" customFormat="1" ht="18">
      <c r="A21" s="336" t="s">
        <v>393</v>
      </c>
      <c r="B21" s="307" t="s">
        <v>394</v>
      </c>
      <c r="C21" s="308">
        <f>SUM(C14:C20)</f>
        <v>1030</v>
      </c>
      <c r="D21" s="308">
        <f aca="true" t="shared" si="3" ref="D21:T21">SUM(D14:D20)</f>
        <v>0</v>
      </c>
      <c r="E21" s="308">
        <f t="shared" si="3"/>
        <v>3830</v>
      </c>
      <c r="F21" s="308">
        <f t="shared" si="3"/>
        <v>1750</v>
      </c>
      <c r="G21" s="308">
        <f t="shared" si="3"/>
        <v>7200</v>
      </c>
      <c r="H21" s="308">
        <f t="shared" si="3"/>
        <v>180</v>
      </c>
      <c r="I21" s="308">
        <f t="shared" si="3"/>
        <v>90</v>
      </c>
      <c r="J21" s="308">
        <f t="shared" si="3"/>
        <v>100</v>
      </c>
      <c r="K21" s="308">
        <f t="shared" si="3"/>
        <v>190</v>
      </c>
      <c r="L21" s="308">
        <f t="shared" si="3"/>
        <v>2600</v>
      </c>
      <c r="M21" s="308">
        <f t="shared" si="3"/>
        <v>2820</v>
      </c>
      <c r="N21" s="308">
        <f t="shared" si="3"/>
        <v>3900</v>
      </c>
      <c r="O21" s="308">
        <f t="shared" si="3"/>
        <v>5</v>
      </c>
      <c r="P21" s="308">
        <f t="shared" si="3"/>
        <v>1700</v>
      </c>
      <c r="Q21" s="308">
        <f t="shared" si="3"/>
        <v>1270</v>
      </c>
      <c r="R21" s="308">
        <v>394</v>
      </c>
      <c r="S21" s="308">
        <f t="shared" si="3"/>
        <v>260</v>
      </c>
      <c r="T21" s="308">
        <f t="shared" si="3"/>
        <v>8835</v>
      </c>
      <c r="U21" s="308">
        <f t="shared" si="0"/>
        <v>36154</v>
      </c>
    </row>
    <row r="22" spans="1:21" s="312" customFormat="1" ht="18">
      <c r="A22" s="293" t="s">
        <v>395</v>
      </c>
      <c r="B22" s="309" t="s">
        <v>396</v>
      </c>
      <c r="C22" s="305">
        <v>50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05">
        <v>100</v>
      </c>
      <c r="U22" s="308">
        <f t="shared" si="0"/>
        <v>150</v>
      </c>
    </row>
    <row r="23" spans="1:21" s="312" customFormat="1" ht="18">
      <c r="A23" s="293" t="s">
        <v>397</v>
      </c>
      <c r="B23" s="309" t="s">
        <v>398</v>
      </c>
      <c r="C23" s="309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>
        <v>800</v>
      </c>
      <c r="Q23" s="306"/>
      <c r="R23" s="306"/>
      <c r="S23" s="306"/>
      <c r="T23" s="308"/>
      <c r="U23" s="308">
        <f t="shared" si="0"/>
        <v>800</v>
      </c>
    </row>
    <row r="24" spans="1:21" s="312" customFormat="1" ht="18">
      <c r="A24" s="336" t="s">
        <v>399</v>
      </c>
      <c r="B24" s="307" t="s">
        <v>400</v>
      </c>
      <c r="C24" s="308">
        <f>SUM(C22:C23)</f>
        <v>50</v>
      </c>
      <c r="D24" s="308">
        <f aca="true" t="shared" si="4" ref="D24:T24">SUM(D22:D23)</f>
        <v>0</v>
      </c>
      <c r="E24" s="308">
        <f t="shared" si="4"/>
        <v>0</v>
      </c>
      <c r="F24" s="308">
        <f t="shared" si="4"/>
        <v>0</v>
      </c>
      <c r="G24" s="308">
        <f t="shared" si="4"/>
        <v>0</v>
      </c>
      <c r="H24" s="308">
        <f t="shared" si="4"/>
        <v>0</v>
      </c>
      <c r="I24" s="308">
        <f t="shared" si="4"/>
        <v>0</v>
      </c>
      <c r="J24" s="308">
        <f t="shared" si="4"/>
        <v>0</v>
      </c>
      <c r="K24" s="308">
        <f t="shared" si="4"/>
        <v>0</v>
      </c>
      <c r="L24" s="308">
        <f t="shared" si="4"/>
        <v>0</v>
      </c>
      <c r="M24" s="308">
        <f t="shared" si="4"/>
        <v>0</v>
      </c>
      <c r="N24" s="308">
        <f t="shared" si="4"/>
        <v>0</v>
      </c>
      <c r="O24" s="308">
        <f t="shared" si="4"/>
        <v>0</v>
      </c>
      <c r="P24" s="308">
        <f t="shared" si="4"/>
        <v>800</v>
      </c>
      <c r="Q24" s="308">
        <f t="shared" si="4"/>
        <v>0</v>
      </c>
      <c r="R24" s="308">
        <v>0</v>
      </c>
      <c r="S24" s="308">
        <f t="shared" si="4"/>
        <v>0</v>
      </c>
      <c r="T24" s="308">
        <f t="shared" si="4"/>
        <v>100</v>
      </c>
      <c r="U24" s="308">
        <f t="shared" si="0"/>
        <v>950</v>
      </c>
    </row>
    <row r="25" spans="1:21" s="312" customFormat="1" ht="18">
      <c r="A25" s="293" t="s">
        <v>401</v>
      </c>
      <c r="B25" s="309" t="s">
        <v>402</v>
      </c>
      <c r="C25" s="305">
        <v>3400</v>
      </c>
      <c r="D25" s="305">
        <v>647</v>
      </c>
      <c r="E25" s="305">
        <v>1038</v>
      </c>
      <c r="F25" s="305">
        <v>620</v>
      </c>
      <c r="G25" s="305">
        <v>2160</v>
      </c>
      <c r="H25" s="305">
        <v>48</v>
      </c>
      <c r="I25" s="305">
        <v>110</v>
      </c>
      <c r="J25" s="305">
        <v>650</v>
      </c>
      <c r="K25" s="305">
        <v>50</v>
      </c>
      <c r="L25" s="305">
        <v>1514</v>
      </c>
      <c r="M25" s="305"/>
      <c r="N25" s="305">
        <v>1050</v>
      </c>
      <c r="O25" s="305">
        <v>41</v>
      </c>
      <c r="P25" s="305">
        <v>757</v>
      </c>
      <c r="Q25" s="305">
        <v>269</v>
      </c>
      <c r="R25" s="305">
        <v>106</v>
      </c>
      <c r="S25" s="305">
        <v>70</v>
      </c>
      <c r="T25" s="305">
        <v>4351</v>
      </c>
      <c r="U25" s="308">
        <f t="shared" si="0"/>
        <v>16881</v>
      </c>
    </row>
    <row r="26" spans="1:21" s="312" customFormat="1" ht="18">
      <c r="A26" s="293" t="s">
        <v>403</v>
      </c>
      <c r="B26" s="309" t="s">
        <v>404</v>
      </c>
      <c r="C26" s="305"/>
      <c r="D26" s="310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5">
        <v>3220</v>
      </c>
      <c r="U26" s="308">
        <f t="shared" si="0"/>
        <v>3220</v>
      </c>
    </row>
    <row r="27" spans="1:21" s="312" customFormat="1" ht="18">
      <c r="A27" s="293" t="s">
        <v>405</v>
      </c>
      <c r="B27" s="309" t="s">
        <v>406</v>
      </c>
      <c r="C27" s="305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5">
        <v>50</v>
      </c>
      <c r="U27" s="308">
        <f t="shared" si="0"/>
        <v>50</v>
      </c>
    </row>
    <row r="28" spans="1:21" s="312" customFormat="1" ht="18">
      <c r="A28" s="293" t="s">
        <v>407</v>
      </c>
      <c r="B28" s="309" t="s">
        <v>408</v>
      </c>
      <c r="C28" s="305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>
        <v>2000</v>
      </c>
      <c r="P28" s="309"/>
      <c r="Q28" s="309"/>
      <c r="R28" s="309"/>
      <c r="S28" s="309"/>
      <c r="T28" s="305">
        <v>700</v>
      </c>
      <c r="U28" s="308">
        <f t="shared" si="0"/>
        <v>2700</v>
      </c>
    </row>
    <row r="29" spans="1:21" s="312" customFormat="1" ht="18">
      <c r="A29" s="336" t="s">
        <v>409</v>
      </c>
      <c r="B29" s="307" t="s">
        <v>410</v>
      </c>
      <c r="C29" s="308">
        <f>SUM(C25:C28)</f>
        <v>3400</v>
      </c>
      <c r="D29" s="308">
        <f aca="true" t="shared" si="5" ref="D29:T29">SUM(D25:D28)</f>
        <v>647</v>
      </c>
      <c r="E29" s="308">
        <f t="shared" si="5"/>
        <v>1038</v>
      </c>
      <c r="F29" s="308">
        <f t="shared" si="5"/>
        <v>620</v>
      </c>
      <c r="G29" s="308">
        <f t="shared" si="5"/>
        <v>2160</v>
      </c>
      <c r="H29" s="308">
        <f t="shared" si="5"/>
        <v>48</v>
      </c>
      <c r="I29" s="308">
        <f t="shared" si="5"/>
        <v>110</v>
      </c>
      <c r="J29" s="308">
        <f t="shared" si="5"/>
        <v>650</v>
      </c>
      <c r="K29" s="308">
        <f t="shared" si="5"/>
        <v>50</v>
      </c>
      <c r="L29" s="308">
        <f t="shared" si="5"/>
        <v>1514</v>
      </c>
      <c r="M29" s="308">
        <f t="shared" si="5"/>
        <v>0</v>
      </c>
      <c r="N29" s="308">
        <f t="shared" si="5"/>
        <v>1050</v>
      </c>
      <c r="O29" s="308">
        <f t="shared" si="5"/>
        <v>2041</v>
      </c>
      <c r="P29" s="308">
        <f t="shared" si="5"/>
        <v>757</v>
      </c>
      <c r="Q29" s="308">
        <f t="shared" si="5"/>
        <v>269</v>
      </c>
      <c r="R29" s="308">
        <v>106</v>
      </c>
      <c r="S29" s="308">
        <f t="shared" si="5"/>
        <v>70</v>
      </c>
      <c r="T29" s="308">
        <f t="shared" si="5"/>
        <v>8321</v>
      </c>
      <c r="U29" s="308">
        <f t="shared" si="0"/>
        <v>22851</v>
      </c>
    </row>
    <row r="30" spans="1:21" ht="13.5" thickBot="1">
      <c r="A30" s="337" t="s">
        <v>411</v>
      </c>
      <c r="B30" s="307" t="s">
        <v>49</v>
      </c>
      <c r="C30" s="308">
        <f>(C10+C13+C21+C24+C29)</f>
        <v>17625</v>
      </c>
      <c r="D30" s="308">
        <f aca="true" t="shared" si="6" ref="D30:T30">(D10+D13+D21+D24+D29)</f>
        <v>3044</v>
      </c>
      <c r="E30" s="308">
        <f t="shared" si="6"/>
        <v>5488</v>
      </c>
      <c r="F30" s="308">
        <f t="shared" si="6"/>
        <v>2910</v>
      </c>
      <c r="G30" s="308">
        <f t="shared" si="6"/>
        <v>10160</v>
      </c>
      <c r="H30" s="308">
        <f t="shared" si="6"/>
        <v>228</v>
      </c>
      <c r="I30" s="308">
        <f t="shared" si="6"/>
        <v>516</v>
      </c>
      <c r="J30" s="308">
        <f t="shared" si="6"/>
        <v>3050</v>
      </c>
      <c r="K30" s="308">
        <f t="shared" si="6"/>
        <v>240</v>
      </c>
      <c r="L30" s="308">
        <f t="shared" si="6"/>
        <v>6914</v>
      </c>
      <c r="M30" s="308">
        <f t="shared" si="6"/>
        <v>2820</v>
      </c>
      <c r="N30" s="308">
        <f t="shared" si="6"/>
        <v>4950</v>
      </c>
      <c r="O30" s="308">
        <f t="shared" si="6"/>
        <v>2271</v>
      </c>
      <c r="P30" s="308">
        <f t="shared" si="6"/>
        <v>3557</v>
      </c>
      <c r="Q30" s="308">
        <f t="shared" si="6"/>
        <v>1619</v>
      </c>
      <c r="R30" s="308">
        <v>500</v>
      </c>
      <c r="S30" s="308">
        <f t="shared" si="6"/>
        <v>380</v>
      </c>
      <c r="T30" s="308">
        <f t="shared" si="6"/>
        <v>23991</v>
      </c>
      <c r="U30" s="308">
        <f>(U10+U13+U21+U24+U29)</f>
        <v>90263</v>
      </c>
    </row>
  </sheetData>
  <sheetProtection/>
  <mergeCells count="20">
    <mergeCell ref="A4:U4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T6:T7"/>
    <mergeCell ref="U6:U7"/>
    <mergeCell ref="L6:L7"/>
    <mergeCell ref="M6:M7"/>
    <mergeCell ref="N6:N7"/>
    <mergeCell ref="O6:O7"/>
    <mergeCell ref="P6:P7"/>
    <mergeCell ref="S6:S7"/>
    <mergeCell ref="Q6:Q7"/>
    <mergeCell ref="R6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Header>&amp;R3./c. sz. melléklet e 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5"/>
  <sheetViews>
    <sheetView zoomScalePageLayoutView="0" workbookViewId="0" topLeftCell="A1">
      <selection activeCell="J50" sqref="J49:K50"/>
    </sheetView>
  </sheetViews>
  <sheetFormatPr defaultColWidth="9.140625" defaultRowHeight="12.75"/>
  <cols>
    <col min="1" max="1" width="9.00390625" style="7" customWidth="1"/>
    <col min="2" max="2" width="49.421875" style="7" customWidth="1"/>
    <col min="3" max="3" width="13.421875" style="7" customWidth="1"/>
    <col min="4" max="4" width="9.57421875" style="7" bestFit="1" customWidth="1"/>
    <col min="5" max="5" width="13.00390625" style="7" customWidth="1"/>
    <col min="6" max="16384" width="9.140625" style="7" customWidth="1"/>
  </cols>
  <sheetData>
    <row r="1" spans="1:5" ht="15.75">
      <c r="A1" s="583" t="s">
        <v>117</v>
      </c>
      <c r="B1" s="583"/>
      <c r="C1" s="583"/>
      <c r="D1" s="583"/>
      <c r="E1" s="583"/>
    </row>
    <row r="2" spans="1:5" ht="16.5" thickBot="1">
      <c r="A2" s="583" t="s">
        <v>496</v>
      </c>
      <c r="B2" s="583"/>
      <c r="C2" s="583"/>
      <c r="D2" s="583"/>
      <c r="E2" s="583"/>
    </row>
    <row r="3" spans="1:5" ht="15" customHeight="1">
      <c r="A3" s="623" t="s">
        <v>114</v>
      </c>
      <c r="B3" s="624"/>
      <c r="C3" s="32" t="s">
        <v>567</v>
      </c>
      <c r="D3" s="557" t="s">
        <v>573</v>
      </c>
      <c r="E3" s="33" t="s">
        <v>574</v>
      </c>
    </row>
    <row r="4" spans="1:5" ht="12.75">
      <c r="A4" s="136" t="s">
        <v>212</v>
      </c>
      <c r="B4" s="134" t="s">
        <v>48</v>
      </c>
      <c r="C4" s="427">
        <v>43944</v>
      </c>
      <c r="D4" s="105">
        <v>44175</v>
      </c>
      <c r="E4" s="78">
        <f>('Személyi jutt'!G22)</f>
        <v>88927</v>
      </c>
    </row>
    <row r="5" spans="1:5" ht="12.75">
      <c r="A5" s="136" t="s">
        <v>211</v>
      </c>
      <c r="B5" s="134" t="s">
        <v>213</v>
      </c>
      <c r="C5" s="427">
        <v>9374</v>
      </c>
      <c r="D5" s="105">
        <v>9436</v>
      </c>
      <c r="E5" s="78">
        <f>('Személyi jutt'!G28)</f>
        <v>15743</v>
      </c>
    </row>
    <row r="6" spans="1:5" ht="12.75">
      <c r="A6" s="136" t="s">
        <v>214</v>
      </c>
      <c r="B6" s="134" t="s">
        <v>49</v>
      </c>
      <c r="C6" s="427">
        <v>84336</v>
      </c>
      <c r="D6" s="105">
        <v>84336</v>
      </c>
      <c r="E6" s="78">
        <f>('Dologi kiad'!G31)</f>
        <v>90263</v>
      </c>
    </row>
    <row r="7" spans="1:5" ht="12.75" customHeight="1">
      <c r="A7" s="136" t="s">
        <v>215</v>
      </c>
      <c r="B7" s="134" t="s">
        <v>216</v>
      </c>
      <c r="C7" s="427">
        <v>8100</v>
      </c>
      <c r="D7" s="105">
        <v>8100</v>
      </c>
      <c r="E7" s="78">
        <f>SUM(E8:E11)</f>
        <v>8100</v>
      </c>
    </row>
    <row r="8" spans="1:5" ht="12.75" customHeight="1">
      <c r="A8" s="136" t="s">
        <v>217</v>
      </c>
      <c r="B8" s="220" t="s">
        <v>218</v>
      </c>
      <c r="C8" s="319">
        <v>300</v>
      </c>
      <c r="D8" s="221">
        <v>300</v>
      </c>
      <c r="E8" s="348">
        <v>1200</v>
      </c>
    </row>
    <row r="9" spans="1:5" ht="12.75" customHeight="1">
      <c r="A9" s="136" t="s">
        <v>219</v>
      </c>
      <c r="B9" s="220" t="s">
        <v>220</v>
      </c>
      <c r="C9" s="319">
        <v>300</v>
      </c>
      <c r="D9" s="221">
        <v>300</v>
      </c>
      <c r="E9" s="348">
        <v>300</v>
      </c>
    </row>
    <row r="10" spans="1:5" ht="12.75" customHeight="1">
      <c r="A10" s="136" t="s">
        <v>221</v>
      </c>
      <c r="B10" s="220" t="s">
        <v>279</v>
      </c>
      <c r="C10" s="319">
        <v>2000</v>
      </c>
      <c r="D10" s="221">
        <v>2000</v>
      </c>
      <c r="E10" s="348">
        <v>2000</v>
      </c>
    </row>
    <row r="11" spans="1:5" ht="14.25" customHeight="1">
      <c r="A11" s="136" t="s">
        <v>223</v>
      </c>
      <c r="B11" s="220" t="s">
        <v>224</v>
      </c>
      <c r="C11" s="319">
        <v>5500</v>
      </c>
      <c r="D11" s="76">
        <v>5500</v>
      </c>
      <c r="E11" s="348">
        <v>4600</v>
      </c>
    </row>
    <row r="12" spans="1:5" ht="12.75">
      <c r="A12" s="136" t="s">
        <v>225</v>
      </c>
      <c r="B12" s="134" t="s">
        <v>226</v>
      </c>
      <c r="C12" s="427">
        <v>17596</v>
      </c>
      <c r="D12" s="105">
        <v>20169</v>
      </c>
      <c r="E12" s="78">
        <f>(E14+E17+E13)</f>
        <v>19455</v>
      </c>
    </row>
    <row r="13" spans="1:5" ht="12.75">
      <c r="A13" s="136" t="s">
        <v>551</v>
      </c>
      <c r="B13" s="134" t="s">
        <v>552</v>
      </c>
      <c r="C13" s="427">
        <v>0</v>
      </c>
      <c r="D13" s="105">
        <v>1882</v>
      </c>
      <c r="E13" s="78">
        <v>1882</v>
      </c>
    </row>
    <row r="14" spans="1:5" ht="12.75">
      <c r="A14" s="136" t="s">
        <v>234</v>
      </c>
      <c r="B14" s="134" t="s">
        <v>232</v>
      </c>
      <c r="C14" s="427">
        <v>3910</v>
      </c>
      <c r="D14" s="105">
        <v>3910</v>
      </c>
      <c r="E14" s="78">
        <f>SUM(E15:E16)</f>
        <v>3760</v>
      </c>
    </row>
    <row r="15" spans="1:5" ht="12.75">
      <c r="A15" s="551"/>
      <c r="B15" s="220" t="s">
        <v>299</v>
      </c>
      <c r="C15" s="319">
        <v>3400</v>
      </c>
      <c r="D15" s="221">
        <v>3400</v>
      </c>
      <c r="E15" s="348">
        <v>3400</v>
      </c>
    </row>
    <row r="16" spans="1:5" ht="12.75">
      <c r="A16" s="551"/>
      <c r="B16" s="220" t="s">
        <v>414</v>
      </c>
      <c r="C16" s="319">
        <v>510</v>
      </c>
      <c r="D16" s="221">
        <v>510</v>
      </c>
      <c r="E16" s="348">
        <v>360</v>
      </c>
    </row>
    <row r="17" spans="1:5" ht="12.75">
      <c r="A17" s="136" t="s">
        <v>521</v>
      </c>
      <c r="B17" s="134" t="s">
        <v>235</v>
      </c>
      <c r="C17" s="427">
        <v>13686</v>
      </c>
      <c r="D17" s="237">
        <v>14377</v>
      </c>
      <c r="E17" s="78">
        <v>13813</v>
      </c>
    </row>
    <row r="18" spans="1:5" ht="12.75">
      <c r="A18" s="136" t="s">
        <v>227</v>
      </c>
      <c r="B18" s="134" t="s">
        <v>51</v>
      </c>
      <c r="C18" s="427">
        <v>2400</v>
      </c>
      <c r="D18" s="105">
        <v>2400</v>
      </c>
      <c r="E18" s="78">
        <v>8495</v>
      </c>
    </row>
    <row r="19" spans="1:5" ht="12.75">
      <c r="A19" s="136" t="s">
        <v>228</v>
      </c>
      <c r="B19" s="134" t="s">
        <v>50</v>
      </c>
      <c r="C19" s="427">
        <v>19767</v>
      </c>
      <c r="D19" s="105">
        <v>19767</v>
      </c>
      <c r="E19" s="78">
        <v>21588</v>
      </c>
    </row>
    <row r="20" spans="1:5" ht="13.5" customHeight="1">
      <c r="A20" s="136" t="s">
        <v>229</v>
      </c>
      <c r="B20" s="134" t="s">
        <v>230</v>
      </c>
      <c r="C20" s="427">
        <v>2000</v>
      </c>
      <c r="D20" s="105">
        <v>2000</v>
      </c>
      <c r="E20" s="78">
        <v>2400</v>
      </c>
    </row>
    <row r="21" spans="1:5" ht="12.75">
      <c r="A21" s="136" t="s">
        <v>231</v>
      </c>
      <c r="B21" s="220" t="s">
        <v>233</v>
      </c>
      <c r="C21" s="319">
        <v>2000</v>
      </c>
      <c r="D21" s="39">
        <v>2000</v>
      </c>
      <c r="E21" s="40">
        <v>2400</v>
      </c>
    </row>
    <row r="22" spans="1:5" s="3" customFormat="1" ht="15.75">
      <c r="A22" s="378" t="s">
        <v>512</v>
      </c>
      <c r="B22" s="382" t="s">
        <v>511</v>
      </c>
      <c r="C22" s="428">
        <v>187517</v>
      </c>
      <c r="D22" s="383">
        <v>190383</v>
      </c>
      <c r="E22" s="380">
        <f>(E4+E5+E6+E7+E12+E18+E19+E20)</f>
        <v>254971</v>
      </c>
    </row>
    <row r="23" spans="1:5" ht="12.75">
      <c r="A23" s="136" t="s">
        <v>236</v>
      </c>
      <c r="B23" s="134" t="s">
        <v>237</v>
      </c>
      <c r="C23" s="427">
        <v>113942</v>
      </c>
      <c r="D23" s="105">
        <v>113982</v>
      </c>
      <c r="E23" s="78">
        <f>SUM(E24:E25)</f>
        <v>118389</v>
      </c>
    </row>
    <row r="24" spans="1:5" ht="12.75">
      <c r="A24" s="552" t="s">
        <v>509</v>
      </c>
      <c r="B24" s="220" t="s">
        <v>510</v>
      </c>
      <c r="C24" s="319">
        <v>5440</v>
      </c>
      <c r="D24" s="221">
        <v>5440</v>
      </c>
      <c r="E24" s="348">
        <v>5440</v>
      </c>
    </row>
    <row r="25" spans="1:5" ht="13.5" thickBot="1">
      <c r="A25" s="25" t="s">
        <v>563</v>
      </c>
      <c r="B25" s="553" t="s">
        <v>460</v>
      </c>
      <c r="C25" s="554">
        <v>108502</v>
      </c>
      <c r="D25" s="555">
        <v>108542</v>
      </c>
      <c r="E25" s="556">
        <v>112949</v>
      </c>
    </row>
    <row r="26" spans="1:5" ht="14.25" customHeight="1" thickBot="1">
      <c r="A26" s="27" t="s">
        <v>513</v>
      </c>
      <c r="B26" s="135" t="s">
        <v>52</v>
      </c>
      <c r="C26" s="11">
        <v>301459</v>
      </c>
      <c r="D26" s="550">
        <v>304365</v>
      </c>
      <c r="E26" s="12">
        <f>SUM(E22:E23)</f>
        <v>373360</v>
      </c>
    </row>
    <row r="27" spans="2:5" ht="12.75">
      <c r="B27" s="1"/>
      <c r="C27" s="1"/>
      <c r="E27" s="2"/>
    </row>
    <row r="28" spans="2:5" ht="13.5" thickBot="1">
      <c r="B28" s="1"/>
      <c r="C28" s="1"/>
      <c r="E28" s="2"/>
    </row>
    <row r="29" spans="1:5" ht="16.5" customHeight="1">
      <c r="A29" s="623" t="s">
        <v>115</v>
      </c>
      <c r="B29" s="624"/>
      <c r="C29" s="31" t="s">
        <v>567</v>
      </c>
      <c r="D29" s="32" t="s">
        <v>573</v>
      </c>
      <c r="E29" s="33" t="s">
        <v>574</v>
      </c>
    </row>
    <row r="30" spans="1:5" ht="12.75">
      <c r="A30" s="136" t="s">
        <v>212</v>
      </c>
      <c r="B30" s="134" t="s">
        <v>48</v>
      </c>
      <c r="C30" s="427">
        <v>28230</v>
      </c>
      <c r="D30" s="105">
        <v>28230</v>
      </c>
      <c r="E30" s="78">
        <f>('Személyi jutt'!D22)</f>
        <v>28609</v>
      </c>
    </row>
    <row r="31" spans="1:5" ht="12.75">
      <c r="A31" s="136" t="s">
        <v>211</v>
      </c>
      <c r="B31" s="134" t="s">
        <v>213</v>
      </c>
      <c r="C31" s="427">
        <v>7799</v>
      </c>
      <c r="D31" s="105">
        <v>7799</v>
      </c>
      <c r="E31" s="78">
        <f>('Személyi jutt'!D28)</f>
        <v>7906</v>
      </c>
    </row>
    <row r="32" spans="1:5" ht="12.75">
      <c r="A32" s="136" t="s">
        <v>214</v>
      </c>
      <c r="B32" s="134" t="s">
        <v>49</v>
      </c>
      <c r="C32" s="427">
        <v>3393</v>
      </c>
      <c r="D32" s="105">
        <v>3393</v>
      </c>
      <c r="E32" s="78">
        <f>('Dologi kiad'!D31)</f>
        <v>3613</v>
      </c>
    </row>
    <row r="33" spans="1:5" ht="13.5" customHeight="1">
      <c r="A33" s="136" t="s">
        <v>215</v>
      </c>
      <c r="B33" s="134" t="s">
        <v>216</v>
      </c>
      <c r="C33" s="427"/>
      <c r="D33" s="105"/>
      <c r="E33" s="78"/>
    </row>
    <row r="34" spans="1:5" ht="12.75">
      <c r="A34" s="136" t="s">
        <v>225</v>
      </c>
      <c r="B34" s="134" t="s">
        <v>226</v>
      </c>
      <c r="C34" s="427"/>
      <c r="D34" s="105"/>
      <c r="E34" s="78"/>
    </row>
    <row r="35" spans="1:5" ht="12.75">
      <c r="A35" s="136" t="s">
        <v>227</v>
      </c>
      <c r="B35" s="134" t="s">
        <v>51</v>
      </c>
      <c r="C35" s="427"/>
      <c r="D35" s="105"/>
      <c r="E35" s="78"/>
    </row>
    <row r="36" spans="1:5" ht="12.75">
      <c r="A36" s="136" t="s">
        <v>228</v>
      </c>
      <c r="B36" s="134" t="s">
        <v>50</v>
      </c>
      <c r="C36" s="427"/>
      <c r="D36" s="105"/>
      <c r="E36" s="78"/>
    </row>
    <row r="37" spans="1:5" ht="12.75">
      <c r="A37" s="136" t="s">
        <v>229</v>
      </c>
      <c r="B37" s="134" t="s">
        <v>230</v>
      </c>
      <c r="C37" s="427"/>
      <c r="D37" s="105"/>
      <c r="E37" s="78"/>
    </row>
    <row r="38" spans="1:5" ht="13.5" thickBot="1">
      <c r="A38" s="136" t="s">
        <v>236</v>
      </c>
      <c r="B38" s="134" t="s">
        <v>237</v>
      </c>
      <c r="C38" s="427"/>
      <c r="D38" s="105"/>
      <c r="E38" s="78"/>
    </row>
    <row r="39" spans="1:5" ht="13.5" thickBot="1">
      <c r="A39" s="137"/>
      <c r="B39" s="135" t="s">
        <v>52</v>
      </c>
      <c r="C39" s="11">
        <v>39422</v>
      </c>
      <c r="D39" s="550">
        <v>39422</v>
      </c>
      <c r="E39" s="12">
        <f>SUM(E30:E38)</f>
        <v>40128</v>
      </c>
    </row>
    <row r="41" ht="13.5" thickBot="1"/>
    <row r="42" spans="1:5" ht="12.75">
      <c r="A42" s="623" t="s">
        <v>116</v>
      </c>
      <c r="B42" s="624"/>
      <c r="C42" s="31" t="s">
        <v>567</v>
      </c>
      <c r="D42" s="32" t="s">
        <v>573</v>
      </c>
      <c r="E42" s="33" t="s">
        <v>574</v>
      </c>
    </row>
    <row r="43" spans="1:5" ht="12.75">
      <c r="A43" s="136" t="s">
        <v>212</v>
      </c>
      <c r="B43" s="134" t="s">
        <v>48</v>
      </c>
      <c r="C43" s="427">
        <v>10424</v>
      </c>
      <c r="D43" s="105">
        <v>10678</v>
      </c>
      <c r="E43" s="78">
        <f>('Személyi jutt'!E22)</f>
        <v>12098</v>
      </c>
    </row>
    <row r="44" spans="1:5" ht="12.75">
      <c r="A44" s="136" t="s">
        <v>211</v>
      </c>
      <c r="B44" s="134" t="s">
        <v>213</v>
      </c>
      <c r="C44" s="427">
        <v>2820</v>
      </c>
      <c r="D44" s="105">
        <v>2888</v>
      </c>
      <c r="E44" s="78">
        <f>('Személyi jutt'!E28)</f>
        <v>3284</v>
      </c>
    </row>
    <row r="45" spans="1:5" ht="12.75">
      <c r="A45" s="136" t="s">
        <v>214</v>
      </c>
      <c r="B45" s="134" t="s">
        <v>49</v>
      </c>
      <c r="C45" s="427">
        <v>2525</v>
      </c>
      <c r="D45" s="105">
        <v>2665</v>
      </c>
      <c r="E45" s="78">
        <f>('Dologi kiad'!F31)</f>
        <v>2664</v>
      </c>
    </row>
    <row r="46" spans="1:5" ht="12.75">
      <c r="A46" s="136" t="s">
        <v>215</v>
      </c>
      <c r="B46" s="134" t="s">
        <v>216</v>
      </c>
      <c r="C46" s="427"/>
      <c r="D46" s="105"/>
      <c r="E46" s="78"/>
    </row>
    <row r="47" spans="1:5" ht="12.75">
      <c r="A47" s="136" t="s">
        <v>225</v>
      </c>
      <c r="B47" s="134" t="s">
        <v>226</v>
      </c>
      <c r="C47" s="427"/>
      <c r="D47" s="105"/>
      <c r="E47" s="78"/>
    </row>
    <row r="48" spans="1:5" ht="12.75">
      <c r="A48" s="136" t="s">
        <v>227</v>
      </c>
      <c r="B48" s="134" t="s">
        <v>51</v>
      </c>
      <c r="C48" s="427"/>
      <c r="D48" s="105"/>
      <c r="E48" s="78"/>
    </row>
    <row r="49" spans="1:5" ht="12.75">
      <c r="A49" s="136" t="s">
        <v>228</v>
      </c>
      <c r="B49" s="134" t="s">
        <v>50</v>
      </c>
      <c r="C49" s="427"/>
      <c r="D49" s="105"/>
      <c r="E49" s="78"/>
    </row>
    <row r="50" spans="1:5" ht="12.75">
      <c r="A50" s="136" t="s">
        <v>229</v>
      </c>
      <c r="B50" s="134" t="s">
        <v>230</v>
      </c>
      <c r="C50" s="427"/>
      <c r="D50" s="105"/>
      <c r="E50" s="78"/>
    </row>
    <row r="51" spans="1:5" ht="13.5" thickBot="1">
      <c r="A51" s="136" t="s">
        <v>236</v>
      </c>
      <c r="B51" s="134" t="s">
        <v>237</v>
      </c>
      <c r="C51" s="427"/>
      <c r="D51" s="105"/>
      <c r="E51" s="78"/>
    </row>
    <row r="52" spans="1:5" ht="13.5" thickBot="1">
      <c r="A52" s="137"/>
      <c r="B52" s="135" t="s">
        <v>52</v>
      </c>
      <c r="C52" s="11">
        <v>15769</v>
      </c>
      <c r="D52" s="550">
        <v>16231</v>
      </c>
      <c r="E52" s="12">
        <f>SUM(E43:E51)</f>
        <v>18046</v>
      </c>
    </row>
    <row r="54" ht="13.5" thickBot="1"/>
    <row r="55" spans="1:5" ht="12.75">
      <c r="A55" s="623" t="s">
        <v>278</v>
      </c>
      <c r="B55" s="624"/>
      <c r="C55" s="31" t="s">
        <v>567</v>
      </c>
      <c r="D55" s="32" t="s">
        <v>573</v>
      </c>
      <c r="E55" s="33" t="s">
        <v>574</v>
      </c>
    </row>
    <row r="56" spans="1:6" ht="12.75">
      <c r="A56" s="136" t="s">
        <v>212</v>
      </c>
      <c r="B56" s="134" t="s">
        <v>48</v>
      </c>
      <c r="C56" s="427">
        <v>38778</v>
      </c>
      <c r="D56" s="105">
        <v>38790</v>
      </c>
      <c r="E56" s="78">
        <f>('Személyi jutt'!F22)</f>
        <v>40436</v>
      </c>
      <c r="F56" s="7" t="s">
        <v>553</v>
      </c>
    </row>
    <row r="57" spans="1:5" ht="12.75">
      <c r="A57" s="136" t="s">
        <v>211</v>
      </c>
      <c r="B57" s="134" t="s">
        <v>213</v>
      </c>
      <c r="C57" s="427">
        <v>10416</v>
      </c>
      <c r="D57" s="105">
        <v>10419</v>
      </c>
      <c r="E57" s="78">
        <f>('Személyi jutt'!F28)</f>
        <v>10816</v>
      </c>
    </row>
    <row r="58" spans="1:5" ht="12.75">
      <c r="A58" s="136" t="s">
        <v>214</v>
      </c>
      <c r="B58" s="134" t="s">
        <v>49</v>
      </c>
      <c r="C58" s="427">
        <v>4347</v>
      </c>
      <c r="D58" s="105">
        <v>4347</v>
      </c>
      <c r="E58" s="78">
        <f>('Dologi kiad'!E31)</f>
        <v>4347</v>
      </c>
    </row>
    <row r="59" spans="1:5" ht="12.75">
      <c r="A59" s="136" t="s">
        <v>215</v>
      </c>
      <c r="B59" s="134" t="s">
        <v>216</v>
      </c>
      <c r="C59" s="427"/>
      <c r="D59" s="105"/>
      <c r="E59" s="400"/>
    </row>
    <row r="60" spans="1:5" ht="12.75">
      <c r="A60" s="136" t="s">
        <v>225</v>
      </c>
      <c r="B60" s="134" t="s">
        <v>226</v>
      </c>
      <c r="C60" s="427"/>
      <c r="D60" s="105"/>
      <c r="E60" s="400"/>
    </row>
    <row r="61" spans="1:5" ht="12.75">
      <c r="A61" s="136" t="s">
        <v>227</v>
      </c>
      <c r="B61" s="134" t="s">
        <v>51</v>
      </c>
      <c r="C61" s="427"/>
      <c r="D61" s="105"/>
      <c r="E61" s="400"/>
    </row>
    <row r="62" spans="1:5" ht="12.75">
      <c r="A62" s="136" t="s">
        <v>228</v>
      </c>
      <c r="B62" s="134" t="s">
        <v>50</v>
      </c>
      <c r="C62" s="427"/>
      <c r="D62" s="105"/>
      <c r="E62" s="400"/>
    </row>
    <row r="63" spans="1:5" ht="12.75">
      <c r="A63" s="136" t="s">
        <v>229</v>
      </c>
      <c r="B63" s="134" t="s">
        <v>230</v>
      </c>
      <c r="C63" s="427"/>
      <c r="D63" s="105"/>
      <c r="E63" s="400"/>
    </row>
    <row r="64" spans="1:5" ht="13.5" thickBot="1">
      <c r="A64" s="136" t="s">
        <v>236</v>
      </c>
      <c r="B64" s="134" t="s">
        <v>237</v>
      </c>
      <c r="C64" s="427"/>
      <c r="D64" s="105"/>
      <c r="E64" s="400"/>
    </row>
    <row r="65" spans="1:5" ht="13.5" thickBot="1">
      <c r="A65" s="137"/>
      <c r="B65" s="135" t="s">
        <v>52</v>
      </c>
      <c r="C65" s="11">
        <v>53541</v>
      </c>
      <c r="D65" s="550">
        <v>53556</v>
      </c>
      <c r="E65" s="12">
        <f>SUM(E56:E64)</f>
        <v>55599</v>
      </c>
    </row>
  </sheetData>
  <sheetProtection/>
  <mergeCells count="6">
    <mergeCell ref="A1:E1"/>
    <mergeCell ref="A2:E2"/>
    <mergeCell ref="A3:B3"/>
    <mergeCell ref="A29:B29"/>
    <mergeCell ref="A42:B42"/>
    <mergeCell ref="A55:B5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&amp;R4.sz. melléklet
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4"/>
  <sheetViews>
    <sheetView zoomScalePageLayoutView="90" workbookViewId="0" topLeftCell="A16">
      <selection activeCell="F39" sqref="F39"/>
    </sheetView>
  </sheetViews>
  <sheetFormatPr defaultColWidth="9.140625" defaultRowHeight="12.75"/>
  <cols>
    <col min="1" max="1" width="6.28125" style="7" customWidth="1"/>
    <col min="2" max="2" width="29.140625" style="7" customWidth="1"/>
    <col min="3" max="3" width="6.140625" style="7" customWidth="1"/>
    <col min="4" max="8" width="17.00390625" style="7" customWidth="1"/>
    <col min="9" max="16384" width="9.140625" style="7" customWidth="1"/>
  </cols>
  <sheetData>
    <row r="1" spans="1:8" ht="15.75">
      <c r="A1" s="639" t="s">
        <v>524</v>
      </c>
      <c r="B1" s="640"/>
      <c r="C1" s="640"/>
      <c r="D1" s="640"/>
      <c r="E1" s="640"/>
      <c r="F1" s="640"/>
      <c r="G1" s="640"/>
      <c r="H1" s="640"/>
    </row>
    <row r="2" spans="1:8" ht="16.5" thickBot="1">
      <c r="A2" s="639" t="s">
        <v>132</v>
      </c>
      <c r="B2" s="640"/>
      <c r="C2" s="640"/>
      <c r="D2" s="640"/>
      <c r="E2" s="640"/>
      <c r="F2" s="640"/>
      <c r="G2" s="640"/>
      <c r="H2" s="640"/>
    </row>
    <row r="3" spans="1:8" ht="37.5" customHeight="1" thickBot="1" thickTop="1">
      <c r="A3" s="630" t="s">
        <v>133</v>
      </c>
      <c r="B3" s="152"/>
      <c r="C3" s="630" t="s">
        <v>134</v>
      </c>
      <c r="D3" s="178" t="s">
        <v>48</v>
      </c>
      <c r="E3" s="178" t="s">
        <v>135</v>
      </c>
      <c r="F3" s="178" t="s">
        <v>49</v>
      </c>
      <c r="G3" s="154" t="s">
        <v>508</v>
      </c>
      <c r="H3" s="178" t="s">
        <v>136</v>
      </c>
    </row>
    <row r="4" spans="1:8" ht="11.25" customHeight="1" thickBot="1">
      <c r="A4" s="631"/>
      <c r="B4" s="153" t="s">
        <v>79</v>
      </c>
      <c r="C4" s="631"/>
      <c r="D4" s="632" t="s">
        <v>137</v>
      </c>
      <c r="E4" s="633"/>
      <c r="F4" s="633"/>
      <c r="G4" s="633"/>
      <c r="H4" s="634"/>
    </row>
    <row r="5" spans="1:8" ht="13.5" thickBot="1">
      <c r="A5" s="156"/>
      <c r="B5" s="625" t="s">
        <v>164</v>
      </c>
      <c r="C5" s="626"/>
      <c r="D5" s="627"/>
      <c r="E5" s="157"/>
      <c r="F5" s="157"/>
      <c r="G5" s="157"/>
      <c r="H5" s="157"/>
    </row>
    <row r="6" spans="1:8" ht="18" customHeight="1" thickBot="1">
      <c r="A6" s="156"/>
      <c r="B6" s="628" t="s">
        <v>138</v>
      </c>
      <c r="C6" s="629"/>
      <c r="D6" s="157"/>
      <c r="E6" s="157"/>
      <c r="F6" s="157"/>
      <c r="G6" s="157"/>
      <c r="H6" s="157"/>
    </row>
    <row r="7" spans="1:8" ht="18" customHeight="1" thickBot="1">
      <c r="A7" s="156" t="s">
        <v>11</v>
      </c>
      <c r="B7" s="158" t="s">
        <v>165</v>
      </c>
      <c r="C7" s="159"/>
      <c r="D7" s="157">
        <v>9922</v>
      </c>
      <c r="E7" s="157">
        <v>2678</v>
      </c>
      <c r="F7" s="157">
        <v>0</v>
      </c>
      <c r="G7" s="157"/>
      <c r="H7" s="157">
        <f>SUM(D7:G7)</f>
        <v>12600</v>
      </c>
    </row>
    <row r="8" spans="1:10" ht="18" customHeight="1" thickBot="1">
      <c r="A8" s="156" t="s">
        <v>12</v>
      </c>
      <c r="B8" s="158" t="s">
        <v>287</v>
      </c>
      <c r="C8" s="159"/>
      <c r="D8" s="157">
        <v>8686</v>
      </c>
      <c r="E8" s="157">
        <v>2345</v>
      </c>
      <c r="F8" s="157">
        <v>23991</v>
      </c>
      <c r="G8" s="157"/>
      <c r="H8" s="157">
        <f>SUM(D8:G8)</f>
        <v>35022</v>
      </c>
      <c r="J8" s="180"/>
    </row>
    <row r="9" spans="1:10" ht="18" customHeight="1" thickBot="1">
      <c r="A9" s="156" t="s">
        <v>13</v>
      </c>
      <c r="B9" s="158" t="s">
        <v>139</v>
      </c>
      <c r="C9" s="159"/>
      <c r="D9" s="157">
        <v>6434</v>
      </c>
      <c r="E9" s="157">
        <v>1737</v>
      </c>
      <c r="F9" s="157">
        <v>17625</v>
      </c>
      <c r="G9" s="157"/>
      <c r="H9" s="157">
        <f aca="true" t="shared" si="0" ref="H9:H18">SUM(D9:G9)</f>
        <v>25796</v>
      </c>
      <c r="J9" s="180"/>
    </row>
    <row r="10" spans="1:10" ht="18" customHeight="1" thickBot="1">
      <c r="A10" s="156" t="s">
        <v>14</v>
      </c>
      <c r="B10" s="158" t="s">
        <v>454</v>
      </c>
      <c r="C10" s="159"/>
      <c r="D10" s="157"/>
      <c r="E10" s="157"/>
      <c r="F10" s="157">
        <v>5488</v>
      </c>
      <c r="G10" s="157"/>
      <c r="H10" s="157">
        <f t="shared" si="0"/>
        <v>5488</v>
      </c>
      <c r="J10" s="180"/>
    </row>
    <row r="11" spans="1:10" ht="18" customHeight="1" thickBot="1">
      <c r="A11" s="156" t="s">
        <v>457</v>
      </c>
      <c r="B11" s="158" t="s">
        <v>576</v>
      </c>
      <c r="C11" s="159"/>
      <c r="D11" s="157">
        <v>1380</v>
      </c>
      <c r="E11" s="157">
        <v>373</v>
      </c>
      <c r="F11" s="157">
        <v>2271</v>
      </c>
      <c r="G11" s="157"/>
      <c r="H11" s="157"/>
      <c r="J11" s="180"/>
    </row>
    <row r="12" spans="1:8" ht="18" customHeight="1" thickBot="1">
      <c r="A12" s="156" t="s">
        <v>16</v>
      </c>
      <c r="B12" s="158" t="s">
        <v>455</v>
      </c>
      <c r="C12" s="159"/>
      <c r="D12" s="157"/>
      <c r="E12" s="157"/>
      <c r="F12" s="157">
        <v>10160</v>
      </c>
      <c r="G12" s="157"/>
      <c r="H12" s="157">
        <f t="shared" si="0"/>
        <v>10160</v>
      </c>
    </row>
    <row r="13" spans="1:8" ht="18" customHeight="1" thickBot="1">
      <c r="A13" s="156" t="s">
        <v>17</v>
      </c>
      <c r="B13" s="158" t="s">
        <v>140</v>
      </c>
      <c r="C13" s="159"/>
      <c r="D13" s="157"/>
      <c r="E13" s="157"/>
      <c r="F13" s="157">
        <v>6914</v>
      </c>
      <c r="G13" s="157"/>
      <c r="H13" s="157">
        <f t="shared" si="0"/>
        <v>6914</v>
      </c>
    </row>
    <row r="14" spans="1:8" ht="18" customHeight="1" thickBot="1">
      <c r="A14" s="156" t="s">
        <v>18</v>
      </c>
      <c r="B14" s="158" t="s">
        <v>166</v>
      </c>
      <c r="C14" s="159"/>
      <c r="D14" s="157"/>
      <c r="E14" s="157"/>
      <c r="F14" s="157">
        <v>4950</v>
      </c>
      <c r="G14" s="157"/>
      <c r="H14" s="157">
        <f t="shared" si="0"/>
        <v>4950</v>
      </c>
    </row>
    <row r="15" spans="1:8" ht="18" customHeight="1" thickBot="1">
      <c r="A15" s="156" t="s">
        <v>19</v>
      </c>
      <c r="B15" s="158" t="s">
        <v>145</v>
      </c>
      <c r="C15" s="159"/>
      <c r="D15" s="157">
        <v>3305</v>
      </c>
      <c r="E15" s="157">
        <v>892</v>
      </c>
      <c r="F15" s="157">
        <v>2910</v>
      </c>
      <c r="G15" s="157"/>
      <c r="H15" s="157">
        <f t="shared" si="0"/>
        <v>7107</v>
      </c>
    </row>
    <row r="16" spans="1:8" ht="18" customHeight="1" thickBot="1">
      <c r="A16" s="156" t="s">
        <v>20</v>
      </c>
      <c r="B16" s="158" t="s">
        <v>286</v>
      </c>
      <c r="C16" s="159"/>
      <c r="D16" s="157"/>
      <c r="E16" s="157"/>
      <c r="F16" s="157"/>
      <c r="G16" s="157"/>
      <c r="H16" s="157"/>
    </row>
    <row r="17" spans="1:8" ht="18" customHeight="1" thickBot="1">
      <c r="A17" s="156" t="s">
        <v>21</v>
      </c>
      <c r="B17" s="158" t="s">
        <v>146</v>
      </c>
      <c r="C17" s="159"/>
      <c r="D17" s="157"/>
      <c r="E17" s="157"/>
      <c r="F17" s="157">
        <v>240</v>
      </c>
      <c r="G17" s="157"/>
      <c r="H17" s="157">
        <f t="shared" si="0"/>
        <v>240</v>
      </c>
    </row>
    <row r="18" spans="1:8" ht="18" customHeight="1" thickBot="1">
      <c r="A18" s="156" t="s">
        <v>22</v>
      </c>
      <c r="B18" s="158" t="s">
        <v>162</v>
      </c>
      <c r="C18" s="159"/>
      <c r="D18" s="157"/>
      <c r="E18" s="157"/>
      <c r="F18" s="157"/>
      <c r="G18" s="157">
        <v>8100</v>
      </c>
      <c r="H18" s="157">
        <f t="shared" si="0"/>
        <v>8100</v>
      </c>
    </row>
    <row r="19" spans="1:8" ht="18" customHeight="1" thickBot="1">
      <c r="A19" s="156" t="s">
        <v>23</v>
      </c>
      <c r="B19" s="158" t="s">
        <v>506</v>
      </c>
      <c r="C19" s="159"/>
      <c r="D19" s="157"/>
      <c r="E19" s="157"/>
      <c r="F19" s="157">
        <v>228</v>
      </c>
      <c r="G19" s="157"/>
      <c r="H19" s="157"/>
    </row>
    <row r="20" spans="1:8" ht="18" customHeight="1" thickBot="1">
      <c r="A20" s="156" t="s">
        <v>293</v>
      </c>
      <c r="B20" s="158" t="s">
        <v>294</v>
      </c>
      <c r="C20" s="159"/>
      <c r="D20" s="157"/>
      <c r="E20" s="157"/>
      <c r="F20" s="157"/>
      <c r="G20" s="157">
        <v>1882</v>
      </c>
      <c r="H20" s="157">
        <f>SUM(D20:G20)</f>
        <v>1882</v>
      </c>
    </row>
    <row r="21" spans="1:8" ht="15.75" customHeight="1" thickBot="1">
      <c r="A21" s="160" t="s">
        <v>38</v>
      </c>
      <c r="B21" s="161" t="s">
        <v>147</v>
      </c>
      <c r="C21" s="164">
        <f>SUM(C7:C18)</f>
        <v>0</v>
      </c>
      <c r="D21" s="164">
        <f>SUM(D7:D18)</f>
        <v>29727</v>
      </c>
      <c r="E21" s="164">
        <f>SUM(E7:E18)</f>
        <v>8025</v>
      </c>
      <c r="F21" s="164">
        <f>SUM(F7:F20)</f>
        <v>74777</v>
      </c>
      <c r="G21" s="164">
        <f>SUM(G7:G20)</f>
        <v>9982</v>
      </c>
      <c r="H21" s="164">
        <f>SUM(H7:H20)</f>
        <v>118259</v>
      </c>
    </row>
    <row r="22" spans="1:8" ht="18" customHeight="1" thickBot="1">
      <c r="A22" s="156" t="s">
        <v>11</v>
      </c>
      <c r="B22" s="158" t="s">
        <v>459</v>
      </c>
      <c r="C22" s="164"/>
      <c r="D22" s="164"/>
      <c r="E22" s="164"/>
      <c r="F22" s="164"/>
      <c r="G22" s="164">
        <v>3760</v>
      </c>
      <c r="H22" s="157">
        <f>SUM(D22:G22)</f>
        <v>3760</v>
      </c>
    </row>
    <row r="23" spans="1:8" ht="18" customHeight="1" thickBot="1">
      <c r="A23" s="156" t="s">
        <v>12</v>
      </c>
      <c r="B23" s="158" t="s">
        <v>162</v>
      </c>
      <c r="C23" s="164"/>
      <c r="D23" s="164"/>
      <c r="E23" s="164"/>
      <c r="F23" s="164"/>
      <c r="G23" s="164"/>
      <c r="H23" s="157">
        <f>SUM(D23:G23)</f>
        <v>0</v>
      </c>
    </row>
    <row r="24" spans="1:8" ht="18" customHeight="1" thickBot="1">
      <c r="A24" s="156" t="s">
        <v>13</v>
      </c>
      <c r="B24" s="158" t="s">
        <v>288</v>
      </c>
      <c r="C24" s="159"/>
      <c r="D24" s="157"/>
      <c r="E24" s="157"/>
      <c r="F24" s="157">
        <v>1619</v>
      </c>
      <c r="G24" s="157"/>
      <c r="H24" s="157">
        <f>SUM(D24:G24)</f>
        <v>1619</v>
      </c>
    </row>
    <row r="25" spans="1:8" ht="18" customHeight="1" thickBot="1">
      <c r="A25" s="156" t="s">
        <v>14</v>
      </c>
      <c r="B25" s="158" t="s">
        <v>163</v>
      </c>
      <c r="C25" s="159"/>
      <c r="D25" s="157">
        <v>1398</v>
      </c>
      <c r="E25" s="157">
        <v>377</v>
      </c>
      <c r="F25" s="157">
        <v>516</v>
      </c>
      <c r="G25" s="157"/>
      <c r="H25" s="157">
        <f>SUM(D25:G25)</f>
        <v>2291</v>
      </c>
    </row>
    <row r="26" spans="1:8" ht="18" customHeight="1" thickBot="1">
      <c r="A26" s="156" t="s">
        <v>15</v>
      </c>
      <c r="B26" s="158" t="s">
        <v>167</v>
      </c>
      <c r="C26" s="159"/>
      <c r="D26" s="157"/>
      <c r="E26" s="157"/>
      <c r="F26" s="157"/>
      <c r="G26" s="157"/>
      <c r="H26" s="157">
        <f>SUM(D26:G26)</f>
        <v>0</v>
      </c>
    </row>
    <row r="27" spans="1:8" ht="18" customHeight="1" thickBot="1">
      <c r="A27" s="156" t="s">
        <v>16</v>
      </c>
      <c r="B27" s="158" t="s">
        <v>289</v>
      </c>
      <c r="C27" s="159"/>
      <c r="D27" s="157"/>
      <c r="E27" s="157"/>
      <c r="F27" s="157">
        <v>2820</v>
      </c>
      <c r="G27" s="157"/>
      <c r="H27" s="157"/>
    </row>
    <row r="28" spans="1:8" ht="18" customHeight="1" thickBot="1">
      <c r="A28" s="156" t="s">
        <v>17</v>
      </c>
      <c r="B28" s="158" t="s">
        <v>144</v>
      </c>
      <c r="C28" s="159"/>
      <c r="D28" s="157">
        <v>57802</v>
      </c>
      <c r="E28" s="157">
        <v>7341</v>
      </c>
      <c r="F28" s="157">
        <v>3044</v>
      </c>
      <c r="G28" s="157"/>
      <c r="H28" s="157"/>
    </row>
    <row r="29" spans="1:8" ht="18" customHeight="1" thickBot="1">
      <c r="A29" s="156" t="s">
        <v>18</v>
      </c>
      <c r="B29" s="158" t="s">
        <v>456</v>
      </c>
      <c r="C29" s="159"/>
      <c r="D29" s="157"/>
      <c r="E29" s="157"/>
      <c r="F29" s="157"/>
      <c r="G29" s="157"/>
      <c r="H29" s="157"/>
    </row>
    <row r="30" spans="1:8" ht="18" customHeight="1" thickBot="1">
      <c r="A30" s="156" t="s">
        <v>19</v>
      </c>
      <c r="B30" s="158" t="s">
        <v>458</v>
      </c>
      <c r="C30" s="159"/>
      <c r="D30" s="157"/>
      <c r="E30" s="157"/>
      <c r="F30" s="157">
        <v>380</v>
      </c>
      <c r="G30" s="157"/>
      <c r="H30" s="157"/>
    </row>
    <row r="31" spans="1:8" ht="18" customHeight="1" thickBot="1">
      <c r="A31" s="156" t="s">
        <v>20</v>
      </c>
      <c r="B31" s="158" t="s">
        <v>432</v>
      </c>
      <c r="C31" s="159"/>
      <c r="D31" s="157"/>
      <c r="E31" s="157"/>
      <c r="F31" s="157">
        <v>3050</v>
      </c>
      <c r="G31" s="157"/>
      <c r="H31" s="157"/>
    </row>
    <row r="32" spans="1:8" ht="18" customHeight="1" thickBot="1">
      <c r="A32" s="156" t="s">
        <v>21</v>
      </c>
      <c r="B32" s="158" t="s">
        <v>452</v>
      </c>
      <c r="C32" s="159"/>
      <c r="D32" s="157"/>
      <c r="E32" s="157"/>
      <c r="F32" s="157">
        <v>3557</v>
      </c>
      <c r="G32" s="157"/>
      <c r="H32" s="157"/>
    </row>
    <row r="33" spans="1:8" ht="18" customHeight="1" thickBot="1">
      <c r="A33" s="156" t="s">
        <v>22</v>
      </c>
      <c r="B33" s="158" t="s">
        <v>507</v>
      </c>
      <c r="C33" s="159"/>
      <c r="D33" s="157"/>
      <c r="E33" s="157"/>
      <c r="F33" s="157">
        <v>500</v>
      </c>
      <c r="G33" s="157"/>
      <c r="H33" s="157"/>
    </row>
    <row r="34" spans="1:8" ht="18" customHeight="1" thickBot="1">
      <c r="A34" s="160" t="s">
        <v>42</v>
      </c>
      <c r="B34" s="161" t="s">
        <v>148</v>
      </c>
      <c r="C34" s="164">
        <f>SUM(C22:C27)</f>
        <v>0</v>
      </c>
      <c r="D34" s="164">
        <f>SUM(D22:D29)</f>
        <v>59200</v>
      </c>
      <c r="E34" s="164">
        <f>SUM(E22:E29)</f>
        <v>7718</v>
      </c>
      <c r="F34" s="164">
        <f>SUM(F22:F33)</f>
        <v>15486</v>
      </c>
      <c r="G34" s="164">
        <f>SUM(G22:G27)</f>
        <v>3760</v>
      </c>
      <c r="H34" s="164">
        <v>17806</v>
      </c>
    </row>
    <row r="35" spans="1:8" ht="15" customHeight="1">
      <c r="A35" s="275" t="s">
        <v>43</v>
      </c>
      <c r="B35" s="276" t="s">
        <v>149</v>
      </c>
      <c r="C35" s="163"/>
      <c r="D35" s="163"/>
      <c r="E35" s="163"/>
      <c r="F35" s="163"/>
      <c r="G35" s="163"/>
      <c r="H35" s="163"/>
    </row>
    <row r="36" spans="1:8" ht="18" customHeight="1" thickBot="1">
      <c r="A36" s="175"/>
      <c r="B36" s="166" t="s">
        <v>292</v>
      </c>
      <c r="C36" s="168">
        <f>C34+C21</f>
        <v>0</v>
      </c>
      <c r="D36" s="170">
        <f>D34+D21</f>
        <v>88927</v>
      </c>
      <c r="E36" s="170">
        <f>E34+E21</f>
        <v>15743</v>
      </c>
      <c r="F36" s="170">
        <f>F34+F21</f>
        <v>90263</v>
      </c>
      <c r="G36" s="170">
        <f>G34+G21</f>
        <v>13742</v>
      </c>
      <c r="H36" s="170">
        <f>SUM(D36:G36)</f>
        <v>208675</v>
      </c>
    </row>
    <row r="37" spans="1:8" ht="17.25" customHeight="1" thickBot="1" thickTop="1">
      <c r="A37" s="156"/>
      <c r="B37" s="625" t="s">
        <v>153</v>
      </c>
      <c r="C37" s="626"/>
      <c r="D37" s="627"/>
      <c r="E37" s="157"/>
      <c r="F37" s="157"/>
      <c r="G37" s="157"/>
      <c r="H37" s="157"/>
    </row>
    <row r="38" spans="1:10" ht="17.25" customHeight="1" thickBot="1">
      <c r="A38" s="160" t="s">
        <v>38</v>
      </c>
      <c r="B38" s="161" t="s">
        <v>138</v>
      </c>
      <c r="C38" s="172"/>
      <c r="D38" s="164">
        <v>28609</v>
      </c>
      <c r="E38" s="164">
        <v>7906</v>
      </c>
      <c r="F38" s="164">
        <v>3613</v>
      </c>
      <c r="G38" s="164"/>
      <c r="H38" s="164">
        <f>SUM(D38:G38)</f>
        <v>40128</v>
      </c>
      <c r="J38" s="188"/>
    </row>
    <row r="39" spans="1:10" ht="17.25" customHeight="1" thickBot="1">
      <c r="A39" s="160" t="s">
        <v>42</v>
      </c>
      <c r="B39" s="277" t="s">
        <v>178</v>
      </c>
      <c r="C39" s="172"/>
      <c r="D39" s="164"/>
      <c r="E39" s="164"/>
      <c r="F39" s="164"/>
      <c r="G39" s="164"/>
      <c r="H39" s="164"/>
      <c r="J39" s="188"/>
    </row>
    <row r="40" spans="1:8" ht="17.25" customHeight="1" thickBot="1">
      <c r="A40" s="160" t="s">
        <v>43</v>
      </c>
      <c r="B40" s="284" t="s">
        <v>290</v>
      </c>
      <c r="C40" s="285"/>
      <c r="D40" s="164"/>
      <c r="E40" s="164"/>
      <c r="F40" s="164"/>
      <c r="G40" s="164"/>
      <c r="H40" s="164">
        <f>SUM(D40:G40)</f>
        <v>0</v>
      </c>
    </row>
    <row r="41" spans="1:8" ht="17.25" customHeight="1" thickBot="1">
      <c r="A41" s="176"/>
      <c r="B41" s="236" t="s">
        <v>291</v>
      </c>
      <c r="C41" s="155"/>
      <c r="D41" s="165">
        <f>SUM(D38:D40)</f>
        <v>28609</v>
      </c>
      <c r="E41" s="165">
        <f>SUM(E38:E40)</f>
        <v>7906</v>
      </c>
      <c r="F41" s="165">
        <f>SUM(F38:F40)</f>
        <v>3613</v>
      </c>
      <c r="G41" s="165">
        <f>SUM(G38:G40)</f>
        <v>0</v>
      </c>
      <c r="H41" s="165">
        <f>SUM(D41:G41)</f>
        <v>40128</v>
      </c>
    </row>
    <row r="42" spans="1:8" ht="16.5" customHeight="1" thickBot="1">
      <c r="A42" s="156"/>
      <c r="B42" s="644" t="s">
        <v>156</v>
      </c>
      <c r="C42" s="645"/>
      <c r="D42" s="646"/>
      <c r="E42" s="157"/>
      <c r="F42" s="157"/>
      <c r="G42" s="157"/>
      <c r="H42" s="157"/>
    </row>
    <row r="43" spans="1:8" ht="13.5" thickBot="1">
      <c r="A43" s="156"/>
      <c r="B43" s="628" t="s">
        <v>138</v>
      </c>
      <c r="C43" s="629"/>
      <c r="D43" s="157"/>
      <c r="E43" s="157"/>
      <c r="F43" s="157"/>
      <c r="G43" s="157"/>
      <c r="H43" s="157"/>
    </row>
    <row r="44" spans="1:8" ht="15.75" customHeight="1" thickBot="1">
      <c r="A44" s="156"/>
      <c r="B44" s="158" t="s">
        <v>150</v>
      </c>
      <c r="C44" s="159">
        <v>14</v>
      </c>
      <c r="D44" s="157">
        <v>33027</v>
      </c>
      <c r="E44" s="157">
        <v>8866</v>
      </c>
      <c r="F44" s="157">
        <v>3912</v>
      </c>
      <c r="G44" s="157"/>
      <c r="H44" s="157">
        <f>SUM(D44:G44)</f>
        <v>45805</v>
      </c>
    </row>
    <row r="45" spans="1:8" ht="18" customHeight="1" thickBot="1">
      <c r="A45" s="160" t="s">
        <v>38</v>
      </c>
      <c r="B45" s="161" t="s">
        <v>147</v>
      </c>
      <c r="C45" s="162">
        <v>14</v>
      </c>
      <c r="D45" s="164">
        <f>SUM(D44)</f>
        <v>33027</v>
      </c>
      <c r="E45" s="164">
        <f>SUM(E44)</f>
        <v>8866</v>
      </c>
      <c r="F45" s="164">
        <f>SUM(F44)</f>
        <v>3912</v>
      </c>
      <c r="G45" s="164">
        <f>SUM(G44)</f>
        <v>0</v>
      </c>
      <c r="H45" s="157">
        <f>SUM(D45:G45)</f>
        <v>45805</v>
      </c>
    </row>
    <row r="46" spans="1:8" ht="18" customHeight="1" thickBot="1">
      <c r="A46" s="160"/>
      <c r="B46" s="161" t="s">
        <v>154</v>
      </c>
      <c r="C46" s="162"/>
      <c r="D46" s="173"/>
      <c r="E46" s="173"/>
      <c r="F46" s="164"/>
      <c r="G46" s="177"/>
      <c r="H46" s="157">
        <f>SUM(D46:G46)</f>
        <v>0</v>
      </c>
    </row>
    <row r="47" spans="1:8" ht="18" customHeight="1" thickBot="1">
      <c r="A47" s="156" t="s">
        <v>11</v>
      </c>
      <c r="B47" s="158" t="s">
        <v>155</v>
      </c>
      <c r="C47" s="162">
        <v>3</v>
      </c>
      <c r="D47" s="164">
        <v>7409</v>
      </c>
      <c r="E47" s="164">
        <v>1950</v>
      </c>
      <c r="F47" s="164">
        <v>435</v>
      </c>
      <c r="G47" s="164"/>
      <c r="H47" s="157">
        <f>SUM(D47:G47)</f>
        <v>9794</v>
      </c>
    </row>
    <row r="48" spans="1:8" ht="18" customHeight="1" thickBot="1">
      <c r="A48" s="160" t="s">
        <v>42</v>
      </c>
      <c r="B48" s="158" t="s">
        <v>148</v>
      </c>
      <c r="C48" s="162">
        <f>C47</f>
        <v>3</v>
      </c>
      <c r="D48" s="164">
        <f>SUM(D47)</f>
        <v>7409</v>
      </c>
      <c r="E48" s="164">
        <f>SUM(E47)</f>
        <v>1950</v>
      </c>
      <c r="F48" s="164">
        <v>435</v>
      </c>
      <c r="G48" s="173"/>
      <c r="H48" s="164">
        <f>SUM(D48:G48)</f>
        <v>9794</v>
      </c>
    </row>
    <row r="49" spans="1:8" ht="18" customHeight="1" thickBot="1">
      <c r="A49" s="160" t="s">
        <v>43</v>
      </c>
      <c r="B49" s="158" t="s">
        <v>290</v>
      </c>
      <c r="C49" s="164"/>
      <c r="D49" s="164">
        <v>0</v>
      </c>
      <c r="E49" s="164">
        <v>0</v>
      </c>
      <c r="F49" s="164">
        <v>0</v>
      </c>
      <c r="G49" s="173">
        <v>0</v>
      </c>
      <c r="H49" s="164">
        <v>0</v>
      </c>
    </row>
    <row r="50" spans="1:8" ht="18" customHeight="1" thickBot="1">
      <c r="A50" s="176"/>
      <c r="B50" s="174" t="s">
        <v>151</v>
      </c>
      <c r="C50" s="155">
        <f aca="true" t="shared" si="1" ref="C50:H50">SUM(C48+C45)</f>
        <v>17</v>
      </c>
      <c r="D50" s="165">
        <f>SUM(D48+D45)</f>
        <v>40436</v>
      </c>
      <c r="E50" s="165">
        <f t="shared" si="1"/>
        <v>10816</v>
      </c>
      <c r="F50" s="165">
        <f t="shared" si="1"/>
        <v>4347</v>
      </c>
      <c r="G50" s="165">
        <f t="shared" si="1"/>
        <v>0</v>
      </c>
      <c r="H50" s="165">
        <f t="shared" si="1"/>
        <v>55599</v>
      </c>
    </row>
    <row r="51" spans="1:8" ht="18" customHeight="1" thickBot="1">
      <c r="A51" s="176"/>
      <c r="B51" s="174"/>
      <c r="C51" s="155"/>
      <c r="D51" s="165"/>
      <c r="E51" s="165"/>
      <c r="F51" s="165"/>
      <c r="G51" s="165"/>
      <c r="H51" s="165"/>
    </row>
    <row r="52" spans="1:8" ht="18" customHeight="1" thickBot="1">
      <c r="A52" s="176"/>
      <c r="B52" s="641" t="s">
        <v>161</v>
      </c>
      <c r="C52" s="642"/>
      <c r="D52" s="643"/>
      <c r="E52" s="165"/>
      <c r="F52" s="165"/>
      <c r="G52" s="165"/>
      <c r="H52" s="165"/>
    </row>
    <row r="53" spans="1:8" ht="18" customHeight="1" thickBot="1">
      <c r="A53" s="160" t="s">
        <v>38</v>
      </c>
      <c r="B53" s="179" t="s">
        <v>160</v>
      </c>
      <c r="C53" s="278"/>
      <c r="D53" s="279"/>
      <c r="E53" s="165"/>
      <c r="F53" s="165"/>
      <c r="G53" s="165"/>
      <c r="H53" s="165"/>
    </row>
    <row r="54" spans="1:8" ht="17.25" customHeight="1" thickBot="1">
      <c r="A54" s="156" t="s">
        <v>11</v>
      </c>
      <c r="B54" s="158" t="s">
        <v>141</v>
      </c>
      <c r="C54" s="159">
        <v>2</v>
      </c>
      <c r="D54" s="157">
        <v>2180</v>
      </c>
      <c r="E54" s="157">
        <v>588</v>
      </c>
      <c r="F54" s="157">
        <v>1509</v>
      </c>
      <c r="G54" s="157"/>
      <c r="H54" s="157">
        <f aca="true" t="shared" si="2" ref="H54:H59">SUM(D54:G54)</f>
        <v>4277</v>
      </c>
    </row>
    <row r="55" spans="1:8" ht="17.25" customHeight="1" thickBot="1">
      <c r="A55" s="156" t="s">
        <v>12</v>
      </c>
      <c r="B55" s="158" t="s">
        <v>142</v>
      </c>
      <c r="C55" s="159">
        <v>1</v>
      </c>
      <c r="D55" s="157"/>
      <c r="E55" s="157"/>
      <c r="F55" s="157">
        <v>50</v>
      </c>
      <c r="G55" s="157"/>
      <c r="H55" s="157">
        <f t="shared" si="2"/>
        <v>50</v>
      </c>
    </row>
    <row r="56" spans="1:8" ht="17.25" customHeight="1" thickBot="1">
      <c r="A56" s="156" t="s">
        <v>13</v>
      </c>
      <c r="B56" s="158" t="s">
        <v>143</v>
      </c>
      <c r="C56" s="159">
        <v>1</v>
      </c>
      <c r="D56" s="157">
        <v>1704</v>
      </c>
      <c r="E56" s="157">
        <v>469</v>
      </c>
      <c r="F56" s="157">
        <v>100</v>
      </c>
      <c r="G56" s="157"/>
      <c r="H56" s="157">
        <f t="shared" si="2"/>
        <v>2273</v>
      </c>
    </row>
    <row r="57" spans="1:8" ht="17.25" customHeight="1" thickBot="1">
      <c r="A57" s="156" t="s">
        <v>14</v>
      </c>
      <c r="B57" s="158" t="s">
        <v>157</v>
      </c>
      <c r="C57" s="159">
        <v>1</v>
      </c>
      <c r="D57" s="157">
        <v>3805</v>
      </c>
      <c r="E57" s="157">
        <v>1029</v>
      </c>
      <c r="F57" s="157">
        <v>805</v>
      </c>
      <c r="G57" s="165"/>
      <c r="H57" s="157">
        <f t="shared" si="2"/>
        <v>5639</v>
      </c>
    </row>
    <row r="58" spans="1:8" ht="17.25" customHeight="1" thickBot="1">
      <c r="A58" s="156" t="s">
        <v>15</v>
      </c>
      <c r="B58" s="158" t="s">
        <v>158</v>
      </c>
      <c r="C58" s="159">
        <v>1</v>
      </c>
      <c r="D58" s="157">
        <v>2190</v>
      </c>
      <c r="E58" s="157">
        <v>590</v>
      </c>
      <c r="F58" s="157">
        <v>100</v>
      </c>
      <c r="G58" s="165"/>
      <c r="H58" s="157">
        <f t="shared" si="2"/>
        <v>2880</v>
      </c>
    </row>
    <row r="59" spans="1:8" ht="17.25" customHeight="1" thickBot="1">
      <c r="A59" s="156" t="s">
        <v>16</v>
      </c>
      <c r="B59" s="158" t="s">
        <v>159</v>
      </c>
      <c r="C59" s="159">
        <v>1</v>
      </c>
      <c r="D59" s="157">
        <v>2219</v>
      </c>
      <c r="E59" s="157">
        <v>608</v>
      </c>
      <c r="F59" s="157">
        <v>100</v>
      </c>
      <c r="G59" s="165"/>
      <c r="H59" s="157">
        <f t="shared" si="2"/>
        <v>2927</v>
      </c>
    </row>
    <row r="60" spans="1:10" ht="15.75" customHeight="1" thickBot="1">
      <c r="A60" s="156"/>
      <c r="B60" s="161" t="s">
        <v>160</v>
      </c>
      <c r="C60" s="159">
        <f aca="true" t="shared" si="3" ref="C60:H60">SUM(C54:C59)</f>
        <v>7</v>
      </c>
      <c r="D60" s="165">
        <f t="shared" si="3"/>
        <v>12098</v>
      </c>
      <c r="E60" s="165">
        <f t="shared" si="3"/>
        <v>3284</v>
      </c>
      <c r="F60" s="165">
        <f t="shared" si="3"/>
        <v>2664</v>
      </c>
      <c r="G60" s="165">
        <f t="shared" si="3"/>
        <v>0</v>
      </c>
      <c r="H60" s="165">
        <f t="shared" si="3"/>
        <v>18046</v>
      </c>
      <c r="J60" s="218"/>
    </row>
    <row r="61" spans="1:8" ht="15.75" customHeight="1" thickBot="1">
      <c r="A61" s="182"/>
      <c r="B61" s="185" t="s">
        <v>168</v>
      </c>
      <c r="C61" s="186">
        <f aca="true" t="shared" si="4" ref="C61:H61">C60</f>
        <v>7</v>
      </c>
      <c r="D61" s="184">
        <f t="shared" si="4"/>
        <v>12098</v>
      </c>
      <c r="E61" s="184">
        <f t="shared" si="4"/>
        <v>3284</v>
      </c>
      <c r="F61" s="184">
        <f t="shared" si="4"/>
        <v>2664</v>
      </c>
      <c r="G61" s="184">
        <f t="shared" si="4"/>
        <v>0</v>
      </c>
      <c r="H61" s="187">
        <f t="shared" si="4"/>
        <v>18046</v>
      </c>
    </row>
    <row r="62" spans="1:8" ht="13.5" customHeight="1">
      <c r="A62" s="635"/>
      <c r="B62" s="637" t="s">
        <v>152</v>
      </c>
      <c r="C62" s="167"/>
      <c r="D62" s="169"/>
      <c r="E62" s="169"/>
      <c r="F62" s="169"/>
      <c r="G62" s="169"/>
      <c r="H62" s="169"/>
    </row>
    <row r="63" spans="1:8" ht="24" customHeight="1" thickBot="1">
      <c r="A63" s="636"/>
      <c r="B63" s="638"/>
      <c r="C63" s="165">
        <f>C61+C50+C41+C36</f>
        <v>24</v>
      </c>
      <c r="D63" s="165">
        <f>D61+D50+D41+D36</f>
        <v>170070</v>
      </c>
      <c r="E63" s="165">
        <f>E61+E50+E41+E36</f>
        <v>37749</v>
      </c>
      <c r="F63" s="165">
        <f>F61+F50+F41+F36</f>
        <v>100887</v>
      </c>
      <c r="G63" s="165">
        <f>G61+G50+G41+G36</f>
        <v>13742</v>
      </c>
      <c r="H63" s="165">
        <f>SUM(D63:G63)</f>
        <v>322448</v>
      </c>
    </row>
    <row r="64" ht="15.75">
      <c r="A64" s="151"/>
    </row>
  </sheetData>
  <sheetProtection/>
  <mergeCells count="13">
    <mergeCell ref="A1:H1"/>
    <mergeCell ref="A2:H2"/>
    <mergeCell ref="C3:C4"/>
    <mergeCell ref="B52:D52"/>
    <mergeCell ref="B42:D42"/>
    <mergeCell ref="B43:C43"/>
    <mergeCell ref="B37:D37"/>
    <mergeCell ref="B5:D5"/>
    <mergeCell ref="B6:C6"/>
    <mergeCell ref="A3:A4"/>
    <mergeCell ref="D4:H4"/>
    <mergeCell ref="A62:A63"/>
    <mergeCell ref="B62:B63"/>
  </mergeCells>
  <printOptions/>
  <pageMargins left="0.7086614173228347" right="0.7086614173228347" top="0.5511811023622047" bottom="0.15748031496062992" header="0.11811023622047245" footer="0.11811023622047245"/>
  <pageSetup fitToHeight="2" fitToWidth="1" horizontalDpi="600" verticalDpi="600" orientation="landscape" paperSize="9" r:id="rId1"/>
  <headerFooter>
    <oddHeader>&amp;R4./a szamú melléklet
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N15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21.00390625" style="0" customWidth="1"/>
    <col min="14" max="14" width="10.28125" style="0" customWidth="1"/>
  </cols>
  <sheetData>
    <row r="2" spans="1:14" ht="15.75">
      <c r="A2" s="639" t="s">
        <v>88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</row>
    <row r="3" spans="1:14" ht="15.75">
      <c r="A3" s="639" t="s">
        <v>525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ht="15.75">
      <c r="A4" s="53"/>
    </row>
    <row r="5" ht="16.5" thickBot="1">
      <c r="A5" s="54"/>
    </row>
    <row r="6" spans="1:14" ht="16.5" thickBot="1">
      <c r="A6" s="55" t="s">
        <v>79</v>
      </c>
      <c r="B6" s="56" t="s">
        <v>89</v>
      </c>
      <c r="C6" s="56" t="s">
        <v>90</v>
      </c>
      <c r="D6" s="56" t="s">
        <v>91</v>
      </c>
      <c r="E6" s="56" t="s">
        <v>92</v>
      </c>
      <c r="F6" s="56" t="s">
        <v>93</v>
      </c>
      <c r="G6" s="56" t="s">
        <v>94</v>
      </c>
      <c r="H6" s="56" t="s">
        <v>95</v>
      </c>
      <c r="I6" s="56" t="s">
        <v>96</v>
      </c>
      <c r="J6" s="56" t="s">
        <v>97</v>
      </c>
      <c r="K6" s="56" t="s">
        <v>98</v>
      </c>
      <c r="L6" s="56" t="s">
        <v>99</v>
      </c>
      <c r="M6" s="56" t="s">
        <v>100</v>
      </c>
      <c r="N6" s="57" t="s">
        <v>24</v>
      </c>
    </row>
    <row r="7" spans="1:14" ht="39.75" customHeight="1">
      <c r="A7" s="123" t="s">
        <v>415</v>
      </c>
      <c r="B7" s="121">
        <v>16340</v>
      </c>
      <c r="C7" s="121">
        <v>16340</v>
      </c>
      <c r="D7" s="121">
        <v>16340</v>
      </c>
      <c r="E7" s="121">
        <v>13795</v>
      </c>
      <c r="F7" s="121">
        <v>14989</v>
      </c>
      <c r="G7" s="121">
        <v>13795</v>
      </c>
      <c r="H7" s="121">
        <v>13795</v>
      </c>
      <c r="I7" s="121">
        <v>12787</v>
      </c>
      <c r="J7" s="121">
        <v>12787</v>
      </c>
      <c r="K7" s="121">
        <v>13327</v>
      </c>
      <c r="L7" s="121">
        <v>12787</v>
      </c>
      <c r="M7" s="121">
        <v>12787</v>
      </c>
      <c r="N7" s="58">
        <f>SUM(B7:M7)</f>
        <v>169869</v>
      </c>
    </row>
    <row r="8" spans="1:14" ht="35.25" customHeight="1">
      <c r="A8" s="115" t="s">
        <v>416</v>
      </c>
      <c r="B8" s="122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61">
        <f aca="true" t="shared" si="0" ref="N8:N15">SUM(B8:M8)</f>
        <v>0</v>
      </c>
    </row>
    <row r="9" spans="1:14" ht="35.25" customHeight="1">
      <c r="A9" s="115" t="s">
        <v>80</v>
      </c>
      <c r="B9" s="122">
        <v>1500</v>
      </c>
      <c r="C9" s="59">
        <v>1500</v>
      </c>
      <c r="D9" s="59">
        <v>13000</v>
      </c>
      <c r="E9" s="59">
        <v>7000</v>
      </c>
      <c r="F9" s="59">
        <v>3000</v>
      </c>
      <c r="G9" s="59">
        <v>2000</v>
      </c>
      <c r="H9" s="59">
        <v>1000</v>
      </c>
      <c r="I9" s="59">
        <v>3000</v>
      </c>
      <c r="J9" s="59">
        <v>14000</v>
      </c>
      <c r="K9" s="59">
        <v>5000</v>
      </c>
      <c r="L9" s="59">
        <v>1000</v>
      </c>
      <c r="M9" s="60">
        <v>1000</v>
      </c>
      <c r="N9" s="61">
        <f t="shared" si="0"/>
        <v>53000</v>
      </c>
    </row>
    <row r="10" spans="1:14" ht="35.25" customHeight="1">
      <c r="A10" s="115" t="s">
        <v>39</v>
      </c>
      <c r="B10" s="122">
        <v>1845</v>
      </c>
      <c r="C10" s="122">
        <v>1845</v>
      </c>
      <c r="D10" s="122">
        <v>1845</v>
      </c>
      <c r="E10" s="122">
        <v>1845</v>
      </c>
      <c r="F10" s="122">
        <v>1845</v>
      </c>
      <c r="G10" s="122">
        <v>1845</v>
      </c>
      <c r="H10" s="122">
        <v>1845</v>
      </c>
      <c r="I10" s="122">
        <v>1845</v>
      </c>
      <c r="J10" s="122">
        <v>1845</v>
      </c>
      <c r="K10" s="122">
        <v>1845</v>
      </c>
      <c r="L10" s="122">
        <v>1845</v>
      </c>
      <c r="M10" s="122">
        <v>1855</v>
      </c>
      <c r="N10" s="61">
        <f t="shared" si="0"/>
        <v>22150</v>
      </c>
    </row>
    <row r="11" spans="1:14" ht="35.25" customHeight="1">
      <c r="A11" s="115" t="s">
        <v>417</v>
      </c>
      <c r="B11" s="122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>
        <f t="shared" si="0"/>
        <v>0</v>
      </c>
    </row>
    <row r="12" spans="1:14" ht="35.25" customHeight="1">
      <c r="A12" s="115" t="s">
        <v>261</v>
      </c>
      <c r="B12" s="122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>
        <f t="shared" si="0"/>
        <v>0</v>
      </c>
    </row>
    <row r="13" spans="1:14" ht="35.25" customHeight="1">
      <c r="A13" s="115" t="s">
        <v>265</v>
      </c>
      <c r="B13" s="122"/>
      <c r="C13" s="59"/>
      <c r="D13" s="59">
        <v>2447</v>
      </c>
      <c r="E13" s="59">
        <v>5488</v>
      </c>
      <c r="F13" s="59"/>
      <c r="G13" s="59">
        <v>2447</v>
      </c>
      <c r="H13" s="59">
        <v>5488</v>
      </c>
      <c r="I13" s="59"/>
      <c r="J13" s="59"/>
      <c r="K13" s="59"/>
      <c r="L13" s="59"/>
      <c r="M13" s="59"/>
      <c r="N13" s="61">
        <f t="shared" si="0"/>
        <v>15870</v>
      </c>
    </row>
    <row r="14" spans="1:14" ht="35.25" customHeight="1" thickBot="1">
      <c r="A14" s="115" t="s">
        <v>102</v>
      </c>
      <c r="B14" s="122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1">
        <f t="shared" si="0"/>
        <v>0</v>
      </c>
    </row>
    <row r="15" spans="1:14" ht="35.25" customHeight="1" thickBot="1">
      <c r="A15" s="55" t="s">
        <v>1</v>
      </c>
      <c r="B15" s="62">
        <f aca="true" t="shared" si="1" ref="B15:M15">SUM(B7:B14)</f>
        <v>19685</v>
      </c>
      <c r="C15" s="62">
        <f t="shared" si="1"/>
        <v>19685</v>
      </c>
      <c r="D15" s="62">
        <f t="shared" si="1"/>
        <v>33632</v>
      </c>
      <c r="E15" s="62">
        <f t="shared" si="1"/>
        <v>28128</v>
      </c>
      <c r="F15" s="62">
        <f t="shared" si="1"/>
        <v>19834</v>
      </c>
      <c r="G15" s="62">
        <f t="shared" si="1"/>
        <v>20087</v>
      </c>
      <c r="H15" s="62">
        <f t="shared" si="1"/>
        <v>22128</v>
      </c>
      <c r="I15" s="62">
        <f t="shared" si="1"/>
        <v>17632</v>
      </c>
      <c r="J15" s="62">
        <f t="shared" si="1"/>
        <v>28632</v>
      </c>
      <c r="K15" s="62">
        <f t="shared" si="1"/>
        <v>20172</v>
      </c>
      <c r="L15" s="62">
        <f t="shared" si="1"/>
        <v>15632</v>
      </c>
      <c r="M15" s="62">
        <f t="shared" si="1"/>
        <v>15642</v>
      </c>
      <c r="N15" s="63">
        <f t="shared" si="0"/>
        <v>260889</v>
      </c>
    </row>
  </sheetData>
  <sheetProtection/>
  <mergeCells count="2">
    <mergeCell ref="A2:N2"/>
    <mergeCell ref="A3:N3"/>
  </mergeCells>
  <printOptions/>
  <pageMargins left="0.4330708661417323" right="0.1968503937007874" top="0.7480314960629921" bottom="0.4330708661417323" header="0.4724409448818898" footer="0.15748031496062992"/>
  <pageSetup fitToHeight="1" fitToWidth="1" horizontalDpi="600" verticalDpi="600" orientation="landscape" paperSize="9" r:id="rId1"/>
  <headerFooter alignWithMargins="0">
    <oddHeader>&amp;R5.sz. melléklet
e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N17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9.8515625" style="0" customWidth="1"/>
    <col min="5" max="5" width="10.00390625" style="0" customWidth="1"/>
    <col min="10" max="10" width="10.421875" style="0" customWidth="1"/>
    <col min="12" max="12" width="9.8515625" style="0" customWidth="1"/>
    <col min="13" max="13" width="10.28125" style="0" customWidth="1"/>
    <col min="14" max="14" width="10.7109375" style="0" customWidth="1"/>
  </cols>
  <sheetData>
    <row r="2" spans="1:14" ht="16.5">
      <c r="A2" s="647" t="s">
        <v>103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</row>
    <row r="3" spans="1:14" ht="16.5">
      <c r="A3" s="647" t="s">
        <v>526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</row>
    <row r="4" ht="16.5">
      <c r="A4" s="65"/>
    </row>
    <row r="5" ht="16.5">
      <c r="A5" s="64"/>
    </row>
    <row r="6" ht="17.25" thickBot="1">
      <c r="A6" s="66"/>
    </row>
    <row r="7" spans="1:14" ht="17.25" thickBot="1">
      <c r="A7" s="109" t="s">
        <v>79</v>
      </c>
      <c r="B7" s="111" t="s">
        <v>89</v>
      </c>
      <c r="C7" s="111" t="s">
        <v>90</v>
      </c>
      <c r="D7" s="111" t="s">
        <v>91</v>
      </c>
      <c r="E7" s="111" t="s">
        <v>92</v>
      </c>
      <c r="F7" s="111" t="s">
        <v>93</v>
      </c>
      <c r="G7" s="111" t="s">
        <v>94</v>
      </c>
      <c r="H7" s="111" t="s">
        <v>95</v>
      </c>
      <c r="I7" s="111" t="s">
        <v>96</v>
      </c>
      <c r="J7" s="111" t="s">
        <v>97</v>
      </c>
      <c r="K7" s="111" t="s">
        <v>98</v>
      </c>
      <c r="L7" s="111" t="s">
        <v>99</v>
      </c>
      <c r="M7" s="116" t="s">
        <v>100</v>
      </c>
      <c r="N7" s="118" t="s">
        <v>24</v>
      </c>
    </row>
    <row r="8" spans="1:14" ht="16.5">
      <c r="A8" s="114" t="s">
        <v>104</v>
      </c>
      <c r="B8" s="112">
        <v>12023</v>
      </c>
      <c r="C8" s="112">
        <v>12023</v>
      </c>
      <c r="D8" s="112">
        <v>12023</v>
      </c>
      <c r="E8" s="110">
        <v>9478</v>
      </c>
      <c r="F8" s="110">
        <v>9478</v>
      </c>
      <c r="G8" s="110">
        <v>9478</v>
      </c>
      <c r="H8" s="110">
        <v>9478</v>
      </c>
      <c r="I8" s="110">
        <v>9478</v>
      </c>
      <c r="J8" s="110">
        <v>9478</v>
      </c>
      <c r="K8" s="110">
        <v>9478</v>
      </c>
      <c r="L8" s="110">
        <v>9478</v>
      </c>
      <c r="M8" s="110">
        <v>9483</v>
      </c>
      <c r="N8" s="119">
        <f>SUM(B8:M8)</f>
        <v>121376</v>
      </c>
    </row>
    <row r="9" spans="1:14" ht="16.5">
      <c r="A9" s="115" t="s">
        <v>418</v>
      </c>
      <c r="B9" s="113">
        <v>2776</v>
      </c>
      <c r="C9" s="113">
        <v>2776</v>
      </c>
      <c r="D9" s="113">
        <v>2776</v>
      </c>
      <c r="E9" s="113">
        <v>2453</v>
      </c>
      <c r="F9" s="113">
        <v>2453</v>
      </c>
      <c r="G9" s="113">
        <v>2453</v>
      </c>
      <c r="H9" s="113">
        <v>2453</v>
      </c>
      <c r="I9" s="113">
        <v>2453</v>
      </c>
      <c r="J9" s="113">
        <v>2453</v>
      </c>
      <c r="K9" s="113">
        <v>2453</v>
      </c>
      <c r="L9" s="113">
        <v>2453</v>
      </c>
      <c r="M9" s="113">
        <v>2457</v>
      </c>
      <c r="N9" s="120">
        <f aca="true" t="shared" si="0" ref="N9:N14">SUM(B9:M9)</f>
        <v>30409</v>
      </c>
    </row>
    <row r="10" spans="1:14" ht="16.5">
      <c r="A10" s="115" t="s">
        <v>49</v>
      </c>
      <c r="B10" s="113">
        <v>7149</v>
      </c>
      <c r="C10" s="113">
        <v>7883</v>
      </c>
      <c r="D10" s="113">
        <v>7883</v>
      </c>
      <c r="E10" s="113">
        <v>8383</v>
      </c>
      <c r="F10" s="113">
        <v>7883</v>
      </c>
      <c r="G10" s="113">
        <v>7883</v>
      </c>
      <c r="H10" s="113">
        <v>8000</v>
      </c>
      <c r="I10" s="113">
        <v>8000</v>
      </c>
      <c r="J10" s="113">
        <v>7883</v>
      </c>
      <c r="K10" s="113">
        <v>7883</v>
      </c>
      <c r="L10" s="113">
        <v>7883</v>
      </c>
      <c r="M10" s="113">
        <v>7888</v>
      </c>
      <c r="N10" s="120">
        <f t="shared" si="0"/>
        <v>94601</v>
      </c>
    </row>
    <row r="11" spans="1:14" ht="31.5">
      <c r="A11" s="115" t="s">
        <v>216</v>
      </c>
      <c r="B11" s="113">
        <v>675</v>
      </c>
      <c r="C11" s="113">
        <v>675</v>
      </c>
      <c r="D11" s="113">
        <v>675</v>
      </c>
      <c r="E11" s="113">
        <v>675</v>
      </c>
      <c r="F11" s="113">
        <v>675</v>
      </c>
      <c r="G11" s="113">
        <v>675</v>
      </c>
      <c r="H11" s="113">
        <v>675</v>
      </c>
      <c r="I11" s="113">
        <v>675</v>
      </c>
      <c r="J11" s="113">
        <v>675</v>
      </c>
      <c r="K11" s="113">
        <v>675</v>
      </c>
      <c r="L11" s="113">
        <v>675</v>
      </c>
      <c r="M11" s="113">
        <v>675</v>
      </c>
      <c r="N11" s="120">
        <f t="shared" si="0"/>
        <v>8100</v>
      </c>
    </row>
    <row r="12" spans="1:14" ht="31.5">
      <c r="A12" s="115" t="s">
        <v>226</v>
      </c>
      <c r="B12" s="113">
        <v>70</v>
      </c>
      <c r="C12" s="67">
        <v>40</v>
      </c>
      <c r="D12" s="67">
        <v>40</v>
      </c>
      <c r="E12" s="67">
        <v>890</v>
      </c>
      <c r="F12" s="67">
        <v>40</v>
      </c>
      <c r="G12" s="67">
        <v>890</v>
      </c>
      <c r="H12" s="67">
        <v>40</v>
      </c>
      <c r="I12" s="67">
        <v>890</v>
      </c>
      <c r="J12" s="67">
        <v>40</v>
      </c>
      <c r="K12" s="67">
        <v>40</v>
      </c>
      <c r="L12" s="67">
        <v>890</v>
      </c>
      <c r="M12" s="67">
        <v>40</v>
      </c>
      <c r="N12" s="120">
        <f t="shared" si="0"/>
        <v>3910</v>
      </c>
    </row>
    <row r="13" spans="1:14" ht="16.5">
      <c r="A13" s="115" t="s">
        <v>46</v>
      </c>
      <c r="B13" s="113"/>
      <c r="C13" s="67"/>
      <c r="D13" s="67">
        <v>400</v>
      </c>
      <c r="E13" s="67">
        <v>1000</v>
      </c>
      <c r="F13" s="67">
        <v>1000</v>
      </c>
      <c r="G13" s="67"/>
      <c r="H13" s="67"/>
      <c r="I13" s="67"/>
      <c r="J13" s="67"/>
      <c r="K13" s="67"/>
      <c r="L13" s="67"/>
      <c r="M13" s="117"/>
      <c r="N13" s="120">
        <f t="shared" si="0"/>
        <v>2400</v>
      </c>
    </row>
    <row r="14" spans="1:14" ht="16.5">
      <c r="A14" s="115" t="s">
        <v>50</v>
      </c>
      <c r="B14" s="113"/>
      <c r="C14" s="67"/>
      <c r="D14" s="67"/>
      <c r="E14" s="67">
        <v>6117</v>
      </c>
      <c r="F14" s="67">
        <v>6825</v>
      </c>
      <c r="G14" s="67">
        <v>6825</v>
      </c>
      <c r="H14" s="67"/>
      <c r="I14" s="67"/>
      <c r="J14" s="67"/>
      <c r="K14" s="67"/>
      <c r="L14" s="67"/>
      <c r="M14" s="117"/>
      <c r="N14" s="120">
        <f t="shared" si="0"/>
        <v>19767</v>
      </c>
    </row>
    <row r="15" spans="1:14" ht="31.5">
      <c r="A15" s="115" t="s">
        <v>230</v>
      </c>
      <c r="B15" s="113"/>
      <c r="C15" s="67">
        <v>200</v>
      </c>
      <c r="D15" s="67">
        <v>200</v>
      </c>
      <c r="E15" s="67">
        <v>200</v>
      </c>
      <c r="F15" s="67">
        <v>400</v>
      </c>
      <c r="G15" s="67">
        <v>200</v>
      </c>
      <c r="H15" s="67">
        <v>400</v>
      </c>
      <c r="I15" s="67">
        <v>200</v>
      </c>
      <c r="J15" s="67">
        <v>200</v>
      </c>
      <c r="K15" s="67"/>
      <c r="L15" s="67"/>
      <c r="M15" s="117"/>
      <c r="N15" s="120">
        <f>SUM(B15:M15)</f>
        <v>2000</v>
      </c>
    </row>
    <row r="16" spans="1:14" ht="17.25" thickBot="1">
      <c r="A16" s="394" t="s">
        <v>527</v>
      </c>
      <c r="B16" s="396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8"/>
      <c r="N16" s="395">
        <v>13686</v>
      </c>
    </row>
    <row r="17" spans="1:14" ht="17.25" thickBot="1">
      <c r="A17" s="68" t="s">
        <v>1</v>
      </c>
      <c r="B17" s="69">
        <f aca="true" t="shared" si="1" ref="B17:M17">SUM(B8:B15)</f>
        <v>22693</v>
      </c>
      <c r="C17" s="69">
        <f t="shared" si="1"/>
        <v>23597</v>
      </c>
      <c r="D17" s="69">
        <f t="shared" si="1"/>
        <v>23997</v>
      </c>
      <c r="E17" s="69">
        <f t="shared" si="1"/>
        <v>29196</v>
      </c>
      <c r="F17" s="69">
        <f t="shared" si="1"/>
        <v>28754</v>
      </c>
      <c r="G17" s="69">
        <f t="shared" si="1"/>
        <v>28404</v>
      </c>
      <c r="H17" s="69">
        <f t="shared" si="1"/>
        <v>21046</v>
      </c>
      <c r="I17" s="69">
        <f t="shared" si="1"/>
        <v>21696</v>
      </c>
      <c r="J17" s="69">
        <f t="shared" si="1"/>
        <v>20729</v>
      </c>
      <c r="K17" s="69">
        <f t="shared" si="1"/>
        <v>20529</v>
      </c>
      <c r="L17" s="69">
        <f t="shared" si="1"/>
        <v>21379</v>
      </c>
      <c r="M17" s="69">
        <f t="shared" si="1"/>
        <v>20543</v>
      </c>
      <c r="N17" s="69">
        <f>SUM(N8:N16)</f>
        <v>296249</v>
      </c>
    </row>
  </sheetData>
  <sheetProtection/>
  <mergeCells count="2">
    <mergeCell ref="A2:N2"/>
    <mergeCell ref="A3:N3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&amp;R6.sz . melléklet
e Ft-  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17"/>
  <sheetViews>
    <sheetView workbookViewId="0" topLeftCell="A1">
      <selection activeCell="G9" sqref="G9"/>
    </sheetView>
  </sheetViews>
  <sheetFormatPr defaultColWidth="9.140625" defaultRowHeight="12.75"/>
  <cols>
    <col min="2" max="2" width="31.8515625" style="0" customWidth="1"/>
    <col min="3" max="3" width="13.7109375" style="0" customWidth="1"/>
    <col min="4" max="4" width="14.00390625" style="0" customWidth="1"/>
    <col min="5" max="5" width="11.57421875" style="0" customWidth="1"/>
    <col min="6" max="6" width="30.8515625" style="0" customWidth="1"/>
    <col min="7" max="7" width="14.421875" style="0" customWidth="1"/>
    <col min="8" max="8" width="14.00390625" style="0" customWidth="1"/>
    <col min="9" max="9" width="11.57421875" style="0" customWidth="1"/>
  </cols>
  <sheetData>
    <row r="2" spans="2:9" ht="15.75">
      <c r="B2" s="639" t="s">
        <v>528</v>
      </c>
      <c r="C2" s="639"/>
      <c r="D2" s="639"/>
      <c r="E2" s="639"/>
      <c r="F2" s="639"/>
      <c r="G2" s="639"/>
      <c r="H2" s="639"/>
      <c r="I2" s="639"/>
    </row>
    <row r="3" ht="13.5" thickBot="1"/>
    <row r="4" spans="2:9" ht="21.75" customHeight="1" thickBot="1">
      <c r="B4" s="648" t="s">
        <v>105</v>
      </c>
      <c r="C4" s="649"/>
      <c r="D4" s="649"/>
      <c r="E4" s="650"/>
      <c r="F4" s="651" t="s">
        <v>106</v>
      </c>
      <c r="G4" s="652"/>
      <c r="H4" s="652"/>
      <c r="I4" s="653"/>
    </row>
    <row r="5" spans="2:9" ht="45" customHeight="1" thickBot="1">
      <c r="B5" s="80" t="s">
        <v>107</v>
      </c>
      <c r="C5" s="86" t="s">
        <v>108</v>
      </c>
      <c r="D5" s="81" t="s">
        <v>109</v>
      </c>
      <c r="E5" s="82" t="s">
        <v>24</v>
      </c>
      <c r="F5" s="96" t="s">
        <v>107</v>
      </c>
      <c r="G5" s="98" t="s">
        <v>110</v>
      </c>
      <c r="H5" s="98" t="s">
        <v>111</v>
      </c>
      <c r="I5" s="101" t="s">
        <v>24</v>
      </c>
    </row>
    <row r="6" spans="2:9" ht="35.25" customHeight="1">
      <c r="B6" s="91" t="s">
        <v>280</v>
      </c>
      <c r="C6" s="87">
        <v>240959</v>
      </c>
      <c r="D6" s="75"/>
      <c r="E6" s="83">
        <f>SUM(C6:D6)</f>
        <v>240959</v>
      </c>
      <c r="F6" s="91" t="s">
        <v>104</v>
      </c>
      <c r="G6" s="97">
        <v>170070</v>
      </c>
      <c r="H6" s="99"/>
      <c r="I6" s="100">
        <f aca="true" t="shared" si="0" ref="I6:I14">SUM(G6:H6)</f>
        <v>170070</v>
      </c>
    </row>
    <row r="7" spans="2:9" ht="35.25" customHeight="1">
      <c r="B7" s="92" t="s">
        <v>80</v>
      </c>
      <c r="C7" s="88">
        <v>53000</v>
      </c>
      <c r="D7" s="76"/>
      <c r="E7" s="84">
        <f aca="true" t="shared" si="1" ref="E7:E17">SUM(C7:D7)</f>
        <v>53000</v>
      </c>
      <c r="F7" s="92" t="s">
        <v>420</v>
      </c>
      <c r="G7" s="88">
        <v>37749</v>
      </c>
      <c r="H7" s="76"/>
      <c r="I7" s="78">
        <f t="shared" si="0"/>
        <v>37749</v>
      </c>
    </row>
    <row r="8" spans="2:9" ht="35.25" customHeight="1">
      <c r="B8" s="92" t="s">
        <v>39</v>
      </c>
      <c r="C8" s="88">
        <v>23555</v>
      </c>
      <c r="D8" s="76"/>
      <c r="E8" s="84">
        <f t="shared" si="1"/>
        <v>23555</v>
      </c>
      <c r="F8" s="92" t="s">
        <v>49</v>
      </c>
      <c r="G8" s="88">
        <v>100887</v>
      </c>
      <c r="H8" s="76"/>
      <c r="I8" s="78">
        <f t="shared" si="0"/>
        <v>100887</v>
      </c>
    </row>
    <row r="9" spans="2:9" ht="35.25" customHeight="1">
      <c r="B9" s="92" t="s">
        <v>257</v>
      </c>
      <c r="C9" s="88"/>
      <c r="D9" s="76"/>
      <c r="E9" s="84">
        <f t="shared" si="1"/>
        <v>0</v>
      </c>
      <c r="F9" s="94" t="s">
        <v>216</v>
      </c>
      <c r="G9" s="88">
        <v>8100</v>
      </c>
      <c r="H9" s="39"/>
      <c r="I9" s="78">
        <f t="shared" si="0"/>
        <v>8100</v>
      </c>
    </row>
    <row r="10" spans="2:9" ht="35.25" customHeight="1">
      <c r="B10" s="92" t="s">
        <v>419</v>
      </c>
      <c r="C10" s="88"/>
      <c r="D10" s="76">
        <v>15870</v>
      </c>
      <c r="E10" s="84">
        <f t="shared" si="1"/>
        <v>15870</v>
      </c>
      <c r="F10" s="95" t="s">
        <v>226</v>
      </c>
      <c r="G10" s="89">
        <v>5642</v>
      </c>
      <c r="I10" s="78">
        <f t="shared" si="0"/>
        <v>5642</v>
      </c>
    </row>
    <row r="11" spans="2:9" ht="35.25" customHeight="1">
      <c r="B11" s="92"/>
      <c r="C11" s="89"/>
      <c r="D11" s="76"/>
      <c r="E11" s="84">
        <f t="shared" si="1"/>
        <v>0</v>
      </c>
      <c r="F11" s="92" t="s">
        <v>282</v>
      </c>
      <c r="G11" s="88">
        <v>13813</v>
      </c>
      <c r="H11" s="76"/>
      <c r="I11" s="78">
        <f t="shared" si="0"/>
        <v>13813</v>
      </c>
    </row>
    <row r="12" spans="2:9" ht="35.25" customHeight="1">
      <c r="B12" s="92"/>
      <c r="C12" s="88"/>
      <c r="D12" s="76"/>
      <c r="E12" s="84"/>
      <c r="F12" s="92" t="s">
        <v>46</v>
      </c>
      <c r="G12" s="89"/>
      <c r="H12" s="39">
        <v>8495</v>
      </c>
      <c r="I12" s="78">
        <f t="shared" si="0"/>
        <v>8495</v>
      </c>
    </row>
    <row r="13" spans="2:9" ht="35.25" customHeight="1">
      <c r="B13" s="92"/>
      <c r="C13" s="88"/>
      <c r="D13" s="39"/>
      <c r="E13" s="84"/>
      <c r="F13" s="92" t="s">
        <v>50</v>
      </c>
      <c r="G13" s="89"/>
      <c r="H13" s="39">
        <v>21588</v>
      </c>
      <c r="I13" s="78">
        <f t="shared" si="0"/>
        <v>21588</v>
      </c>
    </row>
    <row r="14" spans="2:9" ht="35.25" customHeight="1">
      <c r="B14" s="92"/>
      <c r="C14" s="89"/>
      <c r="D14" s="39"/>
      <c r="E14" s="84"/>
      <c r="F14" s="92" t="s">
        <v>230</v>
      </c>
      <c r="G14" s="89"/>
      <c r="H14" s="76">
        <v>2400</v>
      </c>
      <c r="I14" s="78">
        <f t="shared" si="0"/>
        <v>2400</v>
      </c>
    </row>
    <row r="15" spans="2:9" ht="35.25" customHeight="1">
      <c r="B15" s="92"/>
      <c r="C15" s="89"/>
      <c r="D15" s="39"/>
      <c r="E15" s="84"/>
      <c r="F15" s="92"/>
      <c r="G15" s="89"/>
      <c r="H15" s="39"/>
      <c r="I15" s="78"/>
    </row>
    <row r="16" spans="2:9" ht="35.25" customHeight="1" thickBot="1">
      <c r="B16" s="93" t="s">
        <v>281</v>
      </c>
      <c r="C16" s="90">
        <v>40800</v>
      </c>
      <c r="D16" s="77"/>
      <c r="E16" s="85">
        <f t="shared" si="1"/>
        <v>40800</v>
      </c>
      <c r="F16" s="399" t="s">
        <v>237</v>
      </c>
      <c r="G16" s="102">
        <v>5440</v>
      </c>
      <c r="H16" s="103"/>
      <c r="I16" s="79">
        <v>5440</v>
      </c>
    </row>
    <row r="17" spans="2:9" ht="35.25" customHeight="1" thickBot="1">
      <c r="B17" s="108" t="s">
        <v>112</v>
      </c>
      <c r="C17" s="104">
        <f>SUM(C6:C16)</f>
        <v>358314</v>
      </c>
      <c r="D17" s="104">
        <f>SUM(D6:D16)</f>
        <v>15870</v>
      </c>
      <c r="E17" s="74">
        <f t="shared" si="1"/>
        <v>374184</v>
      </c>
      <c r="F17" s="27" t="s">
        <v>113</v>
      </c>
      <c r="G17" s="12">
        <f>SUM(G6:G16)</f>
        <v>341701</v>
      </c>
      <c r="H17" s="12">
        <f>SUM(H6:H16)</f>
        <v>32483</v>
      </c>
      <c r="I17" s="70">
        <f>SUM(I6:I16)</f>
        <v>374184</v>
      </c>
    </row>
  </sheetData>
  <sheetProtection/>
  <mergeCells count="3">
    <mergeCell ref="B2:I2"/>
    <mergeCell ref="B4:E4"/>
    <mergeCell ref="F4:I4"/>
  </mergeCells>
  <printOptions/>
  <pageMargins left="0.35433070866141736" right="0.1968503937007874" top="0.6299212598425197" bottom="0.35433070866141736" header="0.2362204724409449" footer="0.15748031496062992"/>
  <pageSetup fitToHeight="1" fitToWidth="1" horizontalDpi="600" verticalDpi="600" orientation="landscape" paperSize="9" scale="95" r:id="rId1"/>
  <headerFooter alignWithMargins="0">
    <oddHeader>&amp;R7. sz melléklet
e Ft- 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D13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49.28125" style="0" customWidth="1"/>
  </cols>
  <sheetData>
    <row r="2" spans="1:4" ht="37.5" customHeight="1">
      <c r="A2" s="654" t="s">
        <v>529</v>
      </c>
      <c r="B2" s="654"/>
      <c r="C2" s="654"/>
      <c r="D2" s="654"/>
    </row>
    <row r="5" ht="15.75">
      <c r="A5" s="3" t="s">
        <v>118</v>
      </c>
    </row>
    <row r="7" spans="1:4" ht="12.75">
      <c r="A7" t="s">
        <v>119</v>
      </c>
      <c r="B7" t="s">
        <v>120</v>
      </c>
      <c r="D7">
        <v>0</v>
      </c>
    </row>
    <row r="9" ht="15.75">
      <c r="A9" s="3" t="s">
        <v>121</v>
      </c>
    </row>
    <row r="11" spans="1:2" ht="25.5">
      <c r="A11" t="s">
        <v>119</v>
      </c>
      <c r="B11" s="5" t="s">
        <v>122</v>
      </c>
    </row>
    <row r="13" spans="1:4" ht="15.75">
      <c r="A13" s="3" t="s">
        <v>123</v>
      </c>
      <c r="D13" s="4">
        <f>SUM(D7:D12)</f>
        <v>0</v>
      </c>
    </row>
  </sheetData>
  <sheetProtection/>
  <mergeCells count="1">
    <mergeCell ref="A2:D2"/>
  </mergeCells>
  <printOptions/>
  <pageMargins left="1.07" right="0.75" top="1" bottom="1" header="0.5" footer="0.5"/>
  <pageSetup horizontalDpi="600" verticalDpi="600" orientation="portrait" paperSize="9" r:id="rId1"/>
  <headerFooter alignWithMargins="0">
    <oddHeader>&amp;R8.sz. melléklet
e Ft 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C3:H18"/>
  <sheetViews>
    <sheetView view="pageLayout" workbookViewId="0" topLeftCell="A1">
      <selection activeCell="C4" sqref="C4"/>
    </sheetView>
  </sheetViews>
  <sheetFormatPr defaultColWidth="9.140625" defaultRowHeight="12.75"/>
  <cols>
    <col min="3" max="3" width="6.28125" style="0" customWidth="1"/>
    <col min="4" max="4" width="23.7109375" style="0" customWidth="1"/>
  </cols>
  <sheetData>
    <row r="2" ht="6.75" customHeight="1"/>
    <row r="3" spans="3:7" ht="69" customHeight="1">
      <c r="C3" s="661" t="s">
        <v>530</v>
      </c>
      <c r="D3" s="662"/>
      <c r="E3" s="662"/>
      <c r="F3" s="662"/>
      <c r="G3" s="662"/>
    </row>
    <row r="4" ht="13.5" thickBot="1"/>
    <row r="5" spans="3:8" ht="13.5" thickBot="1">
      <c r="C5" s="658" t="s">
        <v>125</v>
      </c>
      <c r="D5" s="655" t="s">
        <v>128</v>
      </c>
      <c r="E5" s="341">
        <v>2016</v>
      </c>
      <c r="F5" s="341">
        <v>2017</v>
      </c>
      <c r="G5" s="363">
        <v>2018</v>
      </c>
      <c r="H5" s="362">
        <v>2019</v>
      </c>
    </row>
    <row r="6" spans="3:8" ht="13.5" thickBot="1">
      <c r="C6" s="659"/>
      <c r="D6" s="656"/>
      <c r="E6" s="339"/>
      <c r="F6" s="339"/>
      <c r="G6" s="340"/>
      <c r="H6" s="362"/>
    </row>
    <row r="7" spans="3:8" ht="13.5" thickBot="1">
      <c r="C7" s="660"/>
      <c r="D7" s="657"/>
      <c r="E7" s="138"/>
      <c r="F7" s="138"/>
      <c r="G7" s="139"/>
      <c r="H7" s="286"/>
    </row>
    <row r="8" spans="3:8" ht="12.75">
      <c r="C8" s="140">
        <v>1</v>
      </c>
      <c r="D8" s="141" t="s">
        <v>126</v>
      </c>
      <c r="E8" s="141">
        <v>970000</v>
      </c>
      <c r="F8" s="141">
        <v>155000</v>
      </c>
      <c r="G8" s="142">
        <v>90000</v>
      </c>
      <c r="H8" s="142">
        <v>0</v>
      </c>
    </row>
    <row r="9" spans="3:8" ht="12.75">
      <c r="C9" s="143">
        <v>2</v>
      </c>
      <c r="D9" s="73"/>
      <c r="E9" s="73"/>
      <c r="F9" s="73"/>
      <c r="G9" s="106"/>
      <c r="H9" s="106"/>
    </row>
    <row r="10" spans="3:8" ht="12.75">
      <c r="C10" s="143">
        <v>3</v>
      </c>
      <c r="D10" s="73"/>
      <c r="E10" s="73"/>
      <c r="F10" s="73"/>
      <c r="G10" s="106"/>
      <c r="H10" s="106"/>
    </row>
    <row r="11" spans="3:8" ht="12.75">
      <c r="C11" s="143">
        <v>4</v>
      </c>
      <c r="D11" s="73"/>
      <c r="E11" s="73"/>
      <c r="F11" s="73"/>
      <c r="G11" s="106"/>
      <c r="H11" s="106"/>
    </row>
    <row r="12" spans="3:8" ht="12.75">
      <c r="C12" s="143">
        <v>5</v>
      </c>
      <c r="D12" s="73"/>
      <c r="E12" s="73"/>
      <c r="F12" s="73"/>
      <c r="G12" s="106"/>
      <c r="H12" s="106"/>
    </row>
    <row r="13" spans="3:8" ht="12.75">
      <c r="C13" s="143">
        <v>6</v>
      </c>
      <c r="D13" s="73"/>
      <c r="E13" s="73"/>
      <c r="F13" s="73"/>
      <c r="G13" s="106"/>
      <c r="H13" s="106"/>
    </row>
    <row r="14" spans="3:8" ht="12.75">
      <c r="C14" s="143">
        <v>7</v>
      </c>
      <c r="D14" s="73"/>
      <c r="E14" s="73"/>
      <c r="F14" s="73"/>
      <c r="G14" s="106"/>
      <c r="H14" s="106"/>
    </row>
    <row r="15" spans="3:8" ht="12.75">
      <c r="C15" s="143">
        <v>8</v>
      </c>
      <c r="D15" s="73"/>
      <c r="E15" s="73"/>
      <c r="F15" s="73"/>
      <c r="G15" s="106"/>
      <c r="H15" s="106"/>
    </row>
    <row r="16" spans="3:8" ht="12.75">
      <c r="C16" s="143">
        <v>9</v>
      </c>
      <c r="D16" s="73"/>
      <c r="E16" s="73"/>
      <c r="F16" s="73"/>
      <c r="G16" s="106"/>
      <c r="H16" s="106"/>
    </row>
    <row r="17" spans="3:8" ht="13.5" thickBot="1">
      <c r="C17" s="144">
        <v>10</v>
      </c>
      <c r="D17" s="107"/>
      <c r="E17" s="107"/>
      <c r="F17" s="107"/>
      <c r="G17" s="145"/>
      <c r="H17" s="139"/>
    </row>
    <row r="18" spans="3:8" ht="16.5" customHeight="1" thickBot="1">
      <c r="C18" s="146">
        <v>11</v>
      </c>
      <c r="D18" s="147" t="s">
        <v>127</v>
      </c>
      <c r="E18" s="147">
        <f>SUM(E8:E17)</f>
        <v>970000</v>
      </c>
      <c r="F18" s="147">
        <f>SUM(F8:F17)</f>
        <v>155000</v>
      </c>
      <c r="G18" s="147">
        <f>SUM(G8:G17)</f>
        <v>90000</v>
      </c>
      <c r="H18" s="147">
        <f>SUM(H8:H17)</f>
        <v>0</v>
      </c>
    </row>
  </sheetData>
  <sheetProtection/>
  <mergeCells count="3">
    <mergeCell ref="D5:D7"/>
    <mergeCell ref="C5:C7"/>
    <mergeCell ref="C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&amp;R9.sz. melléklet
Ft- 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G23"/>
  <sheetViews>
    <sheetView workbookViewId="0" topLeftCell="A1">
      <selection activeCell="J12" sqref="J12"/>
    </sheetView>
  </sheetViews>
  <sheetFormatPr defaultColWidth="9.140625" defaultRowHeight="12.75"/>
  <cols>
    <col min="1" max="1" width="6.00390625" style="0" customWidth="1"/>
    <col min="2" max="2" width="40.57421875" style="0" customWidth="1"/>
    <col min="3" max="3" width="10.28125" style="0" customWidth="1"/>
    <col min="4" max="4" width="10.7109375" style="0" customWidth="1"/>
    <col min="5" max="5" width="10.140625" style="0" customWidth="1"/>
    <col min="6" max="6" width="9.7109375" style="0" customWidth="1"/>
    <col min="7" max="7" width="11.00390625" style="0" customWidth="1"/>
  </cols>
  <sheetData>
    <row r="3" spans="1:7" ht="12.75">
      <c r="A3" s="666" t="s">
        <v>499</v>
      </c>
      <c r="B3" s="666"/>
      <c r="C3" s="666"/>
      <c r="D3" s="666"/>
      <c r="E3" s="666"/>
      <c r="F3" s="666"/>
      <c r="G3" s="666"/>
    </row>
    <row r="5" ht="13.5" thickBot="1"/>
    <row r="6" spans="2:7" ht="34.5" customHeight="1" thickBot="1">
      <c r="B6" s="27" t="s">
        <v>79</v>
      </c>
      <c r="C6" s="663" t="s">
        <v>124</v>
      </c>
      <c r="D6" s="664"/>
      <c r="E6" s="664"/>
      <c r="F6" s="664"/>
      <c r="G6" s="665"/>
    </row>
    <row r="7" spans="2:7" ht="17.25" customHeight="1" thickBot="1">
      <c r="B7" s="26"/>
      <c r="C7" s="8"/>
      <c r="D7" s="9"/>
      <c r="E7" s="9"/>
      <c r="F7" s="9"/>
      <c r="G7" s="28"/>
    </row>
    <row r="8" spans="2:7" ht="17.25" customHeight="1">
      <c r="B8" s="29"/>
      <c r="C8" s="30">
        <v>2016</v>
      </c>
      <c r="D8" s="31">
        <v>2017</v>
      </c>
      <c r="E8" s="31">
        <v>2018</v>
      </c>
      <c r="F8" s="32">
        <v>2019</v>
      </c>
      <c r="G8" s="33" t="s">
        <v>24</v>
      </c>
    </row>
    <row r="9" spans="2:7" ht="17.25" customHeight="1">
      <c r="B9" s="29" t="s">
        <v>41</v>
      </c>
      <c r="C9" s="36">
        <v>45000</v>
      </c>
      <c r="D9" s="38">
        <v>45000</v>
      </c>
      <c r="E9" s="38">
        <v>45000</v>
      </c>
      <c r="F9" s="38">
        <v>45000</v>
      </c>
      <c r="G9" s="40">
        <f>SUM(C9:F9)</f>
        <v>180000</v>
      </c>
    </row>
    <row r="10" spans="2:7" ht="17.25" customHeight="1">
      <c r="B10" s="29" t="s">
        <v>283</v>
      </c>
      <c r="C10" s="36">
        <v>22150</v>
      </c>
      <c r="D10" s="38">
        <v>20000</v>
      </c>
      <c r="E10" s="38">
        <v>20000</v>
      </c>
      <c r="F10" s="38">
        <v>20000</v>
      </c>
      <c r="G10" s="40">
        <f>SUM(C10:F10)</f>
        <v>82150</v>
      </c>
    </row>
    <row r="11" spans="2:7" ht="17.25" customHeight="1">
      <c r="B11" s="34" t="s">
        <v>284</v>
      </c>
      <c r="C11" s="41"/>
      <c r="D11" s="42"/>
      <c r="E11" s="42"/>
      <c r="F11" s="42"/>
      <c r="G11" s="44"/>
    </row>
    <row r="12" spans="2:7" ht="17.25" customHeight="1" thickBot="1">
      <c r="B12" s="8" t="s">
        <v>285</v>
      </c>
      <c r="C12" s="272">
        <v>1000</v>
      </c>
      <c r="D12" s="273">
        <v>1000</v>
      </c>
      <c r="E12" s="273">
        <v>1000</v>
      </c>
      <c r="F12" s="273">
        <v>1000</v>
      </c>
      <c r="G12" s="274">
        <f>SUM(C12:F12)</f>
        <v>4000</v>
      </c>
    </row>
    <row r="13" spans="2:7" ht="17.25" customHeight="1" thickBot="1">
      <c r="B13" s="24" t="s">
        <v>81</v>
      </c>
      <c r="C13" s="37">
        <f>SUM(C9:C12)</f>
        <v>68150</v>
      </c>
      <c r="D13" s="37">
        <f>SUM(D9:D11)</f>
        <v>65000</v>
      </c>
      <c r="E13" s="37">
        <f>SUM(E9:E11)</f>
        <v>65000</v>
      </c>
      <c r="F13" s="37">
        <f>SUM(F9:F11)</f>
        <v>65000</v>
      </c>
      <c r="G13" s="12">
        <f>SUM(G9:G12)</f>
        <v>266150</v>
      </c>
    </row>
    <row r="14" spans="2:7" ht="17.25" customHeight="1">
      <c r="B14" s="35" t="s">
        <v>82</v>
      </c>
      <c r="C14" s="45"/>
      <c r="D14" s="46"/>
      <c r="E14" s="46"/>
      <c r="F14" s="47"/>
      <c r="G14" s="48">
        <f aca="true" t="shared" si="0" ref="G14:G22">SUM(C14:F14)</f>
        <v>0</v>
      </c>
    </row>
    <row r="15" spans="2:7" ht="17.25" customHeight="1">
      <c r="B15" s="29" t="s">
        <v>83</v>
      </c>
      <c r="C15" s="36"/>
      <c r="D15" s="38"/>
      <c r="E15" s="38"/>
      <c r="F15" s="39"/>
      <c r="G15" s="40">
        <f t="shared" si="0"/>
        <v>0</v>
      </c>
    </row>
    <row r="16" spans="2:7" ht="17.25" customHeight="1">
      <c r="B16" s="29" t="s">
        <v>84</v>
      </c>
      <c r="C16" s="36"/>
      <c r="D16" s="38"/>
      <c r="E16" s="38"/>
      <c r="F16" s="39"/>
      <c r="G16" s="40">
        <f t="shared" si="0"/>
        <v>0</v>
      </c>
    </row>
    <row r="17" spans="2:7" ht="17.25" customHeight="1" thickBot="1">
      <c r="B17" s="34" t="s">
        <v>85</v>
      </c>
      <c r="C17" s="41"/>
      <c r="D17" s="42"/>
      <c r="E17" s="42"/>
      <c r="F17" s="43"/>
      <c r="G17" s="44">
        <f t="shared" si="0"/>
        <v>0</v>
      </c>
    </row>
    <row r="18" spans="2:7" ht="17.25" customHeight="1" thickBot="1">
      <c r="B18" s="24" t="s">
        <v>86</v>
      </c>
      <c r="C18" s="37">
        <v>0</v>
      </c>
      <c r="D18" s="21">
        <f>SUM(D14:D17)</f>
        <v>0</v>
      </c>
      <c r="E18" s="21">
        <f>SUM(E14:E17)</f>
        <v>0</v>
      </c>
      <c r="F18" s="21">
        <f>SUM(F14:F17)</f>
        <v>0</v>
      </c>
      <c r="G18" s="52">
        <f t="shared" si="0"/>
        <v>0</v>
      </c>
    </row>
    <row r="19" spans="2:7" ht="17.25" customHeight="1">
      <c r="B19" s="35" t="s">
        <v>82</v>
      </c>
      <c r="C19" s="45"/>
      <c r="D19" s="46"/>
      <c r="E19" s="46"/>
      <c r="F19" s="47"/>
      <c r="G19" s="48">
        <f t="shared" si="0"/>
        <v>0</v>
      </c>
    </row>
    <row r="20" spans="2:7" ht="17.25" customHeight="1">
      <c r="B20" s="29" t="s">
        <v>83</v>
      </c>
      <c r="C20" s="36"/>
      <c r="D20" s="38"/>
      <c r="E20" s="38"/>
      <c r="F20" s="39"/>
      <c r="G20" s="40">
        <f t="shared" si="0"/>
        <v>0</v>
      </c>
    </row>
    <row r="21" spans="2:7" ht="17.25" customHeight="1">
      <c r="B21" s="29" t="s">
        <v>84</v>
      </c>
      <c r="C21" s="36"/>
      <c r="D21" s="38"/>
      <c r="E21" s="38"/>
      <c r="F21" s="39"/>
      <c r="G21" s="40">
        <f t="shared" si="0"/>
        <v>0</v>
      </c>
    </row>
    <row r="22" spans="2:7" ht="17.25" customHeight="1" thickBot="1">
      <c r="B22" s="29" t="s">
        <v>85</v>
      </c>
      <c r="C22" s="49"/>
      <c r="D22" s="50"/>
      <c r="E22" s="50"/>
      <c r="F22" s="51"/>
      <c r="G22" s="44">
        <f t="shared" si="0"/>
        <v>0</v>
      </c>
    </row>
    <row r="23" spans="2:7" ht="17.25" customHeight="1" thickBot="1">
      <c r="B23" s="25" t="s">
        <v>87</v>
      </c>
      <c r="C23" s="12">
        <f>SUM(C19:C22)</f>
        <v>0</v>
      </c>
      <c r="D23" s="12">
        <f>SUM(D19:D22)</f>
        <v>0</v>
      </c>
      <c r="E23" s="12">
        <f>SUM(E19:E22)</f>
        <v>0</v>
      </c>
      <c r="F23" s="12">
        <f>SUM(F19:F22)</f>
        <v>0</v>
      </c>
      <c r="G23" s="12">
        <f>SUM(G19:G22)</f>
        <v>0</v>
      </c>
    </row>
  </sheetData>
  <sheetProtection/>
  <mergeCells count="2">
    <mergeCell ref="C6:G6"/>
    <mergeCell ref="A3:G3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&amp;R10. számú melléklet
e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B17"/>
  <sheetViews>
    <sheetView view="pageLayout" workbookViewId="0" topLeftCell="A1">
      <selection activeCell="E16" sqref="E16"/>
    </sheetView>
  </sheetViews>
  <sheetFormatPr defaultColWidth="9.140625" defaultRowHeight="12.75"/>
  <cols>
    <col min="1" max="1" width="42.57421875" style="0" customWidth="1"/>
    <col min="2" max="2" width="16.7109375" style="0" customWidth="1"/>
  </cols>
  <sheetData>
    <row r="2" spans="1:2" ht="15.75">
      <c r="A2" s="583" t="s">
        <v>63</v>
      </c>
      <c r="B2" s="583"/>
    </row>
    <row r="3" spans="1:2" ht="15.75">
      <c r="A3" s="583" t="s">
        <v>496</v>
      </c>
      <c r="B3" s="583"/>
    </row>
    <row r="4" spans="1:2" ht="16.5" thickBot="1">
      <c r="A4" s="6"/>
      <c r="B4" s="6"/>
    </row>
    <row r="5" spans="1:2" ht="13.5" thickBot="1">
      <c r="A5" s="18"/>
      <c r="B5" s="72" t="s">
        <v>64</v>
      </c>
    </row>
    <row r="6" spans="1:2" ht="15">
      <c r="A6" s="13" t="s">
        <v>65</v>
      </c>
      <c r="B6" s="14">
        <v>50</v>
      </c>
    </row>
    <row r="7" spans="1:2" ht="15">
      <c r="A7" s="15" t="s">
        <v>66</v>
      </c>
      <c r="B7" s="14">
        <v>800</v>
      </c>
    </row>
    <row r="8" spans="1:2" ht="15">
      <c r="A8" s="15" t="s">
        <v>67</v>
      </c>
      <c r="B8" s="14">
        <v>250</v>
      </c>
    </row>
    <row r="9" spans="1:2" ht="15">
      <c r="A9" s="15" t="s">
        <v>68</v>
      </c>
      <c r="B9" s="14">
        <v>1000</v>
      </c>
    </row>
    <row r="10" spans="1:2" ht="15">
      <c r="A10" s="15" t="s">
        <v>69</v>
      </c>
      <c r="B10" s="14">
        <v>300</v>
      </c>
    </row>
    <row r="11" spans="1:2" ht="15">
      <c r="A11" s="15" t="s">
        <v>70</v>
      </c>
      <c r="B11" s="14">
        <v>200</v>
      </c>
    </row>
    <row r="12" spans="1:2" ht="15">
      <c r="A12" s="19" t="s">
        <v>71</v>
      </c>
      <c r="B12" s="14">
        <v>100</v>
      </c>
    </row>
    <row r="13" spans="1:2" ht="15">
      <c r="A13" s="15" t="s">
        <v>72</v>
      </c>
      <c r="B13" s="14">
        <v>50</v>
      </c>
    </row>
    <row r="14" spans="1:2" ht="15">
      <c r="A14" s="15" t="s">
        <v>73</v>
      </c>
      <c r="B14" s="14">
        <v>100</v>
      </c>
    </row>
    <row r="15" spans="1:2" ht="15">
      <c r="A15" s="15" t="s">
        <v>74</v>
      </c>
      <c r="B15" s="16">
        <v>150</v>
      </c>
    </row>
    <row r="16" spans="1:2" ht="15.75" thickBot="1">
      <c r="A16" s="20" t="s">
        <v>75</v>
      </c>
      <c r="B16" s="71">
        <v>400</v>
      </c>
    </row>
    <row r="17" spans="1:2" ht="16.5" thickBot="1">
      <c r="A17" s="17" t="s">
        <v>1</v>
      </c>
      <c r="B17" s="12">
        <f>SUM(B6:B16)</f>
        <v>3400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&amp;R11.számú melléklet
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9"/>
  <sheetViews>
    <sheetView workbookViewId="0" topLeftCell="A25">
      <selection activeCell="D53" sqref="D53"/>
    </sheetView>
  </sheetViews>
  <sheetFormatPr defaultColWidth="9.140625" defaultRowHeight="12.75"/>
  <cols>
    <col min="1" max="1" width="76.7109375" style="222" customWidth="1"/>
    <col min="2" max="2" width="11.00390625" style="222" customWidth="1"/>
    <col min="3" max="4" width="11.140625" style="222" bestFit="1" customWidth="1"/>
    <col min="5" max="16384" width="9.140625" style="222" customWidth="1"/>
  </cols>
  <sheetData>
    <row r="1" ht="15" customHeight="1">
      <c r="A1" s="223" t="s">
        <v>503</v>
      </c>
    </row>
    <row r="2" spans="1:4" ht="15" customHeight="1">
      <c r="A2" s="222" t="s">
        <v>25</v>
      </c>
      <c r="B2" s="222" t="s">
        <v>544</v>
      </c>
      <c r="C2" s="222" t="s">
        <v>540</v>
      </c>
      <c r="D2" s="222" t="s">
        <v>541</v>
      </c>
    </row>
    <row r="3" spans="1:4" ht="15" customHeight="1">
      <c r="A3" s="227" t="s">
        <v>26</v>
      </c>
      <c r="B3" s="370">
        <v>54955162</v>
      </c>
      <c r="C3" s="222">
        <v>55113150</v>
      </c>
      <c r="D3" s="370">
        <v>58038844</v>
      </c>
    </row>
    <row r="4" ht="15" customHeight="1">
      <c r="A4" s="290" t="s">
        <v>27</v>
      </c>
    </row>
    <row r="5" spans="1:4" ht="15" customHeight="1">
      <c r="A5" s="290" t="s">
        <v>192</v>
      </c>
      <c r="B5" s="222">
        <v>37372800</v>
      </c>
      <c r="C5" s="222">
        <v>37372800</v>
      </c>
      <c r="D5" s="222">
        <v>37372800</v>
      </c>
    </row>
    <row r="6" spans="1:4" ht="15" customHeight="1">
      <c r="A6" s="290" t="s">
        <v>193</v>
      </c>
      <c r="B6" s="227">
        <v>37372800</v>
      </c>
      <c r="C6" s="222">
        <v>37372800</v>
      </c>
      <c r="D6" s="222">
        <v>37372800</v>
      </c>
    </row>
    <row r="7" spans="1:4" ht="15" customHeight="1">
      <c r="A7" s="290" t="s">
        <v>28</v>
      </c>
      <c r="B7" s="222">
        <v>15124200</v>
      </c>
      <c r="C7" s="222">
        <v>15124200</v>
      </c>
      <c r="D7" s="222">
        <v>15124200</v>
      </c>
    </row>
    <row r="8" spans="1:4" ht="15" customHeight="1">
      <c r="A8" s="290" t="s">
        <v>194</v>
      </c>
      <c r="B8" s="227">
        <v>15124200</v>
      </c>
      <c r="C8" s="227">
        <v>15124200</v>
      </c>
      <c r="D8" s="227">
        <v>15124200</v>
      </c>
    </row>
    <row r="9" spans="1:4" ht="15" customHeight="1">
      <c r="A9" s="290" t="s">
        <v>195</v>
      </c>
      <c r="B9" s="222">
        <v>4179020</v>
      </c>
      <c r="C9" s="222">
        <v>4179020</v>
      </c>
      <c r="D9" s="222">
        <v>4179020</v>
      </c>
    </row>
    <row r="10" spans="1:4" ht="15" customHeight="1">
      <c r="A10" s="290" t="s">
        <v>196</v>
      </c>
      <c r="B10" s="222">
        <v>6144000</v>
      </c>
      <c r="C10" s="222">
        <v>6144000</v>
      </c>
      <c r="D10" s="222">
        <v>6144000</v>
      </c>
    </row>
    <row r="11" spans="1:4" ht="15" customHeight="1">
      <c r="A11" s="290" t="s">
        <v>318</v>
      </c>
      <c r="B11" s="222">
        <v>547200</v>
      </c>
      <c r="C11" s="222">
        <v>547200</v>
      </c>
      <c r="D11" s="222">
        <v>547200</v>
      </c>
    </row>
    <row r="12" spans="1:4" ht="15" customHeight="1">
      <c r="A12" s="290" t="s">
        <v>197</v>
      </c>
      <c r="B12" s="222">
        <v>4253980</v>
      </c>
      <c r="C12" s="222">
        <v>4253980</v>
      </c>
      <c r="D12" s="222">
        <v>4253980</v>
      </c>
    </row>
    <row r="13" spans="1:4" ht="15" customHeight="1">
      <c r="A13" s="290" t="s">
        <v>198</v>
      </c>
      <c r="B13" s="222">
        <v>8245800</v>
      </c>
      <c r="C13" s="222">
        <v>8245800</v>
      </c>
      <c r="D13" s="222">
        <v>8245800</v>
      </c>
    </row>
    <row r="14" spans="1:4" ht="15" customHeight="1">
      <c r="A14" s="290" t="s">
        <v>199</v>
      </c>
      <c r="B14" s="227">
        <v>2394412</v>
      </c>
      <c r="C14" s="227">
        <v>2394412</v>
      </c>
      <c r="D14" s="222">
        <v>5320106</v>
      </c>
    </row>
    <row r="15" spans="1:4" ht="15" customHeight="1">
      <c r="A15" s="290" t="s">
        <v>317</v>
      </c>
      <c r="B15" s="227">
        <v>63750</v>
      </c>
      <c r="C15" s="227">
        <v>63750</v>
      </c>
      <c r="D15" s="222">
        <v>63750</v>
      </c>
    </row>
    <row r="16" spans="1:4" ht="15" customHeight="1">
      <c r="A16" s="290" t="s">
        <v>533</v>
      </c>
      <c r="B16" s="227">
        <v>0</v>
      </c>
      <c r="C16" s="222">
        <v>157988</v>
      </c>
      <c r="D16" s="222">
        <v>157988</v>
      </c>
    </row>
    <row r="17" spans="1:4" ht="15" customHeight="1">
      <c r="A17" s="289" t="s">
        <v>29</v>
      </c>
      <c r="B17" s="371">
        <f>(B18+B24+B29)</f>
        <v>47665701</v>
      </c>
      <c r="C17" s="404">
        <v>47665701</v>
      </c>
      <c r="D17" s="371">
        <v>47585701</v>
      </c>
    </row>
    <row r="18" spans="1:4" ht="15" customHeight="1">
      <c r="A18" s="291" t="s">
        <v>210</v>
      </c>
      <c r="B18" s="222">
        <f>SUM(B19:B23)</f>
        <v>40045700</v>
      </c>
      <c r="C18" s="222">
        <v>40045700</v>
      </c>
      <c r="D18" s="222">
        <v>40045700</v>
      </c>
    </row>
    <row r="19" spans="1:4" ht="15" customHeight="1">
      <c r="A19" s="290" t="s">
        <v>30</v>
      </c>
      <c r="B19" s="222">
        <v>22401600</v>
      </c>
      <c r="C19" s="222">
        <v>22401600</v>
      </c>
      <c r="D19" s="222">
        <v>22401600</v>
      </c>
    </row>
    <row r="20" spans="1:4" ht="15" customHeight="1">
      <c r="A20" s="290" t="s">
        <v>316</v>
      </c>
      <c r="B20" s="222">
        <v>4800000</v>
      </c>
      <c r="C20" s="222">
        <v>4800000</v>
      </c>
      <c r="D20" s="222">
        <v>4800000</v>
      </c>
    </row>
    <row r="21" spans="1:4" ht="15" customHeight="1">
      <c r="A21" s="290" t="s">
        <v>31</v>
      </c>
      <c r="B21" s="222">
        <v>10195600</v>
      </c>
      <c r="C21" s="222">
        <v>10195600</v>
      </c>
      <c r="D21" s="222">
        <v>10195600</v>
      </c>
    </row>
    <row r="22" spans="1:4" ht="15" customHeight="1">
      <c r="A22" s="290" t="s">
        <v>200</v>
      </c>
      <c r="B22" s="222">
        <v>248500</v>
      </c>
      <c r="C22" s="222">
        <v>248500</v>
      </c>
      <c r="D22" s="222">
        <v>248500</v>
      </c>
    </row>
    <row r="23" spans="1:4" ht="15" customHeight="1">
      <c r="A23" s="290" t="s">
        <v>32</v>
      </c>
      <c r="B23" s="222">
        <v>2400000</v>
      </c>
      <c r="C23" s="229">
        <v>2400000</v>
      </c>
      <c r="D23" s="222">
        <v>2400000</v>
      </c>
    </row>
    <row r="24" spans="1:4" ht="15" customHeight="1">
      <c r="A24" s="290" t="s">
        <v>201</v>
      </c>
      <c r="B24" s="227">
        <f>SUM(B25:B28)</f>
        <v>6320001</v>
      </c>
      <c r="C24" s="222">
        <v>6320001</v>
      </c>
      <c r="D24" s="222">
        <v>6320001</v>
      </c>
    </row>
    <row r="25" spans="1:4" ht="15" customHeight="1">
      <c r="A25" s="290" t="s">
        <v>202</v>
      </c>
      <c r="B25" s="222">
        <v>106667</v>
      </c>
      <c r="C25" s="222">
        <v>106667</v>
      </c>
      <c r="D25" s="222">
        <v>106667</v>
      </c>
    </row>
    <row r="26" spans="1:4" ht="15" customHeight="1">
      <c r="A26" s="290" t="s">
        <v>203</v>
      </c>
      <c r="B26" s="222">
        <v>4266667</v>
      </c>
      <c r="C26" s="222">
        <v>4266667</v>
      </c>
      <c r="D26" s="222">
        <v>4266667</v>
      </c>
    </row>
    <row r="27" spans="1:4" ht="15" customHeight="1">
      <c r="A27" s="222" t="s">
        <v>204</v>
      </c>
      <c r="B27" s="222">
        <v>26667</v>
      </c>
      <c r="C27" s="222">
        <v>26667</v>
      </c>
      <c r="D27" s="222">
        <v>0</v>
      </c>
    </row>
    <row r="28" spans="1:4" ht="15" customHeight="1">
      <c r="A28" s="290" t="s">
        <v>205</v>
      </c>
      <c r="B28" s="222">
        <v>1920000</v>
      </c>
      <c r="C28" s="222">
        <v>1920000</v>
      </c>
      <c r="D28" s="222">
        <v>1866667</v>
      </c>
    </row>
    <row r="29" spans="1:4" s="227" customFormat="1" ht="15" customHeight="1">
      <c r="A29" s="289" t="s">
        <v>462</v>
      </c>
      <c r="B29" s="227">
        <v>1300000</v>
      </c>
      <c r="C29" s="227">
        <v>1300000</v>
      </c>
      <c r="D29" s="222">
        <v>1300000</v>
      </c>
    </row>
    <row r="30" ht="15" customHeight="1">
      <c r="A30" s="290"/>
    </row>
    <row r="31" spans="1:4" ht="15" customHeight="1">
      <c r="A31" s="289" t="s">
        <v>33</v>
      </c>
      <c r="B31" s="370">
        <f>SUM(B32:B43)</f>
        <v>42397229</v>
      </c>
      <c r="C31" s="222">
        <v>44178023</v>
      </c>
      <c r="D31" s="370">
        <v>45046752</v>
      </c>
    </row>
    <row r="32" spans="1:4" ht="15" customHeight="1">
      <c r="A32" s="222" t="s">
        <v>315</v>
      </c>
      <c r="B32" s="288">
        <v>20123751</v>
      </c>
      <c r="C32" s="222">
        <v>20123751</v>
      </c>
      <c r="D32" s="222">
        <v>20123751</v>
      </c>
    </row>
    <row r="33" spans="1:4" ht="15" customHeight="1">
      <c r="A33" s="222" t="s">
        <v>314</v>
      </c>
      <c r="B33" s="567">
        <v>3000000</v>
      </c>
      <c r="C33" s="568">
        <v>3000000</v>
      </c>
      <c r="D33" s="568">
        <v>3000000</v>
      </c>
    </row>
    <row r="34" spans="1:4" ht="15" customHeight="1">
      <c r="A34" s="222" t="s">
        <v>313</v>
      </c>
      <c r="B34" s="567"/>
      <c r="C34" s="569"/>
      <c r="D34" s="568"/>
    </row>
    <row r="35" spans="1:4" ht="15" customHeight="1">
      <c r="A35" s="222" t="s">
        <v>34</v>
      </c>
      <c r="B35" s="222">
        <v>2214400</v>
      </c>
      <c r="C35" s="222">
        <v>2214400</v>
      </c>
      <c r="D35" s="222">
        <v>2214400</v>
      </c>
    </row>
    <row r="36" spans="1:4" ht="15" customHeight="1">
      <c r="A36" s="222" t="s">
        <v>35</v>
      </c>
      <c r="B36" s="222">
        <v>1160000</v>
      </c>
      <c r="C36" s="222">
        <v>1160000</v>
      </c>
      <c r="D36" s="222">
        <v>1160000</v>
      </c>
    </row>
    <row r="37" spans="1:4" ht="15" customHeight="1">
      <c r="A37" s="222" t="s">
        <v>36</v>
      </c>
      <c r="B37" s="228">
        <v>1199000</v>
      </c>
      <c r="C37" s="222">
        <v>1199000</v>
      </c>
      <c r="D37" s="222">
        <v>1199000</v>
      </c>
    </row>
    <row r="38" spans="1:4" ht="15" customHeight="1">
      <c r="A38" s="222" t="s">
        <v>206</v>
      </c>
      <c r="B38" s="288">
        <v>3952800</v>
      </c>
      <c r="C38" s="222">
        <v>3952800</v>
      </c>
      <c r="D38" s="222">
        <v>3458700</v>
      </c>
    </row>
    <row r="39" spans="1:2" ht="15" customHeight="1">
      <c r="A39" s="222" t="s">
        <v>207</v>
      </c>
      <c r="B39" s="288"/>
    </row>
    <row r="40" ht="15" customHeight="1">
      <c r="A40" s="222" t="s">
        <v>208</v>
      </c>
    </row>
    <row r="41" spans="1:4" ht="15" customHeight="1">
      <c r="A41" s="222" t="s">
        <v>209</v>
      </c>
      <c r="B41" s="222">
        <v>8829120</v>
      </c>
      <c r="C41" s="222">
        <v>8829120</v>
      </c>
      <c r="D41" s="222">
        <v>8714880</v>
      </c>
    </row>
    <row r="42" spans="1:4" ht="15" customHeight="1">
      <c r="A42" s="222" t="s">
        <v>312</v>
      </c>
      <c r="B42" s="222">
        <v>1698138</v>
      </c>
      <c r="C42" s="222">
        <v>1698138</v>
      </c>
      <c r="D42" s="222">
        <v>2693431</v>
      </c>
    </row>
    <row r="43" spans="1:4" ht="15" customHeight="1">
      <c r="A43" s="222" t="s">
        <v>463</v>
      </c>
      <c r="B43" s="222">
        <v>220020</v>
      </c>
      <c r="C43" s="222">
        <v>220020</v>
      </c>
      <c r="D43" s="222">
        <v>219450</v>
      </c>
    </row>
    <row r="44" spans="1:4" ht="29.25" customHeight="1">
      <c r="A44" s="290" t="s">
        <v>534</v>
      </c>
      <c r="C44" s="222">
        <v>1508760</v>
      </c>
      <c r="D44" s="222">
        <v>2263140</v>
      </c>
    </row>
    <row r="45" spans="1:4" ht="15" customHeight="1">
      <c r="A45" s="227" t="s">
        <v>76</v>
      </c>
      <c r="B45" s="229">
        <f>(B3+B17+B31)</f>
        <v>145018092</v>
      </c>
      <c r="C45" s="229">
        <v>146684840</v>
      </c>
      <c r="D45" s="229">
        <v>150513309</v>
      </c>
    </row>
    <row r="46" ht="15" customHeight="1">
      <c r="A46" s="227"/>
    </row>
    <row r="47" spans="1:4" ht="15" customHeight="1">
      <c r="A47" s="227" t="s">
        <v>77</v>
      </c>
      <c r="B47" s="288">
        <v>3481560</v>
      </c>
      <c r="C47" s="222">
        <v>3481560</v>
      </c>
      <c r="D47" s="222">
        <v>3481560</v>
      </c>
    </row>
    <row r="48" spans="1:4" ht="15" customHeight="1">
      <c r="A48" s="227" t="s">
        <v>78</v>
      </c>
      <c r="B48" s="228">
        <f>SUM(B45:B47)</f>
        <v>148499652</v>
      </c>
      <c r="C48" s="228">
        <v>150166400</v>
      </c>
      <c r="D48" s="228">
        <v>153994869</v>
      </c>
    </row>
    <row r="49" spans="1:4" ht="15" customHeight="1">
      <c r="A49" s="227"/>
      <c r="B49" s="228"/>
      <c r="C49" s="228"/>
      <c r="D49" s="228"/>
    </row>
    <row r="50" spans="1:4" ht="15" customHeight="1">
      <c r="A50" s="227" t="s">
        <v>542</v>
      </c>
      <c r="B50" s="228"/>
      <c r="C50" s="228">
        <v>272034</v>
      </c>
      <c r="D50">
        <v>1312719</v>
      </c>
    </row>
    <row r="51" spans="1:4" ht="15" customHeight="1">
      <c r="A51" s="227" t="s">
        <v>543</v>
      </c>
      <c r="B51" s="228"/>
      <c r="C51" s="228"/>
      <c r="D51">
        <v>815008</v>
      </c>
    </row>
    <row r="52" spans="1:4" ht="15" customHeight="1">
      <c r="A52" s="222" t="s">
        <v>535</v>
      </c>
      <c r="D52" s="222">
        <v>593993</v>
      </c>
    </row>
    <row r="53" spans="1:2" ht="15" customHeight="1">
      <c r="A53" s="227"/>
      <c r="B53" s="228"/>
    </row>
    <row r="54" spans="1:4" s="224" customFormat="1" ht="15" customHeight="1">
      <c r="A54" s="224" t="s">
        <v>423</v>
      </c>
      <c r="B54" s="224">
        <v>14695102</v>
      </c>
      <c r="C54" s="224">
        <v>14695102</v>
      </c>
      <c r="D54" s="224">
        <v>77567898</v>
      </c>
    </row>
    <row r="55" spans="1:4" s="224" customFormat="1" ht="15" customHeight="1">
      <c r="A55" s="224" t="s">
        <v>424</v>
      </c>
      <c r="B55" s="224">
        <v>4945200</v>
      </c>
      <c r="C55" s="224">
        <v>4945200</v>
      </c>
      <c r="D55" s="224">
        <v>4945200</v>
      </c>
    </row>
    <row r="56" spans="1:4" ht="15" customHeight="1">
      <c r="A56" s="222" t="s">
        <v>450</v>
      </c>
      <c r="B56" s="222">
        <v>1080000</v>
      </c>
      <c r="C56" s="222">
        <v>1080000</v>
      </c>
      <c r="D56" s="222">
        <v>1080000</v>
      </c>
    </row>
    <row r="57" spans="1:4" ht="15" customHeight="1">
      <c r="A57" s="222" t="s">
        <v>465</v>
      </c>
      <c r="B57" s="222">
        <v>649000</v>
      </c>
      <c r="C57" s="222">
        <v>649000</v>
      </c>
      <c r="D57" s="222">
        <v>649000</v>
      </c>
    </row>
    <row r="59" spans="1:4" s="227" customFormat="1" ht="12.75">
      <c r="A59" s="227" t="s">
        <v>464</v>
      </c>
      <c r="B59" s="227">
        <f>SUM(B54:B58)</f>
        <v>21369302</v>
      </c>
      <c r="C59" s="227">
        <v>21369302</v>
      </c>
      <c r="D59" s="227">
        <f>SUM(D54:D58)</f>
        <v>84242098</v>
      </c>
    </row>
  </sheetData>
  <sheetProtection/>
  <mergeCells count="3">
    <mergeCell ref="B33:B34"/>
    <mergeCell ref="C33:C34"/>
    <mergeCell ref="D33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&amp;R1./a sz. melléklet
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C1:J12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5.57421875" style="0" customWidth="1"/>
    <col min="3" max="3" width="4.8515625" style="0" customWidth="1"/>
    <col min="4" max="4" width="4.421875" style="0" customWidth="1"/>
    <col min="10" max="10" width="10.57421875" style="0" customWidth="1"/>
  </cols>
  <sheetData>
    <row r="1" spans="3:7" ht="15">
      <c r="C1" s="573" t="s">
        <v>476</v>
      </c>
      <c r="D1" s="573"/>
      <c r="E1" s="573"/>
      <c r="F1" s="573"/>
      <c r="G1" s="573"/>
    </row>
    <row r="2" spans="3:7" ht="15">
      <c r="C2" s="573" t="s">
        <v>334</v>
      </c>
      <c r="D2" s="573"/>
      <c r="E2" s="573"/>
      <c r="F2" s="573"/>
      <c r="G2" s="573"/>
    </row>
    <row r="3" ht="13.5" thickBot="1"/>
    <row r="4" spans="3:10" ht="13.5" thickBot="1">
      <c r="C4" s="405" t="s">
        <v>548</v>
      </c>
      <c r="D4" s="577" t="s">
        <v>549</v>
      </c>
      <c r="E4" s="578"/>
      <c r="F4" s="578"/>
      <c r="G4" s="579"/>
      <c r="H4" s="377" t="s">
        <v>545</v>
      </c>
      <c r="I4" s="377" t="s">
        <v>546</v>
      </c>
      <c r="J4" s="377" t="s">
        <v>547</v>
      </c>
    </row>
    <row r="5" spans="3:10" ht="12.75">
      <c r="C5" s="292" t="s">
        <v>319</v>
      </c>
      <c r="D5" s="574" t="s">
        <v>320</v>
      </c>
      <c r="E5" s="575"/>
      <c r="F5" s="575"/>
      <c r="G5" s="576"/>
      <c r="H5" s="133">
        <v>200</v>
      </c>
      <c r="I5" s="133">
        <v>1500</v>
      </c>
      <c r="J5" s="133">
        <v>1500</v>
      </c>
    </row>
    <row r="6" spans="3:10" ht="12.75">
      <c r="C6" s="293" t="s">
        <v>321</v>
      </c>
      <c r="D6" s="570" t="s">
        <v>322</v>
      </c>
      <c r="E6" s="571"/>
      <c r="F6" s="571"/>
      <c r="G6" s="572"/>
      <c r="H6" s="14">
        <v>5000</v>
      </c>
      <c r="I6" s="14">
        <v>5000</v>
      </c>
      <c r="J6" s="14">
        <v>5000</v>
      </c>
    </row>
    <row r="7" spans="3:10" ht="12.75">
      <c r="C7" s="293" t="s">
        <v>323</v>
      </c>
      <c r="D7" s="570" t="s">
        <v>324</v>
      </c>
      <c r="E7" s="571"/>
      <c r="F7" s="571"/>
      <c r="G7" s="572"/>
      <c r="H7" s="14">
        <v>2000</v>
      </c>
      <c r="I7" s="14">
        <v>2000</v>
      </c>
      <c r="J7" s="14">
        <v>2000</v>
      </c>
    </row>
    <row r="8" spans="3:10" ht="12.75">
      <c r="C8" s="293" t="s">
        <v>325</v>
      </c>
      <c r="D8" s="570" t="s">
        <v>326</v>
      </c>
      <c r="E8" s="571"/>
      <c r="F8" s="571"/>
      <c r="G8" s="572"/>
      <c r="H8" s="14">
        <v>10000</v>
      </c>
      <c r="I8" s="14">
        <v>10000</v>
      </c>
      <c r="J8" s="14">
        <v>10000</v>
      </c>
    </row>
    <row r="9" spans="3:10" ht="12.75">
      <c r="C9" s="293" t="s">
        <v>327</v>
      </c>
      <c r="D9" s="570" t="s">
        <v>328</v>
      </c>
      <c r="E9" s="571"/>
      <c r="F9" s="571"/>
      <c r="G9" s="572"/>
      <c r="H9" s="14">
        <v>4875</v>
      </c>
      <c r="I9" s="14">
        <v>4875</v>
      </c>
      <c r="J9" s="14">
        <v>4875</v>
      </c>
    </row>
    <row r="10" spans="3:10" ht="12.75">
      <c r="C10" s="293" t="s">
        <v>330</v>
      </c>
      <c r="D10" s="570" t="s">
        <v>331</v>
      </c>
      <c r="E10" s="571"/>
      <c r="F10" s="571"/>
      <c r="G10" s="572"/>
      <c r="H10" s="14">
        <v>25</v>
      </c>
      <c r="I10" s="14">
        <v>25</v>
      </c>
      <c r="J10" s="14">
        <v>25</v>
      </c>
    </row>
    <row r="11" spans="3:10" ht="12.75">
      <c r="C11" s="293" t="s">
        <v>329</v>
      </c>
      <c r="D11" s="570" t="s">
        <v>332</v>
      </c>
      <c r="E11" s="571"/>
      <c r="F11" s="571"/>
      <c r="G11" s="572"/>
      <c r="H11" s="14">
        <v>50</v>
      </c>
      <c r="I11" s="14">
        <v>155</v>
      </c>
      <c r="J11" s="14">
        <v>155</v>
      </c>
    </row>
    <row r="12" spans="3:10" s="1" customFormat="1" ht="13.5" thickBot="1">
      <c r="C12" s="294" t="s">
        <v>333</v>
      </c>
      <c r="D12" s="295" t="s">
        <v>295</v>
      </c>
      <c r="E12" s="295"/>
      <c r="F12" s="295"/>
      <c r="G12" s="296"/>
      <c r="H12" s="25">
        <f>SUM(H5:H11)</f>
        <v>22150</v>
      </c>
      <c r="I12" s="25">
        <v>23555</v>
      </c>
      <c r="J12" s="25">
        <f>SUM(J5:J11)</f>
        <v>23555</v>
      </c>
    </row>
  </sheetData>
  <sheetProtection/>
  <mergeCells count="10">
    <mergeCell ref="D9:G9"/>
    <mergeCell ref="D11:G11"/>
    <mergeCell ref="D10:G10"/>
    <mergeCell ref="C1:G1"/>
    <mergeCell ref="C2:G2"/>
    <mergeCell ref="D5:G5"/>
    <mergeCell ref="D6:G6"/>
    <mergeCell ref="D7:G7"/>
    <mergeCell ref="D8:G8"/>
    <mergeCell ref="D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&amp;R1./b. sz. melléklet
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38"/>
  <sheetViews>
    <sheetView view="pageLayout" workbookViewId="0" topLeftCell="A1">
      <selection activeCell="B34" sqref="B34"/>
    </sheetView>
  </sheetViews>
  <sheetFormatPr defaultColWidth="9.140625" defaultRowHeight="12.75"/>
  <sheetData>
    <row r="1" spans="8:10" ht="15.75">
      <c r="H1" s="583" t="s">
        <v>475</v>
      </c>
      <c r="I1" s="583"/>
      <c r="J1" s="583"/>
    </row>
    <row r="2" ht="13.5" thickBot="1"/>
    <row r="3" spans="2:16" ht="16.5" thickBot="1">
      <c r="B3" s="580" t="s">
        <v>61</v>
      </c>
      <c r="C3" s="581"/>
      <c r="D3" s="581"/>
      <c r="E3" s="581"/>
      <c r="F3" s="581"/>
      <c r="G3" s="581"/>
      <c r="H3" s="582"/>
      <c r="I3" s="222"/>
      <c r="J3" s="580" t="s">
        <v>55</v>
      </c>
      <c r="K3" s="581"/>
      <c r="L3" s="581"/>
      <c r="M3" s="581"/>
      <c r="N3" s="581"/>
      <c r="O3" s="581"/>
      <c r="P3" s="582"/>
    </row>
    <row r="4" spans="2:16" ht="15.75">
      <c r="B4" s="372"/>
      <c r="C4" s="372"/>
      <c r="D4" s="372"/>
      <c r="E4" s="372"/>
      <c r="F4" s="372"/>
      <c r="G4" s="372"/>
      <c r="H4" s="372"/>
      <c r="I4" s="222"/>
      <c r="J4" s="372"/>
      <c r="K4" s="372"/>
      <c r="L4" s="372"/>
      <c r="M4" s="372"/>
      <c r="N4" s="372"/>
      <c r="O4" s="372"/>
      <c r="P4" s="372"/>
    </row>
    <row r="5" spans="2:16" ht="12.75">
      <c r="B5" s="224" t="s">
        <v>466</v>
      </c>
      <c r="C5" s="224"/>
      <c r="D5" s="224"/>
      <c r="E5" s="226"/>
      <c r="F5" s="224"/>
      <c r="G5" s="224"/>
      <c r="H5" s="226"/>
      <c r="I5" s="222"/>
      <c r="J5" s="224" t="s">
        <v>466</v>
      </c>
      <c r="K5" s="224"/>
      <c r="L5" s="224"/>
      <c r="M5" s="226"/>
      <c r="N5" s="224"/>
      <c r="O5" s="224"/>
      <c r="P5" s="226"/>
    </row>
    <row r="6" spans="2:16" ht="12.75">
      <c r="B6" s="224" t="s">
        <v>467</v>
      </c>
      <c r="C6" s="224"/>
      <c r="D6" s="224"/>
      <c r="E6" s="226"/>
      <c r="F6" s="224"/>
      <c r="G6" s="224"/>
      <c r="H6" s="226">
        <v>10976</v>
      </c>
      <c r="I6" s="222"/>
      <c r="J6" s="224" t="s">
        <v>467</v>
      </c>
      <c r="K6" s="224"/>
      <c r="L6" s="224"/>
      <c r="M6" s="226"/>
      <c r="N6" s="224"/>
      <c r="O6" s="224" t="s">
        <v>471</v>
      </c>
      <c r="P6" s="226">
        <v>10748</v>
      </c>
    </row>
    <row r="7" spans="2:16" ht="12.75">
      <c r="B7" s="224"/>
      <c r="C7" s="224"/>
      <c r="D7" s="224"/>
      <c r="E7" s="226"/>
      <c r="F7" s="224"/>
      <c r="G7" s="224"/>
      <c r="H7" s="226"/>
      <c r="I7" s="222"/>
      <c r="J7" s="224"/>
      <c r="K7" s="224"/>
      <c r="L7" s="224"/>
      <c r="M7" s="226"/>
      <c r="N7" s="224"/>
      <c r="O7" s="224" t="s">
        <v>472</v>
      </c>
      <c r="P7" s="226">
        <v>2902</v>
      </c>
    </row>
    <row r="8" spans="2:16" ht="12.75">
      <c r="B8" s="224"/>
      <c r="C8" s="224"/>
      <c r="D8" s="224"/>
      <c r="E8" s="226"/>
      <c r="F8" s="224"/>
      <c r="G8" s="224"/>
      <c r="H8" s="226"/>
      <c r="I8" s="222"/>
      <c r="J8" s="224"/>
      <c r="K8" s="224"/>
      <c r="L8" s="224"/>
      <c r="M8" s="226"/>
      <c r="N8" s="224"/>
      <c r="O8" s="224"/>
      <c r="P8" s="226"/>
    </row>
    <row r="9" spans="2:16" ht="12.75">
      <c r="B9" s="224" t="s">
        <v>468</v>
      </c>
      <c r="C9" s="224"/>
      <c r="D9" s="224"/>
      <c r="E9" s="226"/>
      <c r="F9" s="224"/>
      <c r="G9" s="224"/>
      <c r="H9" s="226">
        <v>4894</v>
      </c>
      <c r="I9" s="222"/>
      <c r="J9" s="224" t="s">
        <v>469</v>
      </c>
      <c r="K9" s="224"/>
      <c r="L9" s="224"/>
      <c r="M9" s="226"/>
      <c r="N9" s="224"/>
      <c r="O9" s="224" t="s">
        <v>470</v>
      </c>
      <c r="P9" s="226">
        <v>4817</v>
      </c>
    </row>
    <row r="10" spans="2:16" ht="12.75">
      <c r="B10" s="222"/>
      <c r="C10" s="222"/>
      <c r="D10" s="222"/>
      <c r="E10" s="229"/>
      <c r="F10" s="229"/>
      <c r="G10" s="222"/>
      <c r="H10" s="222"/>
      <c r="I10" s="222"/>
      <c r="J10" s="222"/>
      <c r="K10" s="222"/>
      <c r="L10" s="222"/>
      <c r="M10" s="229"/>
      <c r="N10" s="229"/>
      <c r="O10" s="222" t="s">
        <v>472</v>
      </c>
      <c r="P10" s="224">
        <v>1300</v>
      </c>
    </row>
    <row r="11" spans="2:16" ht="12.75">
      <c r="B11" s="222"/>
      <c r="C11" s="222"/>
      <c r="D11" s="222"/>
      <c r="E11" s="229"/>
      <c r="F11" s="229"/>
      <c r="G11" s="222"/>
      <c r="H11" s="222"/>
      <c r="I11" s="222"/>
      <c r="J11" s="222"/>
      <c r="K11" s="222"/>
      <c r="L11" s="222"/>
      <c r="M11" s="229"/>
      <c r="N11" s="229"/>
      <c r="O11" s="222"/>
      <c r="P11" s="224"/>
    </row>
    <row r="12" spans="2:16" ht="12.75">
      <c r="B12" s="222"/>
      <c r="C12" s="222"/>
      <c r="D12" s="222"/>
      <c r="E12" s="229"/>
      <c r="F12" s="229"/>
      <c r="G12" s="222"/>
      <c r="H12" s="222"/>
      <c r="I12" s="222"/>
      <c r="J12" s="222" t="s">
        <v>564</v>
      </c>
      <c r="K12" s="222"/>
      <c r="L12" s="222"/>
      <c r="M12" s="229"/>
      <c r="N12" s="229"/>
      <c r="O12" s="222"/>
      <c r="P12" s="224">
        <v>1307</v>
      </c>
    </row>
    <row r="13" spans="2:16" ht="12.75">
      <c r="B13" s="222"/>
      <c r="C13" s="222"/>
      <c r="D13" s="222"/>
      <c r="E13" s="229"/>
      <c r="F13" s="229"/>
      <c r="G13" s="222"/>
      <c r="H13" s="222"/>
      <c r="I13" s="222"/>
      <c r="J13" s="222" t="s">
        <v>565</v>
      </c>
      <c r="K13" s="222"/>
      <c r="L13" s="222"/>
      <c r="M13" s="229"/>
      <c r="N13" s="229"/>
      <c r="O13" s="222"/>
      <c r="P13" s="224">
        <v>318</v>
      </c>
    </row>
    <row r="14" spans="2:16" ht="12.75">
      <c r="B14" s="222"/>
      <c r="C14" s="222"/>
      <c r="D14" s="222"/>
      <c r="E14" s="229"/>
      <c r="F14" s="229"/>
      <c r="G14" s="222"/>
      <c r="H14" s="222"/>
      <c r="I14" s="222"/>
      <c r="J14" s="222" t="s">
        <v>566</v>
      </c>
      <c r="K14" s="222"/>
      <c r="L14" s="222"/>
      <c r="M14" s="229"/>
      <c r="N14" s="229"/>
      <c r="O14" s="222"/>
      <c r="P14" s="224">
        <v>382</v>
      </c>
    </row>
    <row r="15" spans="2:16" ht="12.75">
      <c r="B15" s="222"/>
      <c r="C15" s="222"/>
      <c r="D15" s="222"/>
      <c r="E15" s="229"/>
      <c r="F15" s="229"/>
      <c r="G15" s="222"/>
      <c r="H15" s="222"/>
      <c r="I15" s="222"/>
      <c r="J15" s="222"/>
      <c r="K15" s="222"/>
      <c r="L15" s="222"/>
      <c r="M15" s="229"/>
      <c r="N15" s="229"/>
      <c r="O15" s="222"/>
      <c r="P15" s="224"/>
    </row>
    <row r="16" spans="2:16" s="1" customFormat="1" ht="12.75">
      <c r="B16" s="227"/>
      <c r="C16" s="227" t="s">
        <v>1</v>
      </c>
      <c r="D16" s="227"/>
      <c r="E16" s="228"/>
      <c r="F16" s="228"/>
      <c r="G16" s="227"/>
      <c r="H16" s="228">
        <f>SUM(H6:H9)</f>
        <v>15870</v>
      </c>
      <c r="I16" s="227"/>
      <c r="J16" s="227"/>
      <c r="K16" s="227" t="s">
        <v>1</v>
      </c>
      <c r="L16" s="227"/>
      <c r="M16" s="228"/>
      <c r="N16" s="228"/>
      <c r="O16" s="227"/>
      <c r="P16" s="228">
        <f>SUM(P6:P14)</f>
        <v>21774</v>
      </c>
    </row>
    <row r="17" spans="2:16" s="1" customFormat="1" ht="12.75">
      <c r="B17" s="227"/>
      <c r="C17" s="227" t="s">
        <v>531</v>
      </c>
      <c r="D17" s="227"/>
      <c r="E17" s="228"/>
      <c r="F17" s="228"/>
      <c r="G17" s="227"/>
      <c r="H17" s="227">
        <v>0</v>
      </c>
      <c r="I17" s="227"/>
      <c r="J17" s="227"/>
      <c r="K17" s="227"/>
      <c r="L17" s="227"/>
      <c r="M17" s="228"/>
      <c r="N17" s="228"/>
      <c r="O17" s="227"/>
      <c r="P17" s="227"/>
    </row>
    <row r="18" spans="2:16" ht="13.5" thickBot="1">
      <c r="B18" s="222"/>
      <c r="C18" s="222"/>
      <c r="D18" s="222"/>
      <c r="E18" s="229"/>
      <c r="F18" s="229"/>
      <c r="G18" s="222"/>
      <c r="H18" s="222"/>
      <c r="I18" s="222"/>
      <c r="J18" s="222"/>
      <c r="K18" s="222"/>
      <c r="L18" s="222"/>
      <c r="M18" s="229"/>
      <c r="N18" s="229"/>
      <c r="O18" s="222"/>
      <c r="P18" s="224"/>
    </row>
    <row r="19" spans="2:16" ht="16.5" thickBot="1">
      <c r="B19" s="580" t="s">
        <v>62</v>
      </c>
      <c r="C19" s="581"/>
      <c r="D19" s="581"/>
      <c r="E19" s="581"/>
      <c r="F19" s="581"/>
      <c r="G19" s="581"/>
      <c r="H19" s="582"/>
      <c r="I19" s="222"/>
      <c r="J19" s="580" t="s">
        <v>57</v>
      </c>
      <c r="K19" s="581"/>
      <c r="L19" s="581"/>
      <c r="M19" s="581"/>
      <c r="N19" s="581"/>
      <c r="O19" s="581"/>
      <c r="P19" s="582"/>
    </row>
    <row r="21" spans="2:16" ht="12.75">
      <c r="B21" s="224"/>
      <c r="C21" s="224"/>
      <c r="D21" s="224"/>
      <c r="E21" s="226"/>
      <c r="F21" s="224"/>
      <c r="G21" s="224"/>
      <c r="H21" s="226"/>
      <c r="I21" s="222"/>
      <c r="J21" s="224" t="s">
        <v>494</v>
      </c>
      <c r="K21" s="224"/>
      <c r="L21" s="224"/>
      <c r="M21" s="226"/>
      <c r="N21" s="224"/>
      <c r="O21" s="224"/>
      <c r="P21" s="226">
        <v>400</v>
      </c>
    </row>
    <row r="22" spans="2:16" ht="12.75">
      <c r="B22" s="224"/>
      <c r="C22" s="224"/>
      <c r="D22" s="224"/>
      <c r="E22" s="226"/>
      <c r="F22" s="224"/>
      <c r="G22" s="224"/>
      <c r="H22" s="226"/>
      <c r="I22" s="222"/>
      <c r="J22" s="224" t="s">
        <v>500</v>
      </c>
      <c r="K22" s="224"/>
      <c r="L22" s="224"/>
      <c r="M22" s="226"/>
      <c r="N22" s="224"/>
      <c r="O22" s="224"/>
      <c r="P22" s="226">
        <v>2000</v>
      </c>
    </row>
    <row r="23" spans="2:16" ht="12.75">
      <c r="B23" s="222"/>
      <c r="C23" s="222" t="s">
        <v>24</v>
      </c>
      <c r="D23" s="227"/>
      <c r="E23" s="228"/>
      <c r="F23" s="225"/>
      <c r="G23" s="230"/>
      <c r="H23" s="228">
        <v>0</v>
      </c>
      <c r="I23" s="222"/>
      <c r="J23" s="222"/>
      <c r="K23" s="222"/>
      <c r="L23" s="227" t="s">
        <v>56</v>
      </c>
      <c r="M23" s="228"/>
      <c r="N23" s="228"/>
      <c r="O23" s="230"/>
      <c r="P23" s="228">
        <v>2400</v>
      </c>
    </row>
    <row r="24" spans="3:8" s="1" customFormat="1" ht="12.75">
      <c r="C24" s="1" t="s">
        <v>531</v>
      </c>
      <c r="H24" s="1">
        <v>0</v>
      </c>
    </row>
    <row r="26" spans="2:10" s="3" customFormat="1" ht="15.75">
      <c r="B26" s="3" t="s">
        <v>412</v>
      </c>
      <c r="J26" s="3" t="s">
        <v>412</v>
      </c>
    </row>
    <row r="27" spans="10:16" s="3" customFormat="1" ht="15.75">
      <c r="J27" s="7" t="s">
        <v>501</v>
      </c>
      <c r="P27" s="7">
        <v>1575</v>
      </c>
    </row>
    <row r="28" spans="10:16" s="3" customFormat="1" ht="15.75">
      <c r="J28" s="7" t="s">
        <v>495</v>
      </c>
      <c r="P28" s="7">
        <v>5114</v>
      </c>
    </row>
    <row r="29" spans="10:16" s="3" customFormat="1" ht="15.75">
      <c r="J29" s="7" t="s">
        <v>502</v>
      </c>
      <c r="P29" s="7">
        <v>1806</v>
      </c>
    </row>
    <row r="30" spans="10:16" ht="12.75">
      <c r="J30" s="7" t="s">
        <v>473</v>
      </c>
      <c r="P30">
        <v>17095</v>
      </c>
    </row>
    <row r="31" spans="1:16" ht="12.75">
      <c r="A31" s="7"/>
      <c r="B31" s="7" t="s">
        <v>413</v>
      </c>
      <c r="H31">
        <v>15870</v>
      </c>
      <c r="J31" s="7" t="s">
        <v>474</v>
      </c>
      <c r="P31">
        <v>4493</v>
      </c>
    </row>
    <row r="32" spans="2:16" s="1" customFormat="1" ht="12.75">
      <c r="B32" s="1" t="s">
        <v>24</v>
      </c>
      <c r="H32" s="1">
        <f>SUM(H31:H31)</f>
        <v>15870</v>
      </c>
      <c r="J32" s="1" t="s">
        <v>24</v>
      </c>
      <c r="P32" s="1">
        <f>SUM(P27:Q31)</f>
        <v>30083</v>
      </c>
    </row>
    <row r="38" ht="12.75">
      <c r="J38" s="7"/>
    </row>
  </sheetData>
  <sheetProtection/>
  <mergeCells count="5">
    <mergeCell ref="B3:H3"/>
    <mergeCell ref="J3:P3"/>
    <mergeCell ref="B19:H19"/>
    <mergeCell ref="J19:P19"/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Header>&amp;R1./c. sz. melléklet e Ft-ban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0"/>
  <sheetViews>
    <sheetView zoomScalePageLayoutView="0" workbookViewId="0" topLeftCell="A16">
      <selection activeCell="G38" sqref="G38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4.8515625" style="0" customWidth="1"/>
    <col min="4" max="4" width="46.00390625" style="0" customWidth="1"/>
    <col min="5" max="5" width="15.8515625" style="0" customWidth="1"/>
    <col min="6" max="6" width="10.00390625" style="0" customWidth="1"/>
    <col min="7" max="7" width="11.8515625" style="1" customWidth="1"/>
  </cols>
  <sheetData>
    <row r="1" spans="4:6" ht="15.75">
      <c r="D1" s="583" t="s">
        <v>129</v>
      </c>
      <c r="E1" s="584"/>
      <c r="F1" s="584"/>
    </row>
    <row r="2" spans="4:6" ht="16.5" thickBot="1">
      <c r="D2" s="585" t="s">
        <v>496</v>
      </c>
      <c r="E2" s="585"/>
      <c r="F2" s="585"/>
    </row>
    <row r="3" spans="1:7" ht="14.25" thickBot="1" thickTop="1">
      <c r="A3" s="423" t="s">
        <v>114</v>
      </c>
      <c r="B3" s="424"/>
      <c r="C3" s="424"/>
      <c r="D3" s="424"/>
      <c r="E3" s="475" t="s">
        <v>570</v>
      </c>
      <c r="F3" s="476" t="s">
        <v>568</v>
      </c>
      <c r="G3" s="350" t="s">
        <v>569</v>
      </c>
    </row>
    <row r="4" spans="1:7" ht="13.5" thickBot="1">
      <c r="A4" s="265" t="s">
        <v>238</v>
      </c>
      <c r="B4" s="11" t="s">
        <v>239</v>
      </c>
      <c r="C4" s="246"/>
      <c r="D4" s="245"/>
      <c r="E4" s="235">
        <v>169854</v>
      </c>
      <c r="F4" s="347">
        <v>171792</v>
      </c>
      <c r="G4" s="351">
        <f>SUM(G5:G6)</f>
        <v>240350</v>
      </c>
    </row>
    <row r="5" spans="1:7" ht="12.75">
      <c r="A5" s="266"/>
      <c r="B5" s="219" t="s">
        <v>240</v>
      </c>
      <c r="C5" s="219" t="s">
        <v>241</v>
      </c>
      <c r="D5" s="232"/>
      <c r="E5" s="219">
        <v>148500</v>
      </c>
      <c r="F5" s="343">
        <v>150438</v>
      </c>
      <c r="G5" s="351">
        <v>156123</v>
      </c>
    </row>
    <row r="6" spans="1:7" ht="13.5" thickBot="1">
      <c r="A6" s="266"/>
      <c r="B6" s="219" t="s">
        <v>447</v>
      </c>
      <c r="C6" s="219" t="s">
        <v>448</v>
      </c>
      <c r="D6" s="232"/>
      <c r="E6" s="219">
        <v>21354</v>
      </c>
      <c r="F6" s="343">
        <v>21354</v>
      </c>
      <c r="G6" s="351">
        <v>84227</v>
      </c>
    </row>
    <row r="7" spans="1:7" ht="13.5" thickBot="1">
      <c r="A7" s="265" t="s">
        <v>242</v>
      </c>
      <c r="B7" s="11" t="s">
        <v>243</v>
      </c>
      <c r="C7" s="11"/>
      <c r="D7" s="253"/>
      <c r="E7" s="11"/>
      <c r="F7" s="344"/>
      <c r="G7" s="351">
        <v>0</v>
      </c>
    </row>
    <row r="8" spans="1:7" ht="13.5" thickBot="1">
      <c r="A8" s="267"/>
      <c r="B8" s="246" t="s">
        <v>266</v>
      </c>
      <c r="C8" s="246" t="s">
        <v>267</v>
      </c>
      <c r="D8" s="245"/>
      <c r="E8" s="246"/>
      <c r="F8" s="342"/>
      <c r="G8" s="351">
        <v>0</v>
      </c>
    </row>
    <row r="9" spans="1:7" ht="13.5" thickBot="1">
      <c r="A9" s="265" t="s">
        <v>244</v>
      </c>
      <c r="B9" s="11" t="s">
        <v>80</v>
      </c>
      <c r="C9" s="11"/>
      <c r="D9" s="253"/>
      <c r="E9" s="11">
        <v>53000</v>
      </c>
      <c r="F9" s="344">
        <v>53000</v>
      </c>
      <c r="G9" s="351">
        <v>53000</v>
      </c>
    </row>
    <row r="10" spans="1:7" ht="12.75">
      <c r="A10" s="268"/>
      <c r="B10" s="219" t="s">
        <v>245</v>
      </c>
      <c r="C10" s="219" t="s">
        <v>246</v>
      </c>
      <c r="D10" s="232"/>
      <c r="E10" s="219"/>
      <c r="F10" s="343"/>
      <c r="G10" s="351"/>
    </row>
    <row r="11" spans="1:7" ht="12.75">
      <c r="A11" s="268"/>
      <c r="B11" s="219"/>
      <c r="C11" s="219" t="s">
        <v>247</v>
      </c>
      <c r="D11" s="232" t="s">
        <v>248</v>
      </c>
      <c r="E11" s="219">
        <v>45000</v>
      </c>
      <c r="F11" s="343">
        <v>45000</v>
      </c>
      <c r="G11" s="351">
        <v>45000</v>
      </c>
    </row>
    <row r="12" spans="1:7" ht="12.75">
      <c r="A12" s="268"/>
      <c r="B12" s="219"/>
      <c r="C12" s="219" t="s">
        <v>249</v>
      </c>
      <c r="D12" s="232" t="s">
        <v>250</v>
      </c>
      <c r="E12" s="219">
        <v>7000</v>
      </c>
      <c r="F12" s="343">
        <v>7000</v>
      </c>
      <c r="G12" s="351">
        <v>7000</v>
      </c>
    </row>
    <row r="13" spans="1:7" ht="12.75">
      <c r="A13" s="268"/>
      <c r="B13" s="219"/>
      <c r="C13" s="219" t="s">
        <v>251</v>
      </c>
      <c r="D13" s="232" t="s">
        <v>252</v>
      </c>
      <c r="E13" s="219"/>
      <c r="F13" s="343"/>
      <c r="G13" s="351"/>
    </row>
    <row r="14" spans="1:7" ht="13.5" thickBot="1">
      <c r="A14" s="268"/>
      <c r="B14" s="219" t="s">
        <v>253</v>
      </c>
      <c r="C14" s="219" t="s">
        <v>254</v>
      </c>
      <c r="D14" s="232"/>
      <c r="E14" s="233">
        <v>1000</v>
      </c>
      <c r="F14" s="343">
        <v>1000</v>
      </c>
      <c r="G14" s="351">
        <v>1000</v>
      </c>
    </row>
    <row r="15" spans="1:7" ht="13.5" thickBot="1">
      <c r="A15" s="265" t="s">
        <v>255</v>
      </c>
      <c r="B15" s="11" t="s">
        <v>39</v>
      </c>
      <c r="C15" s="246"/>
      <c r="D15" s="245"/>
      <c r="E15" s="246">
        <v>22150</v>
      </c>
      <c r="F15" s="342">
        <v>23555</v>
      </c>
      <c r="G15" s="351">
        <v>23555</v>
      </c>
    </row>
    <row r="16" spans="1:7" ht="13.5" thickBot="1">
      <c r="A16" s="265" t="s">
        <v>256</v>
      </c>
      <c r="B16" s="11" t="s">
        <v>257</v>
      </c>
      <c r="C16" s="11"/>
      <c r="D16" s="253"/>
      <c r="E16" s="11"/>
      <c r="F16" s="344"/>
      <c r="G16" s="351"/>
    </row>
    <row r="17" spans="1:7" ht="13.5" thickBot="1">
      <c r="A17" s="268"/>
      <c r="B17" s="233" t="s">
        <v>258</v>
      </c>
      <c r="C17" s="219" t="s">
        <v>259</v>
      </c>
      <c r="D17" s="232"/>
      <c r="E17" s="219"/>
      <c r="F17" s="343"/>
      <c r="G17" s="351"/>
    </row>
    <row r="18" spans="1:7" ht="13.5" thickBot="1">
      <c r="A18" s="265" t="s">
        <v>260</v>
      </c>
      <c r="B18" s="254" t="s">
        <v>261</v>
      </c>
      <c r="C18" s="246"/>
      <c r="D18" s="245"/>
      <c r="E18" s="246"/>
      <c r="F18" s="342"/>
      <c r="G18" s="351"/>
    </row>
    <row r="19" spans="1:7" ht="13.5" thickBot="1">
      <c r="A19" s="269"/>
      <c r="B19" s="233" t="s">
        <v>262</v>
      </c>
      <c r="C19" s="219" t="s">
        <v>263</v>
      </c>
      <c r="D19" s="242"/>
      <c r="E19" s="219"/>
      <c r="F19" s="343"/>
      <c r="G19" s="351"/>
    </row>
    <row r="20" spans="1:7" ht="13.5" thickBot="1">
      <c r="A20" s="265" t="s">
        <v>264</v>
      </c>
      <c r="B20" s="11" t="s">
        <v>265</v>
      </c>
      <c r="C20" s="246"/>
      <c r="D20" s="245"/>
      <c r="E20" s="246">
        <v>15870</v>
      </c>
      <c r="F20" s="342">
        <v>15870</v>
      </c>
      <c r="G20" s="351">
        <v>15870</v>
      </c>
    </row>
    <row r="21" spans="1:7" ht="13.5" thickBot="1">
      <c r="A21" s="270"/>
      <c r="B21" s="234" t="s">
        <v>268</v>
      </c>
      <c r="C21" s="234" t="s">
        <v>269</v>
      </c>
      <c r="D21" s="256"/>
      <c r="E21" s="234">
        <v>15870</v>
      </c>
      <c r="F21" s="345">
        <v>15870</v>
      </c>
      <c r="G21" s="351">
        <v>15870</v>
      </c>
    </row>
    <row r="22" spans="1:7" ht="14.25" thickBot="1" thickTop="1">
      <c r="A22" s="257" t="s">
        <v>274</v>
      </c>
      <c r="B22" s="258" t="s">
        <v>275</v>
      </c>
      <c r="C22" s="258"/>
      <c r="D22" s="259"/>
      <c r="E22" s="258">
        <v>260874</v>
      </c>
      <c r="F22" s="346">
        <v>264217</v>
      </c>
      <c r="G22" s="351">
        <f>(G4+G7+G9+G16+G15+G20)</f>
        <v>332775</v>
      </c>
    </row>
    <row r="23" spans="1:7" ht="14.25" thickBot="1" thickTop="1">
      <c r="A23" s="271" t="s">
        <v>270</v>
      </c>
      <c r="B23" s="23" t="s">
        <v>271</v>
      </c>
      <c r="C23" s="23"/>
      <c r="D23" s="242"/>
      <c r="E23" s="235">
        <v>40585</v>
      </c>
      <c r="F23" s="347">
        <v>40585</v>
      </c>
      <c r="G23" s="351">
        <v>40585</v>
      </c>
    </row>
    <row r="24" spans="1:7" ht="12.75">
      <c r="A24" s="270"/>
      <c r="B24" s="234" t="s">
        <v>272</v>
      </c>
      <c r="C24" s="234" t="s">
        <v>273</v>
      </c>
      <c r="D24" s="256"/>
      <c r="E24" s="234">
        <v>35148</v>
      </c>
      <c r="F24" s="345">
        <v>35145</v>
      </c>
      <c r="G24" s="351">
        <v>35145</v>
      </c>
    </row>
    <row r="25" spans="1:7" ht="13.5" thickBot="1">
      <c r="A25" s="268"/>
      <c r="B25" s="219"/>
      <c r="C25" s="219"/>
      <c r="D25" s="219"/>
      <c r="E25" s="233">
        <v>5440</v>
      </c>
      <c r="F25" s="343">
        <v>5440</v>
      </c>
      <c r="G25" s="384">
        <v>5440</v>
      </c>
    </row>
    <row r="26" spans="1:7" ht="14.25" thickBot="1" thickTop="1">
      <c r="A26" s="261" t="s">
        <v>45</v>
      </c>
      <c r="B26" s="262"/>
      <c r="C26" s="262"/>
      <c r="D26" s="262"/>
      <c r="E26" s="263">
        <v>301459</v>
      </c>
      <c r="F26" s="346">
        <v>304802</v>
      </c>
      <c r="G26" s="352">
        <f>(G22+G23)</f>
        <v>373360</v>
      </c>
    </row>
    <row r="27" spans="1:6" ht="13.5" thickTop="1">
      <c r="A27" s="264"/>
      <c r="B27" s="219"/>
      <c r="C27" s="219"/>
      <c r="D27" s="219"/>
      <c r="E27" s="264"/>
      <c r="F27" s="22"/>
    </row>
    <row r="28" spans="1:6" ht="16.5" thickBot="1">
      <c r="A28" s="252"/>
      <c r="B28" s="9"/>
      <c r="C28" s="9"/>
      <c r="D28" s="9"/>
      <c r="E28" s="252"/>
      <c r="F28" s="238"/>
    </row>
    <row r="29" spans="1:7" ht="14.25" thickBot="1" thickTop="1">
      <c r="A29" s="425" t="s">
        <v>115</v>
      </c>
      <c r="B29" s="426"/>
      <c r="C29" s="426"/>
      <c r="D29" s="426"/>
      <c r="E29" s="477" t="s">
        <v>567</v>
      </c>
      <c r="F29" s="478" t="s">
        <v>573</v>
      </c>
      <c r="G29" s="484" t="s">
        <v>574</v>
      </c>
    </row>
    <row r="30" spans="1:7" ht="13.5" thickBot="1">
      <c r="A30" s="27" t="s">
        <v>238</v>
      </c>
      <c r="B30" s="11" t="s">
        <v>239</v>
      </c>
      <c r="C30" s="246"/>
      <c r="D30" s="245"/>
      <c r="E30" s="377"/>
      <c r="F30" s="342"/>
      <c r="G30" s="486">
        <v>594</v>
      </c>
    </row>
    <row r="31" spans="1:7" ht="13.5" thickBot="1">
      <c r="A31" s="27" t="s">
        <v>242</v>
      </c>
      <c r="B31" s="11" t="s">
        <v>243</v>
      </c>
      <c r="C31" s="11"/>
      <c r="D31" s="253"/>
      <c r="E31" s="27"/>
      <c r="F31" s="344"/>
      <c r="G31" s="486"/>
    </row>
    <row r="32" spans="1:7" ht="13.5" thickBot="1">
      <c r="A32" s="27" t="s">
        <v>244</v>
      </c>
      <c r="B32" s="11" t="s">
        <v>80</v>
      </c>
      <c r="C32" s="11"/>
      <c r="D32" s="253"/>
      <c r="E32" s="27"/>
      <c r="F32" s="344"/>
      <c r="G32" s="486"/>
    </row>
    <row r="33" spans="1:7" ht="16.5" customHeight="1" thickBot="1">
      <c r="A33" s="27" t="s">
        <v>255</v>
      </c>
      <c r="B33" s="11" t="s">
        <v>39</v>
      </c>
      <c r="C33" s="246"/>
      <c r="D33" s="245"/>
      <c r="E33" s="377"/>
      <c r="F33" s="342"/>
      <c r="G33" s="486"/>
    </row>
    <row r="34" spans="1:7" ht="13.5" thickBot="1">
      <c r="A34" s="27" t="s">
        <v>256</v>
      </c>
      <c r="B34" s="11" t="s">
        <v>257</v>
      </c>
      <c r="C34" s="11"/>
      <c r="D34" s="253"/>
      <c r="E34" s="27"/>
      <c r="F34" s="344"/>
      <c r="G34" s="486"/>
    </row>
    <row r="35" spans="1:7" ht="13.5" thickBot="1">
      <c r="A35" s="27" t="s">
        <v>260</v>
      </c>
      <c r="B35" s="254" t="s">
        <v>261</v>
      </c>
      <c r="C35" s="246"/>
      <c r="D35" s="245"/>
      <c r="E35" s="377"/>
      <c r="F35" s="342"/>
      <c r="G35" s="486"/>
    </row>
    <row r="36" spans="1:7" ht="13.5" thickBot="1">
      <c r="A36" s="27" t="s">
        <v>264</v>
      </c>
      <c r="B36" s="11" t="s">
        <v>265</v>
      </c>
      <c r="C36" s="246"/>
      <c r="D36" s="245"/>
      <c r="E36" s="377"/>
      <c r="F36" s="342"/>
      <c r="G36" s="487"/>
    </row>
    <row r="37" spans="1:7" ht="14.25" thickBot="1" thickTop="1">
      <c r="A37" s="257" t="s">
        <v>274</v>
      </c>
      <c r="B37" s="258" t="s">
        <v>275</v>
      </c>
      <c r="C37" s="258"/>
      <c r="D37" s="259"/>
      <c r="E37" s="479"/>
      <c r="F37" s="346"/>
      <c r="G37" s="489">
        <v>594</v>
      </c>
    </row>
    <row r="38" spans="1:7" ht="14.25" thickBot="1" thickTop="1">
      <c r="A38" s="260" t="s">
        <v>270</v>
      </c>
      <c r="B38" s="23" t="s">
        <v>271</v>
      </c>
      <c r="C38" s="23"/>
      <c r="D38" s="242"/>
      <c r="E38" s="480"/>
      <c r="F38" s="347"/>
      <c r="G38" s="488"/>
    </row>
    <row r="39" spans="1:7" s="7" customFormat="1" ht="13.5" thickBot="1">
      <c r="A39" s="250"/>
      <c r="B39" s="219" t="s">
        <v>446</v>
      </c>
      <c r="C39" s="219"/>
      <c r="D39" s="232"/>
      <c r="E39" s="250">
        <v>214</v>
      </c>
      <c r="F39" s="343">
        <v>214</v>
      </c>
      <c r="G39" s="486">
        <v>214</v>
      </c>
    </row>
    <row r="40" spans="1:7" ht="13.5" thickBot="1">
      <c r="A40" s="255"/>
      <c r="B40" s="234" t="s">
        <v>276</v>
      </c>
      <c r="C40" s="234" t="s">
        <v>277</v>
      </c>
      <c r="D40" s="256"/>
      <c r="E40" s="481">
        <v>39208</v>
      </c>
      <c r="F40" s="482">
        <v>39208</v>
      </c>
      <c r="G40" s="486">
        <v>39320</v>
      </c>
    </row>
    <row r="41" spans="1:7" ht="14.25" thickBot="1" thickTop="1">
      <c r="A41" s="261" t="s">
        <v>45</v>
      </c>
      <c r="B41" s="262"/>
      <c r="C41" s="262"/>
      <c r="D41" s="262"/>
      <c r="E41" s="483">
        <v>39422</v>
      </c>
      <c r="F41" s="346">
        <v>39422</v>
      </c>
      <c r="G41" s="485">
        <f>SUM(G37:G40)</f>
        <v>40128</v>
      </c>
    </row>
    <row r="42" spans="1:6" ht="13.5" thickTop="1">
      <c r="A42" s="264"/>
      <c r="B42" s="219"/>
      <c r="C42" s="219"/>
      <c r="D42" s="219"/>
      <c r="E42" s="264"/>
      <c r="F42" s="22"/>
    </row>
    <row r="43" ht="13.5" thickBot="1"/>
    <row r="44" spans="1:7" ht="14.25" thickBot="1" thickTop="1">
      <c r="A44" s="425" t="s">
        <v>116</v>
      </c>
      <c r="B44" s="426"/>
      <c r="C44" s="426"/>
      <c r="D44" s="426"/>
      <c r="E44" s="477" t="s">
        <v>567</v>
      </c>
      <c r="F44" s="478" t="s">
        <v>573</v>
      </c>
      <c r="G44" s="484" t="s">
        <v>574</v>
      </c>
    </row>
    <row r="45" spans="1:7" ht="13.5" thickBot="1">
      <c r="A45" s="27" t="s">
        <v>238</v>
      </c>
      <c r="B45" s="11" t="s">
        <v>239</v>
      </c>
      <c r="C45" s="246"/>
      <c r="D45" s="245"/>
      <c r="E45" s="377">
        <v>15</v>
      </c>
      <c r="F45" s="342">
        <v>15</v>
      </c>
      <c r="G45" s="492">
        <v>15</v>
      </c>
    </row>
    <row r="46" spans="1:7" ht="13.5" thickBot="1">
      <c r="A46" s="27" t="s">
        <v>242</v>
      </c>
      <c r="B46" s="11" t="s">
        <v>243</v>
      </c>
      <c r="C46" s="11"/>
      <c r="D46" s="253"/>
      <c r="E46" s="27"/>
      <c r="F46" s="344"/>
      <c r="G46" s="486"/>
    </row>
    <row r="47" spans="1:7" ht="13.5" thickBot="1">
      <c r="A47" s="27" t="s">
        <v>244</v>
      </c>
      <c r="B47" s="11" t="s">
        <v>80</v>
      </c>
      <c r="C47" s="11"/>
      <c r="D47" s="253"/>
      <c r="E47" s="27"/>
      <c r="F47" s="344"/>
      <c r="G47" s="486"/>
    </row>
    <row r="48" spans="1:7" ht="13.5" thickBot="1">
      <c r="A48" s="27" t="s">
        <v>255</v>
      </c>
      <c r="B48" s="11" t="s">
        <v>39</v>
      </c>
      <c r="C48" s="246"/>
      <c r="D48" s="245"/>
      <c r="E48" s="377"/>
      <c r="F48" s="342"/>
      <c r="G48" s="486"/>
    </row>
    <row r="49" spans="1:7" ht="13.5" thickBot="1">
      <c r="A49" s="27" t="s">
        <v>256</v>
      </c>
      <c r="B49" s="11" t="s">
        <v>257</v>
      </c>
      <c r="C49" s="11"/>
      <c r="D49" s="253"/>
      <c r="E49" s="27"/>
      <c r="F49" s="344"/>
      <c r="G49" s="486"/>
    </row>
    <row r="50" spans="1:7" ht="13.5" thickBot="1">
      <c r="A50" s="27" t="s">
        <v>260</v>
      </c>
      <c r="B50" s="254" t="s">
        <v>261</v>
      </c>
      <c r="C50" s="246"/>
      <c r="D50" s="245"/>
      <c r="E50" s="377"/>
      <c r="F50" s="342"/>
      <c r="G50" s="486"/>
    </row>
    <row r="51" spans="1:7" ht="13.5" thickBot="1">
      <c r="A51" s="27" t="s">
        <v>264</v>
      </c>
      <c r="B51" s="11" t="s">
        <v>265</v>
      </c>
      <c r="C51" s="246"/>
      <c r="D51" s="245"/>
      <c r="E51" s="377"/>
      <c r="F51" s="342"/>
      <c r="G51" s="493"/>
    </row>
    <row r="52" spans="1:7" ht="14.25" thickBot="1" thickTop="1">
      <c r="A52" s="257" t="s">
        <v>274</v>
      </c>
      <c r="B52" s="258" t="s">
        <v>275</v>
      </c>
      <c r="C52" s="258"/>
      <c r="D52" s="259"/>
      <c r="E52" s="479"/>
      <c r="F52" s="346"/>
      <c r="G52" s="489"/>
    </row>
    <row r="53" spans="1:7" ht="14.25" thickBot="1" thickTop="1">
      <c r="A53" s="260" t="s">
        <v>270</v>
      </c>
      <c r="B53" s="23" t="s">
        <v>271</v>
      </c>
      <c r="C53" s="23"/>
      <c r="D53" s="242"/>
      <c r="E53" s="480"/>
      <c r="F53" s="347"/>
      <c r="G53" s="491"/>
    </row>
    <row r="54" spans="1:7" s="7" customFormat="1" ht="13.5" thickBot="1">
      <c r="A54" s="250"/>
      <c r="B54" s="219" t="s">
        <v>446</v>
      </c>
      <c r="C54" s="219"/>
      <c r="D54" s="232"/>
      <c r="E54" s="250"/>
      <c r="F54" s="343"/>
      <c r="G54" s="351"/>
    </row>
    <row r="55" spans="1:7" ht="13.5" thickBot="1">
      <c r="A55" s="255"/>
      <c r="B55" s="234" t="s">
        <v>276</v>
      </c>
      <c r="C55" s="234" t="s">
        <v>277</v>
      </c>
      <c r="D55" s="256"/>
      <c r="E55" s="481">
        <v>15754</v>
      </c>
      <c r="F55" s="482">
        <v>15794</v>
      </c>
      <c r="G55" s="490">
        <v>18031</v>
      </c>
    </row>
    <row r="56" spans="1:7" ht="14.25" thickBot="1" thickTop="1">
      <c r="A56" s="261" t="s">
        <v>45</v>
      </c>
      <c r="B56" s="262"/>
      <c r="C56" s="262"/>
      <c r="D56" s="262"/>
      <c r="E56" s="483">
        <v>15769</v>
      </c>
      <c r="F56" s="346">
        <v>15809</v>
      </c>
      <c r="G56" s="489">
        <f>SUM(G45:G55)</f>
        <v>18046</v>
      </c>
    </row>
    <row r="57" ht="14.25" thickBot="1" thickTop="1"/>
    <row r="58" spans="1:7" ht="14.25" thickBot="1" thickTop="1">
      <c r="A58" s="425" t="s">
        <v>278</v>
      </c>
      <c r="B58" s="426"/>
      <c r="C58" s="426"/>
      <c r="D58" s="426"/>
      <c r="E58" s="477" t="s">
        <v>567</v>
      </c>
      <c r="F58" s="478" t="s">
        <v>573</v>
      </c>
      <c r="G58" s="494" t="s">
        <v>574</v>
      </c>
    </row>
    <row r="59" spans="1:7" ht="13.5" thickBot="1">
      <c r="A59" s="27" t="s">
        <v>238</v>
      </c>
      <c r="B59" s="11" t="s">
        <v>239</v>
      </c>
      <c r="C59" s="246"/>
      <c r="D59" s="246"/>
      <c r="E59" s="377"/>
      <c r="F59" s="342"/>
      <c r="G59" s="486"/>
    </row>
    <row r="60" spans="1:7" ht="13.5" thickBot="1">
      <c r="A60" s="27" t="s">
        <v>242</v>
      </c>
      <c r="B60" s="11" t="s">
        <v>243</v>
      </c>
      <c r="C60" s="11"/>
      <c r="D60" s="11"/>
      <c r="E60" s="27"/>
      <c r="F60" s="344"/>
      <c r="G60" s="486"/>
    </row>
    <row r="61" spans="1:7" ht="13.5" thickBot="1">
      <c r="A61" s="27" t="s">
        <v>244</v>
      </c>
      <c r="B61" s="11" t="s">
        <v>80</v>
      </c>
      <c r="C61" s="11"/>
      <c r="D61" s="11"/>
      <c r="E61" s="27"/>
      <c r="F61" s="344"/>
      <c r="G61" s="486"/>
    </row>
    <row r="62" spans="1:7" ht="13.5" thickBot="1">
      <c r="A62" s="27" t="s">
        <v>255</v>
      </c>
      <c r="B62" s="11" t="s">
        <v>39</v>
      </c>
      <c r="C62" s="246"/>
      <c r="D62" s="246"/>
      <c r="E62" s="377"/>
      <c r="F62" s="342"/>
      <c r="G62" s="486"/>
    </row>
    <row r="63" spans="1:7" ht="13.5" thickBot="1">
      <c r="A63" s="27" t="s">
        <v>256</v>
      </c>
      <c r="B63" s="11" t="s">
        <v>257</v>
      </c>
      <c r="C63" s="11"/>
      <c r="D63" s="11"/>
      <c r="E63" s="27"/>
      <c r="F63" s="344"/>
      <c r="G63" s="486"/>
    </row>
    <row r="64" spans="1:7" ht="13.5" thickBot="1">
      <c r="A64" s="27" t="s">
        <v>260</v>
      </c>
      <c r="B64" s="254" t="s">
        <v>261</v>
      </c>
      <c r="C64" s="246"/>
      <c r="D64" s="246"/>
      <c r="E64" s="377"/>
      <c r="F64" s="342"/>
      <c r="G64" s="486"/>
    </row>
    <row r="65" spans="1:7" ht="13.5" thickBot="1">
      <c r="A65" s="27" t="s">
        <v>264</v>
      </c>
      <c r="B65" s="11" t="s">
        <v>265</v>
      </c>
      <c r="C65" s="246"/>
      <c r="D65" s="246"/>
      <c r="E65" s="377"/>
      <c r="F65" s="342"/>
      <c r="G65" s="486"/>
    </row>
    <row r="66" spans="1:7" ht="14.25" thickBot="1" thickTop="1">
      <c r="A66" s="257" t="s">
        <v>274</v>
      </c>
      <c r="B66" s="258" t="s">
        <v>275</v>
      </c>
      <c r="C66" s="258"/>
      <c r="D66" s="258"/>
      <c r="E66" s="27"/>
      <c r="F66" s="344"/>
      <c r="G66" s="486"/>
    </row>
    <row r="67" spans="1:7" ht="14.25" thickBot="1" thickTop="1">
      <c r="A67" s="260" t="s">
        <v>270</v>
      </c>
      <c r="B67" s="23" t="s">
        <v>271</v>
      </c>
      <c r="C67" s="23"/>
      <c r="D67" s="235"/>
      <c r="E67" s="377"/>
      <c r="F67" s="342"/>
      <c r="G67" s="486"/>
    </row>
    <row r="68" spans="1:7" s="7" customFormat="1" ht="13.5" thickBot="1">
      <c r="A68" s="250"/>
      <c r="B68" s="219" t="s">
        <v>446</v>
      </c>
      <c r="C68" s="219"/>
      <c r="D68" s="219"/>
      <c r="E68" s="377">
        <v>1</v>
      </c>
      <c r="F68" s="342">
        <v>1</v>
      </c>
      <c r="G68" s="492">
        <v>1</v>
      </c>
    </row>
    <row r="69" spans="1:7" ht="13.5" thickBot="1">
      <c r="A69" s="255"/>
      <c r="B69" s="234" t="s">
        <v>276</v>
      </c>
      <c r="C69" s="234" t="s">
        <v>277</v>
      </c>
      <c r="D69" s="234"/>
      <c r="E69" s="481">
        <v>53540</v>
      </c>
      <c r="F69" s="482">
        <v>53540</v>
      </c>
      <c r="G69" s="492">
        <v>55598</v>
      </c>
    </row>
    <row r="70" spans="1:7" ht="14.25" thickBot="1" thickTop="1">
      <c r="A70" s="261" t="s">
        <v>45</v>
      </c>
      <c r="B70" s="262"/>
      <c r="C70" s="262"/>
      <c r="D70" s="262"/>
      <c r="E70" s="483">
        <v>53541</v>
      </c>
      <c r="F70" s="258">
        <v>53541</v>
      </c>
      <c r="G70" s="493">
        <f>SUM(G68:G69)</f>
        <v>55599</v>
      </c>
    </row>
    <row r="71" ht="13.5" thickTop="1"/>
  </sheetData>
  <sheetProtection/>
  <mergeCells count="2">
    <mergeCell ref="D1:F1"/>
    <mergeCell ref="D2:F2"/>
  </mergeCells>
  <printOptions/>
  <pageMargins left="0.7480314960629921" right="0.4724409448818898" top="0.5118110236220472" bottom="0.2755905511811024" header="0.15748031496062992" footer="0.15748031496062992"/>
  <pageSetup fitToHeight="1" fitToWidth="1" horizontalDpi="600" verticalDpi="600" orientation="portrait" paperSize="9" scale="83" r:id="rId1"/>
  <headerFooter alignWithMargins="0">
    <oddHeader>&amp;R2.sz. melléklet
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2"/>
  <sheetViews>
    <sheetView view="pageLayout" workbookViewId="0" topLeftCell="A25">
      <selection activeCell="E37" sqref="E37"/>
    </sheetView>
  </sheetViews>
  <sheetFormatPr defaultColWidth="9.140625" defaultRowHeight="12.75"/>
  <cols>
    <col min="1" max="1" width="5.57421875" style="7" customWidth="1"/>
    <col min="2" max="2" width="30.421875" style="7" customWidth="1"/>
    <col min="3" max="3" width="21.421875" style="7" customWidth="1"/>
    <col min="4" max="4" width="20.8515625" style="7" customWidth="1"/>
    <col min="5" max="5" width="21.8515625" style="7" customWidth="1"/>
    <col min="6" max="6" width="21.140625" style="7" customWidth="1"/>
    <col min="7" max="16384" width="9.140625" style="7" customWidth="1"/>
  </cols>
  <sheetData>
    <row r="1" spans="1:6" ht="37.5" customHeight="1">
      <c r="A1" s="604" t="s">
        <v>504</v>
      </c>
      <c r="B1" s="604"/>
      <c r="C1" s="604"/>
      <c r="D1" s="604"/>
      <c r="E1" s="604"/>
      <c r="F1" s="604"/>
    </row>
    <row r="2" ht="16.5" thickBot="1">
      <c r="A2" s="150"/>
    </row>
    <row r="3" spans="1:6" ht="26.25" customHeight="1" thickTop="1">
      <c r="A3" s="590"/>
      <c r="B3" s="189"/>
      <c r="C3" s="593" t="s">
        <v>40</v>
      </c>
      <c r="D3" s="192" t="s">
        <v>170</v>
      </c>
      <c r="E3" s="280" t="s">
        <v>172</v>
      </c>
      <c r="F3" s="191" t="s">
        <v>10</v>
      </c>
    </row>
    <row r="4" spans="1:6" ht="26.25" thickBot="1">
      <c r="A4" s="591"/>
      <c r="B4" s="190" t="s">
        <v>169</v>
      </c>
      <c r="C4" s="594"/>
      <c r="D4" s="193" t="s">
        <v>171</v>
      </c>
      <c r="E4" s="208" t="s">
        <v>181</v>
      </c>
      <c r="F4" s="159" t="s">
        <v>451</v>
      </c>
    </row>
    <row r="5" spans="1:6" ht="13.5" thickBot="1">
      <c r="A5" s="592"/>
      <c r="B5" s="281"/>
      <c r="C5" s="605" t="s">
        <v>175</v>
      </c>
      <c r="D5" s="606"/>
      <c r="E5" s="606"/>
      <c r="F5" s="607"/>
    </row>
    <row r="6" spans="1:6" ht="16.5" thickBot="1">
      <c r="A6" s="195"/>
      <c r="B6" s="595" t="s">
        <v>176</v>
      </c>
      <c r="C6" s="596"/>
      <c r="D6" s="596"/>
      <c r="E6" s="157"/>
      <c r="F6" s="157"/>
    </row>
    <row r="7" spans="1:6" ht="16.5" thickBot="1">
      <c r="A7" s="195"/>
      <c r="B7" s="588" t="s">
        <v>138</v>
      </c>
      <c r="C7" s="589"/>
      <c r="D7" s="212"/>
      <c r="E7" s="212"/>
      <c r="F7" s="157"/>
    </row>
    <row r="8" spans="1:6" ht="18" customHeight="1" thickBot="1">
      <c r="A8" s="195" t="s">
        <v>11</v>
      </c>
      <c r="B8" s="196" t="s">
        <v>449</v>
      </c>
      <c r="C8" s="157">
        <v>10830</v>
      </c>
      <c r="D8" s="212"/>
      <c r="E8" s="211"/>
      <c r="F8" s="157">
        <f>SUM(C8:E8)</f>
        <v>10830</v>
      </c>
    </row>
    <row r="9" spans="1:6" ht="16.5" thickBot="1">
      <c r="A9" s="195" t="s">
        <v>12</v>
      </c>
      <c r="B9" s="196" t="s">
        <v>165</v>
      </c>
      <c r="C9" s="157"/>
      <c r="D9" s="212"/>
      <c r="E9" s="211"/>
      <c r="F9" s="157">
        <f>SUM(C9:E9)</f>
        <v>0</v>
      </c>
    </row>
    <row r="10" spans="1:6" ht="16.5" thickBot="1">
      <c r="A10" s="195" t="s">
        <v>15</v>
      </c>
      <c r="B10" s="196" t="s">
        <v>187</v>
      </c>
      <c r="C10" s="157">
        <v>25</v>
      </c>
      <c r="D10" s="212"/>
      <c r="E10" s="211"/>
      <c r="F10" s="157">
        <f>SUM(C10:E10)</f>
        <v>25</v>
      </c>
    </row>
    <row r="11" spans="1:6" ht="16.5" thickBot="1">
      <c r="A11" s="195" t="s">
        <v>16</v>
      </c>
      <c r="B11" s="196" t="s">
        <v>297</v>
      </c>
      <c r="C11" s="157">
        <v>12700</v>
      </c>
      <c r="D11" s="212"/>
      <c r="E11" s="211"/>
      <c r="F11" s="157">
        <f>SUM(C11:E11)</f>
        <v>12700</v>
      </c>
    </row>
    <row r="12" spans="1:6" ht="16.5" thickBot="1">
      <c r="A12" s="195" t="s">
        <v>16</v>
      </c>
      <c r="B12" s="196" t="s">
        <v>41</v>
      </c>
      <c r="C12" s="157"/>
      <c r="D12" s="213">
        <v>45000</v>
      </c>
      <c r="E12" s="211"/>
      <c r="F12" s="157">
        <f aca="true" t="shared" si="0" ref="F12:F20">SUM(C12:E12)</f>
        <v>45000</v>
      </c>
    </row>
    <row r="13" spans="1:6" ht="16.5" thickBot="1">
      <c r="A13" s="195" t="s">
        <v>17</v>
      </c>
      <c r="B13" s="196" t="s">
        <v>101</v>
      </c>
      <c r="C13" s="157"/>
      <c r="D13" s="213">
        <v>7000</v>
      </c>
      <c r="E13" s="211"/>
      <c r="F13" s="157">
        <f t="shared" si="0"/>
        <v>7000</v>
      </c>
    </row>
    <row r="14" spans="1:6" ht="15.75" customHeight="1" thickBot="1">
      <c r="A14" s="195" t="s">
        <v>18</v>
      </c>
      <c r="B14" s="196" t="s">
        <v>254</v>
      </c>
      <c r="C14" s="157"/>
      <c r="D14" s="213">
        <v>1000</v>
      </c>
      <c r="E14" s="211"/>
      <c r="F14" s="157">
        <f t="shared" si="0"/>
        <v>1000</v>
      </c>
    </row>
    <row r="15" spans="1:6" ht="17.25" customHeight="1" thickBot="1">
      <c r="A15" s="195" t="s">
        <v>19</v>
      </c>
      <c r="B15" s="196" t="s">
        <v>177</v>
      </c>
      <c r="C15" s="157"/>
      <c r="D15" s="213"/>
      <c r="E15" s="211">
        <v>156123</v>
      </c>
      <c r="F15" s="157">
        <f t="shared" si="0"/>
        <v>156123</v>
      </c>
    </row>
    <row r="16" spans="1:6" ht="16.5" customHeight="1" thickBot="1">
      <c r="A16" s="195" t="s">
        <v>20</v>
      </c>
      <c r="B16" s="196" t="s">
        <v>144</v>
      </c>
      <c r="C16" s="157"/>
      <c r="D16" s="213"/>
      <c r="E16" s="211">
        <v>77568</v>
      </c>
      <c r="F16" s="157">
        <f t="shared" si="0"/>
        <v>77568</v>
      </c>
    </row>
    <row r="17" spans="1:6" ht="16.5" customHeight="1" thickBot="1">
      <c r="A17" s="195" t="s">
        <v>21</v>
      </c>
      <c r="B17" s="196" t="s">
        <v>186</v>
      </c>
      <c r="C17" s="157"/>
      <c r="D17" s="211"/>
      <c r="E17" s="211">
        <v>4945</v>
      </c>
      <c r="F17" s="157">
        <f t="shared" si="0"/>
        <v>4945</v>
      </c>
    </row>
    <row r="18" spans="1:6" ht="16.5" customHeight="1" thickBot="1">
      <c r="A18" s="195" t="s">
        <v>22</v>
      </c>
      <c r="B18" s="196" t="s">
        <v>296</v>
      </c>
      <c r="C18" s="157"/>
      <c r="D18" s="211"/>
      <c r="E18" s="211"/>
      <c r="F18" s="157">
        <f t="shared" si="0"/>
        <v>0</v>
      </c>
    </row>
    <row r="19" spans="1:6" ht="16.5" customHeight="1" thickBot="1">
      <c r="A19" s="195" t="s">
        <v>23</v>
      </c>
      <c r="B19" s="196" t="s">
        <v>452</v>
      </c>
      <c r="C19" s="157"/>
      <c r="D19" s="211"/>
      <c r="E19" s="211">
        <v>634</v>
      </c>
      <c r="F19" s="157">
        <f t="shared" si="0"/>
        <v>634</v>
      </c>
    </row>
    <row r="20" spans="1:6" ht="20.25" customHeight="1" thickBot="1">
      <c r="A20" s="198" t="s">
        <v>11</v>
      </c>
      <c r="B20" s="181" t="s">
        <v>147</v>
      </c>
      <c r="C20" s="164">
        <f>SUM(C8:C18)</f>
        <v>23555</v>
      </c>
      <c r="D20" s="214">
        <f>SUM(D8:D18)</f>
        <v>53000</v>
      </c>
      <c r="E20" s="171">
        <f>SUM(E8:E19)</f>
        <v>239270</v>
      </c>
      <c r="F20" s="164">
        <f t="shared" si="0"/>
        <v>315825</v>
      </c>
    </row>
    <row r="21" spans="1:6" ht="15.75" customHeight="1" thickBot="1">
      <c r="A21" s="195"/>
      <c r="B21" s="588" t="s">
        <v>178</v>
      </c>
      <c r="C21" s="589"/>
      <c r="D21" s="212"/>
      <c r="E21" s="211"/>
      <c r="F21" s="157"/>
    </row>
    <row r="22" spans="1:6" ht="16.5" thickBot="1">
      <c r="A22" s="195" t="s">
        <v>11</v>
      </c>
      <c r="B22" s="196" t="s">
        <v>179</v>
      </c>
      <c r="C22" s="157"/>
      <c r="D22" s="212"/>
      <c r="E22" s="211">
        <v>1080</v>
      </c>
      <c r="F22" s="157">
        <f>SUM(C22:E22)</f>
        <v>1080</v>
      </c>
    </row>
    <row r="23" spans="1:6" ht="13.5" thickBot="1">
      <c r="A23" s="198" t="s">
        <v>42</v>
      </c>
      <c r="B23" s="181" t="s">
        <v>148</v>
      </c>
      <c r="C23" s="164"/>
      <c r="D23" s="171"/>
      <c r="E23" s="171"/>
      <c r="F23" s="164">
        <f>SUM(F22:F22)</f>
        <v>1080</v>
      </c>
    </row>
    <row r="24" spans="1:6" ht="16.5" thickBot="1">
      <c r="A24" s="195"/>
      <c r="B24" s="196"/>
      <c r="C24" s="157"/>
      <c r="D24" s="212"/>
      <c r="E24" s="211"/>
      <c r="F24" s="157"/>
    </row>
    <row r="25" spans="1:6" s="1" customFormat="1" ht="28.5" customHeight="1" thickBot="1">
      <c r="A25" s="353" t="s">
        <v>38</v>
      </c>
      <c r="B25" s="338" t="s">
        <v>453</v>
      </c>
      <c r="C25" s="165">
        <f>C23+C20</f>
        <v>23555</v>
      </c>
      <c r="D25" s="165">
        <f>D23+D20</f>
        <v>53000</v>
      </c>
      <c r="E25" s="165">
        <f>(E20+E22)</f>
        <v>240350</v>
      </c>
      <c r="F25" s="165">
        <f>SUM(C25:E25)</f>
        <v>316905</v>
      </c>
    </row>
    <row r="26" spans="1:6" ht="15">
      <c r="A26" s="201"/>
      <c r="B26" s="201"/>
      <c r="C26" s="201"/>
      <c r="D26" s="201"/>
      <c r="E26" s="201"/>
      <c r="F26" s="201"/>
    </row>
    <row r="27" ht="20.25" customHeight="1" thickBot="1">
      <c r="A27" s="150"/>
    </row>
    <row r="28" spans="1:6" ht="26.25" customHeight="1" thickTop="1">
      <c r="A28" s="590"/>
      <c r="B28" s="189"/>
      <c r="C28" s="593" t="s">
        <v>40</v>
      </c>
      <c r="D28" s="192" t="s">
        <v>170</v>
      </c>
      <c r="E28" s="207" t="s">
        <v>172</v>
      </c>
      <c r="F28" s="191" t="s">
        <v>10</v>
      </c>
    </row>
    <row r="29" spans="1:6" ht="24.75" customHeight="1" thickBot="1">
      <c r="A29" s="591"/>
      <c r="B29" s="190" t="s">
        <v>169</v>
      </c>
      <c r="C29" s="594"/>
      <c r="D29" s="193" t="s">
        <v>171</v>
      </c>
      <c r="E29" s="206" t="s">
        <v>173</v>
      </c>
      <c r="F29" s="159" t="s">
        <v>174</v>
      </c>
    </row>
    <row r="30" spans="1:6" ht="13.5" customHeight="1" thickBot="1">
      <c r="A30" s="592"/>
      <c r="B30" s="281"/>
      <c r="C30" s="202" t="s">
        <v>175</v>
      </c>
      <c r="D30" s="194"/>
      <c r="E30" s="194"/>
      <c r="F30" s="183"/>
    </row>
    <row r="31" spans="1:6" ht="16.5" thickBot="1">
      <c r="A31" s="195"/>
      <c r="B31" s="595" t="s">
        <v>153</v>
      </c>
      <c r="C31" s="596"/>
      <c r="D31" s="596"/>
      <c r="E31" s="157"/>
      <c r="F31" s="157"/>
    </row>
    <row r="32" spans="1:6" ht="16.5" thickBot="1">
      <c r="A32" s="195"/>
      <c r="B32" s="597" t="s">
        <v>138</v>
      </c>
      <c r="C32" s="598"/>
      <c r="D32" s="203"/>
      <c r="E32" s="157"/>
      <c r="F32" s="157"/>
    </row>
    <row r="33" spans="1:6" ht="12.75">
      <c r="A33" s="197"/>
      <c r="B33" s="199"/>
      <c r="C33" s="586"/>
      <c r="D33" s="209"/>
      <c r="E33" s="586"/>
      <c r="F33" s="163"/>
    </row>
    <row r="34" spans="1:6" ht="13.5" thickBot="1">
      <c r="A34" s="198" t="s">
        <v>11</v>
      </c>
      <c r="B34" s="181" t="s">
        <v>180</v>
      </c>
      <c r="C34" s="587"/>
      <c r="D34" s="210"/>
      <c r="E34" s="587"/>
      <c r="F34" s="164"/>
    </row>
    <row r="35" spans="1:6" ht="16.5" thickBot="1">
      <c r="A35" s="195"/>
      <c r="B35" s="204" t="s">
        <v>181</v>
      </c>
      <c r="C35" s="205"/>
      <c r="D35" s="215">
        <v>0</v>
      </c>
      <c r="E35" s="205">
        <v>39320</v>
      </c>
      <c r="F35" s="205">
        <f>SUM(D35:E35)</f>
        <v>39320</v>
      </c>
    </row>
    <row r="36" spans="1:6" ht="16.5" thickBot="1">
      <c r="A36" s="558"/>
      <c r="B36" s="204" t="s">
        <v>577</v>
      </c>
      <c r="C36" s="205"/>
      <c r="D36" s="559"/>
      <c r="E36" s="205">
        <v>594</v>
      </c>
      <c r="F36" s="560">
        <f>SUM(E36)</f>
        <v>594</v>
      </c>
    </row>
    <row r="37" spans="1:6" s="1" customFormat="1" ht="28.5" customHeight="1" thickBot="1" thickTop="1">
      <c r="A37" s="354" t="s">
        <v>42</v>
      </c>
      <c r="B37" s="357" t="s">
        <v>182</v>
      </c>
      <c r="C37" s="359">
        <v>0</v>
      </c>
      <c r="D37" s="361">
        <v>0</v>
      </c>
      <c r="E37" s="358">
        <f>SUM(E35:E36)</f>
        <v>39914</v>
      </c>
      <c r="F37" s="360">
        <f>SUM(F35:F36)</f>
        <v>39914</v>
      </c>
    </row>
    <row r="38" spans="1:6" ht="25.5" customHeight="1" thickBot="1" thickTop="1">
      <c r="A38" s="195"/>
      <c r="B38" s="599" t="s">
        <v>188</v>
      </c>
      <c r="C38" s="600"/>
      <c r="D38" s="600"/>
      <c r="E38" s="157"/>
      <c r="F38" s="157"/>
    </row>
    <row r="39" spans="1:6" ht="16.5" thickBot="1">
      <c r="A39" s="195"/>
      <c r="B39" s="597" t="s">
        <v>183</v>
      </c>
      <c r="C39" s="598"/>
      <c r="D39" s="212"/>
      <c r="E39" s="157"/>
      <c r="F39" s="157"/>
    </row>
    <row r="40" spans="1:6" ht="16.5" thickBot="1">
      <c r="A40" s="195"/>
      <c r="B40" s="196" t="s">
        <v>184</v>
      </c>
      <c r="C40" s="157">
        <v>0</v>
      </c>
      <c r="D40" s="212">
        <v>0</v>
      </c>
      <c r="E40" s="157">
        <v>0</v>
      </c>
      <c r="F40" s="157">
        <v>0</v>
      </c>
    </row>
    <row r="41" spans="1:6" ht="13.5" thickBot="1">
      <c r="A41" s="198" t="s">
        <v>11</v>
      </c>
      <c r="B41" s="181" t="s">
        <v>147</v>
      </c>
      <c r="C41" s="164">
        <v>0</v>
      </c>
      <c r="D41" s="171">
        <v>0</v>
      </c>
      <c r="E41" s="164">
        <v>0</v>
      </c>
      <c r="F41" s="164">
        <v>0</v>
      </c>
    </row>
    <row r="42" spans="1:6" ht="16.5" thickBot="1">
      <c r="A42" s="195"/>
      <c r="B42" s="204" t="s">
        <v>181</v>
      </c>
      <c r="C42" s="205">
        <v>0</v>
      </c>
      <c r="D42" s="216">
        <v>0</v>
      </c>
      <c r="E42" s="205">
        <v>55598</v>
      </c>
      <c r="F42" s="205">
        <f>SUM(C42:E42)</f>
        <v>55598</v>
      </c>
    </row>
    <row r="43" spans="1:6" s="1" customFormat="1" ht="18" customHeight="1" thickBot="1" thickTop="1">
      <c r="A43" s="355" t="s">
        <v>43</v>
      </c>
      <c r="B43" s="357" t="s">
        <v>185</v>
      </c>
      <c r="C43" s="358">
        <v>0</v>
      </c>
      <c r="D43" s="359">
        <v>0</v>
      </c>
      <c r="E43" s="358">
        <f>SUM(E40:E42)</f>
        <v>55598</v>
      </c>
      <c r="F43" s="360">
        <f>SUM(C43:E43)</f>
        <v>55598</v>
      </c>
    </row>
    <row r="44" spans="1:6" ht="26.25" customHeight="1" thickBot="1">
      <c r="A44" s="195"/>
      <c r="B44" s="601" t="s">
        <v>189</v>
      </c>
      <c r="C44" s="602"/>
      <c r="D44" s="602"/>
      <c r="E44" s="603"/>
      <c r="F44" s="157"/>
    </row>
    <row r="45" spans="1:6" ht="16.5" thickBot="1">
      <c r="A45" s="195"/>
      <c r="B45" s="597" t="s">
        <v>183</v>
      </c>
      <c r="C45" s="598"/>
      <c r="D45" s="212"/>
      <c r="E45" s="157"/>
      <c r="F45" s="157"/>
    </row>
    <row r="46" spans="1:6" ht="20.25" customHeight="1" thickBot="1">
      <c r="A46" s="198" t="s">
        <v>11</v>
      </c>
      <c r="B46" s="181" t="s">
        <v>147</v>
      </c>
      <c r="C46" s="164">
        <v>0</v>
      </c>
      <c r="D46" s="171">
        <v>0</v>
      </c>
      <c r="E46" s="164">
        <v>0</v>
      </c>
      <c r="F46" s="164">
        <v>0</v>
      </c>
    </row>
    <row r="47" spans="1:6" ht="20.25" customHeight="1" thickBot="1">
      <c r="A47" s="198"/>
      <c r="B47" s="199" t="s">
        <v>505</v>
      </c>
      <c r="C47" s="163"/>
      <c r="D47" s="376"/>
      <c r="E47" s="163">
        <v>15</v>
      </c>
      <c r="F47" s="163">
        <f>SUM(E47)</f>
        <v>15</v>
      </c>
    </row>
    <row r="48" spans="1:6" ht="20.25" customHeight="1" thickBot="1">
      <c r="A48" s="195"/>
      <c r="B48" s="204" t="s">
        <v>181</v>
      </c>
      <c r="C48" s="205"/>
      <c r="D48" s="216">
        <v>0</v>
      </c>
      <c r="E48" s="205">
        <v>18031</v>
      </c>
      <c r="F48" s="163">
        <f>SUM(E48)</f>
        <v>18031</v>
      </c>
    </row>
    <row r="49" spans="1:6" s="1" customFormat="1" ht="27" thickBot="1" thickTop="1">
      <c r="A49" s="356" t="s">
        <v>44</v>
      </c>
      <c r="B49" s="357" t="s">
        <v>190</v>
      </c>
      <c r="C49" s="358"/>
      <c r="D49" s="359"/>
      <c r="E49" s="358">
        <f>SUM(E47:E48)</f>
        <v>18046</v>
      </c>
      <c r="F49" s="163">
        <f>SUM(E49)</f>
        <v>18046</v>
      </c>
    </row>
    <row r="50" spans="1:6" ht="13.5" customHeight="1" hidden="1" thickBot="1">
      <c r="A50" s="200"/>
      <c r="B50" s="282"/>
      <c r="C50" s="283">
        <v>64150</v>
      </c>
      <c r="D50" s="282">
        <v>220360</v>
      </c>
      <c r="E50" s="283">
        <v>292685</v>
      </c>
      <c r="F50" s="283">
        <v>577195</v>
      </c>
    </row>
    <row r="51" spans="1:6" ht="15.75" thickTop="1">
      <c r="A51" s="217"/>
      <c r="B51" s="217"/>
      <c r="C51" s="217"/>
      <c r="D51" s="217"/>
      <c r="E51" s="217"/>
      <c r="F51" s="217"/>
    </row>
    <row r="52" ht="15.75">
      <c r="A52" s="151"/>
    </row>
  </sheetData>
  <sheetProtection/>
  <mergeCells count="17">
    <mergeCell ref="B38:D38"/>
    <mergeCell ref="B39:C39"/>
    <mergeCell ref="B44:E44"/>
    <mergeCell ref="B45:C45"/>
    <mergeCell ref="B21:C21"/>
    <mergeCell ref="A1:F1"/>
    <mergeCell ref="A3:A5"/>
    <mergeCell ref="C3:C4"/>
    <mergeCell ref="C5:F5"/>
    <mergeCell ref="B6:D6"/>
    <mergeCell ref="E33:E34"/>
    <mergeCell ref="B7:C7"/>
    <mergeCell ref="A28:A30"/>
    <mergeCell ref="C28:C29"/>
    <mergeCell ref="B31:D31"/>
    <mergeCell ref="B32:C32"/>
    <mergeCell ref="C33:C3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  <headerFooter>
    <oddHeader>&amp;R2./a . számú melléklet
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0.140625" style="0" customWidth="1"/>
    <col min="2" max="2" width="62.28125" style="0" customWidth="1"/>
    <col min="3" max="3" width="18.140625" style="0" customWidth="1"/>
    <col min="4" max="4" width="11.7109375" style="0" customWidth="1"/>
    <col min="5" max="5" width="13.00390625" style="0" customWidth="1"/>
  </cols>
  <sheetData>
    <row r="1" spans="1:5" ht="15.75">
      <c r="A1" s="608" t="s">
        <v>47</v>
      </c>
      <c r="B1" s="609"/>
      <c r="C1" s="609"/>
      <c r="D1" s="609"/>
      <c r="E1" s="610"/>
    </row>
    <row r="2" spans="1:5" ht="16.5" thickBot="1">
      <c r="A2" s="611" t="s">
        <v>496</v>
      </c>
      <c r="B2" s="564"/>
      <c r="C2" s="564"/>
      <c r="D2" s="564"/>
      <c r="E2" s="612"/>
    </row>
    <row r="3" spans="1:5" ht="16.5" thickBot="1">
      <c r="A3" s="388"/>
      <c r="B3" s="389"/>
      <c r="C3" s="495" t="s">
        <v>567</v>
      </c>
      <c r="D3" s="496" t="s">
        <v>568</v>
      </c>
      <c r="E3" s="128" t="s">
        <v>569</v>
      </c>
    </row>
    <row r="4" spans="1:5" ht="15.75">
      <c r="A4" s="378" t="s">
        <v>212</v>
      </c>
      <c r="B4" s="382" t="s">
        <v>48</v>
      </c>
      <c r="C4" s="390">
        <v>121376</v>
      </c>
      <c r="D4" s="390">
        <v>121873</v>
      </c>
      <c r="E4" s="390">
        <f>('Személyi jutt'!H22)</f>
        <v>170070</v>
      </c>
    </row>
    <row r="5" spans="1:5" ht="15.75">
      <c r="A5" s="378" t="s">
        <v>211</v>
      </c>
      <c r="B5" s="382" t="s">
        <v>213</v>
      </c>
      <c r="C5" s="380">
        <v>30409</v>
      </c>
      <c r="D5" s="380">
        <v>30542</v>
      </c>
      <c r="E5" s="380">
        <f>('Személyi jutt'!H28)</f>
        <v>37749</v>
      </c>
    </row>
    <row r="6" spans="1:5" ht="15.75">
      <c r="A6" s="378" t="s">
        <v>214</v>
      </c>
      <c r="B6" s="382" t="s">
        <v>49</v>
      </c>
      <c r="C6" s="380">
        <v>94601</v>
      </c>
      <c r="D6" s="380">
        <v>94741</v>
      </c>
      <c r="E6" s="380">
        <f>('Dologi kiad'!H31)</f>
        <v>100887</v>
      </c>
    </row>
    <row r="7" spans="1:5" ht="12.75" customHeight="1">
      <c r="A7" s="378" t="s">
        <v>215</v>
      </c>
      <c r="B7" s="382" t="s">
        <v>216</v>
      </c>
      <c r="C7" s="380">
        <f>(C8+C9+C10+C11)</f>
        <v>8100</v>
      </c>
      <c r="D7" s="380">
        <v>8100</v>
      </c>
      <c r="E7" s="380">
        <f>(E8+E9+E10+E11)</f>
        <v>8100</v>
      </c>
    </row>
    <row r="8" spans="1:5" ht="12.75" customHeight="1">
      <c r="A8" s="378" t="s">
        <v>217</v>
      </c>
      <c r="B8" s="382" t="s">
        <v>218</v>
      </c>
      <c r="C8" s="380">
        <v>300</v>
      </c>
      <c r="D8" s="380">
        <v>300</v>
      </c>
      <c r="E8" s="380">
        <v>1200</v>
      </c>
    </row>
    <row r="9" spans="1:5" ht="12.75" customHeight="1">
      <c r="A9" s="378" t="s">
        <v>219</v>
      </c>
      <c r="B9" s="382" t="s">
        <v>220</v>
      </c>
      <c r="C9" s="380">
        <v>300</v>
      </c>
      <c r="D9" s="380">
        <v>300</v>
      </c>
      <c r="E9" s="380">
        <v>300</v>
      </c>
    </row>
    <row r="10" spans="1:5" ht="12.75" customHeight="1">
      <c r="A10" s="378" t="s">
        <v>221</v>
      </c>
      <c r="B10" s="379" t="s">
        <v>222</v>
      </c>
      <c r="C10" s="380">
        <v>2000</v>
      </c>
      <c r="D10" s="380">
        <v>2000</v>
      </c>
      <c r="E10" s="380">
        <v>2000</v>
      </c>
    </row>
    <row r="11" spans="1:5" s="1" customFormat="1" ht="12.75" customHeight="1">
      <c r="A11" s="378" t="s">
        <v>223</v>
      </c>
      <c r="B11" s="382" t="s">
        <v>224</v>
      </c>
      <c r="C11" s="380">
        <f>SUM(C12:C14)</f>
        <v>5500</v>
      </c>
      <c r="D11" s="380">
        <v>5500</v>
      </c>
      <c r="E11" s="380">
        <f>SUM(E12:E14)</f>
        <v>4600</v>
      </c>
    </row>
    <row r="12" spans="1:5" ht="15.75">
      <c r="A12" s="378"/>
      <c r="B12" s="379" t="s">
        <v>443</v>
      </c>
      <c r="C12" s="381">
        <v>1500</v>
      </c>
      <c r="D12" s="381">
        <v>1500</v>
      </c>
      <c r="E12" s="381">
        <v>1500</v>
      </c>
    </row>
    <row r="13" spans="1:5" ht="15.75">
      <c r="A13" s="378"/>
      <c r="B13" s="379" t="s">
        <v>444</v>
      </c>
      <c r="C13" s="381">
        <v>2000</v>
      </c>
      <c r="D13" s="381">
        <v>2000</v>
      </c>
      <c r="E13" s="381">
        <v>2000</v>
      </c>
    </row>
    <row r="14" spans="1:5" ht="15.75">
      <c r="A14" s="378"/>
      <c r="B14" s="379" t="s">
        <v>298</v>
      </c>
      <c r="C14" s="381">
        <v>2000</v>
      </c>
      <c r="D14" s="381">
        <v>2000</v>
      </c>
      <c r="E14" s="381">
        <v>1100</v>
      </c>
    </row>
    <row r="15" spans="1:5" ht="15.75">
      <c r="A15" s="378" t="s">
        <v>225</v>
      </c>
      <c r="B15" s="382" t="s">
        <v>226</v>
      </c>
      <c r="C15" s="380">
        <v>17596</v>
      </c>
      <c r="D15" s="380">
        <v>20169</v>
      </c>
      <c r="E15" s="380">
        <f>(E16+E17+E20)</f>
        <v>19455</v>
      </c>
    </row>
    <row r="16" spans="1:5" ht="15.75">
      <c r="A16" s="378" t="s">
        <v>551</v>
      </c>
      <c r="B16" s="382" t="s">
        <v>552</v>
      </c>
      <c r="C16" s="380">
        <v>0</v>
      </c>
      <c r="D16" s="380">
        <v>1882</v>
      </c>
      <c r="E16" s="431">
        <v>1882</v>
      </c>
    </row>
    <row r="17" spans="1:5" ht="15.75">
      <c r="A17" s="378" t="s">
        <v>234</v>
      </c>
      <c r="B17" s="382" t="s">
        <v>232</v>
      </c>
      <c r="C17" s="380">
        <v>3910</v>
      </c>
      <c r="D17" s="380">
        <v>3910</v>
      </c>
      <c r="E17" s="380">
        <f>SUM(E18:E19)</f>
        <v>3760</v>
      </c>
    </row>
    <row r="18" spans="1:5" ht="15.75">
      <c r="A18" s="378"/>
      <c r="B18" s="379" t="s">
        <v>299</v>
      </c>
      <c r="C18" s="381">
        <v>3400</v>
      </c>
      <c r="D18" s="381">
        <v>3400</v>
      </c>
      <c r="E18" s="381">
        <v>3400</v>
      </c>
    </row>
    <row r="19" spans="1:5" ht="15.75">
      <c r="A19" s="378"/>
      <c r="B19" s="379" t="s">
        <v>300</v>
      </c>
      <c r="C19" s="381">
        <v>510</v>
      </c>
      <c r="D19" s="381">
        <v>510</v>
      </c>
      <c r="E19" s="381">
        <v>360</v>
      </c>
    </row>
    <row r="20" spans="1:5" s="1" customFormat="1" ht="15.75">
      <c r="A20" s="378" t="s">
        <v>521</v>
      </c>
      <c r="B20" s="382" t="s">
        <v>235</v>
      </c>
      <c r="C20" s="380">
        <v>13686</v>
      </c>
      <c r="D20" s="380">
        <v>14377</v>
      </c>
      <c r="E20" s="380">
        <v>13813</v>
      </c>
    </row>
    <row r="21" spans="1:5" ht="15.75">
      <c r="A21" s="378" t="s">
        <v>227</v>
      </c>
      <c r="B21" s="382" t="s">
        <v>46</v>
      </c>
      <c r="C21" s="380">
        <v>2400</v>
      </c>
      <c r="D21" s="380">
        <v>2400</v>
      </c>
      <c r="E21" s="380">
        <f>SUM(E22:E24)</f>
        <v>8495</v>
      </c>
    </row>
    <row r="22" spans="1:5" ht="15.75">
      <c r="A22" s="378" t="s">
        <v>442</v>
      </c>
      <c r="B22" s="379" t="s">
        <v>301</v>
      </c>
      <c r="C22" s="380">
        <v>1575</v>
      </c>
      <c r="D22" s="380">
        <v>1575</v>
      </c>
      <c r="E22" s="380">
        <f>('Beruh,felúj'!P27)</f>
        <v>1575</v>
      </c>
    </row>
    <row r="23" spans="1:5" ht="15.75">
      <c r="A23" s="378" t="s">
        <v>302</v>
      </c>
      <c r="B23" s="379" t="s">
        <v>303</v>
      </c>
      <c r="C23" s="380">
        <v>315</v>
      </c>
      <c r="D23" s="380">
        <v>315</v>
      </c>
      <c r="E23" s="380">
        <f>('Beruh,felúj'!P28)</f>
        <v>5114</v>
      </c>
    </row>
    <row r="24" spans="1:5" ht="15.75">
      <c r="A24" s="378" t="s">
        <v>304</v>
      </c>
      <c r="B24" s="379" t="s">
        <v>305</v>
      </c>
      <c r="C24" s="380">
        <v>510</v>
      </c>
      <c r="D24" s="380">
        <v>510</v>
      </c>
      <c r="E24" s="380">
        <f>('Beruh,felúj'!P29)</f>
        <v>1806</v>
      </c>
    </row>
    <row r="25" spans="1:5" ht="15.75">
      <c r="A25" s="378" t="s">
        <v>228</v>
      </c>
      <c r="B25" s="382" t="s">
        <v>50</v>
      </c>
      <c r="C25" s="380">
        <v>19767</v>
      </c>
      <c r="D25" s="380">
        <v>19767</v>
      </c>
      <c r="E25" s="380">
        <f>SUM(E26:E28)</f>
        <v>21588</v>
      </c>
    </row>
    <row r="26" spans="1:5" ht="15.75">
      <c r="A26" s="378" t="s">
        <v>306</v>
      </c>
      <c r="B26" s="379" t="s">
        <v>307</v>
      </c>
      <c r="C26" s="380">
        <v>15565</v>
      </c>
      <c r="D26" s="380">
        <v>15565</v>
      </c>
      <c r="E26" s="380">
        <v>17095</v>
      </c>
    </row>
    <row r="27" spans="1:5" ht="15.75">
      <c r="A27" s="378" t="s">
        <v>309</v>
      </c>
      <c r="B27" s="379" t="s">
        <v>308</v>
      </c>
      <c r="C27" s="380">
        <v>0</v>
      </c>
      <c r="D27" s="380">
        <v>0</v>
      </c>
      <c r="E27" s="380">
        <v>0</v>
      </c>
    </row>
    <row r="28" spans="1:5" ht="15.75">
      <c r="A28" s="378" t="s">
        <v>310</v>
      </c>
      <c r="B28" s="379" t="s">
        <v>311</v>
      </c>
      <c r="C28" s="380">
        <v>4202</v>
      </c>
      <c r="D28" s="380">
        <v>4202</v>
      </c>
      <c r="E28" s="380">
        <v>4493</v>
      </c>
    </row>
    <row r="29" spans="1:5" ht="15.75">
      <c r="A29" s="378" t="s">
        <v>229</v>
      </c>
      <c r="B29" s="379" t="s">
        <v>230</v>
      </c>
      <c r="C29" s="380">
        <v>2000</v>
      </c>
      <c r="D29" s="380">
        <v>2000</v>
      </c>
      <c r="E29" s="380">
        <v>2400</v>
      </c>
    </row>
    <row r="30" spans="1:5" ht="15.75">
      <c r="A30" s="378" t="s">
        <v>231</v>
      </c>
      <c r="B30" s="379" t="s">
        <v>233</v>
      </c>
      <c r="C30" s="381">
        <v>2000</v>
      </c>
      <c r="D30" s="381">
        <v>2000</v>
      </c>
      <c r="E30" s="381">
        <v>2400</v>
      </c>
    </row>
    <row r="31" spans="1:5" s="3" customFormat="1" ht="15.75">
      <c r="A31" s="378" t="s">
        <v>512</v>
      </c>
      <c r="B31" s="382" t="s">
        <v>517</v>
      </c>
      <c r="C31" s="380">
        <v>296249</v>
      </c>
      <c r="D31" s="380">
        <v>299592</v>
      </c>
      <c r="E31" s="380">
        <f>(E4+E5+E6+E7+E15+E21+E25+E29)</f>
        <v>368744</v>
      </c>
    </row>
    <row r="32" spans="1:5" ht="15.75">
      <c r="A32" s="378" t="s">
        <v>236</v>
      </c>
      <c r="B32" s="382" t="s">
        <v>237</v>
      </c>
      <c r="C32" s="387">
        <v>5440</v>
      </c>
      <c r="D32" s="432">
        <v>5440</v>
      </c>
      <c r="E32" s="432">
        <v>5440</v>
      </c>
    </row>
    <row r="33" spans="1:5" ht="16.5" thickBot="1">
      <c r="A33" s="391" t="s">
        <v>509</v>
      </c>
      <c r="B33" s="392" t="s">
        <v>510</v>
      </c>
      <c r="C33" s="434">
        <v>5440</v>
      </c>
      <c r="D33" s="435">
        <v>5440</v>
      </c>
      <c r="E33" s="435">
        <v>5440</v>
      </c>
    </row>
    <row r="34" spans="1:5" s="470" customFormat="1" ht="20.25" thickBot="1" thickTop="1">
      <c r="A34" s="565" t="s">
        <v>519</v>
      </c>
      <c r="B34" s="613"/>
      <c r="C34" s="469">
        <v>301689</v>
      </c>
      <c r="D34" s="469">
        <v>305032</v>
      </c>
      <c r="E34" s="465">
        <f>(E31+E32)</f>
        <v>374184</v>
      </c>
    </row>
    <row r="35" spans="1:5" ht="17.25" thickBot="1" thickTop="1">
      <c r="A35" s="436" t="s">
        <v>514</v>
      </c>
      <c r="B35" s="437" t="s">
        <v>460</v>
      </c>
      <c r="C35" s="249">
        <v>108502</v>
      </c>
      <c r="D35" s="249">
        <v>108542</v>
      </c>
      <c r="E35" s="249">
        <v>112949</v>
      </c>
    </row>
    <row r="36" spans="1:5" s="240" customFormat="1" ht="19.5" customHeight="1" thickBot="1">
      <c r="A36" s="127"/>
      <c r="B36" s="393" t="s">
        <v>52</v>
      </c>
      <c r="C36" s="124">
        <v>410191</v>
      </c>
      <c r="D36" s="125">
        <v>413574</v>
      </c>
      <c r="E36" s="125">
        <f>SUM(E34:E35)</f>
        <v>487133</v>
      </c>
    </row>
  </sheetData>
  <sheetProtection/>
  <mergeCells count="3">
    <mergeCell ref="A1:E1"/>
    <mergeCell ref="A2:E2"/>
    <mergeCell ref="A34:B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>&amp;R3.sz. melléklet
e Ft- 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H3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9.140625" style="7" customWidth="1"/>
    <col min="2" max="2" width="6.8515625" style="7" customWidth="1"/>
    <col min="3" max="3" width="73.140625" style="7" customWidth="1"/>
    <col min="4" max="4" width="14.140625" style="7" customWidth="1"/>
    <col min="5" max="5" width="10.8515625" style="7" customWidth="1"/>
    <col min="6" max="6" width="11.8515625" style="7" customWidth="1"/>
    <col min="7" max="7" width="11.28125" style="7" customWidth="1"/>
    <col min="8" max="8" width="13.00390625" style="7" customWidth="1"/>
    <col min="9" max="16384" width="9.140625" style="7" customWidth="1"/>
  </cols>
  <sheetData>
    <row r="1" ht="13.5" thickBot="1"/>
    <row r="2" spans="2:8" ht="24.75" customHeight="1" thickBot="1">
      <c r="B2" s="231"/>
      <c r="C2" s="614" t="s">
        <v>493</v>
      </c>
      <c r="D2" s="614"/>
      <c r="E2" s="614"/>
      <c r="F2" s="614"/>
      <c r="G2" s="614"/>
      <c r="H2" s="615"/>
    </row>
    <row r="3" spans="2:8" ht="19.5" customHeight="1">
      <c r="B3" s="320"/>
      <c r="C3" s="321"/>
      <c r="D3" s="292" t="s">
        <v>58</v>
      </c>
      <c r="E3" s="497" t="s">
        <v>59</v>
      </c>
      <c r="F3" s="497" t="s">
        <v>7</v>
      </c>
      <c r="G3" s="498" t="s">
        <v>10</v>
      </c>
      <c r="H3" s="33" t="s">
        <v>24</v>
      </c>
    </row>
    <row r="4" spans="2:8" ht="12.75">
      <c r="B4" s="316" t="s">
        <v>335</v>
      </c>
      <c r="C4" s="317" t="s">
        <v>336</v>
      </c>
      <c r="D4" s="499">
        <v>25913</v>
      </c>
      <c r="E4" s="500">
        <v>10035</v>
      </c>
      <c r="F4" s="500">
        <v>37824</v>
      </c>
      <c r="G4" s="501">
        <v>74806</v>
      </c>
      <c r="H4" s="100">
        <f aca="true" t="shared" si="0" ref="H4:H28">SUM(D4:G4)</f>
        <v>148578</v>
      </c>
    </row>
    <row r="5" spans="2:8" ht="12.75">
      <c r="B5" s="316" t="s">
        <v>335</v>
      </c>
      <c r="C5" s="317" t="s">
        <v>554</v>
      </c>
      <c r="D5" s="499">
        <v>180</v>
      </c>
      <c r="E5" s="500"/>
      <c r="F5" s="500"/>
      <c r="G5" s="501"/>
      <c r="H5" s="100">
        <f t="shared" si="0"/>
        <v>180</v>
      </c>
    </row>
    <row r="6" spans="2:8" ht="12.75">
      <c r="B6" s="318" t="s">
        <v>338</v>
      </c>
      <c r="C6" s="319" t="s">
        <v>337</v>
      </c>
      <c r="D6" s="499">
        <v>200</v>
      </c>
      <c r="E6" s="500"/>
      <c r="F6" s="500"/>
      <c r="G6" s="501">
        <v>500</v>
      </c>
      <c r="H6" s="100">
        <f t="shared" si="0"/>
        <v>700</v>
      </c>
    </row>
    <row r="7" spans="2:8" ht="12.75">
      <c r="B7" s="318" t="s">
        <v>339</v>
      </c>
      <c r="C7" s="319" t="s">
        <v>340</v>
      </c>
      <c r="D7" s="499"/>
      <c r="E7" s="500"/>
      <c r="F7" s="500"/>
      <c r="G7" s="501"/>
      <c r="H7" s="100">
        <f t="shared" si="0"/>
        <v>0</v>
      </c>
    </row>
    <row r="8" spans="2:8" ht="12.75">
      <c r="B8" s="318" t="s">
        <v>341</v>
      </c>
      <c r="C8" s="319" t="s">
        <v>342</v>
      </c>
      <c r="D8" s="499"/>
      <c r="E8" s="500"/>
      <c r="F8" s="500"/>
      <c r="G8" s="501"/>
      <c r="H8" s="100">
        <f t="shared" si="0"/>
        <v>0</v>
      </c>
    </row>
    <row r="9" spans="2:8" ht="12.75">
      <c r="B9" s="318" t="s">
        <v>343</v>
      </c>
      <c r="C9" s="319" t="s">
        <v>344</v>
      </c>
      <c r="D9" s="499"/>
      <c r="E9" s="500"/>
      <c r="F9" s="500"/>
      <c r="G9" s="501"/>
      <c r="H9" s="100">
        <f t="shared" si="0"/>
        <v>0</v>
      </c>
    </row>
    <row r="10" spans="2:8" ht="12.75">
      <c r="B10" s="318" t="s">
        <v>345</v>
      </c>
      <c r="C10" s="319" t="s">
        <v>53</v>
      </c>
      <c r="D10" s="499"/>
      <c r="E10" s="500"/>
      <c r="F10" s="500">
        <v>2135</v>
      </c>
      <c r="G10" s="501">
        <v>235</v>
      </c>
      <c r="H10" s="100">
        <f t="shared" si="0"/>
        <v>2370</v>
      </c>
    </row>
    <row r="11" spans="2:8" ht="12.75">
      <c r="B11" s="318" t="s">
        <v>346</v>
      </c>
      <c r="C11" s="319" t="s">
        <v>347</v>
      </c>
      <c r="D11" s="499">
        <v>1233</v>
      </c>
      <c r="E11" s="500">
        <v>48</v>
      </c>
      <c r="F11" s="500"/>
      <c r="G11" s="501"/>
      <c r="H11" s="100">
        <f t="shared" si="0"/>
        <v>1281</v>
      </c>
    </row>
    <row r="12" spans="2:8" ht="12.75">
      <c r="B12" s="318" t="s">
        <v>348</v>
      </c>
      <c r="C12" s="319" t="s">
        <v>349</v>
      </c>
      <c r="D12" s="499"/>
      <c r="E12" s="500"/>
      <c r="F12" s="500">
        <v>32</v>
      </c>
      <c r="G12" s="501">
        <v>250</v>
      </c>
      <c r="H12" s="100">
        <f t="shared" si="0"/>
        <v>282</v>
      </c>
    </row>
    <row r="13" spans="2:8" ht="12.75">
      <c r="B13" s="318" t="s">
        <v>350</v>
      </c>
      <c r="C13" s="319" t="s">
        <v>351</v>
      </c>
      <c r="D13" s="499"/>
      <c r="E13" s="500"/>
      <c r="F13" s="500">
        <v>218</v>
      </c>
      <c r="G13" s="501">
        <v>50</v>
      </c>
      <c r="H13" s="100">
        <f t="shared" si="0"/>
        <v>268</v>
      </c>
    </row>
    <row r="14" spans="2:8" ht="12.75">
      <c r="B14" s="318" t="s">
        <v>352</v>
      </c>
      <c r="C14" s="322" t="s">
        <v>353</v>
      </c>
      <c r="D14" s="499">
        <v>120</v>
      </c>
      <c r="E14" s="500"/>
      <c r="F14" s="500"/>
      <c r="G14" s="501">
        <v>100</v>
      </c>
      <c r="H14" s="100">
        <f t="shared" si="0"/>
        <v>220</v>
      </c>
    </row>
    <row r="15" spans="2:8" ht="13.5" thickBot="1">
      <c r="B15" s="318" t="s">
        <v>354</v>
      </c>
      <c r="C15" s="322" t="s">
        <v>355</v>
      </c>
      <c r="D15" s="502">
        <v>564</v>
      </c>
      <c r="E15" s="503">
        <v>1961</v>
      </c>
      <c r="F15" s="503">
        <v>227</v>
      </c>
      <c r="G15" s="504">
        <v>903</v>
      </c>
      <c r="H15" s="100">
        <f t="shared" si="0"/>
        <v>3655</v>
      </c>
    </row>
    <row r="16" spans="2:8" s="1" customFormat="1" ht="13.5" thickBot="1">
      <c r="B16" s="323" t="s">
        <v>357</v>
      </c>
      <c r="C16" s="324" t="s">
        <v>356</v>
      </c>
      <c r="D16" s="37">
        <f>SUM(D4:D15)</f>
        <v>28210</v>
      </c>
      <c r="E16" s="21">
        <f>SUM(E4:E15)</f>
        <v>12044</v>
      </c>
      <c r="F16" s="21">
        <f>SUM(F4:F15)</f>
        <v>40436</v>
      </c>
      <c r="G16" s="505">
        <f>SUM(G4:G15)</f>
        <v>76844</v>
      </c>
      <c r="H16" s="100">
        <f t="shared" si="0"/>
        <v>157534</v>
      </c>
    </row>
    <row r="17" spans="2:8" ht="12.75">
      <c r="B17" s="318" t="s">
        <v>358</v>
      </c>
      <c r="C17" s="322" t="s">
        <v>359</v>
      </c>
      <c r="D17" s="506"/>
      <c r="E17" s="507"/>
      <c r="F17" s="507"/>
      <c r="G17" s="508">
        <v>10122</v>
      </c>
      <c r="H17" s="100">
        <f t="shared" si="0"/>
        <v>10122</v>
      </c>
    </row>
    <row r="18" spans="2:8" ht="12.75">
      <c r="B18" s="318" t="s">
        <v>360</v>
      </c>
      <c r="C18" s="322" t="s">
        <v>555</v>
      </c>
      <c r="D18" s="499">
        <v>180</v>
      </c>
      <c r="E18" s="500">
        <v>37</v>
      </c>
      <c r="F18" s="500"/>
      <c r="G18" s="501">
        <v>641</v>
      </c>
      <c r="H18" s="100">
        <f t="shared" si="0"/>
        <v>858</v>
      </c>
    </row>
    <row r="19" spans="2:8" ht="12.75">
      <c r="B19" s="318" t="s">
        <v>561</v>
      </c>
      <c r="C19" s="322" t="s">
        <v>562</v>
      </c>
      <c r="D19" s="509">
        <v>19</v>
      </c>
      <c r="E19" s="510"/>
      <c r="F19" s="510"/>
      <c r="G19" s="511"/>
      <c r="H19" s="100">
        <f t="shared" si="0"/>
        <v>19</v>
      </c>
    </row>
    <row r="20" spans="2:8" ht="13.5" thickBot="1">
      <c r="B20" s="318" t="s">
        <v>361</v>
      </c>
      <c r="C20" s="325" t="s">
        <v>362</v>
      </c>
      <c r="D20" s="502">
        <v>200</v>
      </c>
      <c r="E20" s="503">
        <v>17</v>
      </c>
      <c r="F20" s="503"/>
      <c r="G20" s="504">
        <v>1320</v>
      </c>
      <c r="H20" s="100">
        <f t="shared" si="0"/>
        <v>1537</v>
      </c>
    </row>
    <row r="21" spans="2:8" s="1" customFormat="1" ht="13.5" thickBot="1">
      <c r="B21" s="297" t="s">
        <v>363</v>
      </c>
      <c r="C21" s="298" t="s">
        <v>364</v>
      </c>
      <c r="D21" s="37">
        <f>SUM(D17:D20)</f>
        <v>399</v>
      </c>
      <c r="E21" s="21">
        <f>SUM(E17:E20)</f>
        <v>54</v>
      </c>
      <c r="F21" s="21">
        <f>SUM(F17:F20)</f>
        <v>0</v>
      </c>
      <c r="G21" s="505">
        <f>SUM(G17:G20)</f>
        <v>12083</v>
      </c>
      <c r="H21" s="100">
        <f t="shared" si="0"/>
        <v>12536</v>
      </c>
    </row>
    <row r="22" spans="2:8" s="3" customFormat="1" ht="16.5" thickBot="1">
      <c r="B22" s="287" t="s">
        <v>365</v>
      </c>
      <c r="C22" s="299" t="s">
        <v>54</v>
      </c>
      <c r="D22" s="512">
        <f>(D16+D21)</f>
        <v>28609</v>
      </c>
      <c r="E22" s="513">
        <f>(E16+E21)</f>
        <v>12098</v>
      </c>
      <c r="F22" s="514">
        <f>(F16+F21)</f>
        <v>40436</v>
      </c>
      <c r="G22" s="515">
        <f>(G16+G21)</f>
        <v>88927</v>
      </c>
      <c r="H22" s="12">
        <f t="shared" si="0"/>
        <v>170070</v>
      </c>
    </row>
    <row r="23" spans="2:8" ht="13.5" thickBot="1">
      <c r="B23" s="326" t="s">
        <v>368</v>
      </c>
      <c r="C23" s="327" t="s">
        <v>60</v>
      </c>
      <c r="D23" s="516">
        <v>7149</v>
      </c>
      <c r="E23" s="517">
        <v>3239</v>
      </c>
      <c r="F23" s="518">
        <v>10802</v>
      </c>
      <c r="G23" s="519">
        <v>15708</v>
      </c>
      <c r="H23" s="328">
        <f t="shared" si="0"/>
        <v>36898</v>
      </c>
    </row>
    <row r="24" spans="2:8" ht="12.75">
      <c r="B24" s="429" t="s">
        <v>368</v>
      </c>
      <c r="C24" s="430" t="s">
        <v>556</v>
      </c>
      <c r="D24" s="520">
        <v>97</v>
      </c>
      <c r="E24" s="521"/>
      <c r="F24" s="522"/>
      <c r="G24" s="523"/>
      <c r="H24" s="328">
        <f t="shared" si="0"/>
        <v>97</v>
      </c>
    </row>
    <row r="25" spans="2:8" ht="12.75">
      <c r="B25" s="329" t="s">
        <v>369</v>
      </c>
      <c r="C25" s="330" t="s">
        <v>191</v>
      </c>
      <c r="D25" s="524">
        <v>650</v>
      </c>
      <c r="E25" s="525">
        <v>45</v>
      </c>
      <c r="F25" s="526">
        <v>14</v>
      </c>
      <c r="G25" s="527">
        <v>35</v>
      </c>
      <c r="H25" s="78">
        <f t="shared" si="0"/>
        <v>744</v>
      </c>
    </row>
    <row r="26" spans="2:8" ht="12.75">
      <c r="B26" s="329" t="s">
        <v>370</v>
      </c>
      <c r="C26" s="330" t="s">
        <v>371</v>
      </c>
      <c r="D26" s="524"/>
      <c r="E26" s="525"/>
      <c r="F26" s="526"/>
      <c r="G26" s="527"/>
      <c r="H26" s="78">
        <f t="shared" si="0"/>
        <v>0</v>
      </c>
    </row>
    <row r="27" spans="2:8" ht="13.5" thickBot="1">
      <c r="B27" s="300" t="s">
        <v>372</v>
      </c>
      <c r="C27" s="301" t="s">
        <v>557</v>
      </c>
      <c r="D27" s="528">
        <v>10</v>
      </c>
      <c r="E27" s="529"/>
      <c r="F27" s="530"/>
      <c r="G27" s="531"/>
      <c r="H27" s="10">
        <f t="shared" si="0"/>
        <v>10</v>
      </c>
    </row>
    <row r="28" spans="2:8" ht="13.5" thickBot="1">
      <c r="B28" s="231" t="s">
        <v>366</v>
      </c>
      <c r="C28" s="11" t="s">
        <v>367</v>
      </c>
      <c r="D28" s="532">
        <f>SUM(D23:D27)</f>
        <v>7906</v>
      </c>
      <c r="E28" s="533">
        <f>SUM(E23:E27)</f>
        <v>3284</v>
      </c>
      <c r="F28" s="534">
        <f>SUM(F23:F27)</f>
        <v>10816</v>
      </c>
      <c r="G28" s="505">
        <f>SUM(G23:G27)</f>
        <v>15743</v>
      </c>
      <c r="H28" s="12">
        <f t="shared" si="0"/>
        <v>37749</v>
      </c>
    </row>
    <row r="29" ht="12.75">
      <c r="C29" s="233"/>
    </row>
    <row r="30" spans="4:8" ht="12.75">
      <c r="D30" s="1"/>
      <c r="E30" s="1"/>
      <c r="F30" s="1"/>
      <c r="G30" s="2"/>
      <c r="H30" s="1"/>
    </row>
    <row r="31" ht="12.75">
      <c r="D31" s="1"/>
    </row>
    <row r="32" spans="3:8" ht="12.75">
      <c r="C32" s="1" t="s">
        <v>130</v>
      </c>
      <c r="D32" s="1">
        <v>10</v>
      </c>
      <c r="E32" s="1">
        <v>5</v>
      </c>
      <c r="F32" s="1">
        <v>14</v>
      </c>
      <c r="G32" s="1">
        <v>11</v>
      </c>
      <c r="H32" s="1">
        <f>SUM(D32:G32)</f>
        <v>40</v>
      </c>
    </row>
    <row r="33" spans="3:8" ht="12.75">
      <c r="C33" s="1" t="s">
        <v>131</v>
      </c>
      <c r="D33" s="7">
        <v>0</v>
      </c>
      <c r="E33" s="7">
        <v>0</v>
      </c>
      <c r="G33" s="7">
        <v>59.25</v>
      </c>
      <c r="H33" s="1">
        <f>SUM(D33:G33)</f>
        <v>59.25</v>
      </c>
    </row>
    <row r="34" spans="3:8" s="1" customFormat="1" ht="12.75">
      <c r="C34" s="1" t="s">
        <v>441</v>
      </c>
      <c r="D34" s="1">
        <v>0</v>
      </c>
      <c r="E34" s="1">
        <v>0</v>
      </c>
      <c r="G34" s="1">
        <v>0</v>
      </c>
      <c r="H34" s="1">
        <v>0</v>
      </c>
    </row>
    <row r="35" spans="3:8" ht="12.75">
      <c r="C35" s="1" t="s">
        <v>532</v>
      </c>
      <c r="G35" s="7">
        <v>1.4</v>
      </c>
      <c r="H35" s="7">
        <v>1.4</v>
      </c>
    </row>
  </sheetData>
  <sheetProtection/>
  <mergeCells count="1">
    <mergeCell ref="C2:H2"/>
  </mergeCells>
  <printOptions gridLines="1"/>
  <pageMargins left="0.7480314960629921" right="0.62992125984251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&amp;R3./a. sz. melléklet
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3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9.140625" style="7" customWidth="1"/>
    <col min="2" max="2" width="5.8515625" style="1" customWidth="1"/>
    <col min="3" max="3" width="44.7109375" style="1" customWidth="1"/>
    <col min="4" max="5" width="12.140625" style="7" customWidth="1"/>
    <col min="6" max="6" width="12.140625" style="535" customWidth="1"/>
    <col min="7" max="7" width="12.140625" style="7" customWidth="1"/>
    <col min="8" max="8" width="14.28125" style="1" customWidth="1"/>
    <col min="9" max="16384" width="9.140625" style="7" customWidth="1"/>
  </cols>
  <sheetData>
    <row r="1" ht="13.5" thickBot="1"/>
    <row r="2" spans="2:8" ht="16.5" thickBot="1">
      <c r="B2" s="616" t="s">
        <v>522</v>
      </c>
      <c r="C2" s="617"/>
      <c r="D2" s="617"/>
      <c r="E2" s="617"/>
      <c r="F2" s="617"/>
      <c r="G2" s="617"/>
      <c r="H2" s="618"/>
    </row>
    <row r="3" spans="2:8" s="1" customFormat="1" ht="13.5" thickBot="1">
      <c r="B3" s="544"/>
      <c r="C3" s="545"/>
      <c r="D3" s="546" t="s">
        <v>6</v>
      </c>
      <c r="E3" s="546" t="s">
        <v>7</v>
      </c>
      <c r="F3" s="477" t="s">
        <v>8</v>
      </c>
      <c r="G3" s="546" t="s">
        <v>9</v>
      </c>
      <c r="H3" s="148" t="s">
        <v>24</v>
      </c>
    </row>
    <row r="4" spans="2:8" s="1" customFormat="1" ht="13.5" thickBot="1">
      <c r="B4" s="297"/>
      <c r="C4" s="22"/>
      <c r="D4" s="547" t="s">
        <v>550</v>
      </c>
      <c r="E4" s="548" t="s">
        <v>550</v>
      </c>
      <c r="F4" s="548" t="s">
        <v>550</v>
      </c>
      <c r="G4" s="549" t="s">
        <v>550</v>
      </c>
      <c r="H4" s="149" t="s">
        <v>550</v>
      </c>
    </row>
    <row r="5" spans="2:8" ht="12.75">
      <c r="B5" s="292" t="s">
        <v>373</v>
      </c>
      <c r="C5" s="497" t="s">
        <v>374</v>
      </c>
      <c r="D5" s="332">
        <v>300</v>
      </c>
      <c r="E5" s="536">
        <v>400</v>
      </c>
      <c r="F5" s="536">
        <v>250</v>
      </c>
      <c r="G5" s="332">
        <f>('Dol. önk rész'!U8)</f>
        <v>72</v>
      </c>
      <c r="H5" s="537">
        <f>G5+F5+E5+D5</f>
        <v>1022</v>
      </c>
    </row>
    <row r="6" spans="2:8" ht="12.75">
      <c r="B6" s="293" t="s">
        <v>375</v>
      </c>
      <c r="C6" s="304" t="s">
        <v>376</v>
      </c>
      <c r="D6" s="309">
        <v>450</v>
      </c>
      <c r="E6" s="310">
        <v>600</v>
      </c>
      <c r="F6" s="310">
        <v>380</v>
      </c>
      <c r="G6" s="305">
        <f>('Dol. önk rész'!U9)</f>
        <v>28887</v>
      </c>
      <c r="H6" s="538">
        <f aca="true" t="shared" si="0" ref="H6:H30">G6+F6+E6+D6</f>
        <v>30317</v>
      </c>
    </row>
    <row r="7" spans="2:8" ht="12.75">
      <c r="B7" s="293" t="s">
        <v>375</v>
      </c>
      <c r="C7" s="304" t="s">
        <v>575</v>
      </c>
      <c r="D7" s="309">
        <v>38</v>
      </c>
      <c r="E7" s="310"/>
      <c r="F7" s="310"/>
      <c r="G7" s="305"/>
      <c r="H7" s="538">
        <f t="shared" si="0"/>
        <v>38</v>
      </c>
    </row>
    <row r="8" spans="2:8" s="1" customFormat="1" ht="12.75">
      <c r="B8" s="336" t="s">
        <v>377</v>
      </c>
      <c r="C8" s="311" t="s">
        <v>0</v>
      </c>
      <c r="D8" s="308">
        <f>SUM(D5:D6)</f>
        <v>750</v>
      </c>
      <c r="E8" s="307">
        <f>SUM(E5:E6)</f>
        <v>1000</v>
      </c>
      <c r="F8" s="306">
        <f>SUM(F5:F6)</f>
        <v>630</v>
      </c>
      <c r="G8" s="308">
        <f>('Dol. önk rész'!U10)</f>
        <v>28959</v>
      </c>
      <c r="H8" s="538">
        <f t="shared" si="0"/>
        <v>31339</v>
      </c>
    </row>
    <row r="9" spans="2:8" ht="12.75">
      <c r="B9" s="293" t="s">
        <v>378</v>
      </c>
      <c r="C9" s="309" t="s">
        <v>421</v>
      </c>
      <c r="D9" s="309">
        <v>150</v>
      </c>
      <c r="E9" s="310">
        <v>120</v>
      </c>
      <c r="F9" s="310">
        <v>0</v>
      </c>
      <c r="G9" s="305">
        <f>('Dol. önk rész'!U11)</f>
        <v>845</v>
      </c>
      <c r="H9" s="538">
        <f t="shared" si="0"/>
        <v>1115</v>
      </c>
    </row>
    <row r="10" spans="2:8" ht="12.75">
      <c r="B10" s="293" t="s">
        <v>379</v>
      </c>
      <c r="C10" s="309" t="s">
        <v>3</v>
      </c>
      <c r="D10" s="309">
        <v>300</v>
      </c>
      <c r="E10" s="309">
        <v>0</v>
      </c>
      <c r="F10" s="310">
        <v>250</v>
      </c>
      <c r="G10" s="305">
        <f>('Dol. önk rész'!U12)</f>
        <v>504</v>
      </c>
      <c r="H10" s="538">
        <f t="shared" si="0"/>
        <v>1054</v>
      </c>
    </row>
    <row r="11" spans="2:8" s="1" customFormat="1" ht="12.75">
      <c r="B11" s="336" t="s">
        <v>380</v>
      </c>
      <c r="C11" s="307" t="s">
        <v>2</v>
      </c>
      <c r="D11" s="307">
        <f>SUM(D9:D10)</f>
        <v>450</v>
      </c>
      <c r="E11" s="307">
        <f>SUM(E9:E10)</f>
        <v>120</v>
      </c>
      <c r="F11" s="307">
        <f>SUM(F9:F10)</f>
        <v>250</v>
      </c>
      <c r="G11" s="308">
        <f>('Dol. önk rész'!U13)</f>
        <v>1349</v>
      </c>
      <c r="H11" s="538">
        <f t="shared" si="0"/>
        <v>2169</v>
      </c>
    </row>
    <row r="12" spans="2:8" ht="12.75">
      <c r="B12" s="293" t="s">
        <v>381</v>
      </c>
      <c r="C12" s="309" t="s">
        <v>382</v>
      </c>
      <c r="D12" s="309">
        <v>700</v>
      </c>
      <c r="E12" s="310">
        <v>950</v>
      </c>
      <c r="F12" s="310">
        <v>800</v>
      </c>
      <c r="G12" s="305">
        <f>('Dol. önk rész'!U14)</f>
        <v>12590</v>
      </c>
      <c r="H12" s="538">
        <f t="shared" si="0"/>
        <v>15040</v>
      </c>
    </row>
    <row r="13" spans="2:8" ht="12.75">
      <c r="B13" s="293" t="s">
        <v>381</v>
      </c>
      <c r="C13" s="309" t="s">
        <v>558</v>
      </c>
      <c r="D13" s="309">
        <v>9</v>
      </c>
      <c r="E13" s="310"/>
      <c r="F13" s="310"/>
      <c r="G13" s="305"/>
      <c r="H13" s="538">
        <f t="shared" si="0"/>
        <v>9</v>
      </c>
    </row>
    <row r="14" spans="2:8" ht="12.75">
      <c r="B14" s="293" t="s">
        <v>383</v>
      </c>
      <c r="C14" s="309" t="s">
        <v>4</v>
      </c>
      <c r="D14" s="305">
        <v>50</v>
      </c>
      <c r="E14" s="310"/>
      <c r="F14" s="310"/>
      <c r="G14" s="305">
        <f>('Dol. önk rész'!U15)</f>
        <v>165</v>
      </c>
      <c r="H14" s="538">
        <f t="shared" si="0"/>
        <v>215</v>
      </c>
    </row>
    <row r="15" spans="2:8" ht="12.75">
      <c r="B15" s="293" t="s">
        <v>384</v>
      </c>
      <c r="C15" s="309" t="s">
        <v>5</v>
      </c>
      <c r="D15" s="305"/>
      <c r="E15" s="310"/>
      <c r="F15" s="310"/>
      <c r="G15" s="305">
        <f>('Dol. önk rész'!U16)</f>
        <v>270</v>
      </c>
      <c r="H15" s="538">
        <f t="shared" si="0"/>
        <v>270</v>
      </c>
    </row>
    <row r="16" spans="2:8" ht="12.75">
      <c r="B16" s="293" t="s">
        <v>385</v>
      </c>
      <c r="C16" s="309" t="s">
        <v>387</v>
      </c>
      <c r="D16" s="305">
        <v>200</v>
      </c>
      <c r="E16" s="310">
        <v>850</v>
      </c>
      <c r="F16" s="310">
        <v>50</v>
      </c>
      <c r="G16" s="305">
        <f>('Dol. önk rész'!U17)</f>
        <v>5710</v>
      </c>
      <c r="H16" s="538">
        <f t="shared" si="0"/>
        <v>6810</v>
      </c>
    </row>
    <row r="17" spans="2:8" ht="12.75">
      <c r="B17" s="293" t="s">
        <v>386</v>
      </c>
      <c r="C17" s="309" t="s">
        <v>388</v>
      </c>
      <c r="D17" s="309"/>
      <c r="E17" s="310"/>
      <c r="F17" s="310"/>
      <c r="G17" s="305">
        <f>('Dol. önk rész'!U18)</f>
        <v>2200</v>
      </c>
      <c r="H17" s="538">
        <f t="shared" si="0"/>
        <v>2200</v>
      </c>
    </row>
    <row r="18" spans="2:8" ht="12.75">
      <c r="B18" s="293" t="s">
        <v>389</v>
      </c>
      <c r="C18" s="309" t="s">
        <v>390</v>
      </c>
      <c r="D18" s="305">
        <v>260</v>
      </c>
      <c r="E18" s="310">
        <v>100</v>
      </c>
      <c r="F18" s="310">
        <v>29</v>
      </c>
      <c r="G18" s="305">
        <f>('Dol. önk rész'!U19)</f>
        <v>800</v>
      </c>
      <c r="H18" s="538">
        <f t="shared" si="0"/>
        <v>1189</v>
      </c>
    </row>
    <row r="19" spans="2:8" ht="12.75">
      <c r="B19" s="293" t="s">
        <v>391</v>
      </c>
      <c r="C19" s="309" t="s">
        <v>392</v>
      </c>
      <c r="D19" s="309">
        <v>140</v>
      </c>
      <c r="E19" s="310">
        <v>385</v>
      </c>
      <c r="F19" s="310">
        <v>220</v>
      </c>
      <c r="G19" s="305">
        <f>('Dol. önk rész'!U20)</f>
        <v>14419</v>
      </c>
      <c r="H19" s="538">
        <f t="shared" si="0"/>
        <v>15164</v>
      </c>
    </row>
    <row r="20" spans="2:8" s="1" customFormat="1" ht="12.75">
      <c r="B20" s="336" t="s">
        <v>393</v>
      </c>
      <c r="C20" s="307" t="s">
        <v>394</v>
      </c>
      <c r="D20" s="308">
        <f>SUM(D12:D19)</f>
        <v>1359</v>
      </c>
      <c r="E20" s="307">
        <f>SUM(E12:E19)</f>
        <v>2285</v>
      </c>
      <c r="F20" s="307">
        <f>SUM(F12:F19)</f>
        <v>1099</v>
      </c>
      <c r="G20" s="308">
        <f>('Dol. önk rész'!U21)</f>
        <v>36154</v>
      </c>
      <c r="H20" s="538">
        <f t="shared" si="0"/>
        <v>40897</v>
      </c>
    </row>
    <row r="21" spans="2:8" ht="12.75">
      <c r="B21" s="293" t="s">
        <v>395</v>
      </c>
      <c r="C21" s="309" t="s">
        <v>396</v>
      </c>
      <c r="D21" s="305">
        <v>250</v>
      </c>
      <c r="E21" s="310">
        <v>45</v>
      </c>
      <c r="F21" s="310">
        <v>150</v>
      </c>
      <c r="G21" s="305">
        <f>('Dol. önk rész'!U22)</f>
        <v>150</v>
      </c>
      <c r="H21" s="538">
        <f t="shared" si="0"/>
        <v>595</v>
      </c>
    </row>
    <row r="22" spans="2:8" ht="12.75">
      <c r="B22" s="293" t="s">
        <v>395</v>
      </c>
      <c r="C22" s="309" t="s">
        <v>560</v>
      </c>
      <c r="D22" s="305">
        <v>41</v>
      </c>
      <c r="E22" s="310"/>
      <c r="F22" s="310"/>
      <c r="G22" s="305"/>
      <c r="H22" s="538">
        <f t="shared" si="0"/>
        <v>41</v>
      </c>
    </row>
    <row r="23" spans="2:8" ht="12.75">
      <c r="B23" s="293" t="s">
        <v>397</v>
      </c>
      <c r="C23" s="309" t="s">
        <v>398</v>
      </c>
      <c r="D23" s="309"/>
      <c r="E23" s="310"/>
      <c r="F23" s="310"/>
      <c r="G23" s="305">
        <f>('Dol. önk rész'!U23)</f>
        <v>800</v>
      </c>
      <c r="H23" s="538">
        <f t="shared" si="0"/>
        <v>800</v>
      </c>
    </row>
    <row r="24" spans="2:8" s="1" customFormat="1" ht="12.75">
      <c r="B24" s="336" t="s">
        <v>399</v>
      </c>
      <c r="C24" s="307" t="s">
        <v>400</v>
      </c>
      <c r="D24" s="308">
        <f>SUM(D21:D23)</f>
        <v>291</v>
      </c>
      <c r="E24" s="306">
        <f>SUM(E21:E23)</f>
        <v>45</v>
      </c>
      <c r="F24" s="306">
        <f>SUM(F21:F23)</f>
        <v>150</v>
      </c>
      <c r="G24" s="308">
        <f>('Dol. önk rész'!U24)</f>
        <v>950</v>
      </c>
      <c r="H24" s="538">
        <f t="shared" si="0"/>
        <v>1436</v>
      </c>
    </row>
    <row r="25" spans="2:8" ht="12.75">
      <c r="B25" s="293" t="s">
        <v>401</v>
      </c>
      <c r="C25" s="309" t="s">
        <v>402</v>
      </c>
      <c r="D25" s="305">
        <v>614</v>
      </c>
      <c r="E25" s="310">
        <v>882</v>
      </c>
      <c r="F25" s="310">
        <v>535</v>
      </c>
      <c r="G25" s="305">
        <f>('Dol. önk rész'!U25)</f>
        <v>16881</v>
      </c>
      <c r="H25" s="538">
        <f t="shared" si="0"/>
        <v>18912</v>
      </c>
    </row>
    <row r="26" spans="2:8" ht="12.75">
      <c r="B26" s="293" t="s">
        <v>401</v>
      </c>
      <c r="C26" s="309" t="s">
        <v>559</v>
      </c>
      <c r="D26" s="305">
        <v>14</v>
      </c>
      <c r="E26" s="310"/>
      <c r="F26" s="310"/>
      <c r="G26" s="305"/>
      <c r="H26" s="538">
        <f t="shared" si="0"/>
        <v>14</v>
      </c>
    </row>
    <row r="27" spans="2:8" ht="12.75">
      <c r="B27" s="293" t="s">
        <v>403</v>
      </c>
      <c r="C27" s="309" t="s">
        <v>404</v>
      </c>
      <c r="D27" s="305"/>
      <c r="E27" s="310"/>
      <c r="F27" s="309"/>
      <c r="G27" s="305">
        <f>('Dol. önk rész'!U26)</f>
        <v>3220</v>
      </c>
      <c r="H27" s="538">
        <f t="shared" si="0"/>
        <v>3220</v>
      </c>
    </row>
    <row r="28" spans="2:8" ht="12.75">
      <c r="B28" s="293" t="s">
        <v>405</v>
      </c>
      <c r="C28" s="309" t="s">
        <v>406</v>
      </c>
      <c r="D28" s="305"/>
      <c r="E28" s="309"/>
      <c r="F28" s="309"/>
      <c r="G28" s="305">
        <f>('Dol. önk rész'!U27)</f>
        <v>50</v>
      </c>
      <c r="H28" s="538">
        <f t="shared" si="0"/>
        <v>50</v>
      </c>
    </row>
    <row r="29" spans="2:8" ht="12.75">
      <c r="B29" s="293" t="s">
        <v>407</v>
      </c>
      <c r="C29" s="309" t="s">
        <v>408</v>
      </c>
      <c r="D29" s="305">
        <v>135</v>
      </c>
      <c r="E29" s="309">
        <v>15</v>
      </c>
      <c r="F29" s="309"/>
      <c r="G29" s="305">
        <f>('Dol. önk rész'!U28)</f>
        <v>2700</v>
      </c>
      <c r="H29" s="538">
        <f t="shared" si="0"/>
        <v>2850</v>
      </c>
    </row>
    <row r="30" spans="2:8" s="1" customFormat="1" ht="12.75">
      <c r="B30" s="336" t="s">
        <v>409</v>
      </c>
      <c r="C30" s="307" t="s">
        <v>410</v>
      </c>
      <c r="D30" s="308">
        <f>SUM(D25:D29)</f>
        <v>763</v>
      </c>
      <c r="E30" s="307">
        <f>SUM(E25:E29)</f>
        <v>897</v>
      </c>
      <c r="F30" s="307">
        <f>SUM(F25:F29)</f>
        <v>535</v>
      </c>
      <c r="G30" s="308">
        <f>('Dol. önk rész'!U29)</f>
        <v>22851</v>
      </c>
      <c r="H30" s="538">
        <f t="shared" si="0"/>
        <v>25046</v>
      </c>
    </row>
    <row r="31" spans="2:8" s="3" customFormat="1" ht="16.5" thickBot="1">
      <c r="B31" s="539" t="s">
        <v>411</v>
      </c>
      <c r="C31" s="540" t="s">
        <v>49</v>
      </c>
      <c r="D31" s="541">
        <f>(D8+D11+D20+D24+D30)</f>
        <v>3613</v>
      </c>
      <c r="E31" s="541">
        <f>(E8+E11+E20+E24+E30)</f>
        <v>4347</v>
      </c>
      <c r="F31" s="541">
        <f>(F8+F11+F20+F24+F30)</f>
        <v>2664</v>
      </c>
      <c r="G31" s="542">
        <f>('Dol. önk rész'!U30)</f>
        <v>90263</v>
      </c>
      <c r="H31" s="543">
        <f>G31+F31+E31+D31</f>
        <v>100887</v>
      </c>
    </row>
  </sheetData>
  <sheetProtection/>
  <mergeCells count="1">
    <mergeCell ref="B2:H2"/>
  </mergeCells>
  <printOptions gridLines="1"/>
  <pageMargins left="0.4724409448818898" right="0.4330708661417323" top="0.5511811023622047" bottom="0.1968503937007874" header="0.1968503937007874" footer="0.15748031496062992"/>
  <pageSetup fitToHeight="1" fitToWidth="1" horizontalDpi="600" verticalDpi="600" orientation="portrait" paperSize="9" scale="78" r:id="rId1"/>
  <headerFooter alignWithMargins="0">
    <oddHeader>&amp;R3./b. sz. melléklet
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MS-USER</cp:lastModifiedBy>
  <cp:lastPrinted>2016-09-08T12:55:51Z</cp:lastPrinted>
  <dcterms:created xsi:type="dcterms:W3CDTF">2013-01-22T14:12:33Z</dcterms:created>
  <dcterms:modified xsi:type="dcterms:W3CDTF">2016-09-12T11:48:29Z</dcterms:modified>
  <cp:category/>
  <cp:version/>
  <cp:contentType/>
  <cp:contentStatus/>
</cp:coreProperties>
</file>