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00" yWindow="990" windowWidth="15480" windowHeight="10500" tabRatio="510"/>
  </bookViews>
  <sheets>
    <sheet name="4" sheetId="48" r:id="rId1"/>
    <sheet name="4önk" sheetId="43" r:id="rId2"/>
    <sheet name="4ovi" sheetId="45" r:id="rId3"/>
    <sheet name="5" sheetId="50" r:id="rId4"/>
    <sheet name="10" sheetId="44" r:id="rId5"/>
  </sheets>
  <externalReferences>
    <externalReference r:id="rId6"/>
    <externalReference r:id="rId7"/>
  </externalReferences>
  <definedNames>
    <definedName name="beruh">'[1]4.1. táj.'!#REF!</definedName>
    <definedName name="intézmények">'[2]4.1. táj.'!#REF!</definedName>
    <definedName name="_xlnm.Print_Titles" localSheetId="4">'10'!$1:$6</definedName>
    <definedName name="_xlnm.Print_Area" localSheetId="4">'10'!$A$1:$D$49</definedName>
    <definedName name="_xlnm.Print_Area" localSheetId="0">'4'!$A$1:$H$47</definedName>
    <definedName name="_xlnm.Print_Area" localSheetId="2">'4ovi'!$A$1:$F$47</definedName>
    <definedName name="_xlnm.Print_Area" localSheetId="1">'4önk'!$A$1:$G$47</definedName>
    <definedName name="_xlnm.Print_Area" localSheetId="3">'5'!$A$1:$F$22</definedName>
  </definedNames>
  <calcPr calcId="162913"/>
</workbook>
</file>

<file path=xl/calcChain.xml><?xml version="1.0" encoding="utf-8"?>
<calcChain xmlns="http://schemas.openxmlformats.org/spreadsheetml/2006/main">
  <c r="F14" i="50" l="1"/>
  <c r="F12" i="50"/>
  <c r="F10" i="50"/>
  <c r="F8" i="50"/>
  <c r="H10" i="48" l="1"/>
  <c r="H11" i="48"/>
  <c r="H12" i="48"/>
  <c r="H13" i="48"/>
  <c r="H14" i="48"/>
  <c r="H15" i="48"/>
  <c r="H16" i="48"/>
  <c r="H17" i="48"/>
  <c r="H18" i="48"/>
  <c r="H19" i="48"/>
  <c r="H20" i="48"/>
  <c r="H21" i="48"/>
  <c r="H22" i="48"/>
  <c r="H23" i="48"/>
  <c r="H24" i="48"/>
  <c r="H25" i="48"/>
  <c r="H26" i="48"/>
  <c r="H27" i="48"/>
  <c r="H28" i="48"/>
  <c r="H29" i="48"/>
  <c r="H30" i="48"/>
  <c r="H31" i="48"/>
  <c r="H32" i="48"/>
  <c r="H33" i="48"/>
  <c r="H34" i="48"/>
  <c r="H35" i="48"/>
  <c r="H36" i="48"/>
  <c r="H37" i="48"/>
  <c r="H38" i="48"/>
  <c r="H39" i="48"/>
  <c r="H40" i="48"/>
  <c r="H41" i="48"/>
  <c r="H42" i="48"/>
  <c r="H43" i="48"/>
  <c r="H44" i="48"/>
  <c r="H45" i="48"/>
  <c r="H46" i="48"/>
  <c r="H47" i="48"/>
  <c r="H9" i="48"/>
  <c r="G34" i="43"/>
  <c r="G9" i="43"/>
  <c r="G10" i="43"/>
  <c r="G29" i="43"/>
  <c r="G31" i="43"/>
  <c r="G32" i="43"/>
  <c r="G16" i="43"/>
  <c r="G13" i="43"/>
  <c r="G11" i="43"/>
  <c r="F13" i="45"/>
  <c r="F10" i="45"/>
  <c r="F9" i="45" s="1"/>
  <c r="F11" i="45"/>
  <c r="H15" i="45" l="1"/>
  <c r="I15" i="45"/>
  <c r="J15" i="45"/>
  <c r="G15" i="45"/>
  <c r="F41" i="48" l="1"/>
  <c r="F40" i="48"/>
  <c r="F39" i="48"/>
  <c r="F37" i="48"/>
  <c r="F36" i="48"/>
  <c r="F33" i="48"/>
  <c r="F32" i="48"/>
  <c r="F30" i="48"/>
  <c r="F28" i="48"/>
  <c r="F27" i="48"/>
  <c r="F25" i="48"/>
  <c r="F24" i="48"/>
  <c r="F21" i="48"/>
  <c r="F20" i="48"/>
  <c r="F19" i="48"/>
  <c r="F17" i="48"/>
  <c r="F16" i="48"/>
  <c r="F14" i="48"/>
  <c r="F15" i="48"/>
  <c r="E41" i="43"/>
  <c r="E41" i="48" s="1"/>
  <c r="E40" i="43"/>
  <c r="E40" i="48" s="1"/>
  <c r="E39" i="43"/>
  <c r="E39" i="48" s="1"/>
  <c r="E37" i="43"/>
  <c r="E37" i="48" s="1"/>
  <c r="E36" i="43"/>
  <c r="E36" i="48" s="1"/>
  <c r="E33" i="43"/>
  <c r="E33" i="48" s="1"/>
  <c r="E32" i="43"/>
  <c r="E32" i="48" s="1"/>
  <c r="E30" i="43"/>
  <c r="E30" i="48" s="1"/>
  <c r="E28" i="43"/>
  <c r="E28" i="48" s="1"/>
  <c r="E27" i="43"/>
  <c r="E27" i="48" s="1"/>
  <c r="E25" i="43"/>
  <c r="E25" i="48" s="1"/>
  <c r="E24" i="43"/>
  <c r="E24" i="48" s="1"/>
  <c r="E21" i="43"/>
  <c r="E21" i="48" s="1"/>
  <c r="E20" i="43"/>
  <c r="E20" i="48" s="1"/>
  <c r="E19" i="43"/>
  <c r="E19" i="48" s="1"/>
  <c r="E12" i="43"/>
  <c r="E12" i="48" s="1"/>
  <c r="E13" i="43"/>
  <c r="E13" i="48" s="1"/>
  <c r="E14" i="43"/>
  <c r="E14" i="48" s="1"/>
  <c r="E15" i="43"/>
  <c r="E15" i="48" s="1"/>
  <c r="E16" i="43"/>
  <c r="E16" i="48" s="1"/>
  <c r="E17" i="43"/>
  <c r="E17" i="48" s="1"/>
  <c r="E11" i="43"/>
  <c r="E11" i="48" s="1"/>
  <c r="I43" i="43"/>
  <c r="J43" i="43"/>
  <c r="K43" i="43"/>
  <c r="L43" i="43"/>
  <c r="M43" i="43"/>
  <c r="N43" i="43"/>
  <c r="O43" i="43"/>
  <c r="P43" i="43"/>
  <c r="Q43" i="43"/>
  <c r="R43" i="43"/>
  <c r="S43" i="43"/>
  <c r="T43" i="43"/>
  <c r="U43" i="43"/>
  <c r="V43" i="43"/>
  <c r="W43" i="43"/>
  <c r="X43" i="43"/>
  <c r="Y43" i="43"/>
  <c r="Z43" i="43"/>
  <c r="H43" i="43"/>
  <c r="D12" i="45"/>
  <c r="E12" i="45" s="1"/>
  <c r="D35" i="44" s="1"/>
  <c r="D13" i="45"/>
  <c r="E13" i="45" s="1"/>
  <c r="D36" i="44" s="1"/>
  <c r="D11" i="45"/>
  <c r="E11" i="45" s="1"/>
  <c r="D34" i="44" s="1"/>
  <c r="D17" i="44"/>
  <c r="E14" i="45"/>
  <c r="E15" i="45"/>
  <c r="E16" i="45"/>
  <c r="E17" i="45"/>
  <c r="E19" i="45"/>
  <c r="E20" i="45"/>
  <c r="E21" i="45"/>
  <c r="E24" i="45"/>
  <c r="E25" i="45"/>
  <c r="E26" i="45"/>
  <c r="E27" i="45"/>
  <c r="E28" i="45"/>
  <c r="E30" i="45"/>
  <c r="E32" i="45"/>
  <c r="E33" i="45"/>
  <c r="E35" i="45"/>
  <c r="E36" i="45"/>
  <c r="E37" i="45"/>
  <c r="E39" i="45"/>
  <c r="E40" i="45"/>
  <c r="E41" i="45"/>
  <c r="E44" i="45"/>
  <c r="D38" i="45"/>
  <c r="D42" i="45" s="1"/>
  <c r="E42" i="45" s="1"/>
  <c r="D35" i="45"/>
  <c r="D31" i="45"/>
  <c r="E31" i="45" s="1"/>
  <c r="D26" i="45"/>
  <c r="D23" i="45"/>
  <c r="D18" i="45"/>
  <c r="D46" i="45" s="1"/>
  <c r="E46" i="45" s="1"/>
  <c r="F12" i="48" l="1"/>
  <c r="D10" i="45"/>
  <c r="E10" i="45" s="1"/>
  <c r="D22" i="45"/>
  <c r="E22" i="45" s="1"/>
  <c r="E38" i="45"/>
  <c r="F13" i="48"/>
  <c r="G13" i="48" s="1"/>
  <c r="E18" i="45"/>
  <c r="D29" i="45"/>
  <c r="E29" i="45" s="1"/>
  <c r="E23" i="45"/>
  <c r="F11" i="48"/>
  <c r="D9" i="45"/>
  <c r="D45" i="45" s="1"/>
  <c r="D47" i="45" s="1"/>
  <c r="E47" i="45" s="1"/>
  <c r="E35" i="43"/>
  <c r="E38" i="43"/>
  <c r="F38" i="43" s="1"/>
  <c r="D38" i="43"/>
  <c r="D35" i="43"/>
  <c r="D42" i="43" s="1"/>
  <c r="D31" i="43"/>
  <c r="D23" i="43"/>
  <c r="D26" i="43"/>
  <c r="E26" i="43"/>
  <c r="E23" i="43"/>
  <c r="D38" i="48"/>
  <c r="D42" i="48" s="1"/>
  <c r="E38" i="48"/>
  <c r="F38" i="48"/>
  <c r="F42" i="48" s="1"/>
  <c r="D35" i="48"/>
  <c r="E35" i="48"/>
  <c r="F35" i="48"/>
  <c r="D31" i="48"/>
  <c r="D29" i="48" s="1"/>
  <c r="F26" i="48"/>
  <c r="E26" i="48"/>
  <c r="D26" i="48"/>
  <c r="E23" i="48"/>
  <c r="F23" i="48"/>
  <c r="D23" i="48"/>
  <c r="D41" i="44"/>
  <c r="D39" i="44" s="1"/>
  <c r="D24" i="44"/>
  <c r="D29" i="44"/>
  <c r="F11" i="43"/>
  <c r="F12" i="43"/>
  <c r="F13" i="43"/>
  <c r="F14" i="43"/>
  <c r="F15" i="43"/>
  <c r="F16" i="43"/>
  <c r="F17" i="43"/>
  <c r="F19" i="43"/>
  <c r="F20" i="43"/>
  <c r="F21" i="43"/>
  <c r="F24" i="43"/>
  <c r="F25" i="43"/>
  <c r="F27" i="43"/>
  <c r="F28" i="43"/>
  <c r="F30" i="43"/>
  <c r="F32" i="43"/>
  <c r="F33" i="43"/>
  <c r="F36" i="43"/>
  <c r="F37" i="43"/>
  <c r="F39" i="43"/>
  <c r="F40" i="43"/>
  <c r="F41" i="43"/>
  <c r="E31" i="43"/>
  <c r="E29" i="43" s="1"/>
  <c r="E18" i="43"/>
  <c r="D18" i="43"/>
  <c r="D46" i="43" s="1"/>
  <c r="E10" i="43"/>
  <c r="D10" i="43"/>
  <c r="D9" i="43" s="1"/>
  <c r="F31" i="48"/>
  <c r="E31" i="48"/>
  <c r="E29" i="48" s="1"/>
  <c r="E18" i="48"/>
  <c r="E46" i="48" s="1"/>
  <c r="F18" i="48"/>
  <c r="D18" i="48"/>
  <c r="E10" i="48"/>
  <c r="D10" i="48"/>
  <c r="D9" i="48" s="1"/>
  <c r="G12" i="48"/>
  <c r="G15" i="48"/>
  <c r="G16" i="48"/>
  <c r="G17" i="48"/>
  <c r="G19" i="48"/>
  <c r="G20" i="48"/>
  <c r="G21" i="48"/>
  <c r="G27" i="48"/>
  <c r="G28" i="48"/>
  <c r="G32" i="48"/>
  <c r="G36" i="48"/>
  <c r="G37" i="48"/>
  <c r="G39" i="48"/>
  <c r="G40" i="48"/>
  <c r="G41" i="48"/>
  <c r="G24" i="48"/>
  <c r="G25" i="48"/>
  <c r="G30" i="48"/>
  <c r="G33" i="48"/>
  <c r="D34" i="45" l="1"/>
  <c r="D43" i="45" s="1"/>
  <c r="E43" i="45" s="1"/>
  <c r="F10" i="48"/>
  <c r="F9" i="48" s="1"/>
  <c r="F45" i="48" s="1"/>
  <c r="G11" i="48"/>
  <c r="E12" i="50"/>
  <c r="F10" i="43"/>
  <c r="E42" i="48"/>
  <c r="G42" i="48" s="1"/>
  <c r="E13" i="50"/>
  <c r="E14" i="50"/>
  <c r="E11" i="50"/>
  <c r="F35" i="43"/>
  <c r="E9" i="50"/>
  <c r="E17" i="50"/>
  <c r="E10" i="50"/>
  <c r="F23" i="43"/>
  <c r="G14" i="48"/>
  <c r="E45" i="45"/>
  <c r="E9" i="45"/>
  <c r="G35" i="48"/>
  <c r="F31" i="43"/>
  <c r="D46" i="48"/>
  <c r="E22" i="43"/>
  <c r="D22" i="43"/>
  <c r="E42" i="43"/>
  <c r="F42" i="43" s="1"/>
  <c r="D29" i="43"/>
  <c r="D34" i="43" s="1"/>
  <c r="E9" i="43"/>
  <c r="E45" i="43" s="1"/>
  <c r="F18" i="43"/>
  <c r="F26" i="43"/>
  <c r="F29" i="43"/>
  <c r="E34" i="43"/>
  <c r="F22" i="43"/>
  <c r="E46" i="43"/>
  <c r="F46" i="43" s="1"/>
  <c r="D45" i="43"/>
  <c r="G38" i="48"/>
  <c r="F29" i="48"/>
  <c r="G31" i="48"/>
  <c r="G26" i="48"/>
  <c r="E18" i="50" s="1"/>
  <c r="E22" i="48"/>
  <c r="F46" i="48"/>
  <c r="G46" i="48" s="1"/>
  <c r="D22" i="48"/>
  <c r="F22" i="48"/>
  <c r="G23" i="48"/>
  <c r="G18" i="48"/>
  <c r="E9" i="48"/>
  <c r="D45" i="48"/>
  <c r="D34" i="48"/>
  <c r="D33" i="44"/>
  <c r="D46" i="44" s="1"/>
  <c r="E8" i="50" l="1"/>
  <c r="E15" i="50" s="1"/>
  <c r="G9" i="48"/>
  <c r="G10" i="48"/>
  <c r="F34" i="48"/>
  <c r="F43" i="48" s="1"/>
  <c r="E34" i="45"/>
  <c r="E21" i="50"/>
  <c r="E43" i="43"/>
  <c r="F9" i="43"/>
  <c r="E47" i="43"/>
  <c r="F34" i="43"/>
  <c r="D43" i="43"/>
  <c r="D47" i="43"/>
  <c r="F45" i="43"/>
  <c r="G29" i="48"/>
  <c r="G22" i="48"/>
  <c r="F47" i="48"/>
  <c r="E34" i="48"/>
  <c r="E43" i="48" s="1"/>
  <c r="E45" i="48"/>
  <c r="E47" i="48" s="1"/>
  <c r="D47" i="48"/>
  <c r="D43" i="48"/>
  <c r="F43" i="43" l="1"/>
  <c r="E22" i="50"/>
  <c r="F47" i="43"/>
  <c r="G43" i="48"/>
  <c r="G34" i="48"/>
  <c r="G45" i="48"/>
  <c r="G47" i="48"/>
</calcChain>
</file>

<file path=xl/sharedStrings.xml><?xml version="1.0" encoding="utf-8"?>
<sst xmlns="http://schemas.openxmlformats.org/spreadsheetml/2006/main" count="373" uniqueCount="168">
  <si>
    <t>Bevétel</t>
  </si>
  <si>
    <t>Önkormányzat</t>
  </si>
  <si>
    <t>Megnevezés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</si>
  <si>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</si>
  <si>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</si>
  <si>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</si>
  <si>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</si>
  <si>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</si>
  <si>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</si>
  <si>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</si>
  <si>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</si>
  <si>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</si>
  <si>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</si>
  <si>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</si>
  <si>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</si>
  <si>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</si>
  <si>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</si>
  <si>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</si>
  <si>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</si>
  <si>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</si>
  <si>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</si>
  <si>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</si>
  <si>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</si>
  <si>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</si>
  <si>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</si>
  <si>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</si>
  <si>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</si>
  <si>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</si>
  <si>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</si>
  <si>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</si>
  <si>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</si>
  <si>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</si>
  <si>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</si>
  <si>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</si>
  <si>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</si>
  <si>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</si>
  <si>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</si>
  <si>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</si>
  <si>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</si>
  <si>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</si>
  <si>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</si>
  <si>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</si>
  <si>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</si>
  <si>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</si>
  <si>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</si>
  <si>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</si>
  <si>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Költségvetési szerv megnevezése</t>
  </si>
  <si>
    <t>Nemesbüki Óvoda</t>
  </si>
  <si>
    <t>Feladat megnevezése</t>
  </si>
  <si>
    <t>Száma</t>
  </si>
  <si>
    <t>Előirányzat-csoport, kiemelt előirányzat megnevezése</t>
  </si>
  <si>
    <t>Eredeti előirányzat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</si>
  <si>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</si>
  <si>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</si>
  <si>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</si>
  <si>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</si>
  <si>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</si>
  <si>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</si>
  <si>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</si>
  <si>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</si>
  <si>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</si>
  <si>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</si>
  <si>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</si>
  <si>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</si>
  <si>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</si>
  <si>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</si>
  <si>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</si>
  <si>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</si>
  <si>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</si>
  <si>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</si>
  <si>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</si>
  <si>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</si>
  <si>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</si>
  <si>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</si>
  <si>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</si>
  <si>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</si>
  <si>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</si>
  <si>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</si>
  <si>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</si>
  <si>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</si>
  <si>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</si>
  <si>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</si>
  <si>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</si>
  <si>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</si>
  <si>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</si>
  <si>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</si>
  <si>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</si>
  <si>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</si>
  <si>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</si>
  <si>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</si>
  <si>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</si>
  <si>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</si>
  <si>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</si>
  <si>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</si>
  <si>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</si>
  <si>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</si>
  <si>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</si>
  <si>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</si>
  <si>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</si>
  <si>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</si>
  <si>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</si>
  <si>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</si>
  <si>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</si>
  <si>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</si>
  <si>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</si>
  <si>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</si>
  <si>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</si>
  <si>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</si>
  <si>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</si>
  <si>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r>
      <t xml:space="preserve">II. Felhalmozási költségvetés kiadásai </t>
    </r>
    <r>
      <rPr>
        <sz val="8"/>
        <rFont val="Times New Roman CE"/>
        <charset val="238"/>
      </rPr>
      <t>(2.1+…+2.4)</t>
    </r>
  </si>
  <si>
    <t>Óvoda</t>
  </si>
  <si>
    <t>Összesen</t>
  </si>
  <si>
    <t>Önkorm</t>
  </si>
  <si>
    <t>Mindösszesen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</si>
  <si>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</si>
  <si>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</si>
  <si>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</si>
  <si>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</si>
  <si>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</si>
  <si>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</si>
  <si>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</si>
  <si>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Előző évi működési célú pénzmaradvány igénybevétel</t>
  </si>
  <si>
    <t>Tartalék</t>
  </si>
  <si>
    <t>Működési bevétel összesen:</t>
  </si>
  <si>
    <t>Működési költségvetés összesen:</t>
  </si>
  <si>
    <t>Felhalmozási és tőkejellegű bevétel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</si>
  <si>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</si>
  <si>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</si>
  <si>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</si>
  <si>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</si>
  <si>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</si>
  <si>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 xml:space="preserve">Várható kiadások jogcímenként  </t>
  </si>
  <si>
    <t xml:space="preserve">Várható kiadások jogcímenként </t>
  </si>
  <si>
    <t>Beruházás, felújítás</t>
  </si>
  <si>
    <t>EU-s társfinanszírozott programok, projektek kiadásai</t>
  </si>
  <si>
    <t>Támogatásértékű bevételek, pe. átvételek</t>
  </si>
  <si>
    <t>nev</t>
  </si>
  <si>
    <t>gyerek</t>
  </si>
  <si>
    <t>alkalmazott</t>
  </si>
  <si>
    <t>szoc</t>
  </si>
  <si>
    <t>ig</t>
  </si>
  <si>
    <t>temető</t>
  </si>
  <si>
    <t>utak</t>
  </si>
  <si>
    <t>zöldter</t>
  </si>
  <si>
    <t>közvil</t>
  </si>
  <si>
    <t>háziorvos</t>
  </si>
  <si>
    <t>műv</t>
  </si>
  <si>
    <t>energia</t>
  </si>
  <si>
    <t>bursa</t>
  </si>
  <si>
    <t xml:space="preserve">települési </t>
  </si>
  <si>
    <t>gyógyszer</t>
  </si>
  <si>
    <t>lakástám</t>
  </si>
  <si>
    <t>hulladék</t>
  </si>
  <si>
    <t>könyvtár</t>
  </si>
  <si>
    <t>szennyvíz</t>
  </si>
  <si>
    <t>víz</t>
  </si>
  <si>
    <t>közfogl</t>
  </si>
  <si>
    <t>Támogatásértékű kiadások</t>
  </si>
  <si>
    <t>Működési célú pe. átadások</t>
  </si>
  <si>
    <t>Várható kiadások jogcímenként</t>
  </si>
  <si>
    <t>Várható kiadásai és bevételei kiemelt előirányzatonként</t>
  </si>
  <si>
    <t>Az önkormányzat működési és felhalmozás célú bevételei és kiadásai tájékoztató jelleggel mérlegszerűen</t>
  </si>
  <si>
    <t>NEMESBÜK ÖNKORMÁNYZAT KÖLTSÉGVETÉSE</t>
  </si>
  <si>
    <t>Módosított előirányzat</t>
  </si>
  <si>
    <t>3. melléklet a 11/2018.( IX.14. ) önkormányzati rendelethez</t>
  </si>
  <si>
    <t>2. melléklet a 11/2018.( IX.14. ) önkormányzati rendelethez</t>
  </si>
  <si>
    <t>1. melléklet a 11/2018.( IX.14. ) önkormányzati rendelethez</t>
  </si>
  <si>
    <t xml:space="preserve"> 1. melléklet a 11/2018.( IX.14.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</si>
</sst>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21" fillId="0" borderId="0"/>
    <xf numFmtId="0" fontId="25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29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24" borderId="16" xfId="0" applyNumberFormat="1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vertical="center" wrapText="1"/>
    </xf>
    <xf numFmtId="3" fontId="2" fillId="24" borderId="17" xfId="0" applyNumberFormat="1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24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1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2" fillId="24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3" fontId="2" fillId="24" borderId="33" xfId="0" applyNumberFormat="1" applyFont="1" applyFill="1" applyBorder="1" applyAlignment="1">
      <alignment horizontal="right" vertical="center" wrapText="1"/>
    </xf>
    <xf numFmtId="164" fontId="27" fillId="0" borderId="0" xfId="38" applyNumberFormat="1" applyFont="1" applyFill="1" applyAlignment="1" applyProtection="1">
      <alignment horizontal="left" vertical="center" wrapText="1"/>
    </xf>
    <xf numFmtId="164" fontId="27" fillId="0" borderId="0" xfId="38" applyNumberFormat="1" applyFont="1" applyFill="1" applyAlignment="1" applyProtection="1">
      <alignment vertical="center" wrapText="1"/>
    </xf>
    <xf numFmtId="164" fontId="27" fillId="0" borderId="0" xfId="38" applyNumberFormat="1" applyFont="1" applyFill="1" applyAlignment="1">
      <alignment vertical="center" wrapText="1"/>
    </xf>
    <xf numFmtId="0" fontId="30" fillId="0" borderId="0" xfId="38" applyFont="1" applyFill="1" applyAlignment="1">
      <alignment vertical="center"/>
    </xf>
    <xf numFmtId="0" fontId="29" fillId="0" borderId="34" xfId="38" applyFont="1" applyFill="1" applyBorder="1" applyAlignment="1" applyProtection="1">
      <alignment vertical="center"/>
    </xf>
    <xf numFmtId="0" fontId="29" fillId="0" borderId="35" xfId="38" applyFont="1" applyFill="1" applyBorder="1" applyAlignment="1" applyProtection="1">
      <alignment vertical="center"/>
    </xf>
    <xf numFmtId="0" fontId="29" fillId="0" borderId="0" xfId="38" applyFont="1" applyFill="1" applyAlignment="1" applyProtection="1">
      <alignment vertical="center"/>
    </xf>
    <xf numFmtId="0" fontId="31" fillId="0" borderId="0" xfId="38" applyFont="1" applyFill="1" applyAlignment="1">
      <alignment vertical="center"/>
    </xf>
    <xf numFmtId="0" fontId="29" fillId="0" borderId="36" xfId="38" applyFont="1" applyFill="1" applyBorder="1" applyAlignment="1" applyProtection="1">
      <alignment horizontal="center" vertical="center" wrapText="1"/>
    </xf>
    <xf numFmtId="0" fontId="29" fillId="0" borderId="37" xfId="38" applyFont="1" applyFill="1" applyBorder="1" applyAlignment="1" applyProtection="1">
      <alignment horizontal="center" vertical="center" wrapText="1"/>
    </xf>
    <xf numFmtId="0" fontId="29" fillId="0" borderId="33" xfId="38" applyFont="1" applyFill="1" applyBorder="1" applyAlignment="1" applyProtection="1">
      <alignment horizontal="center" vertical="center" wrapText="1"/>
    </xf>
    <xf numFmtId="0" fontId="24" fillId="0" borderId="0" xfId="38" applyFill="1" applyAlignment="1">
      <alignment horizontal="center" vertical="center" wrapText="1"/>
    </xf>
    <xf numFmtId="0" fontId="24" fillId="0" borderId="0" xfId="38" applyFill="1" applyAlignment="1">
      <alignment vertical="center" wrapText="1"/>
    </xf>
    <xf numFmtId="0" fontId="32" fillId="0" borderId="27" xfId="38" applyFont="1" applyFill="1" applyBorder="1" applyAlignment="1" applyProtection="1">
      <alignment horizontal="center" vertical="center" wrapText="1"/>
    </xf>
    <xf numFmtId="0" fontId="32" fillId="0" borderId="37" xfId="38" applyFont="1" applyFill="1" applyBorder="1" applyAlignment="1" applyProtection="1">
      <alignment horizontal="center" vertical="center" wrapText="1"/>
    </xf>
    <xf numFmtId="0" fontId="32" fillId="0" borderId="38" xfId="38" applyFont="1" applyFill="1" applyBorder="1" applyAlignment="1" applyProtection="1">
      <alignment horizontal="center" vertical="center" wrapText="1"/>
    </xf>
    <xf numFmtId="0" fontId="30" fillId="0" borderId="0" xfId="38" applyFont="1" applyFill="1" applyAlignment="1">
      <alignment horizontal="center" vertical="center" wrapText="1"/>
    </xf>
    <xf numFmtId="0" fontId="29" fillId="0" borderId="39" xfId="38" applyFont="1" applyFill="1" applyBorder="1" applyAlignment="1" applyProtection="1">
      <alignment horizontal="center" vertical="center" wrapText="1"/>
    </xf>
    <xf numFmtId="0" fontId="33" fillId="0" borderId="40" xfId="38" applyFont="1" applyFill="1" applyBorder="1" applyAlignment="1" applyProtection="1">
      <alignment horizontal="center" vertical="center" wrapText="1"/>
    </xf>
    <xf numFmtId="0" fontId="34" fillId="0" borderId="36" xfId="38" applyFont="1" applyFill="1" applyBorder="1" applyAlignment="1" applyProtection="1">
      <alignment horizontal="center" vertical="center" wrapText="1"/>
    </xf>
    <xf numFmtId="0" fontId="35" fillId="0" borderId="0" xfId="38" applyFont="1" applyFill="1" applyAlignment="1">
      <alignment vertical="center" wrapText="1"/>
    </xf>
    <xf numFmtId="0" fontId="32" fillId="0" borderId="31" xfId="38" applyFont="1" applyFill="1" applyBorder="1" applyAlignment="1" applyProtection="1">
      <alignment horizontal="center" vertical="center" wrapText="1"/>
    </xf>
    <xf numFmtId="49" fontId="36" fillId="0" borderId="32" xfId="38" applyNumberFormat="1" applyFont="1" applyFill="1" applyBorder="1" applyAlignment="1" applyProtection="1">
      <alignment horizontal="center" vertical="center" wrapText="1"/>
    </xf>
    <xf numFmtId="0" fontId="36" fillId="0" borderId="32" xfId="40" applyFont="1" applyFill="1" applyBorder="1" applyAlignment="1" applyProtection="1">
      <alignment horizontal="left" vertical="center" wrapText="1" indent="1"/>
    </xf>
    <xf numFmtId="164" fontId="26" fillId="0" borderId="41" xfId="38" applyNumberFormat="1" applyFont="1" applyFill="1" applyBorder="1" applyAlignment="1" applyProtection="1">
      <alignment vertical="center" wrapText="1"/>
      <protection locked="0"/>
    </xf>
    <xf numFmtId="0" fontId="32" fillId="0" borderId="10" xfId="38" applyFont="1" applyFill="1" applyBorder="1" applyAlignment="1" applyProtection="1">
      <alignment horizontal="center" vertical="center" wrapText="1"/>
    </xf>
    <xf numFmtId="49" fontId="36" fillId="0" borderId="11" xfId="38" applyNumberFormat="1" applyFont="1" applyFill="1" applyBorder="1" applyAlignment="1" applyProtection="1">
      <alignment horizontal="center" vertical="center" wrapText="1"/>
    </xf>
    <xf numFmtId="0" fontId="36" fillId="0" borderId="11" xfId="40" applyFont="1" applyFill="1" applyBorder="1" applyAlignment="1" applyProtection="1">
      <alignment horizontal="left" vertical="center" wrapText="1" indent="1"/>
    </xf>
    <xf numFmtId="164" fontId="26" fillId="0" borderId="42" xfId="38" applyNumberFormat="1" applyFont="1" applyFill="1" applyBorder="1" applyAlignment="1" applyProtection="1">
      <alignment vertical="center" wrapText="1"/>
      <protection locked="0"/>
    </xf>
    <xf numFmtId="0" fontId="36" fillId="0" borderId="18" xfId="40" applyFont="1" applyFill="1" applyBorder="1" applyAlignment="1" applyProtection="1">
      <alignment horizontal="left" vertical="center" wrapText="1" indent="1"/>
    </xf>
    <xf numFmtId="0" fontId="32" fillId="0" borderId="28" xfId="38" applyFont="1" applyFill="1" applyBorder="1" applyAlignment="1" applyProtection="1">
      <alignment horizontal="center" vertical="center" wrapText="1"/>
    </xf>
    <xf numFmtId="164" fontId="26" fillId="0" borderId="20" xfId="38" applyNumberFormat="1" applyFont="1" applyFill="1" applyBorder="1" applyAlignment="1" applyProtection="1">
      <alignment vertical="center" wrapText="1"/>
      <protection locked="0"/>
    </xf>
    <xf numFmtId="0" fontId="37" fillId="0" borderId="0" xfId="38" applyFont="1" applyFill="1" applyAlignment="1">
      <alignment vertical="center" wrapText="1"/>
    </xf>
    <xf numFmtId="0" fontId="32" fillId="0" borderId="23" xfId="38" applyFont="1" applyFill="1" applyBorder="1" applyAlignment="1" applyProtection="1">
      <alignment horizontal="center" vertical="center" wrapText="1"/>
    </xf>
    <xf numFmtId="49" fontId="36" fillId="0" borderId="29" xfId="38" applyNumberFormat="1" applyFont="1" applyFill="1" applyBorder="1" applyAlignment="1" applyProtection="1">
      <alignment horizontal="center" vertical="center" wrapText="1"/>
    </xf>
    <xf numFmtId="164" fontId="26" fillId="0" borderId="17" xfId="38" applyNumberFormat="1" applyFont="1" applyFill="1" applyBorder="1" applyAlignment="1" applyProtection="1">
      <alignment vertical="center" wrapText="1"/>
      <protection locked="0"/>
    </xf>
    <xf numFmtId="0" fontId="33" fillId="0" borderId="37" xfId="38" applyFont="1" applyFill="1" applyBorder="1" applyAlignment="1" applyProtection="1">
      <alignment horizontal="center" vertical="center" wrapText="1"/>
    </xf>
    <xf numFmtId="0" fontId="34" fillId="0" borderId="37" xfId="38" applyFont="1" applyFill="1" applyBorder="1" applyAlignment="1" applyProtection="1">
      <alignment horizontal="left" vertical="center" wrapText="1" indent="1"/>
    </xf>
    <xf numFmtId="164" fontId="34" fillId="0" borderId="33" xfId="38" applyNumberFormat="1" applyFont="1" applyFill="1" applyBorder="1" applyAlignment="1" applyProtection="1">
      <alignment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49" fontId="36" fillId="0" borderId="25" xfId="38" applyNumberFormat="1" applyFont="1" applyFill="1" applyBorder="1" applyAlignment="1" applyProtection="1">
      <alignment horizontal="center" vertical="center" wrapText="1"/>
    </xf>
    <xf numFmtId="0" fontId="36" fillId="0" borderId="25" xfId="40" applyFont="1" applyFill="1" applyBorder="1" applyAlignment="1" applyProtection="1">
      <alignment horizontal="left" vertical="center" wrapText="1" indent="1"/>
    </xf>
    <xf numFmtId="164" fontId="26" fillId="0" borderId="43" xfId="38" applyNumberFormat="1" applyFont="1" applyFill="1" applyBorder="1" applyAlignment="1" applyProtection="1">
      <alignment vertical="center" wrapText="1"/>
      <protection locked="0"/>
    </xf>
    <xf numFmtId="0" fontId="36" fillId="0" borderId="29" xfId="40" applyFont="1" applyFill="1" applyBorder="1" applyAlignment="1" applyProtection="1">
      <alignment horizontal="left" vertical="center" wrapText="1" indent="1"/>
    </xf>
    <xf numFmtId="0" fontId="34" fillId="0" borderId="27" xfId="38" applyFont="1" applyFill="1" applyBorder="1" applyAlignment="1" applyProtection="1">
      <alignment horizontal="center" vertical="center" wrapText="1"/>
    </xf>
    <xf numFmtId="0" fontId="34" fillId="0" borderId="37" xfId="40" applyFont="1" applyFill="1" applyBorder="1" applyAlignment="1" applyProtection="1">
      <alignment horizontal="left" vertical="center" wrapText="1" indent="1"/>
    </xf>
    <xf numFmtId="164" fontId="34" fillId="0" borderId="33" xfId="38" applyNumberFormat="1" applyFont="1" applyFill="1" applyBorder="1" applyAlignment="1" applyProtection="1">
      <alignment vertical="center" wrapText="1"/>
      <protection locked="0"/>
    </xf>
    <xf numFmtId="0" fontId="33" fillId="0" borderId="44" xfId="38" applyFont="1" applyFill="1" applyBorder="1" applyAlignment="1" applyProtection="1">
      <alignment horizontal="center" vertical="center" wrapText="1"/>
    </xf>
    <xf numFmtId="49" fontId="34" fillId="0" borderId="37" xfId="40" applyNumberFormat="1" applyFont="1" applyFill="1" applyBorder="1" applyAlignment="1" applyProtection="1">
      <alignment horizontal="left" vertical="center" wrapText="1" indent="1"/>
    </xf>
    <xf numFmtId="49" fontId="36" fillId="0" borderId="25" xfId="40" applyNumberFormat="1" applyFont="1" applyFill="1" applyBorder="1" applyAlignment="1" applyProtection="1">
      <alignment horizontal="left" vertical="center" wrapText="1" indent="1"/>
    </xf>
    <xf numFmtId="0" fontId="26" fillId="0" borderId="25" xfId="40" applyFont="1" applyFill="1" applyBorder="1" applyAlignment="1" applyProtection="1">
      <alignment horizontal="left" vertical="center" wrapText="1" indent="1"/>
    </xf>
    <xf numFmtId="164" fontId="34" fillId="0" borderId="20" xfId="38" applyNumberFormat="1" applyFont="1" applyFill="1" applyBorder="1" applyAlignment="1" applyProtection="1">
      <alignment vertical="center" wrapText="1"/>
      <protection locked="0"/>
    </xf>
    <xf numFmtId="49" fontId="36" fillId="0" borderId="29" xfId="40" applyNumberFormat="1" applyFont="1" applyFill="1" applyBorder="1" applyAlignment="1" applyProtection="1">
      <alignment horizontal="left" vertical="center" wrapText="1" indent="1"/>
    </xf>
    <xf numFmtId="0" fontId="26" fillId="0" borderId="18" xfId="40" applyFont="1" applyFill="1" applyBorder="1" applyAlignment="1" applyProtection="1">
      <alignment horizontal="left" vertical="center" wrapText="1" indent="1"/>
    </xf>
    <xf numFmtId="164" fontId="34" fillId="0" borderId="17" xfId="38" applyNumberFormat="1" applyFont="1" applyFill="1" applyBorder="1" applyAlignment="1" applyProtection="1">
      <alignment vertical="center" wrapText="1"/>
      <protection locked="0"/>
    </xf>
    <xf numFmtId="0" fontId="38" fillId="0" borderId="27" xfId="38" applyFont="1" applyBorder="1" applyAlignment="1" applyProtection="1">
      <alignment horizontal="center" vertical="center" wrapText="1"/>
    </xf>
    <xf numFmtId="0" fontId="39" fillId="0" borderId="37" xfId="38" applyFont="1" applyBorder="1" applyAlignment="1" applyProtection="1">
      <alignment horizontal="center" wrapText="1"/>
    </xf>
    <xf numFmtId="0" fontId="39" fillId="0" borderId="44" xfId="38" applyFont="1" applyBorder="1" applyAlignment="1" applyProtection="1">
      <alignment horizontal="center" wrapText="1"/>
    </xf>
    <xf numFmtId="0" fontId="34" fillId="0" borderId="44" xfId="40" applyFont="1" applyFill="1" applyBorder="1" applyAlignment="1" applyProtection="1">
      <alignment horizontal="left" vertical="center" wrapText="1" indent="1"/>
    </xf>
    <xf numFmtId="0" fontId="40" fillId="0" borderId="44" xfId="38" applyFont="1" applyBorder="1" applyAlignment="1" applyProtection="1">
      <alignment horizontal="center" wrapText="1"/>
    </xf>
    <xf numFmtId="0" fontId="41" fillId="0" borderId="44" xfId="38" applyFont="1" applyBorder="1" applyAlignment="1" applyProtection="1">
      <alignment horizontal="left" wrapText="1" indent="1"/>
    </xf>
    <xf numFmtId="0" fontId="36" fillId="0" borderId="14" xfId="38" applyFont="1" applyFill="1" applyBorder="1" applyAlignment="1" applyProtection="1">
      <alignment horizontal="center" vertical="center" wrapText="1"/>
    </xf>
    <xf numFmtId="0" fontId="36" fillId="0" borderId="0" xfId="38" applyFont="1" applyFill="1" applyBorder="1" applyAlignment="1" applyProtection="1">
      <alignment horizontal="center" vertical="center" wrapText="1"/>
    </xf>
    <xf numFmtId="0" fontId="29" fillId="0" borderId="0" xfId="38" applyFont="1" applyFill="1" applyBorder="1" applyAlignment="1" applyProtection="1">
      <alignment horizontal="left" vertical="center" wrapText="1" indent="1"/>
    </xf>
    <xf numFmtId="0" fontId="29" fillId="0" borderId="15" xfId="38" applyFont="1" applyFill="1" applyBorder="1" applyAlignment="1" applyProtection="1">
      <alignment horizontal="left" vertical="center" wrapText="1" indent="1"/>
    </xf>
    <xf numFmtId="0" fontId="36" fillId="0" borderId="14" xfId="38" applyFont="1" applyFill="1" applyBorder="1" applyAlignment="1" applyProtection="1">
      <alignment horizontal="left" vertical="center" wrapText="1"/>
    </xf>
    <xf numFmtId="0" fontId="36" fillId="0" borderId="0" xfId="38" applyFont="1" applyFill="1" applyBorder="1" applyAlignment="1" applyProtection="1">
      <alignment vertical="center" wrapText="1"/>
    </xf>
    <xf numFmtId="0" fontId="36" fillId="0" borderId="15" xfId="38" applyFont="1" applyFill="1" applyBorder="1" applyAlignment="1" applyProtection="1">
      <alignment vertical="center" wrapText="1"/>
    </xf>
    <xf numFmtId="0" fontId="32" fillId="0" borderId="37" xfId="40" applyFont="1" applyFill="1" applyBorder="1" applyAlignment="1" applyProtection="1">
      <alignment horizontal="left" vertical="center" wrapText="1" indent="1"/>
    </xf>
    <xf numFmtId="0" fontId="32" fillId="0" borderId="37" xfId="40" applyFont="1" applyFill="1" applyBorder="1" applyAlignment="1" applyProtection="1">
      <alignment vertical="center" wrapText="1"/>
    </xf>
    <xf numFmtId="0" fontId="42" fillId="0" borderId="0" xfId="38" applyFont="1" applyFill="1" applyAlignment="1">
      <alignment vertical="center" wrapText="1"/>
    </xf>
    <xf numFmtId="0" fontId="34" fillId="0" borderId="24" xfId="38" applyFont="1" applyFill="1" applyBorder="1" applyAlignment="1" applyProtection="1">
      <alignment horizontal="center" vertical="center" wrapText="1"/>
    </xf>
    <xf numFmtId="0" fontId="34" fillId="0" borderId="10" xfId="38" applyFont="1" applyFill="1" applyBorder="1" applyAlignment="1" applyProtection="1">
      <alignment horizontal="center" vertical="center" wrapText="1"/>
    </xf>
    <xf numFmtId="49" fontId="36" fillId="0" borderId="11" xfId="40" applyNumberFormat="1" applyFont="1" applyFill="1" applyBorder="1" applyAlignment="1" applyProtection="1">
      <alignment horizontal="left" vertical="center" wrapText="1" indent="1"/>
    </xf>
    <xf numFmtId="0" fontId="34" fillId="0" borderId="23" xfId="38" applyFont="1" applyFill="1" applyBorder="1" applyAlignment="1" applyProtection="1">
      <alignment horizontal="center" vertical="center" wrapText="1"/>
    </xf>
    <xf numFmtId="0" fontId="32" fillId="0" borderId="27" xfId="40" applyFont="1" applyFill="1" applyBorder="1" applyAlignment="1" applyProtection="1">
      <alignment horizontal="left" vertical="center" wrapText="1" indent="1"/>
    </xf>
    <xf numFmtId="0" fontId="36" fillId="0" borderId="37" xfId="38" applyFont="1" applyFill="1" applyBorder="1" applyAlignment="1" applyProtection="1">
      <alignment horizontal="center" vertical="center" wrapText="1"/>
    </xf>
    <xf numFmtId="0" fontId="29" fillId="0" borderId="37" xfId="38" applyFont="1" applyFill="1" applyBorder="1" applyAlignment="1" applyProtection="1">
      <alignment horizontal="left" vertical="center" wrapText="1" indent="1"/>
    </xf>
    <xf numFmtId="0" fontId="24" fillId="0" borderId="14" xfId="38" applyFill="1" applyBorder="1" applyAlignment="1" applyProtection="1">
      <alignment horizontal="left" vertical="center" wrapText="1"/>
    </xf>
    <xf numFmtId="0" fontId="24" fillId="0" borderId="0" xfId="38" applyFill="1" applyBorder="1" applyAlignment="1" applyProtection="1">
      <alignment vertical="center" wrapText="1"/>
    </xf>
    <xf numFmtId="0" fontId="24" fillId="0" borderId="15" xfId="38" applyFill="1" applyBorder="1" applyAlignment="1" applyProtection="1">
      <alignment vertical="center" wrapText="1"/>
    </xf>
    <xf numFmtId="0" fontId="31" fillId="0" borderId="36" xfId="38" applyFont="1" applyFill="1" applyBorder="1" applyAlignment="1" applyProtection="1">
      <alignment horizontal="left" vertical="center"/>
    </xf>
    <xf numFmtId="0" fontId="43" fillId="0" borderId="36" xfId="38" applyFont="1" applyFill="1" applyBorder="1" applyAlignment="1" applyProtection="1">
      <alignment vertical="center" wrapText="1"/>
    </xf>
    <xf numFmtId="0" fontId="31" fillId="0" borderId="44" xfId="38" applyFont="1" applyFill="1" applyBorder="1" applyAlignment="1" applyProtection="1">
      <alignment vertical="center" wrapText="1"/>
    </xf>
    <xf numFmtId="0" fontId="32" fillId="0" borderId="33" xfId="38" applyFont="1" applyFill="1" applyBorder="1" applyAlignment="1" applyProtection="1">
      <alignment horizontal="right" vertical="center" wrapText="1"/>
    </xf>
    <xf numFmtId="0" fontId="31" fillId="0" borderId="27" xfId="38" applyFont="1" applyFill="1" applyBorder="1" applyAlignment="1" applyProtection="1">
      <alignment horizontal="left" vertical="center"/>
    </xf>
    <xf numFmtId="0" fontId="43" fillId="0" borderId="39" xfId="38" applyFont="1" applyFill="1" applyBorder="1" applyAlignment="1" applyProtection="1">
      <alignment vertical="center" wrapText="1"/>
    </xf>
    <xf numFmtId="0" fontId="31" fillId="0" borderId="33" xfId="38" applyFont="1" applyFill="1" applyBorder="1" applyAlignment="1" applyProtection="1">
      <alignment horizontal="center" vertical="center" wrapText="1"/>
    </xf>
    <xf numFmtId="0" fontId="24" fillId="0" borderId="0" xfId="38" applyFill="1" applyAlignment="1">
      <alignment horizontal="left" vertical="center" wrapText="1"/>
    </xf>
    <xf numFmtId="3" fontId="2" fillId="24" borderId="45" xfId="0" applyNumberFormat="1" applyFont="1" applyFill="1" applyBorder="1" applyAlignment="1">
      <alignment horizontal="center" vertical="center" wrapText="1"/>
    </xf>
    <xf numFmtId="3" fontId="2" fillId="24" borderId="46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right" vertical="center" wrapText="1"/>
    </xf>
    <xf numFmtId="0" fontId="2" fillId="1" borderId="36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" fontId="2" fillId="24" borderId="29" xfId="0" applyNumberFormat="1" applyFont="1" applyFill="1" applyBorder="1" applyAlignment="1">
      <alignment horizontal="center" vertical="center" wrapText="1"/>
    </xf>
    <xf numFmtId="3" fontId="2" fillId="24" borderId="48" xfId="0" applyNumberFormat="1" applyFont="1" applyFill="1" applyBorder="1" applyAlignment="1">
      <alignment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1" fillId="0" borderId="0" xfId="39"/>
    <xf numFmtId="3" fontId="3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0" fontId="2" fillId="24" borderId="37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 wrapText="1"/>
    </xf>
    <xf numFmtId="0" fontId="2" fillId="0" borderId="4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right" vertical="center"/>
    </xf>
    <xf numFmtId="0" fontId="2" fillId="1" borderId="37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2" fillId="1" borderId="44" xfId="0" applyFont="1" applyFill="1" applyBorder="1" applyAlignment="1">
      <alignment horizontal="right" vertical="center"/>
    </xf>
    <xf numFmtId="3" fontId="2" fillId="1" borderId="37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 wrapText="1"/>
    </xf>
    <xf numFmtId="0" fontId="34" fillId="0" borderId="36" xfId="38" applyFont="1" applyFill="1" applyBorder="1" applyAlignment="1" applyProtection="1">
      <alignment vertical="center" wrapText="1"/>
    </xf>
    <xf numFmtId="0" fontId="32" fillId="0" borderId="21" xfId="38" applyFont="1" applyFill="1" applyBorder="1" applyAlignment="1" applyProtection="1">
      <alignment horizontal="center" vertical="center" wrapText="1"/>
    </xf>
    <xf numFmtId="49" fontId="36" fillId="0" borderId="19" xfId="38" applyNumberFormat="1" applyFont="1" applyFill="1" applyBorder="1" applyAlignment="1" applyProtection="1">
      <alignment horizontal="center" vertical="center" wrapText="1"/>
    </xf>
    <xf numFmtId="0" fontId="36" fillId="0" borderId="26" xfId="40" applyFont="1" applyFill="1" applyBorder="1" applyAlignment="1" applyProtection="1">
      <alignment horizontal="left" vertical="center" wrapText="1" indent="1"/>
    </xf>
    <xf numFmtId="164" fontId="26" fillId="0" borderId="50" xfId="38" applyNumberFormat="1" applyFont="1" applyFill="1" applyBorder="1" applyAlignment="1" applyProtection="1">
      <alignment vertical="center" wrapText="1"/>
      <protection locked="0"/>
    </xf>
    <xf numFmtId="0" fontId="48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21" fillId="0" borderId="0" xfId="39" applyAlignment="1">
      <alignment horizontal="center"/>
    </xf>
    <xf numFmtId="0" fontId="3" fillId="0" borderId="0" xfId="0" applyFont="1" applyFill="1" applyAlignment="1">
      <alignment horizontal="right" vertical="center"/>
    </xf>
    <xf numFmtId="3" fontId="2" fillId="24" borderId="58" xfId="0" applyNumberFormat="1" applyFont="1" applyFill="1" applyBorder="1" applyAlignment="1">
      <alignment vertical="center" wrapText="1"/>
    </xf>
    <xf numFmtId="3" fontId="2" fillId="24" borderId="34" xfId="0" applyNumberFormat="1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right" vertical="center"/>
    </xf>
    <xf numFmtId="3" fontId="2" fillId="1" borderId="44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55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/>
    </xf>
    <xf numFmtId="3" fontId="2" fillId="24" borderId="37" xfId="0" applyNumberFormat="1" applyFont="1" applyFill="1" applyBorder="1" applyAlignment="1">
      <alignment horizontal="right" vertical="center"/>
    </xf>
    <xf numFmtId="3" fontId="2" fillId="24" borderId="27" xfId="0" applyNumberFormat="1" applyFont="1" applyFill="1" applyBorder="1" applyAlignment="1">
      <alignment horizontal="right" vertical="center"/>
    </xf>
    <xf numFmtId="3" fontId="3" fillId="0" borderId="4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46" fillId="0" borderId="60" xfId="39" applyFont="1" applyBorder="1" applyAlignment="1"/>
    <xf numFmtId="0" fontId="46" fillId="0" borderId="66" xfId="39" applyFont="1" applyBorder="1" applyAlignment="1">
      <alignment horizontal="center"/>
    </xf>
    <xf numFmtId="0" fontId="46" fillId="0" borderId="46" xfId="39" applyFont="1" applyBorder="1" applyAlignment="1">
      <alignment horizontal="center"/>
    </xf>
    <xf numFmtId="0" fontId="46" fillId="0" borderId="11" xfId="39" applyFont="1" applyBorder="1" applyAlignment="1">
      <alignment horizontal="center"/>
    </xf>
    <xf numFmtId="0" fontId="21" fillId="0" borderId="11" xfId="39" applyBorder="1"/>
    <xf numFmtId="0" fontId="46" fillId="0" borderId="11" xfId="39" applyFont="1" applyBorder="1" applyAlignment="1"/>
    <xf numFmtId="0" fontId="21" fillId="0" borderId="11" xfId="39" applyBorder="1" applyAlignment="1"/>
    <xf numFmtId="3" fontId="21" fillId="0" borderId="11" xfId="39" applyNumberFormat="1" applyBorder="1" applyAlignment="1">
      <alignment horizontal="center"/>
    </xf>
    <xf numFmtId="0" fontId="21" fillId="0" borderId="11" xfId="39" applyBorder="1" applyAlignment="1">
      <alignment horizontal="center"/>
    </xf>
    <xf numFmtId="0" fontId="47" fillId="0" borderId="11" xfId="39" applyFont="1" applyBorder="1" applyAlignment="1"/>
    <xf numFmtId="3" fontId="21" fillId="0" borderId="11" xfId="39" applyNumberFormat="1" applyBorder="1"/>
    <xf numFmtId="0" fontId="21" fillId="0" borderId="11" xfId="39" applyBorder="1" applyAlignment="1">
      <alignment horizontal="right"/>
    </xf>
    <xf numFmtId="0" fontId="2" fillId="24" borderId="37" xfId="0" applyFont="1" applyFill="1" applyBorder="1" applyAlignment="1">
      <alignment horizontal="left" vertical="center"/>
    </xf>
    <xf numFmtId="0" fontId="2" fillId="24" borderId="4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3" fillId="0" borderId="11" xfId="0" applyFont="1" applyBorder="1"/>
    <xf numFmtId="0" fontId="2" fillId="0" borderId="11" xfId="0" applyFont="1" applyFill="1" applyBorder="1" applyAlignment="1">
      <alignment horizontal="left" vertical="center"/>
    </xf>
    <xf numFmtId="0" fontId="2" fillId="1" borderId="40" xfId="0" applyFont="1" applyFill="1" applyBorder="1" applyAlignment="1">
      <alignment horizontal="left" vertical="center"/>
    </xf>
    <xf numFmtId="0" fontId="2" fillId="1" borderId="4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45" fillId="24" borderId="1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2" fillId="1" borderId="3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3" fontId="2" fillId="24" borderId="56" xfId="0" applyNumberFormat="1" applyFont="1" applyFill="1" applyBorder="1" applyAlignment="1">
      <alignment horizontal="center" vertical="center" wrapText="1"/>
    </xf>
    <xf numFmtId="3" fontId="2" fillId="24" borderId="57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3" fontId="2" fillId="24" borderId="58" xfId="0" applyNumberFormat="1" applyFont="1" applyFill="1" applyBorder="1" applyAlignment="1">
      <alignment horizontal="center" vertical="center"/>
    </xf>
    <xf numFmtId="3" fontId="2" fillId="24" borderId="59" xfId="0" applyNumberFormat="1" applyFont="1" applyFill="1" applyBorder="1" applyAlignment="1">
      <alignment horizontal="center" vertical="center"/>
    </xf>
    <xf numFmtId="3" fontId="2" fillId="24" borderId="5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24" borderId="62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3" fontId="2" fillId="24" borderId="47" xfId="0" applyNumberFormat="1" applyFont="1" applyFill="1" applyBorder="1" applyAlignment="1">
      <alignment horizontal="center" vertical="center"/>
    </xf>
    <xf numFmtId="3" fontId="2" fillId="24" borderId="36" xfId="0" applyNumberFormat="1" applyFont="1" applyFill="1" applyBorder="1" applyAlignment="1">
      <alignment horizontal="center" vertical="center" shrinkToFit="1"/>
    </xf>
    <xf numFmtId="3" fontId="2" fillId="24" borderId="64" xfId="0" applyNumberFormat="1" applyFont="1" applyFill="1" applyBorder="1" applyAlignment="1">
      <alignment horizontal="center" vertical="center" shrinkToFit="1"/>
    </xf>
    <xf numFmtId="0" fontId="2" fillId="1" borderId="36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2" fillId="24" borderId="64" xfId="0" applyFont="1" applyFill="1" applyBorder="1" applyAlignment="1">
      <alignment horizontal="left" vertical="center"/>
    </xf>
    <xf numFmtId="0" fontId="2" fillId="24" borderId="36" xfId="0" applyFont="1" applyFill="1" applyBorder="1" applyAlignment="1">
      <alignment horizontal="left" vertical="center"/>
    </xf>
    <xf numFmtId="0" fontId="2" fillId="24" borderId="4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25" borderId="40" xfId="0" applyFont="1" applyFill="1" applyBorder="1" applyAlignment="1">
      <alignment horizontal="left" vertical="center"/>
    </xf>
    <xf numFmtId="0" fontId="2" fillId="25" borderId="44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top" wrapText="1"/>
    </xf>
    <xf numFmtId="0" fontId="47" fillId="0" borderId="0" xfId="39" applyFont="1" applyAlignment="1">
      <alignment horizontal="right"/>
    </xf>
    <xf numFmtId="0" fontId="47" fillId="0" borderId="0" xfId="39" applyFont="1" applyAlignment="1">
      <alignment horizontal="center"/>
    </xf>
    <xf numFmtId="0" fontId="46" fillId="0" borderId="11" xfId="39" applyFont="1" applyBorder="1" applyAlignment="1">
      <alignment horizontal="center"/>
    </xf>
    <xf numFmtId="164" fontId="28" fillId="0" borderId="0" xfId="38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38" applyFont="1" applyFill="1" applyBorder="1" applyAlignment="1">
      <alignment horizontal="left" vertical="top" wrapText="1"/>
    </xf>
    <xf numFmtId="0" fontId="29" fillId="0" borderId="58" xfId="38" applyFont="1" applyFill="1" applyBorder="1" applyAlignment="1" applyProtection="1">
      <alignment horizontal="center" vertical="center" wrapText="1"/>
    </xf>
    <xf numFmtId="0" fontId="29" fillId="0" borderId="59" xfId="38" applyFont="1" applyFill="1" applyBorder="1" applyAlignment="1" applyProtection="1">
      <alignment horizontal="center" vertical="center" wrapText="1"/>
    </xf>
    <xf numFmtId="0" fontId="29" fillId="0" borderId="36" xfId="38" applyFont="1" applyFill="1" applyBorder="1" applyAlignment="1" applyProtection="1">
      <alignment horizontal="center" vertical="center" wrapText="1"/>
    </xf>
    <xf numFmtId="0" fontId="29" fillId="0" borderId="44" xfId="38" applyFont="1" applyFill="1" applyBorder="1" applyAlignment="1" applyProtection="1">
      <alignment horizontal="center" vertical="center" wrapText="1"/>
    </xf>
    <xf numFmtId="0" fontId="29" fillId="0" borderId="64" xfId="38" applyFont="1" applyFill="1" applyBorder="1" applyAlignment="1" applyProtection="1">
      <alignment horizontal="center" vertical="center" wrapText="1"/>
    </xf>
    <xf numFmtId="0" fontId="29" fillId="0" borderId="39" xfId="38" applyFont="1" applyFill="1" applyBorder="1" applyAlignment="1" applyProtection="1">
      <alignment horizontal="center" vertical="center" wrapText="1"/>
    </xf>
    <xf numFmtId="0" fontId="29" fillId="0" borderId="58" xfId="38" applyFont="1" applyFill="1" applyBorder="1" applyAlignment="1" applyProtection="1">
      <alignment horizontal="center" vertical="center"/>
      <protection locked="0"/>
    </xf>
    <xf numFmtId="0" fontId="29" fillId="0" borderId="55" xfId="38" applyFont="1" applyFill="1" applyBorder="1" applyAlignment="1" applyProtection="1">
      <alignment horizontal="center" vertical="center"/>
      <protection locked="0"/>
    </xf>
    <xf numFmtId="0" fontId="29" fillId="0" borderId="60" xfId="38" applyFont="1" applyFill="1" applyBorder="1" applyAlignment="1" applyProtection="1">
      <alignment horizontal="center" vertical="center"/>
      <protection locked="0"/>
    </xf>
    <xf numFmtId="0" fontId="29" fillId="0" borderId="65" xfId="38" applyFont="1" applyFill="1" applyBorder="1" applyAlignment="1" applyProtection="1">
      <alignment horizontal="center" vertical="center"/>
      <protection locked="0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10 Nemesbüki Óvoda Óvoda ki-be" xfId="38"/>
    <cellStyle name="Normál_16 2015 működése" xfId="39"/>
    <cellStyle name="Normál_KVRENMUNKA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O47"/>
  <sheetViews>
    <sheetView tabSelected="1" view="pageBreakPreview" zoomScale="115" zoomScaleNormal="100" zoomScaleSheetLayoutView="115" workbookViewId="0">
      <selection activeCell="G1" sqref="G1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6" width="11" style="4" customWidth="1"/>
    <col min="7" max="7" width="11.5703125" style="4" customWidth="1"/>
    <col min="8" max="8" width="12.28515625" style="2" customWidth="1"/>
    <col min="9" max="9" width="12" style="2" customWidth="1"/>
    <col min="10" max="16384" width="9.140625" style="2"/>
  </cols>
  <sheetData>
    <row r="1" spans="1:15" ht="15.75" customHeight="1" x14ac:dyDescent="0.2">
      <c r="G1" s="200" t="s">
        <v>167</v>
      </c>
    </row>
    <row r="2" spans="1:15" ht="15.75" customHeight="1" x14ac:dyDescent="0.2">
      <c r="A2" s="233" t="s">
        <v>162</v>
      </c>
      <c r="B2" s="233"/>
      <c r="C2" s="233"/>
      <c r="D2" s="233"/>
      <c r="E2" s="233"/>
      <c r="F2" s="233"/>
      <c r="G2" s="233"/>
    </row>
    <row r="3" spans="1:15" ht="15.75" customHeight="1" x14ac:dyDescent="0.2">
      <c r="A3" s="233" t="s">
        <v>159</v>
      </c>
      <c r="B3" s="233"/>
      <c r="C3" s="233"/>
      <c r="D3" s="233"/>
      <c r="E3" s="233"/>
      <c r="F3" s="233"/>
      <c r="G3" s="233"/>
    </row>
    <row r="4" spans="1:15" ht="15.75" customHeight="1" x14ac:dyDescent="0.2">
      <c r="A4" s="7"/>
      <c r="B4" s="7"/>
      <c r="C4" s="7"/>
      <c r="D4" s="7"/>
      <c r="E4" s="8"/>
      <c r="F4" s="8"/>
      <c r="G4" s="9"/>
    </row>
    <row r="5" spans="1:15" ht="9" customHeight="1" thickBot="1" x14ac:dyDescent="0.25">
      <c r="E5" s="10"/>
      <c r="F5" s="10"/>
    </row>
    <row r="6" spans="1:15" ht="21" customHeight="1" x14ac:dyDescent="0.2">
      <c r="A6" s="230" t="s">
        <v>2</v>
      </c>
      <c r="B6" s="245"/>
      <c r="C6" s="245"/>
      <c r="D6" s="248" t="s">
        <v>51</v>
      </c>
      <c r="E6" s="249"/>
      <c r="F6" s="249"/>
      <c r="G6" s="250"/>
      <c r="H6" s="230" t="s">
        <v>163</v>
      </c>
    </row>
    <row r="7" spans="1:15" ht="39.75" customHeight="1" x14ac:dyDescent="0.2">
      <c r="A7" s="231"/>
      <c r="B7" s="246"/>
      <c r="C7" s="246"/>
      <c r="D7" s="140" t="s">
        <v>3</v>
      </c>
      <c r="E7" s="12" t="s">
        <v>112</v>
      </c>
      <c r="F7" s="139" t="s">
        <v>110</v>
      </c>
      <c r="G7" s="234" t="s">
        <v>113</v>
      </c>
      <c r="H7" s="231"/>
    </row>
    <row r="8" spans="1:15" ht="30" customHeight="1" thickBot="1" x14ac:dyDescent="0.25">
      <c r="A8" s="232"/>
      <c r="B8" s="247"/>
      <c r="C8" s="247"/>
      <c r="D8" s="141" t="s">
        <v>5</v>
      </c>
      <c r="E8" s="243" t="s">
        <v>6</v>
      </c>
      <c r="F8" s="244"/>
      <c r="G8" s="234"/>
      <c r="H8" s="232"/>
    </row>
    <row r="9" spans="1:15" ht="15.75" customHeight="1" thickBot="1" x14ac:dyDescent="0.25">
      <c r="A9" s="241" t="s">
        <v>7</v>
      </c>
      <c r="B9" s="242"/>
      <c r="C9" s="242"/>
      <c r="D9" s="152">
        <f>D10+D16+D17</f>
        <v>0</v>
      </c>
      <c r="E9" s="152">
        <f>E10+E16+E17</f>
        <v>46550094</v>
      </c>
      <c r="F9" s="152">
        <f>F10+F16+F17</f>
        <v>48303775</v>
      </c>
      <c r="G9" s="153">
        <f>SUM(D9:F9)</f>
        <v>94853869</v>
      </c>
      <c r="H9" s="4">
        <f>'4önk'!G9+'4ovi'!F9</f>
        <v>94912645</v>
      </c>
    </row>
    <row r="10" spans="1:15" ht="15.75" customHeight="1" thickBot="1" x14ac:dyDescent="0.25">
      <c r="A10" s="239" t="s">
        <v>8</v>
      </c>
      <c r="B10" s="215" t="s">
        <v>7</v>
      </c>
      <c r="C10" s="215"/>
      <c r="D10" s="154">
        <f>SUM(D11:D15)</f>
        <v>0</v>
      </c>
      <c r="E10" s="154">
        <f>SUM(E11:E15)</f>
        <v>40764713</v>
      </c>
      <c r="F10" s="154">
        <f>SUM(F11:F15)</f>
        <v>48303775</v>
      </c>
      <c r="G10" s="153">
        <f>SUM(D10:F10)</f>
        <v>89068488</v>
      </c>
      <c r="H10" s="4">
        <f>'4önk'!G10+'4ovi'!F10</f>
        <v>89127234</v>
      </c>
    </row>
    <row r="11" spans="1:15" ht="15.75" customHeight="1" thickBot="1" x14ac:dyDescent="0.25">
      <c r="A11" s="239"/>
      <c r="B11" s="18" t="s">
        <v>8</v>
      </c>
      <c r="C11" s="19" t="s">
        <v>9</v>
      </c>
      <c r="D11" s="148"/>
      <c r="E11" s="143">
        <f>'4önk'!E11</f>
        <v>11364850</v>
      </c>
      <c r="F11" s="199">
        <f>'4ovi'!D11</f>
        <v>25914987</v>
      </c>
      <c r="G11" s="153">
        <f>SUM(D11:F11)</f>
        <v>37279837</v>
      </c>
      <c r="H11" s="4">
        <f>'4önk'!G11+'4ovi'!F11</f>
        <v>37596389</v>
      </c>
    </row>
    <row r="12" spans="1:15" ht="15.75" customHeight="1" thickBot="1" x14ac:dyDescent="0.25">
      <c r="A12" s="239"/>
      <c r="B12" s="18" t="s">
        <v>10</v>
      </c>
      <c r="C12" s="19" t="s">
        <v>11</v>
      </c>
      <c r="D12" s="148"/>
      <c r="E12" s="143">
        <f>'4önk'!E12</f>
        <v>2249263</v>
      </c>
      <c r="F12" s="199">
        <f>'4ovi'!D12</f>
        <v>5309727</v>
      </c>
      <c r="G12" s="153">
        <f t="shared" ref="G12:G47" si="0">SUM(D12:F12)</f>
        <v>7558990</v>
      </c>
      <c r="H12" s="4">
        <f>'4önk'!G12+'4ovi'!F12</f>
        <v>7558990</v>
      </c>
    </row>
    <row r="13" spans="1:15" ht="15.75" customHeight="1" thickBot="1" x14ac:dyDescent="0.25">
      <c r="A13" s="239"/>
      <c r="B13" s="18" t="s">
        <v>12</v>
      </c>
      <c r="C13" s="19" t="s">
        <v>13</v>
      </c>
      <c r="D13" s="148"/>
      <c r="E13" s="143">
        <f>'4önk'!E13</f>
        <v>22840600</v>
      </c>
      <c r="F13" s="199">
        <f>'4ovi'!D13</f>
        <v>17079061</v>
      </c>
      <c r="G13" s="153">
        <f t="shared" si="0"/>
        <v>39919661</v>
      </c>
      <c r="H13" s="4">
        <f>'4önk'!G13+'4ovi'!F13</f>
        <v>39661855</v>
      </c>
    </row>
    <row r="14" spans="1:15" ht="15.75" customHeight="1" thickBot="1" x14ac:dyDescent="0.25">
      <c r="A14" s="239"/>
      <c r="B14" s="18" t="s">
        <v>14</v>
      </c>
      <c r="C14" s="19" t="s">
        <v>15</v>
      </c>
      <c r="D14" s="148"/>
      <c r="E14" s="143">
        <f>'4önk'!E14</f>
        <v>0</v>
      </c>
      <c r="F14" s="199">
        <f>'4ovi'!D14</f>
        <v>0</v>
      </c>
      <c r="G14" s="153">
        <f t="shared" si="0"/>
        <v>0</v>
      </c>
      <c r="H14" s="4">
        <f>'4önk'!G14+'4ovi'!F14</f>
        <v>0</v>
      </c>
    </row>
    <row r="15" spans="1:15" ht="15.75" customHeight="1" thickBot="1" x14ac:dyDescent="0.25">
      <c r="A15" s="239"/>
      <c r="B15" s="18" t="s">
        <v>16</v>
      </c>
      <c r="C15" s="19" t="s">
        <v>17</v>
      </c>
      <c r="D15" s="148"/>
      <c r="E15" s="143">
        <f>'4önk'!E15</f>
        <v>4310000</v>
      </c>
      <c r="F15" s="199">
        <f>'4ovi'!D15</f>
        <v>0</v>
      </c>
      <c r="G15" s="153">
        <f t="shared" si="0"/>
        <v>4310000</v>
      </c>
      <c r="H15" s="4">
        <f>'4önk'!G15+'4ovi'!F15</f>
        <v>4310000</v>
      </c>
    </row>
    <row r="16" spans="1:15" s="20" customFormat="1" ht="15.75" customHeight="1" thickBot="1" x14ac:dyDescent="0.25">
      <c r="A16" s="17" t="s">
        <v>10</v>
      </c>
      <c r="B16" s="217" t="s">
        <v>18</v>
      </c>
      <c r="C16" s="217"/>
      <c r="D16" s="147"/>
      <c r="E16" s="143">
        <f>'4önk'!E16</f>
        <v>5369381</v>
      </c>
      <c r="F16" s="199">
        <f>'4ovi'!D16</f>
        <v>0</v>
      </c>
      <c r="G16" s="153">
        <f t="shared" si="0"/>
        <v>5369381</v>
      </c>
      <c r="H16" s="4">
        <f>'4önk'!G16+'4ovi'!F16</f>
        <v>5369411</v>
      </c>
      <c r="L16" s="5"/>
      <c r="M16" s="5"/>
      <c r="N16" s="5"/>
      <c r="O16" s="5"/>
    </row>
    <row r="17" spans="1:15" s="20" customFormat="1" ht="15.75" customHeight="1" thickBot="1" x14ac:dyDescent="0.25">
      <c r="A17" s="21" t="s">
        <v>12</v>
      </c>
      <c r="B17" s="252" t="s">
        <v>19</v>
      </c>
      <c r="C17" s="252"/>
      <c r="D17" s="155"/>
      <c r="E17" s="143">
        <f>'4önk'!E17</f>
        <v>416000</v>
      </c>
      <c r="F17" s="199">
        <f>'4ovi'!D17</f>
        <v>0</v>
      </c>
      <c r="G17" s="153">
        <f t="shared" si="0"/>
        <v>416000</v>
      </c>
      <c r="H17" s="4">
        <f>'4önk'!G17+'4ovi'!F17</f>
        <v>416000</v>
      </c>
      <c r="L17" s="5"/>
      <c r="M17" s="5"/>
      <c r="N17" s="5"/>
      <c r="O17" s="5"/>
    </row>
    <row r="18" spans="1:15" s="20" customFormat="1" ht="15.75" customHeight="1" thickBot="1" x14ac:dyDescent="0.25">
      <c r="A18" s="222" t="s">
        <v>20</v>
      </c>
      <c r="B18" s="223"/>
      <c r="C18" s="224"/>
      <c r="D18" s="22">
        <f>SUM(D19:D21)</f>
        <v>0</v>
      </c>
      <c r="E18" s="22">
        <f>SUM(E19:E21)</f>
        <v>122036517</v>
      </c>
      <c r="F18" s="22">
        <f>SUM(F19:F21)</f>
        <v>0</v>
      </c>
      <c r="G18" s="153">
        <f t="shared" si="0"/>
        <v>122036517</v>
      </c>
      <c r="H18" s="4">
        <f>'4önk'!G18+'4ovi'!F18</f>
        <v>122036517</v>
      </c>
      <c r="L18" s="5"/>
      <c r="M18" s="182"/>
      <c r="N18" s="5"/>
      <c r="O18" s="5"/>
    </row>
    <row r="19" spans="1:15" ht="20.25" customHeight="1" thickBot="1" x14ac:dyDescent="0.25">
      <c r="A19" s="23" t="s">
        <v>8</v>
      </c>
      <c r="B19" s="240" t="s">
        <v>133</v>
      </c>
      <c r="C19" s="240"/>
      <c r="D19" s="148"/>
      <c r="E19" s="143">
        <f>'4önk'!E19</f>
        <v>122036517</v>
      </c>
      <c r="F19" s="199">
        <f>'4ovi'!D19</f>
        <v>0</v>
      </c>
      <c r="G19" s="153">
        <f t="shared" si="0"/>
        <v>122036517</v>
      </c>
      <c r="H19" s="4">
        <f>'4önk'!G19+'4ovi'!F19</f>
        <v>122036517</v>
      </c>
      <c r="L19" s="3"/>
      <c r="M19" s="182"/>
      <c r="N19" s="3"/>
      <c r="O19" s="3"/>
    </row>
    <row r="20" spans="1:15" ht="15.75" customHeight="1" thickBot="1" x14ac:dyDescent="0.25">
      <c r="A20" s="23" t="s">
        <v>10</v>
      </c>
      <c r="B20" s="253" t="s">
        <v>22</v>
      </c>
      <c r="C20" s="254"/>
      <c r="D20" s="157"/>
      <c r="E20" s="143">
        <f>'4önk'!E20</f>
        <v>0</v>
      </c>
      <c r="F20" s="199">
        <f>'4ovi'!D20</f>
        <v>0</v>
      </c>
      <c r="G20" s="153">
        <f t="shared" si="0"/>
        <v>0</v>
      </c>
      <c r="H20" s="4">
        <f>'4önk'!G20+'4ovi'!F20</f>
        <v>0</v>
      </c>
      <c r="L20" s="3"/>
      <c r="M20" s="182"/>
      <c r="N20" s="3"/>
      <c r="O20" s="3"/>
    </row>
    <row r="21" spans="1:15" ht="15.75" customHeight="1" thickBot="1" x14ac:dyDescent="0.25">
      <c r="A21" s="24" t="s">
        <v>12</v>
      </c>
      <c r="B21" s="237" t="s">
        <v>23</v>
      </c>
      <c r="C21" s="237"/>
      <c r="D21" s="158"/>
      <c r="E21" s="143">
        <f>'4önk'!E21</f>
        <v>0</v>
      </c>
      <c r="F21" s="199">
        <f>'4ovi'!D21</f>
        <v>0</v>
      </c>
      <c r="G21" s="153">
        <f t="shared" si="0"/>
        <v>0</v>
      </c>
      <c r="H21" s="4">
        <f>'4önk'!G21+'4ovi'!F21</f>
        <v>0</v>
      </c>
      <c r="L21" s="3"/>
      <c r="M21" s="182"/>
      <c r="N21" s="3"/>
      <c r="O21" s="3"/>
    </row>
    <row r="22" spans="1:15" ht="18" customHeight="1" thickBot="1" x14ac:dyDescent="0.25">
      <c r="A22" s="241" t="s">
        <v>24</v>
      </c>
      <c r="B22" s="242"/>
      <c r="C22" s="242"/>
      <c r="D22" s="189">
        <f>D23+D26</f>
        <v>0</v>
      </c>
      <c r="E22" s="189">
        <f>E23+E26</f>
        <v>0</v>
      </c>
      <c r="F22" s="189">
        <f>F23+F26</f>
        <v>0</v>
      </c>
      <c r="G22" s="153">
        <f t="shared" si="0"/>
        <v>0</v>
      </c>
      <c r="H22" s="4">
        <f>'4önk'!G22+'4ovi'!F22</f>
        <v>0</v>
      </c>
      <c r="L22" s="3"/>
      <c r="M22" s="182"/>
      <c r="N22" s="3"/>
      <c r="O22" s="3"/>
    </row>
    <row r="23" spans="1:15" s="20" customFormat="1" ht="18" customHeight="1" thickBot="1" x14ac:dyDescent="0.25">
      <c r="A23" s="239" t="s">
        <v>8</v>
      </c>
      <c r="B23" s="215" t="s">
        <v>25</v>
      </c>
      <c r="C23" s="216"/>
      <c r="D23" s="160">
        <f>SUM(D24:D25)</f>
        <v>0</v>
      </c>
      <c r="E23" s="160">
        <f t="shared" ref="E23:F23" si="1">SUM(E24:E25)</f>
        <v>0</v>
      </c>
      <c r="F23" s="160">
        <f t="shared" si="1"/>
        <v>0</v>
      </c>
      <c r="G23" s="153">
        <f t="shared" si="0"/>
        <v>0</v>
      </c>
      <c r="H23" s="4">
        <f>'4önk'!G23+'4ovi'!F23</f>
        <v>0</v>
      </c>
      <c r="L23" s="5"/>
      <c r="M23" s="182"/>
      <c r="N23" s="5"/>
      <c r="O23" s="5"/>
    </row>
    <row r="24" spans="1:15" ht="18" customHeight="1" thickBot="1" x14ac:dyDescent="0.25">
      <c r="A24" s="239"/>
      <c r="B24" s="18" t="s">
        <v>8</v>
      </c>
      <c r="C24" s="25" t="s">
        <v>26</v>
      </c>
      <c r="D24" s="161"/>
      <c r="E24" s="143">
        <f>'4önk'!E24</f>
        <v>0</v>
      </c>
      <c r="F24" s="199">
        <f>'4ovi'!D24</f>
        <v>0</v>
      </c>
      <c r="G24" s="153">
        <f t="shared" si="0"/>
        <v>0</v>
      </c>
      <c r="H24" s="4">
        <f>'4önk'!G24+'4ovi'!F24</f>
        <v>0</v>
      </c>
      <c r="L24" s="3"/>
      <c r="M24" s="182"/>
      <c r="N24" s="3"/>
      <c r="O24" s="3"/>
    </row>
    <row r="25" spans="1:15" ht="18" customHeight="1" thickBot="1" x14ac:dyDescent="0.25">
      <c r="A25" s="239"/>
      <c r="B25" s="18" t="s">
        <v>10</v>
      </c>
      <c r="C25" s="25" t="s">
        <v>27</v>
      </c>
      <c r="D25" s="161"/>
      <c r="E25" s="143">
        <f>'4önk'!E25</f>
        <v>0</v>
      </c>
      <c r="F25" s="199">
        <f>'4ovi'!D25</f>
        <v>0</v>
      </c>
      <c r="G25" s="153">
        <f t="shared" si="0"/>
        <v>0</v>
      </c>
      <c r="H25" s="4">
        <f>'4önk'!G25+'4ovi'!F25</f>
        <v>0</v>
      </c>
      <c r="L25" s="3"/>
      <c r="M25" s="183"/>
      <c r="N25" s="3"/>
      <c r="O25" s="3"/>
    </row>
    <row r="26" spans="1:15" s="20" customFormat="1" ht="18" customHeight="1" thickBot="1" x14ac:dyDescent="0.25">
      <c r="A26" s="239" t="s">
        <v>10</v>
      </c>
      <c r="B26" s="215" t="s">
        <v>28</v>
      </c>
      <c r="C26" s="216"/>
      <c r="D26" s="160">
        <f>SUM(D27:D28)</f>
        <v>0</v>
      </c>
      <c r="E26" s="160">
        <f>SUM(E27:E28)</f>
        <v>0</v>
      </c>
      <c r="F26" s="160">
        <f>SUM(F27:F28)</f>
        <v>0</v>
      </c>
      <c r="G26" s="153">
        <f t="shared" si="0"/>
        <v>0</v>
      </c>
      <c r="H26" s="4">
        <f>'4önk'!G26+'4ovi'!F26</f>
        <v>0</v>
      </c>
      <c r="L26" s="5"/>
      <c r="M26" s="5"/>
      <c r="N26" s="5"/>
      <c r="O26" s="5"/>
    </row>
    <row r="27" spans="1:15" ht="15.75" customHeight="1" thickBot="1" x14ac:dyDescent="0.25">
      <c r="A27" s="239"/>
      <c r="B27" s="18" t="s">
        <v>8</v>
      </c>
      <c r="C27" s="25" t="s">
        <v>26</v>
      </c>
      <c r="D27" s="161"/>
      <c r="E27" s="143">
        <f>'4önk'!E27</f>
        <v>0</v>
      </c>
      <c r="F27" s="199">
        <f>'4ovi'!D27</f>
        <v>0</v>
      </c>
      <c r="G27" s="153">
        <f t="shared" si="0"/>
        <v>0</v>
      </c>
      <c r="H27" s="4">
        <f>'4önk'!G27+'4ovi'!F27</f>
        <v>0</v>
      </c>
      <c r="L27" s="3"/>
      <c r="M27" s="3"/>
      <c r="N27" s="3"/>
      <c r="O27" s="3"/>
    </row>
    <row r="28" spans="1:15" ht="15.75" customHeight="1" thickBot="1" x14ac:dyDescent="0.25">
      <c r="A28" s="251"/>
      <c r="B28" s="26" t="s">
        <v>10</v>
      </c>
      <c r="C28" s="27" t="s">
        <v>27</v>
      </c>
      <c r="D28" s="162"/>
      <c r="E28" s="143">
        <f>'4önk'!E28</f>
        <v>0</v>
      </c>
      <c r="F28" s="199">
        <f>'4ovi'!D28</f>
        <v>0</v>
      </c>
      <c r="G28" s="153">
        <f t="shared" si="0"/>
        <v>0</v>
      </c>
      <c r="H28" s="4">
        <f>'4önk'!G28+'4ovi'!F28</f>
        <v>0</v>
      </c>
      <c r="L28" s="3"/>
      <c r="M28" s="3"/>
      <c r="N28" s="3"/>
      <c r="O28" s="3"/>
    </row>
    <row r="29" spans="1:15" s="20" customFormat="1" ht="18" customHeight="1" thickBot="1" x14ac:dyDescent="0.25">
      <c r="A29" s="222" t="s">
        <v>29</v>
      </c>
      <c r="B29" s="223"/>
      <c r="C29" s="224"/>
      <c r="D29" s="163">
        <f>D30+D31</f>
        <v>0</v>
      </c>
      <c r="E29" s="163">
        <f>E30+E31</f>
        <v>2766147</v>
      </c>
      <c r="F29" s="163">
        <f>F30+F31</f>
        <v>0</v>
      </c>
      <c r="G29" s="153">
        <f t="shared" si="0"/>
        <v>2766147</v>
      </c>
      <c r="H29" s="4">
        <f>'4önk'!G29+'4ovi'!F29</f>
        <v>2707371</v>
      </c>
      <c r="L29" s="5"/>
      <c r="M29" s="5"/>
      <c r="N29" s="5"/>
      <c r="O29" s="5"/>
    </row>
    <row r="30" spans="1:15" s="20" customFormat="1" ht="18" customHeight="1" thickBot="1" x14ac:dyDescent="0.25">
      <c r="A30" s="28" t="s">
        <v>8</v>
      </c>
      <c r="B30" s="225" t="s">
        <v>30</v>
      </c>
      <c r="C30" s="226"/>
      <c r="D30" s="22"/>
      <c r="E30" s="143">
        <f>'4önk'!E30</f>
        <v>0</v>
      </c>
      <c r="F30" s="199">
        <f>'4ovi'!D30</f>
        <v>0</v>
      </c>
      <c r="G30" s="153">
        <f t="shared" si="0"/>
        <v>0</v>
      </c>
      <c r="H30" s="4">
        <f>'4önk'!G30+'4ovi'!F30</f>
        <v>0</v>
      </c>
    </row>
    <row r="31" spans="1:15" s="20" customFormat="1" ht="18" customHeight="1" thickBot="1" x14ac:dyDescent="0.25">
      <c r="A31" s="227" t="s">
        <v>10</v>
      </c>
      <c r="B31" s="225" t="s">
        <v>31</v>
      </c>
      <c r="C31" s="226"/>
      <c r="D31" s="146">
        <f>SUM(D32:D33)</f>
        <v>0</v>
      </c>
      <c r="E31" s="146">
        <f>SUM(E32:E33)</f>
        <v>2766147</v>
      </c>
      <c r="F31" s="146">
        <f>SUM(F32:F33)</f>
        <v>0</v>
      </c>
      <c r="G31" s="153">
        <f t="shared" si="0"/>
        <v>2766147</v>
      </c>
      <c r="H31" s="4">
        <f>'4önk'!G31+'4ovi'!F31</f>
        <v>2707371</v>
      </c>
    </row>
    <row r="32" spans="1:15" ht="18" customHeight="1" thickBot="1" x14ac:dyDescent="0.25">
      <c r="A32" s="228"/>
      <c r="B32" s="29" t="s">
        <v>8</v>
      </c>
      <c r="C32" s="30" t="s">
        <v>32</v>
      </c>
      <c r="D32" s="164"/>
      <c r="E32" s="143">
        <f>'4önk'!E32</f>
        <v>2766147</v>
      </c>
      <c r="F32" s="199">
        <f>'4ovi'!D32</f>
        <v>0</v>
      </c>
      <c r="G32" s="153">
        <f t="shared" si="0"/>
        <v>2766147</v>
      </c>
      <c r="H32" s="4">
        <f>'4önk'!G32+'4ovi'!F32</f>
        <v>2707371</v>
      </c>
    </row>
    <row r="33" spans="1:8" s="20" customFormat="1" ht="18" customHeight="1" thickBot="1" x14ac:dyDescent="0.25">
      <c r="A33" s="229"/>
      <c r="B33" s="31" t="s">
        <v>10</v>
      </c>
      <c r="C33" s="32" t="s">
        <v>33</v>
      </c>
      <c r="D33" s="166"/>
      <c r="E33" s="143">
        <f>'4önk'!E33</f>
        <v>0</v>
      </c>
      <c r="F33" s="199">
        <f>'4ovi'!D33</f>
        <v>0</v>
      </c>
      <c r="G33" s="153">
        <f t="shared" si="0"/>
        <v>0</v>
      </c>
      <c r="H33" s="4">
        <f>'4önk'!G33+'4ovi'!F33</f>
        <v>0</v>
      </c>
    </row>
    <row r="34" spans="1:8" s="20" customFormat="1" ht="18" customHeight="1" thickBot="1" x14ac:dyDescent="0.25">
      <c r="A34" s="33"/>
      <c r="B34" s="238" t="s">
        <v>34</v>
      </c>
      <c r="C34" s="238"/>
      <c r="D34" s="168">
        <f>SUM(D9,D18,D29)</f>
        <v>0</v>
      </c>
      <c r="E34" s="168">
        <f>SUM(E9,E18,E29)</f>
        <v>171352758</v>
      </c>
      <c r="F34" s="168">
        <f>SUM(F9,F18,F29)</f>
        <v>48303775</v>
      </c>
      <c r="G34" s="153">
        <f t="shared" si="0"/>
        <v>219656533</v>
      </c>
      <c r="H34" s="4">
        <f>'4önk'!G34+'4ovi'!F34</f>
        <v>219656533</v>
      </c>
    </row>
    <row r="35" spans="1:8" s="20" customFormat="1" ht="18" customHeight="1" thickBot="1" x14ac:dyDescent="0.25">
      <c r="A35" s="28">
        <v>1</v>
      </c>
      <c r="B35" s="220" t="s">
        <v>35</v>
      </c>
      <c r="C35" s="220"/>
      <c r="D35" s="135">
        <f t="shared" ref="D35:E35" si="2">SUM(D36:D37)</f>
        <v>0</v>
      </c>
      <c r="E35" s="135">
        <f t="shared" si="2"/>
        <v>0</v>
      </c>
      <c r="F35" s="135">
        <f>SUM(F36:F37)</f>
        <v>0</v>
      </c>
      <c r="G35" s="153">
        <f t="shared" si="0"/>
        <v>0</v>
      </c>
      <c r="H35" s="4">
        <f>'4önk'!G35+'4ovi'!F35</f>
        <v>0</v>
      </c>
    </row>
    <row r="36" spans="1:8" s="20" customFormat="1" ht="18" customHeight="1" thickBot="1" x14ac:dyDescent="0.25">
      <c r="A36" s="235"/>
      <c r="B36" s="18" t="s">
        <v>8</v>
      </c>
      <c r="C36" s="34" t="s">
        <v>36</v>
      </c>
      <c r="D36" s="149"/>
      <c r="E36" s="143">
        <f>'4önk'!E36</f>
        <v>0</v>
      </c>
      <c r="F36" s="199">
        <f>'4ovi'!D36</f>
        <v>0</v>
      </c>
      <c r="G36" s="153">
        <f t="shared" si="0"/>
        <v>0</v>
      </c>
      <c r="H36" s="4">
        <f>'4önk'!G36+'4ovi'!F36</f>
        <v>0</v>
      </c>
    </row>
    <row r="37" spans="1:8" s="20" customFormat="1" ht="18" customHeight="1" thickBot="1" x14ac:dyDescent="0.25">
      <c r="A37" s="236"/>
      <c r="B37" s="18" t="s">
        <v>10</v>
      </c>
      <c r="C37" s="34" t="s">
        <v>37</v>
      </c>
      <c r="D37" s="149"/>
      <c r="E37" s="143">
        <f>'4önk'!E37</f>
        <v>0</v>
      </c>
      <c r="F37" s="199">
        <f>'4ovi'!D37</f>
        <v>0</v>
      </c>
      <c r="G37" s="153">
        <f t="shared" si="0"/>
        <v>0</v>
      </c>
      <c r="H37" s="4">
        <f>'4önk'!G37+'4ovi'!F37</f>
        <v>0</v>
      </c>
    </row>
    <row r="38" spans="1:8" s="20" customFormat="1" ht="18" customHeight="1" thickBot="1" x14ac:dyDescent="0.25">
      <c r="A38" s="35" t="s">
        <v>10</v>
      </c>
      <c r="B38" s="217" t="s">
        <v>38</v>
      </c>
      <c r="C38" s="217"/>
      <c r="D38" s="135">
        <f t="shared" ref="D38:E38" si="3">SUM(D39:D41)</f>
        <v>0</v>
      </c>
      <c r="E38" s="135">
        <f t="shared" si="3"/>
        <v>0</v>
      </c>
      <c r="F38" s="135">
        <f>SUM(F39:F41)</f>
        <v>0</v>
      </c>
      <c r="G38" s="153">
        <f t="shared" si="0"/>
        <v>0</v>
      </c>
      <c r="H38" s="4">
        <f>'4önk'!G38+'4ovi'!F38</f>
        <v>0</v>
      </c>
    </row>
    <row r="39" spans="1:8" s="20" customFormat="1" ht="18" customHeight="1" thickBot="1" x14ac:dyDescent="0.25">
      <c r="A39" s="235"/>
      <c r="B39" s="18" t="s">
        <v>8</v>
      </c>
      <c r="C39" s="19" t="s">
        <v>39</v>
      </c>
      <c r="D39" s="148"/>
      <c r="E39" s="143">
        <f>'4önk'!E39</f>
        <v>0</v>
      </c>
      <c r="F39" s="199">
        <f>'4ovi'!D39</f>
        <v>0</v>
      </c>
      <c r="G39" s="153">
        <f t="shared" si="0"/>
        <v>0</v>
      </c>
      <c r="H39" s="4">
        <f>'4önk'!G39+'4ovi'!F39</f>
        <v>0</v>
      </c>
    </row>
    <row r="40" spans="1:8" s="20" customFormat="1" ht="18" customHeight="1" thickBot="1" x14ac:dyDescent="0.25">
      <c r="A40" s="236"/>
      <c r="B40" s="18" t="s">
        <v>10</v>
      </c>
      <c r="C40" s="19" t="s">
        <v>40</v>
      </c>
      <c r="D40" s="148"/>
      <c r="E40" s="143">
        <f>'4önk'!E40</f>
        <v>0</v>
      </c>
      <c r="F40" s="199">
        <f>'4ovi'!D40</f>
        <v>0</v>
      </c>
      <c r="G40" s="153">
        <f t="shared" si="0"/>
        <v>0</v>
      </c>
      <c r="H40" s="4">
        <f>'4önk'!G40+'4ovi'!F40</f>
        <v>0</v>
      </c>
    </row>
    <row r="41" spans="1:8" s="20" customFormat="1" ht="18" customHeight="1" thickBot="1" x14ac:dyDescent="0.25">
      <c r="A41" s="36"/>
      <c r="B41" s="37" t="s">
        <v>12</v>
      </c>
      <c r="C41" s="38" t="s">
        <v>41</v>
      </c>
      <c r="D41" s="170"/>
      <c r="E41" s="143">
        <f>'4önk'!E41</f>
        <v>0</v>
      </c>
      <c r="F41" s="199">
        <f>'4ovi'!D41</f>
        <v>0</v>
      </c>
      <c r="G41" s="153">
        <f t="shared" si="0"/>
        <v>0</v>
      </c>
      <c r="H41" s="4">
        <f>'4önk'!G41+'4ovi'!F41</f>
        <v>0</v>
      </c>
    </row>
    <row r="42" spans="1:8" s="20" customFormat="1" ht="18" customHeight="1" thickBot="1" x14ac:dyDescent="0.25">
      <c r="A42" s="33"/>
      <c r="B42" s="218" t="s">
        <v>42</v>
      </c>
      <c r="C42" s="219"/>
      <c r="D42" s="190">
        <f>D38+D35</f>
        <v>0</v>
      </c>
      <c r="E42" s="190">
        <f t="shared" ref="E42:F42" si="4">E38+E35</f>
        <v>0</v>
      </c>
      <c r="F42" s="190">
        <f t="shared" si="4"/>
        <v>0</v>
      </c>
      <c r="G42" s="153">
        <f t="shared" si="0"/>
        <v>0</v>
      </c>
      <c r="H42" s="4">
        <f>'4önk'!G42+'4ovi'!F42</f>
        <v>0</v>
      </c>
    </row>
    <row r="43" spans="1:8" s="20" customFormat="1" ht="21" customHeight="1" thickBot="1" x14ac:dyDescent="0.25">
      <c r="A43" s="39"/>
      <c r="B43" s="213" t="s">
        <v>43</v>
      </c>
      <c r="C43" s="213"/>
      <c r="D43" s="151">
        <f>D42+D34</f>
        <v>0</v>
      </c>
      <c r="E43" s="151">
        <f>E42+E34</f>
        <v>171352758</v>
      </c>
      <c r="F43" s="151">
        <f>F42+F34</f>
        <v>48303775</v>
      </c>
      <c r="G43" s="153">
        <f t="shared" si="0"/>
        <v>219656533</v>
      </c>
      <c r="H43" s="4">
        <f>'4önk'!G43+'4ovi'!F43</f>
        <v>219656533</v>
      </c>
    </row>
    <row r="44" spans="1:8" ht="15.75" customHeight="1" thickBot="1" x14ac:dyDescent="0.25">
      <c r="A44" s="138"/>
      <c r="B44" s="6"/>
      <c r="C44" s="3"/>
      <c r="D44" s="173"/>
      <c r="E44" s="174"/>
      <c r="F44" s="135"/>
      <c r="G44" s="153"/>
      <c r="H44" s="4">
        <f>'4önk'!G44+'4ovi'!F44</f>
        <v>0</v>
      </c>
    </row>
    <row r="45" spans="1:8" ht="15.75" customHeight="1" thickBot="1" x14ac:dyDescent="0.25">
      <c r="A45" s="40" t="s">
        <v>8</v>
      </c>
      <c r="B45" s="221" t="s">
        <v>44</v>
      </c>
      <c r="C45" s="221"/>
      <c r="D45" s="159">
        <f>D9+D32+D36+D39</f>
        <v>0</v>
      </c>
      <c r="E45" s="159">
        <f>E9+E32+E36+E39</f>
        <v>49316241</v>
      </c>
      <c r="F45" s="159">
        <f>F9+F32+F36+F39</f>
        <v>48303775</v>
      </c>
      <c r="G45" s="153">
        <f t="shared" si="0"/>
        <v>97620016</v>
      </c>
      <c r="H45" s="4">
        <f>'4önk'!G45+'4ovi'!F45</f>
        <v>97620016</v>
      </c>
    </row>
    <row r="46" spans="1:8" ht="15.75" customHeight="1" thickBot="1" x14ac:dyDescent="0.25">
      <c r="A46" s="41" t="s">
        <v>10</v>
      </c>
      <c r="B46" s="237" t="s">
        <v>45</v>
      </c>
      <c r="C46" s="237"/>
      <c r="D46" s="158">
        <f>D18+D26+D33+D37+D40+D41</f>
        <v>0</v>
      </c>
      <c r="E46" s="158">
        <f>E18+E26+E33+E37+E40+E41</f>
        <v>122036517</v>
      </c>
      <c r="F46" s="158">
        <f>F18+F26+F33+F37+F40+F41</f>
        <v>0</v>
      </c>
      <c r="G46" s="153">
        <f t="shared" si="0"/>
        <v>122036517</v>
      </c>
      <c r="H46" s="4">
        <f>'4önk'!G46+'4ovi'!F46</f>
        <v>122036517</v>
      </c>
    </row>
    <row r="47" spans="1:8" ht="21" customHeight="1" thickBot="1" x14ac:dyDescent="0.25">
      <c r="A47" s="42"/>
      <c r="B47" s="213" t="s">
        <v>43</v>
      </c>
      <c r="C47" s="214"/>
      <c r="D47" s="175">
        <f>D45+D46</f>
        <v>0</v>
      </c>
      <c r="E47" s="175">
        <f>E45+E46</f>
        <v>171352758</v>
      </c>
      <c r="F47" s="175">
        <f>F45+F46</f>
        <v>48303775</v>
      </c>
      <c r="G47" s="153">
        <f t="shared" si="0"/>
        <v>219656533</v>
      </c>
      <c r="H47" s="4">
        <f>'4önk'!G47+'4ovi'!F47</f>
        <v>219656533</v>
      </c>
    </row>
  </sheetData>
  <mergeCells count="35">
    <mergeCell ref="A2:G2"/>
    <mergeCell ref="B34:C34"/>
    <mergeCell ref="A10:A15"/>
    <mergeCell ref="B10:C10"/>
    <mergeCell ref="B19:C19"/>
    <mergeCell ref="A22:C22"/>
    <mergeCell ref="A23:A25"/>
    <mergeCell ref="E8:F8"/>
    <mergeCell ref="B21:C21"/>
    <mergeCell ref="A6:C8"/>
    <mergeCell ref="D6:G6"/>
    <mergeCell ref="A26:A28"/>
    <mergeCell ref="A9:C9"/>
    <mergeCell ref="B17:C17"/>
    <mergeCell ref="A18:C18"/>
    <mergeCell ref="B20:C20"/>
    <mergeCell ref="H6:H8"/>
    <mergeCell ref="A3:G3"/>
    <mergeCell ref="G7:G8"/>
    <mergeCell ref="A36:A37"/>
    <mergeCell ref="B46:C46"/>
    <mergeCell ref="A39:A40"/>
    <mergeCell ref="B16:C16"/>
    <mergeCell ref="B47:C47"/>
    <mergeCell ref="B23:C23"/>
    <mergeCell ref="B26:C26"/>
    <mergeCell ref="B43:C43"/>
    <mergeCell ref="B38:C38"/>
    <mergeCell ref="B42:C42"/>
    <mergeCell ref="B35:C35"/>
    <mergeCell ref="B45:C45"/>
    <mergeCell ref="A29:C29"/>
    <mergeCell ref="B30:C30"/>
    <mergeCell ref="B31:C31"/>
    <mergeCell ref="A31:A33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A47"/>
  <sheetViews>
    <sheetView view="pageBreakPreview" zoomScale="145" zoomScaleNormal="100" zoomScaleSheetLayoutView="145" workbookViewId="0">
      <pane xSplit="3" ySplit="8" topLeftCell="D9" activePane="bottomRight" state="frozen"/>
      <selection pane="topRight" activeCell="D1" sqref="D1"/>
      <selection pane="bottomLeft" activeCell="A9" sqref="A9"/>
      <selection pane="bottomRight" sqref="A1:F1"/>
    </sheetView>
  </sheetViews>
  <sheetFormatPr defaultRowHeight="15.75" customHeight="1" x14ac:dyDescent="0.2"/>
  <cols>
    <col min="1" max="2" width="3.7109375" style="1" customWidth="1"/>
    <col min="3" max="3" width="39.5703125" style="2" customWidth="1"/>
    <col min="4" max="4" width="11.42578125" style="2" customWidth="1"/>
    <col min="5" max="5" width="11" style="4" customWidth="1"/>
    <col min="6" max="6" width="11.5703125" style="4" customWidth="1"/>
    <col min="7" max="7" width="12.42578125" style="2" customWidth="1"/>
    <col min="8" max="8" width="12" style="2" customWidth="1"/>
    <col min="9" max="16384" width="9.140625" style="2"/>
  </cols>
  <sheetData>
    <row r="1" spans="1:27" ht="15.75" customHeight="1" x14ac:dyDescent="0.2">
      <c r="A1" s="255" t="s">
        <v>166</v>
      </c>
      <c r="B1" s="255"/>
      <c r="C1" s="255"/>
      <c r="D1" s="255"/>
      <c r="E1" s="255"/>
      <c r="F1" s="255"/>
    </row>
    <row r="2" spans="1:27" ht="15.75" customHeight="1" x14ac:dyDescent="0.2">
      <c r="A2" s="233" t="s">
        <v>132</v>
      </c>
      <c r="B2" s="233"/>
      <c r="C2" s="233"/>
      <c r="D2" s="233"/>
      <c r="E2" s="233"/>
      <c r="F2" s="233"/>
    </row>
    <row r="3" spans="1:27" ht="15.75" customHeight="1" x14ac:dyDescent="0.2">
      <c r="A3" s="7"/>
      <c r="B3" s="7"/>
      <c r="C3" s="7"/>
      <c r="D3" s="7"/>
      <c r="E3" s="8"/>
    </row>
    <row r="4" spans="1:27" ht="15.75" customHeight="1" x14ac:dyDescent="0.2">
      <c r="A4" s="7"/>
      <c r="B4" s="7"/>
      <c r="C4" s="233" t="s">
        <v>1</v>
      </c>
      <c r="D4" s="233"/>
      <c r="E4" s="233"/>
      <c r="F4" s="9"/>
    </row>
    <row r="5" spans="1:27" ht="9" customHeight="1" thickBot="1" x14ac:dyDescent="0.25">
      <c r="E5" s="10"/>
    </row>
    <row r="6" spans="1:27" ht="21" customHeight="1" x14ac:dyDescent="0.2">
      <c r="A6" s="230" t="s">
        <v>2</v>
      </c>
      <c r="B6" s="245"/>
      <c r="C6" s="256"/>
      <c r="D6" s="259" t="s">
        <v>51</v>
      </c>
      <c r="E6" s="249"/>
      <c r="F6" s="250"/>
      <c r="G6" s="230" t="s">
        <v>163</v>
      </c>
    </row>
    <row r="7" spans="1:27" ht="39.75" customHeight="1" x14ac:dyDescent="0.2">
      <c r="A7" s="231"/>
      <c r="B7" s="246"/>
      <c r="C7" s="257"/>
      <c r="D7" s="11" t="s">
        <v>3</v>
      </c>
      <c r="E7" s="12" t="s">
        <v>3</v>
      </c>
      <c r="F7" s="13" t="s">
        <v>4</v>
      </c>
      <c r="G7" s="231"/>
    </row>
    <row r="8" spans="1:27" ht="30" customHeight="1" thickBot="1" x14ac:dyDescent="0.25">
      <c r="A8" s="232"/>
      <c r="B8" s="247"/>
      <c r="C8" s="258"/>
      <c r="D8" s="14" t="s">
        <v>5</v>
      </c>
      <c r="E8" s="15" t="s">
        <v>6</v>
      </c>
      <c r="F8" s="16"/>
      <c r="G8" s="232"/>
      <c r="H8" s="185" t="s">
        <v>140</v>
      </c>
      <c r="I8" s="185" t="s">
        <v>141</v>
      </c>
      <c r="J8" s="185" t="s">
        <v>142</v>
      </c>
      <c r="K8" s="185" t="s">
        <v>143</v>
      </c>
      <c r="L8" s="185" t="s">
        <v>144</v>
      </c>
      <c r="M8" s="185" t="s">
        <v>145</v>
      </c>
      <c r="N8" s="185" t="s">
        <v>146</v>
      </c>
      <c r="O8" s="185" t="s">
        <v>147</v>
      </c>
      <c r="P8" s="185" t="s">
        <v>148</v>
      </c>
      <c r="Q8" s="185" t="s">
        <v>149</v>
      </c>
      <c r="R8" s="185" t="s">
        <v>150</v>
      </c>
      <c r="S8" s="185" t="s">
        <v>151</v>
      </c>
      <c r="T8" s="185" t="s">
        <v>152</v>
      </c>
      <c r="U8" s="185" t="s">
        <v>153</v>
      </c>
      <c r="V8" s="185" t="s">
        <v>154</v>
      </c>
      <c r="W8" s="185" t="s">
        <v>155</v>
      </c>
      <c r="X8" s="185" t="s">
        <v>156</v>
      </c>
    </row>
    <row r="9" spans="1:27" ht="15.75" customHeight="1" thickBot="1" x14ac:dyDescent="0.25">
      <c r="A9" s="241" t="s">
        <v>7</v>
      </c>
      <c r="B9" s="242"/>
      <c r="C9" s="242"/>
      <c r="D9" s="152">
        <f>D10+D16+D17</f>
        <v>0</v>
      </c>
      <c r="E9" s="152">
        <f>E10+E16+E17</f>
        <v>46550094</v>
      </c>
      <c r="F9" s="43">
        <f t="shared" ref="F9:F46" si="0">SUM(D9:E9)</f>
        <v>46550094</v>
      </c>
      <c r="G9" s="152">
        <f>G10+G16+G17</f>
        <v>46608870</v>
      </c>
    </row>
    <row r="10" spans="1:27" ht="15.75" customHeight="1" thickBot="1" x14ac:dyDescent="0.25">
      <c r="A10" s="239" t="s">
        <v>8</v>
      </c>
      <c r="B10" s="215" t="s">
        <v>7</v>
      </c>
      <c r="C10" s="215"/>
      <c r="D10" s="154">
        <f>SUM(D11:D15)</f>
        <v>0</v>
      </c>
      <c r="E10" s="154">
        <f>SUM(E11:E15)</f>
        <v>40764713</v>
      </c>
      <c r="F10" s="43">
        <f t="shared" si="0"/>
        <v>40764713</v>
      </c>
      <c r="G10" s="154">
        <f>SUM(G11:G15)</f>
        <v>40823459</v>
      </c>
      <c r="Y10" s="185"/>
      <c r="Z10" s="185"/>
      <c r="AA10" s="185"/>
    </row>
    <row r="11" spans="1:27" ht="15.75" customHeight="1" thickBot="1" x14ac:dyDescent="0.25">
      <c r="A11" s="239"/>
      <c r="B11" s="18" t="s">
        <v>8</v>
      </c>
      <c r="C11" s="19" t="s">
        <v>9</v>
      </c>
      <c r="D11" s="148"/>
      <c r="E11" s="143">
        <f>SUM(H11:X11)</f>
        <v>11364850</v>
      </c>
      <c r="F11" s="43">
        <f t="shared" si="0"/>
        <v>11364850</v>
      </c>
      <c r="G11" s="2">
        <f>11364850+118614</f>
        <v>11483464</v>
      </c>
      <c r="H11" s="2">
        <v>605000</v>
      </c>
      <c r="K11" s="2">
        <v>6210000</v>
      </c>
      <c r="N11" s="2">
        <v>3412600</v>
      </c>
      <c r="U11" s="2">
        <v>90360</v>
      </c>
      <c r="X11" s="2">
        <v>1046890</v>
      </c>
    </row>
    <row r="12" spans="1:27" ht="15.75" customHeight="1" thickBot="1" x14ac:dyDescent="0.25">
      <c r="A12" s="239"/>
      <c r="B12" s="18" t="s">
        <v>10</v>
      </c>
      <c r="C12" s="19" t="s">
        <v>11</v>
      </c>
      <c r="D12" s="148"/>
      <c r="E12" s="143">
        <f t="shared" ref="E12:E21" si="1">SUM(H12:X12)</f>
        <v>2249263</v>
      </c>
      <c r="F12" s="43">
        <f t="shared" si="0"/>
        <v>2249263</v>
      </c>
      <c r="G12" s="2">
        <v>2249263</v>
      </c>
      <c r="H12" s="2">
        <v>117975</v>
      </c>
      <c r="K12" s="2">
        <v>1297523</v>
      </c>
      <c r="N12" s="2">
        <v>674815</v>
      </c>
      <c r="U12" s="2">
        <v>17620</v>
      </c>
      <c r="X12" s="2">
        <v>141330</v>
      </c>
    </row>
    <row r="13" spans="1:27" ht="15.75" customHeight="1" thickBot="1" x14ac:dyDescent="0.25">
      <c r="A13" s="239"/>
      <c r="B13" s="18" t="s">
        <v>12</v>
      </c>
      <c r="C13" s="19" t="s">
        <v>13</v>
      </c>
      <c r="D13" s="148"/>
      <c r="E13" s="143">
        <f t="shared" si="1"/>
        <v>22840600</v>
      </c>
      <c r="F13" s="43">
        <f t="shared" si="0"/>
        <v>22840600</v>
      </c>
      <c r="G13" s="2">
        <f>22840600-59868</f>
        <v>22780732</v>
      </c>
      <c r="H13" s="2">
        <v>9605000</v>
      </c>
      <c r="I13" s="2">
        <v>317500</v>
      </c>
      <c r="J13" s="2">
        <v>3037260</v>
      </c>
      <c r="K13" s="2">
        <v>1727000</v>
      </c>
      <c r="L13" s="2">
        <v>3968000</v>
      </c>
      <c r="M13" s="2">
        <v>533400</v>
      </c>
      <c r="N13" s="2">
        <v>2587600</v>
      </c>
      <c r="T13" s="2">
        <v>825000</v>
      </c>
      <c r="U13" s="2">
        <v>239840</v>
      </c>
    </row>
    <row r="14" spans="1:27" ht="15.75" customHeight="1" thickBot="1" x14ac:dyDescent="0.25">
      <c r="A14" s="239"/>
      <c r="B14" s="18" t="s">
        <v>14</v>
      </c>
      <c r="C14" s="19" t="s">
        <v>15</v>
      </c>
      <c r="D14" s="148"/>
      <c r="E14" s="143">
        <f t="shared" si="1"/>
        <v>0</v>
      </c>
      <c r="F14" s="43">
        <f t="shared" si="0"/>
        <v>0</v>
      </c>
      <c r="G14" s="2">
        <v>0</v>
      </c>
    </row>
    <row r="15" spans="1:27" ht="15.75" customHeight="1" thickBot="1" x14ac:dyDescent="0.25">
      <c r="A15" s="239"/>
      <c r="B15" s="18" t="s">
        <v>16</v>
      </c>
      <c r="C15" s="19" t="s">
        <v>17</v>
      </c>
      <c r="D15" s="148"/>
      <c r="E15" s="143">
        <f t="shared" si="1"/>
        <v>4310000</v>
      </c>
      <c r="F15" s="43">
        <f t="shared" si="0"/>
        <v>4310000</v>
      </c>
      <c r="G15" s="2">
        <v>4310000</v>
      </c>
      <c r="O15" s="2">
        <v>2220000</v>
      </c>
      <c r="Q15" s="2">
        <v>2040000</v>
      </c>
      <c r="R15" s="2">
        <v>50000</v>
      </c>
    </row>
    <row r="16" spans="1:27" s="20" customFormat="1" ht="15.75" customHeight="1" thickBot="1" x14ac:dyDescent="0.25">
      <c r="A16" s="17" t="s">
        <v>10</v>
      </c>
      <c r="B16" s="217" t="s">
        <v>18</v>
      </c>
      <c r="C16" s="217"/>
      <c r="D16" s="147"/>
      <c r="E16" s="143">
        <f t="shared" si="1"/>
        <v>5369381</v>
      </c>
      <c r="F16" s="43">
        <f t="shared" si="0"/>
        <v>5369381</v>
      </c>
      <c r="G16" s="20">
        <f>5369381+30</f>
        <v>5369411</v>
      </c>
      <c r="H16" s="20">
        <v>4519381</v>
      </c>
      <c r="M16" s="20">
        <v>600000</v>
      </c>
      <c r="P16" s="20">
        <v>250000</v>
      </c>
    </row>
    <row r="17" spans="1:23" s="20" customFormat="1" ht="15.75" customHeight="1" thickBot="1" x14ac:dyDescent="0.25">
      <c r="A17" s="21" t="s">
        <v>12</v>
      </c>
      <c r="B17" s="252" t="s">
        <v>19</v>
      </c>
      <c r="C17" s="252"/>
      <c r="D17" s="155"/>
      <c r="E17" s="143">
        <f t="shared" si="1"/>
        <v>416000</v>
      </c>
      <c r="F17" s="43">
        <f t="shared" si="0"/>
        <v>416000</v>
      </c>
      <c r="G17" s="20">
        <v>416000</v>
      </c>
      <c r="H17" s="20">
        <v>190000</v>
      </c>
      <c r="M17" s="20">
        <v>46000</v>
      </c>
      <c r="S17" s="20">
        <v>180000</v>
      </c>
    </row>
    <row r="18" spans="1:23" s="20" customFormat="1" ht="15.75" customHeight="1" thickBot="1" x14ac:dyDescent="0.25">
      <c r="A18" s="222" t="s">
        <v>20</v>
      </c>
      <c r="B18" s="223"/>
      <c r="C18" s="224"/>
      <c r="D18" s="22">
        <f>SUM(D19:D21)</f>
        <v>0</v>
      </c>
      <c r="E18" s="22">
        <f>SUM(E19:E21)</f>
        <v>122036517</v>
      </c>
      <c r="F18" s="43">
        <f t="shared" si="0"/>
        <v>122036517</v>
      </c>
      <c r="G18" s="20">
        <v>122036517</v>
      </c>
    </row>
    <row r="19" spans="1:23" ht="20.25" customHeight="1" thickBot="1" x14ac:dyDescent="0.25">
      <c r="A19" s="23" t="s">
        <v>8</v>
      </c>
      <c r="B19" s="240" t="s">
        <v>133</v>
      </c>
      <c r="C19" s="240"/>
      <c r="D19" s="148"/>
      <c r="E19" s="143">
        <f t="shared" si="1"/>
        <v>122036517</v>
      </c>
      <c r="F19" s="43">
        <f t="shared" si="0"/>
        <v>122036517</v>
      </c>
      <c r="G19" s="2">
        <v>122036517</v>
      </c>
      <c r="H19" s="2">
        <v>8280991</v>
      </c>
      <c r="I19" s="2">
        <v>4253012</v>
      </c>
      <c r="J19" s="2">
        <v>92206514</v>
      </c>
      <c r="K19" s="2">
        <v>2150000</v>
      </c>
      <c r="V19" s="2">
        <v>3716000</v>
      </c>
      <c r="W19" s="2">
        <v>11430000</v>
      </c>
    </row>
    <row r="20" spans="1:23" ht="15.75" customHeight="1" thickBot="1" x14ac:dyDescent="0.25">
      <c r="A20" s="23" t="s">
        <v>10</v>
      </c>
      <c r="B20" s="253" t="s">
        <v>22</v>
      </c>
      <c r="C20" s="254"/>
      <c r="D20" s="157"/>
      <c r="E20" s="143">
        <f t="shared" si="1"/>
        <v>0</v>
      </c>
      <c r="F20" s="43">
        <f t="shared" si="0"/>
        <v>0</v>
      </c>
      <c r="G20" s="2">
        <v>0</v>
      </c>
    </row>
    <row r="21" spans="1:23" ht="15.75" customHeight="1" thickBot="1" x14ac:dyDescent="0.25">
      <c r="A21" s="24" t="s">
        <v>12</v>
      </c>
      <c r="B21" s="237" t="s">
        <v>23</v>
      </c>
      <c r="C21" s="237"/>
      <c r="D21" s="158"/>
      <c r="E21" s="143">
        <f t="shared" si="1"/>
        <v>0</v>
      </c>
      <c r="F21" s="43">
        <f t="shared" si="0"/>
        <v>0</v>
      </c>
      <c r="G21" s="2">
        <v>0</v>
      </c>
    </row>
    <row r="22" spans="1:23" ht="18" customHeight="1" thickBot="1" x14ac:dyDescent="0.25">
      <c r="A22" s="241" t="s">
        <v>24</v>
      </c>
      <c r="B22" s="242"/>
      <c r="C22" s="242"/>
      <c r="D22" s="189">
        <f>D23+D26</f>
        <v>0</v>
      </c>
      <c r="E22" s="189">
        <f>E23+E26</f>
        <v>0</v>
      </c>
      <c r="F22" s="43">
        <f t="shared" si="0"/>
        <v>0</v>
      </c>
      <c r="G22" s="2">
        <v>0</v>
      </c>
    </row>
    <row r="23" spans="1:23" s="20" customFormat="1" ht="18" customHeight="1" thickBot="1" x14ac:dyDescent="0.25">
      <c r="A23" s="239" t="s">
        <v>8</v>
      </c>
      <c r="B23" s="215" t="s">
        <v>25</v>
      </c>
      <c r="C23" s="216"/>
      <c r="D23" s="147">
        <f>D24+D25</f>
        <v>0</v>
      </c>
      <c r="E23" s="147">
        <f>E24+E25</f>
        <v>0</v>
      </c>
      <c r="F23" s="43">
        <f t="shared" si="0"/>
        <v>0</v>
      </c>
      <c r="G23" s="20">
        <v>0</v>
      </c>
    </row>
    <row r="24" spans="1:23" ht="18" customHeight="1" thickBot="1" x14ac:dyDescent="0.25">
      <c r="A24" s="239"/>
      <c r="B24" s="18" t="s">
        <v>8</v>
      </c>
      <c r="C24" s="25" t="s">
        <v>26</v>
      </c>
      <c r="D24" s="148"/>
      <c r="E24" s="143">
        <f t="shared" ref="E24:E25" si="2">SUM(H24:X24)</f>
        <v>0</v>
      </c>
      <c r="F24" s="43">
        <f t="shared" si="0"/>
        <v>0</v>
      </c>
      <c r="G24" s="2">
        <v>0</v>
      </c>
    </row>
    <row r="25" spans="1:23" ht="18" customHeight="1" thickBot="1" x14ac:dyDescent="0.25">
      <c r="A25" s="239"/>
      <c r="B25" s="18" t="s">
        <v>10</v>
      </c>
      <c r="C25" s="25" t="s">
        <v>27</v>
      </c>
      <c r="D25" s="148"/>
      <c r="E25" s="143">
        <f t="shared" si="2"/>
        <v>0</v>
      </c>
      <c r="F25" s="43">
        <f t="shared" si="0"/>
        <v>0</v>
      </c>
      <c r="G25" s="2">
        <v>0</v>
      </c>
    </row>
    <row r="26" spans="1:23" s="20" customFormat="1" ht="18" customHeight="1" thickBot="1" x14ac:dyDescent="0.25">
      <c r="A26" s="239" t="s">
        <v>10</v>
      </c>
      <c r="B26" s="215" t="s">
        <v>28</v>
      </c>
      <c r="C26" s="216"/>
      <c r="D26" s="144">
        <f>D27+D28</f>
        <v>0</v>
      </c>
      <c r="E26" s="144">
        <f>E27+E28</f>
        <v>0</v>
      </c>
      <c r="F26" s="43">
        <f t="shared" si="0"/>
        <v>0</v>
      </c>
      <c r="G26" s="20">
        <v>0</v>
      </c>
    </row>
    <row r="27" spans="1:23" ht="15.75" customHeight="1" thickBot="1" x14ac:dyDescent="0.25">
      <c r="A27" s="239"/>
      <c r="B27" s="18" t="s">
        <v>8</v>
      </c>
      <c r="C27" s="25" t="s">
        <v>26</v>
      </c>
      <c r="D27" s="161"/>
      <c r="E27" s="143">
        <f t="shared" ref="E27:E28" si="3">SUM(H27:X27)</f>
        <v>0</v>
      </c>
      <c r="F27" s="43">
        <f t="shared" si="0"/>
        <v>0</v>
      </c>
      <c r="G27" s="2">
        <v>0</v>
      </c>
    </row>
    <row r="28" spans="1:23" ht="15.75" customHeight="1" thickBot="1" x14ac:dyDescent="0.25">
      <c r="A28" s="251"/>
      <c r="B28" s="26" t="s">
        <v>10</v>
      </c>
      <c r="C28" s="27" t="s">
        <v>27</v>
      </c>
      <c r="D28" s="162"/>
      <c r="E28" s="143">
        <f t="shared" si="3"/>
        <v>0</v>
      </c>
      <c r="F28" s="43">
        <f t="shared" si="0"/>
        <v>0</v>
      </c>
      <c r="G28" s="2">
        <v>0</v>
      </c>
    </row>
    <row r="29" spans="1:23" s="20" customFormat="1" ht="18" customHeight="1" thickBot="1" x14ac:dyDescent="0.25">
      <c r="A29" s="222" t="s">
        <v>29</v>
      </c>
      <c r="B29" s="223"/>
      <c r="C29" s="224"/>
      <c r="D29" s="163">
        <f>D30+D31</f>
        <v>0</v>
      </c>
      <c r="E29" s="163">
        <f>E30+E31</f>
        <v>2766147</v>
      </c>
      <c r="F29" s="43">
        <f t="shared" si="0"/>
        <v>2766147</v>
      </c>
      <c r="G29" s="163">
        <f>G30+G31</f>
        <v>2707371</v>
      </c>
    </row>
    <row r="30" spans="1:23" s="20" customFormat="1" ht="18" customHeight="1" thickBot="1" x14ac:dyDescent="0.25">
      <c r="A30" s="28" t="s">
        <v>8</v>
      </c>
      <c r="B30" s="225" t="s">
        <v>30</v>
      </c>
      <c r="C30" s="226"/>
      <c r="D30" s="146"/>
      <c r="E30" s="143">
        <f t="shared" ref="E30" si="4">SUM(H30:X30)</f>
        <v>0</v>
      </c>
      <c r="F30" s="43">
        <f t="shared" si="0"/>
        <v>0</v>
      </c>
      <c r="G30" s="20">
        <v>0</v>
      </c>
    </row>
    <row r="31" spans="1:23" s="20" customFormat="1" ht="18" customHeight="1" thickBot="1" x14ac:dyDescent="0.25">
      <c r="A31" s="227" t="s">
        <v>10</v>
      </c>
      <c r="B31" s="225" t="s">
        <v>31</v>
      </c>
      <c r="C31" s="226"/>
      <c r="D31" s="146">
        <f>SUM(D32:D33)</f>
        <v>0</v>
      </c>
      <c r="E31" s="146">
        <f>SUM(E32:E33)</f>
        <v>2766147</v>
      </c>
      <c r="F31" s="43">
        <f t="shared" si="0"/>
        <v>2766147</v>
      </c>
      <c r="G31" s="146">
        <f>SUM(G32:G33)</f>
        <v>2707371</v>
      </c>
    </row>
    <row r="32" spans="1:23" ht="18" customHeight="1" thickBot="1" x14ac:dyDescent="0.25">
      <c r="A32" s="228"/>
      <c r="B32" s="29" t="s">
        <v>8</v>
      </c>
      <c r="C32" s="30" t="s">
        <v>32</v>
      </c>
      <c r="D32" s="164"/>
      <c r="E32" s="143">
        <f t="shared" ref="E32:E33" si="5">SUM(H32:X32)</f>
        <v>2766147</v>
      </c>
      <c r="F32" s="43">
        <f t="shared" si="0"/>
        <v>2766147</v>
      </c>
      <c r="G32" s="2">
        <f>2766147-58776</f>
        <v>2707371</v>
      </c>
      <c r="H32" s="2">
        <v>2766147</v>
      </c>
    </row>
    <row r="33" spans="1:26" s="20" customFormat="1" ht="18" customHeight="1" thickBot="1" x14ac:dyDescent="0.25">
      <c r="A33" s="229"/>
      <c r="B33" s="31" t="s">
        <v>10</v>
      </c>
      <c r="C33" s="32" t="s">
        <v>33</v>
      </c>
      <c r="D33" s="166"/>
      <c r="E33" s="143">
        <f t="shared" si="5"/>
        <v>0</v>
      </c>
      <c r="F33" s="43">
        <f t="shared" si="0"/>
        <v>0</v>
      </c>
      <c r="G33" s="20">
        <v>0</v>
      </c>
    </row>
    <row r="34" spans="1:26" s="20" customFormat="1" ht="18" customHeight="1" thickBot="1" x14ac:dyDescent="0.25">
      <c r="A34" s="33"/>
      <c r="B34" s="238" t="s">
        <v>34</v>
      </c>
      <c r="C34" s="238"/>
      <c r="D34" s="168">
        <f>SUM(D9,D18,D29)</f>
        <v>0</v>
      </c>
      <c r="E34" s="168">
        <f>SUM(E9,E18,E29)</f>
        <v>171352758</v>
      </c>
      <c r="F34" s="43">
        <f t="shared" si="0"/>
        <v>171352758</v>
      </c>
      <c r="G34" s="168">
        <f>SUM(G9,G18,G29)</f>
        <v>171352758</v>
      </c>
    </row>
    <row r="35" spans="1:26" s="20" customFormat="1" ht="18" customHeight="1" thickBot="1" x14ac:dyDescent="0.25">
      <c r="A35" s="28">
        <v>1</v>
      </c>
      <c r="B35" s="220" t="s">
        <v>35</v>
      </c>
      <c r="C35" s="220"/>
      <c r="D35" s="169">
        <f>SUM(D36:D37)</f>
        <v>0</v>
      </c>
      <c r="E35" s="169">
        <f>SUM(E36:E37)</f>
        <v>0</v>
      </c>
      <c r="F35" s="43">
        <f>SUM(D35:E35)</f>
        <v>0</v>
      </c>
      <c r="G35" s="20">
        <v>0</v>
      </c>
    </row>
    <row r="36" spans="1:26" s="20" customFormat="1" ht="18" customHeight="1" thickBot="1" x14ac:dyDescent="0.25">
      <c r="A36" s="235"/>
      <c r="B36" s="18" t="s">
        <v>8</v>
      </c>
      <c r="C36" s="34" t="s">
        <v>36</v>
      </c>
      <c r="D36" s="149"/>
      <c r="E36" s="143">
        <f t="shared" ref="E36:E37" si="6">SUM(H36:X36)</f>
        <v>0</v>
      </c>
      <c r="F36" s="43">
        <f t="shared" si="0"/>
        <v>0</v>
      </c>
      <c r="G36" s="20">
        <v>0</v>
      </c>
    </row>
    <row r="37" spans="1:26" s="20" customFormat="1" ht="18" customHeight="1" thickBot="1" x14ac:dyDescent="0.25">
      <c r="A37" s="236"/>
      <c r="B37" s="18" t="s">
        <v>10</v>
      </c>
      <c r="C37" s="34" t="s">
        <v>37</v>
      </c>
      <c r="D37" s="149"/>
      <c r="E37" s="143">
        <f t="shared" si="6"/>
        <v>0</v>
      </c>
      <c r="F37" s="43">
        <f t="shared" si="0"/>
        <v>0</v>
      </c>
      <c r="G37" s="20">
        <v>0</v>
      </c>
    </row>
    <row r="38" spans="1:26" s="20" customFormat="1" ht="18" customHeight="1" thickBot="1" x14ac:dyDescent="0.25">
      <c r="A38" s="35" t="s">
        <v>10</v>
      </c>
      <c r="B38" s="217" t="s">
        <v>38</v>
      </c>
      <c r="C38" s="217"/>
      <c r="D38" s="147">
        <f>SUM(D39:D41)</f>
        <v>0</v>
      </c>
      <c r="E38" s="147">
        <f>SUM(E39:E41)</f>
        <v>0</v>
      </c>
      <c r="F38" s="43">
        <f t="shared" si="0"/>
        <v>0</v>
      </c>
      <c r="G38" s="20">
        <v>0</v>
      </c>
    </row>
    <row r="39" spans="1:26" s="20" customFormat="1" ht="18" customHeight="1" thickBot="1" x14ac:dyDescent="0.25">
      <c r="A39" s="235"/>
      <c r="B39" s="18" t="s">
        <v>8</v>
      </c>
      <c r="C39" s="19" t="s">
        <v>39</v>
      </c>
      <c r="D39" s="148"/>
      <c r="E39" s="143">
        <f t="shared" ref="E39:E41" si="7">SUM(H39:X39)</f>
        <v>0</v>
      </c>
      <c r="F39" s="43">
        <f t="shared" si="0"/>
        <v>0</v>
      </c>
      <c r="G39" s="20">
        <v>0</v>
      </c>
    </row>
    <row r="40" spans="1:26" s="20" customFormat="1" ht="18" customHeight="1" thickBot="1" x14ac:dyDescent="0.25">
      <c r="A40" s="236"/>
      <c r="B40" s="18" t="s">
        <v>10</v>
      </c>
      <c r="C40" s="19" t="s">
        <v>40</v>
      </c>
      <c r="D40" s="148"/>
      <c r="E40" s="143">
        <f t="shared" si="7"/>
        <v>0</v>
      </c>
      <c r="F40" s="43">
        <f t="shared" si="0"/>
        <v>0</v>
      </c>
      <c r="G40" s="20">
        <v>0</v>
      </c>
    </row>
    <row r="41" spans="1:26" s="20" customFormat="1" ht="18" customHeight="1" thickBot="1" x14ac:dyDescent="0.25">
      <c r="A41" s="36"/>
      <c r="B41" s="37" t="s">
        <v>12</v>
      </c>
      <c r="C41" s="38" t="s">
        <v>41</v>
      </c>
      <c r="D41" s="170"/>
      <c r="E41" s="143">
        <f t="shared" si="7"/>
        <v>0</v>
      </c>
      <c r="F41" s="43">
        <f t="shared" si="0"/>
        <v>0</v>
      </c>
      <c r="G41" s="20">
        <v>0</v>
      </c>
    </row>
    <row r="42" spans="1:26" s="20" customFormat="1" ht="18" customHeight="1" thickBot="1" x14ac:dyDescent="0.25">
      <c r="A42" s="33"/>
      <c r="B42" s="218" t="s">
        <v>42</v>
      </c>
      <c r="C42" s="219"/>
      <c r="D42" s="171">
        <f>D35+D38</f>
        <v>0</v>
      </c>
      <c r="E42" s="172">
        <f>E38+E35</f>
        <v>0</v>
      </c>
      <c r="F42" s="43">
        <f t="shared" si="0"/>
        <v>0</v>
      </c>
      <c r="G42" s="20">
        <v>0</v>
      </c>
    </row>
    <row r="43" spans="1:26" s="20" customFormat="1" ht="21" customHeight="1" thickBot="1" x14ac:dyDescent="0.25">
      <c r="A43" s="39"/>
      <c r="B43" s="213" t="s">
        <v>43</v>
      </c>
      <c r="C43" s="213"/>
      <c r="D43" s="151">
        <f>D42+D34</f>
        <v>0</v>
      </c>
      <c r="E43" s="151">
        <f>E42+E34</f>
        <v>171352758</v>
      </c>
      <c r="F43" s="43">
        <f t="shared" si="0"/>
        <v>171352758</v>
      </c>
      <c r="G43" s="20">
        <v>171352758</v>
      </c>
      <c r="H43" s="20">
        <f>SUM(H11:H42)</f>
        <v>26084494</v>
      </c>
      <c r="I43" s="20">
        <f t="shared" ref="I43:Z43" si="8">SUM(I11:I42)</f>
        <v>4570512</v>
      </c>
      <c r="J43" s="20">
        <f t="shared" si="8"/>
        <v>95243774</v>
      </c>
      <c r="K43" s="20">
        <f t="shared" si="8"/>
        <v>11384523</v>
      </c>
      <c r="L43" s="20">
        <f t="shared" si="8"/>
        <v>3968000</v>
      </c>
      <c r="M43" s="20">
        <f t="shared" si="8"/>
        <v>1179400</v>
      </c>
      <c r="N43" s="20">
        <f t="shared" si="8"/>
        <v>6675015</v>
      </c>
      <c r="O43" s="20">
        <f t="shared" si="8"/>
        <v>2220000</v>
      </c>
      <c r="P43" s="20">
        <f t="shared" si="8"/>
        <v>250000</v>
      </c>
      <c r="Q43" s="20">
        <f t="shared" si="8"/>
        <v>2040000</v>
      </c>
      <c r="R43" s="20">
        <f t="shared" si="8"/>
        <v>50000</v>
      </c>
      <c r="S43" s="20">
        <f t="shared" si="8"/>
        <v>180000</v>
      </c>
      <c r="T43" s="20">
        <f t="shared" si="8"/>
        <v>825000</v>
      </c>
      <c r="U43" s="20">
        <f t="shared" si="8"/>
        <v>347820</v>
      </c>
      <c r="V43" s="20">
        <f t="shared" si="8"/>
        <v>3716000</v>
      </c>
      <c r="W43" s="20">
        <f t="shared" si="8"/>
        <v>11430000</v>
      </c>
      <c r="X43" s="20">
        <f t="shared" si="8"/>
        <v>1188220</v>
      </c>
      <c r="Y43" s="20">
        <f t="shared" si="8"/>
        <v>0</v>
      </c>
      <c r="Z43" s="20">
        <f t="shared" si="8"/>
        <v>0</v>
      </c>
    </row>
    <row r="44" spans="1:26" ht="15.75" customHeight="1" thickBot="1" x14ac:dyDescent="0.25">
      <c r="D44" s="173"/>
      <c r="E44" s="174"/>
      <c r="F44" s="43"/>
    </row>
    <row r="45" spans="1:26" ht="15.75" customHeight="1" thickBot="1" x14ac:dyDescent="0.25">
      <c r="A45" s="40" t="s">
        <v>8</v>
      </c>
      <c r="B45" s="221" t="s">
        <v>44</v>
      </c>
      <c r="C45" s="221"/>
      <c r="D45" s="159">
        <f>D9+D32+D36+D39</f>
        <v>0</v>
      </c>
      <c r="E45" s="159">
        <f>E9+E32+E36+E39</f>
        <v>49316241</v>
      </c>
      <c r="F45" s="43">
        <f t="shared" si="0"/>
        <v>49316241</v>
      </c>
      <c r="G45" s="2">
        <v>49316241</v>
      </c>
    </row>
    <row r="46" spans="1:26" ht="15.75" customHeight="1" thickBot="1" x14ac:dyDescent="0.25">
      <c r="A46" s="41" t="s">
        <v>10</v>
      </c>
      <c r="B46" s="237" t="s">
        <v>45</v>
      </c>
      <c r="C46" s="237"/>
      <c r="D46" s="158">
        <f>D18+D26+D33+D37+D40+D41</f>
        <v>0</v>
      </c>
      <c r="E46" s="158">
        <f>E18+E26+E33+E37+E40+E41</f>
        <v>122036517</v>
      </c>
      <c r="F46" s="43">
        <f t="shared" si="0"/>
        <v>122036517</v>
      </c>
      <c r="G46" s="2">
        <v>122036517</v>
      </c>
    </row>
    <row r="47" spans="1:26" ht="21" customHeight="1" thickBot="1" x14ac:dyDescent="0.25">
      <c r="A47" s="42"/>
      <c r="B47" s="213" t="s">
        <v>43</v>
      </c>
      <c r="C47" s="213"/>
      <c r="D47" s="175">
        <f>D45+D46</f>
        <v>0</v>
      </c>
      <c r="E47" s="175">
        <f>E45+E46</f>
        <v>171352758</v>
      </c>
      <c r="F47" s="43">
        <f>SUM(D47:E47)</f>
        <v>171352758</v>
      </c>
      <c r="G47" s="2">
        <v>171352758</v>
      </c>
    </row>
  </sheetData>
  <mergeCells count="34">
    <mergeCell ref="A9:C9"/>
    <mergeCell ref="B16:C16"/>
    <mergeCell ref="B46:C46"/>
    <mergeCell ref="A39:A40"/>
    <mergeCell ref="G6:G8"/>
    <mergeCell ref="B20:C20"/>
    <mergeCell ref="A1:F1"/>
    <mergeCell ref="B34:C34"/>
    <mergeCell ref="A10:A15"/>
    <mergeCell ref="A2:F2"/>
    <mergeCell ref="B10:C10"/>
    <mergeCell ref="B19:C19"/>
    <mergeCell ref="A22:C22"/>
    <mergeCell ref="A23:A25"/>
    <mergeCell ref="B21:C21"/>
    <mergeCell ref="C4:E4"/>
    <mergeCell ref="A6:C8"/>
    <mergeCell ref="D6:F6"/>
    <mergeCell ref="A26:A28"/>
    <mergeCell ref="B17:C17"/>
    <mergeCell ref="A31:A33"/>
    <mergeCell ref="A18:C18"/>
    <mergeCell ref="B47:C47"/>
    <mergeCell ref="B23:C23"/>
    <mergeCell ref="B26:C26"/>
    <mergeCell ref="B43:C43"/>
    <mergeCell ref="B38:C38"/>
    <mergeCell ref="B42:C42"/>
    <mergeCell ref="B35:C35"/>
    <mergeCell ref="B45:C45"/>
    <mergeCell ref="A29:C29"/>
    <mergeCell ref="B30:C30"/>
    <mergeCell ref="B31:C31"/>
    <mergeCell ref="A36:A37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J47"/>
  <sheetViews>
    <sheetView view="pageBreakPreview" zoomScale="145" zoomScaleNormal="100" zoomScaleSheetLayoutView="145" workbookViewId="0">
      <selection sqref="A1:E1"/>
    </sheetView>
  </sheetViews>
  <sheetFormatPr defaultRowHeight="15.75" customHeight="1" x14ac:dyDescent="0.2"/>
  <cols>
    <col min="1" max="2" width="3.7109375" style="1" customWidth="1"/>
    <col min="3" max="3" width="42.7109375" style="2" customWidth="1"/>
    <col min="4" max="4" width="12.7109375" style="2" customWidth="1"/>
    <col min="5" max="5" width="12.7109375" style="4" customWidth="1"/>
    <col min="6" max="6" width="11.5703125" style="2" customWidth="1"/>
    <col min="7" max="7" width="12" style="2" customWidth="1"/>
    <col min="8" max="16384" width="9.140625" style="2"/>
  </cols>
  <sheetData>
    <row r="1" spans="1:10" ht="15.75" customHeight="1" x14ac:dyDescent="0.2">
      <c r="A1" s="255" t="s">
        <v>166</v>
      </c>
      <c r="B1" s="255"/>
      <c r="C1" s="255"/>
      <c r="D1" s="255"/>
      <c r="E1" s="255"/>
    </row>
    <row r="2" spans="1:10" ht="15.75" customHeight="1" x14ac:dyDescent="0.2">
      <c r="A2" s="233" t="s">
        <v>131</v>
      </c>
      <c r="B2" s="233"/>
      <c r="C2" s="233"/>
      <c r="D2" s="233"/>
      <c r="E2" s="233"/>
    </row>
    <row r="3" spans="1:10" ht="8.25" customHeight="1" x14ac:dyDescent="0.2">
      <c r="A3" s="7"/>
      <c r="B3" s="7"/>
      <c r="C3" s="7"/>
      <c r="D3" s="7"/>
      <c r="E3" s="8"/>
    </row>
    <row r="4" spans="1:10" ht="15.75" customHeight="1" x14ac:dyDescent="0.2">
      <c r="A4" s="255" t="s">
        <v>110</v>
      </c>
      <c r="B4" s="255"/>
      <c r="C4" s="255"/>
      <c r="D4" s="255"/>
      <c r="E4" s="255"/>
    </row>
    <row r="5" spans="1:10" ht="8.25" customHeight="1" thickBot="1" x14ac:dyDescent="0.25">
      <c r="E5" s="10"/>
    </row>
    <row r="6" spans="1:10" ht="21" customHeight="1" thickBot="1" x14ac:dyDescent="0.25">
      <c r="A6" s="230" t="s">
        <v>2</v>
      </c>
      <c r="B6" s="245"/>
      <c r="C6" s="245"/>
      <c r="D6" s="260" t="s">
        <v>51</v>
      </c>
      <c r="E6" s="261"/>
      <c r="F6" s="230" t="s">
        <v>163</v>
      </c>
    </row>
    <row r="7" spans="1:10" ht="39.75" customHeight="1" x14ac:dyDescent="0.2">
      <c r="A7" s="231"/>
      <c r="B7" s="246"/>
      <c r="C7" s="246"/>
      <c r="D7" s="186" t="s">
        <v>110</v>
      </c>
      <c r="E7" s="133" t="s">
        <v>113</v>
      </c>
      <c r="F7" s="231"/>
    </row>
    <row r="8" spans="1:10" ht="30" customHeight="1" thickBot="1" x14ac:dyDescent="0.25">
      <c r="A8" s="232"/>
      <c r="B8" s="247"/>
      <c r="C8" s="247"/>
      <c r="D8" s="187" t="s">
        <v>6</v>
      </c>
      <c r="E8" s="134"/>
      <c r="F8" s="232"/>
    </row>
    <row r="9" spans="1:10" ht="15.75" customHeight="1" thickBot="1" x14ac:dyDescent="0.25">
      <c r="A9" s="222" t="s">
        <v>7</v>
      </c>
      <c r="B9" s="223"/>
      <c r="C9" s="224"/>
      <c r="D9" s="192">
        <f>D10+D16+D17</f>
        <v>48303775</v>
      </c>
      <c r="E9" s="176">
        <f>D9</f>
        <v>48303775</v>
      </c>
      <c r="F9" s="192">
        <f>F10+F16+F17</f>
        <v>48303775</v>
      </c>
    </row>
    <row r="10" spans="1:10" ht="15.75" customHeight="1" thickBot="1" x14ac:dyDescent="0.25">
      <c r="A10" s="227" t="s">
        <v>8</v>
      </c>
      <c r="B10" s="225" t="s">
        <v>7</v>
      </c>
      <c r="C10" s="226"/>
      <c r="D10" s="193">
        <f>SUM(D11:D15)</f>
        <v>48303775</v>
      </c>
      <c r="E10" s="176">
        <f t="shared" ref="E10:E47" si="0">D10</f>
        <v>48303775</v>
      </c>
      <c r="F10" s="193">
        <f>SUM(F11:F15)</f>
        <v>48303775</v>
      </c>
      <c r="G10" s="2" t="s">
        <v>136</v>
      </c>
      <c r="H10" s="2" t="s">
        <v>137</v>
      </c>
      <c r="I10" s="2" t="s">
        <v>138</v>
      </c>
      <c r="J10" s="2" t="s">
        <v>139</v>
      </c>
    </row>
    <row r="11" spans="1:10" ht="15.75" customHeight="1" thickBot="1" x14ac:dyDescent="0.25">
      <c r="A11" s="228"/>
      <c r="B11" s="18" t="s">
        <v>8</v>
      </c>
      <c r="C11" s="19" t="s">
        <v>9</v>
      </c>
      <c r="D11" s="191">
        <f>SUM(G11:J11)</f>
        <v>25914987</v>
      </c>
      <c r="E11" s="194">
        <f>D11</f>
        <v>25914987</v>
      </c>
      <c r="F11" s="2">
        <f>25914987+197938</f>
        <v>26112925</v>
      </c>
      <c r="G11" s="143">
        <v>15094737</v>
      </c>
      <c r="H11" s="2">
        <v>10820250</v>
      </c>
    </row>
    <row r="12" spans="1:10" ht="15.75" customHeight="1" thickBot="1" x14ac:dyDescent="0.25">
      <c r="A12" s="228"/>
      <c r="B12" s="18" t="s">
        <v>10</v>
      </c>
      <c r="C12" s="19" t="s">
        <v>11</v>
      </c>
      <c r="D12" s="191">
        <f t="shared" ref="D12:D13" si="1">SUM(G12:J12)</f>
        <v>5309727</v>
      </c>
      <c r="E12" s="194">
        <f t="shared" ref="E12:E13" si="2">D12</f>
        <v>5309727</v>
      </c>
      <c r="F12" s="2">
        <v>5309727</v>
      </c>
      <c r="G12" s="143">
        <v>3018255</v>
      </c>
      <c r="H12" s="2">
        <v>2291472</v>
      </c>
    </row>
    <row r="13" spans="1:10" ht="15.75" customHeight="1" thickBot="1" x14ac:dyDescent="0.25">
      <c r="A13" s="228"/>
      <c r="B13" s="18" t="s">
        <v>12</v>
      </c>
      <c r="C13" s="19" t="s">
        <v>13</v>
      </c>
      <c r="D13" s="191">
        <f t="shared" si="1"/>
        <v>17079061</v>
      </c>
      <c r="E13" s="194">
        <f t="shared" si="2"/>
        <v>17079061</v>
      </c>
      <c r="F13" s="2">
        <f>17079061-197938</f>
        <v>16881123</v>
      </c>
      <c r="G13" s="2">
        <v>2252000</v>
      </c>
      <c r="H13" s="2">
        <v>10144304</v>
      </c>
      <c r="I13" s="2">
        <v>1918128</v>
      </c>
      <c r="J13" s="2">
        <v>2764629</v>
      </c>
    </row>
    <row r="14" spans="1:10" ht="15.75" customHeight="1" thickBot="1" x14ac:dyDescent="0.25">
      <c r="A14" s="228"/>
      <c r="B14" s="18" t="s">
        <v>14</v>
      </c>
      <c r="C14" s="19" t="s">
        <v>15</v>
      </c>
      <c r="D14" s="143"/>
      <c r="E14" s="176">
        <f t="shared" si="0"/>
        <v>0</v>
      </c>
      <c r="F14" s="2">
        <v>0</v>
      </c>
    </row>
    <row r="15" spans="1:10" ht="15.75" customHeight="1" thickBot="1" x14ac:dyDescent="0.25">
      <c r="A15" s="278"/>
      <c r="B15" s="18" t="s">
        <v>16</v>
      </c>
      <c r="C15" s="19" t="s">
        <v>17</v>
      </c>
      <c r="D15" s="143"/>
      <c r="E15" s="176">
        <f t="shared" si="0"/>
        <v>0</v>
      </c>
      <c r="F15" s="2">
        <v>0</v>
      </c>
      <c r="G15" s="4">
        <f>SUM(G11:G14)</f>
        <v>20364992</v>
      </c>
      <c r="H15" s="4">
        <f t="shared" ref="H15:J15" si="3">SUM(H11:H14)</f>
        <v>23256026</v>
      </c>
      <c r="I15" s="4">
        <f t="shared" si="3"/>
        <v>1918128</v>
      </c>
      <c r="J15" s="4">
        <f t="shared" si="3"/>
        <v>2764629</v>
      </c>
    </row>
    <row r="16" spans="1:10" s="20" customFormat="1" ht="15.75" customHeight="1" thickBot="1" x14ac:dyDescent="0.25">
      <c r="A16" s="17" t="s">
        <v>10</v>
      </c>
      <c r="B16" s="268" t="s">
        <v>18</v>
      </c>
      <c r="C16" s="269"/>
      <c r="D16" s="144"/>
      <c r="E16" s="176">
        <f t="shared" si="0"/>
        <v>0</v>
      </c>
      <c r="F16" s="20">
        <v>0</v>
      </c>
    </row>
    <row r="17" spans="1:6" s="20" customFormat="1" ht="15.75" customHeight="1" thickBot="1" x14ac:dyDescent="0.25">
      <c r="A17" s="21" t="s">
        <v>12</v>
      </c>
      <c r="B17" s="276" t="s">
        <v>19</v>
      </c>
      <c r="C17" s="277"/>
      <c r="D17" s="156"/>
      <c r="E17" s="176">
        <f t="shared" si="0"/>
        <v>0</v>
      </c>
      <c r="F17" s="20">
        <v>0</v>
      </c>
    </row>
    <row r="18" spans="1:6" s="20" customFormat="1" ht="15.75" customHeight="1" thickBot="1" x14ac:dyDescent="0.25">
      <c r="A18" s="222" t="s">
        <v>20</v>
      </c>
      <c r="B18" s="223"/>
      <c r="C18" s="224"/>
      <c r="D18" s="195">
        <f>SUM(D19:D21)</f>
        <v>0</v>
      </c>
      <c r="E18" s="176">
        <f t="shared" si="0"/>
        <v>0</v>
      </c>
      <c r="F18" s="20">
        <v>0</v>
      </c>
    </row>
    <row r="19" spans="1:6" ht="20.25" customHeight="1" thickBot="1" x14ac:dyDescent="0.25">
      <c r="A19" s="23" t="s">
        <v>8</v>
      </c>
      <c r="B19" s="253" t="s">
        <v>21</v>
      </c>
      <c r="C19" s="254"/>
      <c r="D19" s="143"/>
      <c r="E19" s="176">
        <f t="shared" si="0"/>
        <v>0</v>
      </c>
      <c r="F19" s="2">
        <v>0</v>
      </c>
    </row>
    <row r="20" spans="1:6" ht="15.75" customHeight="1" thickBot="1" x14ac:dyDescent="0.25">
      <c r="A20" s="23" t="s">
        <v>10</v>
      </c>
      <c r="B20" s="253" t="s">
        <v>22</v>
      </c>
      <c r="C20" s="254"/>
      <c r="D20" s="143"/>
      <c r="E20" s="176">
        <f t="shared" si="0"/>
        <v>0</v>
      </c>
      <c r="F20" s="2">
        <v>0</v>
      </c>
    </row>
    <row r="21" spans="1:6" ht="15.75" customHeight="1" thickBot="1" x14ac:dyDescent="0.25">
      <c r="A21" s="24" t="s">
        <v>12</v>
      </c>
      <c r="B21" s="263" t="s">
        <v>23</v>
      </c>
      <c r="C21" s="264"/>
      <c r="D21" s="150"/>
      <c r="E21" s="176">
        <f t="shared" si="0"/>
        <v>0</v>
      </c>
      <c r="F21" s="2">
        <v>0</v>
      </c>
    </row>
    <row r="22" spans="1:6" ht="18" customHeight="1" thickBot="1" x14ac:dyDescent="0.25">
      <c r="A22" s="222" t="s">
        <v>24</v>
      </c>
      <c r="B22" s="223"/>
      <c r="C22" s="224"/>
      <c r="D22" s="189">
        <f>D23+D26</f>
        <v>0</v>
      </c>
      <c r="E22" s="176">
        <f t="shared" si="0"/>
        <v>0</v>
      </c>
      <c r="F22" s="2">
        <v>0</v>
      </c>
    </row>
    <row r="23" spans="1:6" s="20" customFormat="1" ht="18" customHeight="1" thickBot="1" x14ac:dyDescent="0.25">
      <c r="A23" s="227" t="s">
        <v>8</v>
      </c>
      <c r="B23" s="225" t="s">
        <v>25</v>
      </c>
      <c r="C23" s="226"/>
      <c r="D23" s="196">
        <f t="shared" ref="D23" si="4">SUM(D24:D25)</f>
        <v>0</v>
      </c>
      <c r="E23" s="176">
        <f t="shared" si="0"/>
        <v>0</v>
      </c>
      <c r="F23" s="20">
        <v>0</v>
      </c>
    </row>
    <row r="24" spans="1:6" ht="18" customHeight="1" thickBot="1" x14ac:dyDescent="0.25">
      <c r="A24" s="228"/>
      <c r="B24" s="18" t="s">
        <v>8</v>
      </c>
      <c r="C24" s="25" t="s">
        <v>26</v>
      </c>
      <c r="D24" s="143"/>
      <c r="E24" s="176">
        <f t="shared" si="0"/>
        <v>0</v>
      </c>
      <c r="F24" s="2">
        <v>0</v>
      </c>
    </row>
    <row r="25" spans="1:6" ht="18" customHeight="1" thickBot="1" x14ac:dyDescent="0.25">
      <c r="A25" s="278"/>
      <c r="B25" s="18" t="s">
        <v>10</v>
      </c>
      <c r="C25" s="25" t="s">
        <v>27</v>
      </c>
      <c r="D25" s="143"/>
      <c r="E25" s="176">
        <f t="shared" si="0"/>
        <v>0</v>
      </c>
      <c r="F25" s="2">
        <v>0</v>
      </c>
    </row>
    <row r="26" spans="1:6" s="20" customFormat="1" ht="18" customHeight="1" thickBot="1" x14ac:dyDescent="0.25">
      <c r="A26" s="227" t="s">
        <v>10</v>
      </c>
      <c r="B26" s="225" t="s">
        <v>28</v>
      </c>
      <c r="C26" s="226"/>
      <c r="D26" s="196">
        <f>SUM(D27:D28)</f>
        <v>0</v>
      </c>
      <c r="E26" s="176">
        <f t="shared" si="0"/>
        <v>0</v>
      </c>
      <c r="F26" s="20">
        <v>0</v>
      </c>
    </row>
    <row r="27" spans="1:6" ht="15.75" customHeight="1" thickBot="1" x14ac:dyDescent="0.25">
      <c r="A27" s="228"/>
      <c r="B27" s="18" t="s">
        <v>8</v>
      </c>
      <c r="C27" s="25" t="s">
        <v>26</v>
      </c>
      <c r="D27" s="143"/>
      <c r="E27" s="176">
        <f t="shared" si="0"/>
        <v>0</v>
      </c>
      <c r="F27" s="2">
        <v>0</v>
      </c>
    </row>
    <row r="28" spans="1:6" ht="15.75" customHeight="1" thickBot="1" x14ac:dyDescent="0.25">
      <c r="A28" s="229"/>
      <c r="B28" s="26" t="s">
        <v>10</v>
      </c>
      <c r="C28" s="27" t="s">
        <v>27</v>
      </c>
      <c r="D28" s="145"/>
      <c r="E28" s="176">
        <f t="shared" si="0"/>
        <v>0</v>
      </c>
      <c r="F28" s="2">
        <v>0</v>
      </c>
    </row>
    <row r="29" spans="1:6" s="20" customFormat="1" ht="18" customHeight="1" thickBot="1" x14ac:dyDescent="0.25">
      <c r="A29" s="222" t="s">
        <v>29</v>
      </c>
      <c r="B29" s="223"/>
      <c r="C29" s="224"/>
      <c r="D29" s="163">
        <f>D30+D31</f>
        <v>0</v>
      </c>
      <c r="E29" s="176">
        <f t="shared" si="0"/>
        <v>0</v>
      </c>
      <c r="F29" s="20">
        <v>0</v>
      </c>
    </row>
    <row r="30" spans="1:6" s="20" customFormat="1" ht="18" customHeight="1" thickBot="1" x14ac:dyDescent="0.25">
      <c r="A30" s="28" t="s">
        <v>8</v>
      </c>
      <c r="B30" s="225" t="s">
        <v>30</v>
      </c>
      <c r="C30" s="226"/>
      <c r="D30" s="146"/>
      <c r="E30" s="176">
        <f t="shared" si="0"/>
        <v>0</v>
      </c>
      <c r="F30" s="20">
        <v>0</v>
      </c>
    </row>
    <row r="31" spans="1:6" s="20" customFormat="1" ht="18" customHeight="1" thickBot="1" x14ac:dyDescent="0.25">
      <c r="A31" s="227" t="s">
        <v>10</v>
      </c>
      <c r="B31" s="225" t="s">
        <v>31</v>
      </c>
      <c r="C31" s="226"/>
      <c r="D31" s="146">
        <f>SUM(D32:D33)</f>
        <v>0</v>
      </c>
      <c r="E31" s="176">
        <f t="shared" si="0"/>
        <v>0</v>
      </c>
      <c r="F31" s="20">
        <v>0</v>
      </c>
    </row>
    <row r="32" spans="1:6" ht="18" customHeight="1" thickBot="1" x14ac:dyDescent="0.25">
      <c r="A32" s="228"/>
      <c r="B32" s="29" t="s">
        <v>8</v>
      </c>
      <c r="C32" s="30" t="s">
        <v>32</v>
      </c>
      <c r="D32" s="165"/>
      <c r="E32" s="176">
        <f t="shared" si="0"/>
        <v>0</v>
      </c>
      <c r="F32" s="2">
        <v>0</v>
      </c>
    </row>
    <row r="33" spans="1:6" s="20" customFormat="1" ht="18" customHeight="1" thickBot="1" x14ac:dyDescent="0.25">
      <c r="A33" s="229"/>
      <c r="B33" s="31" t="s">
        <v>10</v>
      </c>
      <c r="C33" s="32" t="s">
        <v>33</v>
      </c>
      <c r="D33" s="167"/>
      <c r="E33" s="176">
        <f t="shared" si="0"/>
        <v>0</v>
      </c>
      <c r="F33" s="20">
        <v>0</v>
      </c>
    </row>
    <row r="34" spans="1:6" s="20" customFormat="1" ht="18" customHeight="1" thickBot="1" x14ac:dyDescent="0.25">
      <c r="A34" s="136"/>
      <c r="B34" s="262" t="s">
        <v>34</v>
      </c>
      <c r="C34" s="219"/>
      <c r="D34" s="172">
        <f>SUM(D9,D18,D29)</f>
        <v>48303775</v>
      </c>
      <c r="E34" s="172">
        <f t="shared" si="0"/>
        <v>48303775</v>
      </c>
      <c r="F34" s="20">
        <v>48303775</v>
      </c>
    </row>
    <row r="35" spans="1:6" s="20" customFormat="1" ht="18" customHeight="1" thickBot="1" x14ac:dyDescent="0.25">
      <c r="A35" s="28">
        <v>1</v>
      </c>
      <c r="B35" s="272" t="s">
        <v>35</v>
      </c>
      <c r="C35" s="273"/>
      <c r="D35" s="135">
        <f t="shared" ref="D35" si="5">SUM(D36:D37)</f>
        <v>0</v>
      </c>
      <c r="E35" s="176">
        <f t="shared" si="0"/>
        <v>0</v>
      </c>
      <c r="F35" s="20">
        <v>0</v>
      </c>
    </row>
    <row r="36" spans="1:6" s="20" customFormat="1" ht="18" customHeight="1" thickBot="1" x14ac:dyDescent="0.25">
      <c r="A36" s="235"/>
      <c r="B36" s="18" t="s">
        <v>8</v>
      </c>
      <c r="C36" s="34" t="s">
        <v>36</v>
      </c>
      <c r="D36" s="143"/>
      <c r="E36" s="176">
        <f t="shared" si="0"/>
        <v>0</v>
      </c>
      <c r="F36" s="20">
        <v>0</v>
      </c>
    </row>
    <row r="37" spans="1:6" s="20" customFormat="1" ht="18" customHeight="1" thickBot="1" x14ac:dyDescent="0.25">
      <c r="A37" s="236"/>
      <c r="B37" s="18" t="s">
        <v>10</v>
      </c>
      <c r="C37" s="34" t="s">
        <v>37</v>
      </c>
      <c r="D37" s="143"/>
      <c r="E37" s="176">
        <f t="shared" si="0"/>
        <v>0</v>
      </c>
      <c r="F37" s="20">
        <v>0</v>
      </c>
    </row>
    <row r="38" spans="1:6" s="20" customFormat="1" ht="18" customHeight="1" thickBot="1" x14ac:dyDescent="0.25">
      <c r="A38" s="35" t="s">
        <v>10</v>
      </c>
      <c r="B38" s="268" t="s">
        <v>38</v>
      </c>
      <c r="C38" s="269"/>
      <c r="D38" s="135">
        <f t="shared" ref="D38" si="6">SUM(D39:D41)</f>
        <v>0</v>
      </c>
      <c r="E38" s="176">
        <f t="shared" si="0"/>
        <v>0</v>
      </c>
      <c r="F38" s="20">
        <v>0</v>
      </c>
    </row>
    <row r="39" spans="1:6" s="20" customFormat="1" ht="18" customHeight="1" thickBot="1" x14ac:dyDescent="0.25">
      <c r="A39" s="235"/>
      <c r="B39" s="18" t="s">
        <v>8</v>
      </c>
      <c r="C39" s="19" t="s">
        <v>39</v>
      </c>
      <c r="D39" s="143"/>
      <c r="E39" s="176">
        <f t="shared" si="0"/>
        <v>0</v>
      </c>
      <c r="F39" s="20">
        <v>0</v>
      </c>
    </row>
    <row r="40" spans="1:6" s="20" customFormat="1" ht="18" customHeight="1" thickBot="1" x14ac:dyDescent="0.25">
      <c r="A40" s="236"/>
      <c r="B40" s="18" t="s">
        <v>10</v>
      </c>
      <c r="C40" s="19" t="s">
        <v>40</v>
      </c>
      <c r="D40" s="143"/>
      <c r="E40" s="176">
        <f t="shared" si="0"/>
        <v>0</v>
      </c>
      <c r="F40" s="20">
        <v>0</v>
      </c>
    </row>
    <row r="41" spans="1:6" s="20" customFormat="1" ht="18" customHeight="1" thickBot="1" x14ac:dyDescent="0.25">
      <c r="A41" s="36"/>
      <c r="B41" s="37" t="s">
        <v>12</v>
      </c>
      <c r="C41" s="38" t="s">
        <v>41</v>
      </c>
      <c r="D41" s="150"/>
      <c r="E41" s="176">
        <f t="shared" si="0"/>
        <v>0</v>
      </c>
      <c r="F41" s="20">
        <v>0</v>
      </c>
    </row>
    <row r="42" spans="1:6" s="20" customFormat="1" ht="18" customHeight="1" thickBot="1" x14ac:dyDescent="0.25">
      <c r="A42" s="33"/>
      <c r="B42" s="270" t="s">
        <v>42</v>
      </c>
      <c r="C42" s="271"/>
      <c r="D42" s="190">
        <f t="shared" ref="D42" si="7">D38+D35</f>
        <v>0</v>
      </c>
      <c r="E42" s="172">
        <f t="shared" si="0"/>
        <v>0</v>
      </c>
      <c r="F42" s="20">
        <v>0</v>
      </c>
    </row>
    <row r="43" spans="1:6" s="20" customFormat="1" ht="21" customHeight="1" thickBot="1" x14ac:dyDescent="0.25">
      <c r="A43" s="137"/>
      <c r="B43" s="266" t="s">
        <v>43</v>
      </c>
      <c r="C43" s="267"/>
      <c r="D43" s="197">
        <f>D42+D34</f>
        <v>48303775</v>
      </c>
      <c r="E43" s="197">
        <f t="shared" si="0"/>
        <v>48303775</v>
      </c>
      <c r="F43" s="20">
        <v>48303775</v>
      </c>
    </row>
    <row r="44" spans="1:6" ht="15.75" customHeight="1" thickBot="1" x14ac:dyDescent="0.25">
      <c r="A44" s="138"/>
      <c r="B44" s="6"/>
      <c r="C44" s="188"/>
      <c r="D44" s="174"/>
      <c r="E44" s="176">
        <f t="shared" si="0"/>
        <v>0</v>
      </c>
      <c r="F44" s="2">
        <v>0</v>
      </c>
    </row>
    <row r="45" spans="1:6" ht="15.75" customHeight="1" thickBot="1" x14ac:dyDescent="0.25">
      <c r="A45" s="40" t="s">
        <v>8</v>
      </c>
      <c r="B45" s="274" t="s">
        <v>44</v>
      </c>
      <c r="C45" s="275"/>
      <c r="D45" s="189">
        <f>D9+D32+D36+D39</f>
        <v>48303775</v>
      </c>
      <c r="E45" s="176">
        <f t="shared" si="0"/>
        <v>48303775</v>
      </c>
      <c r="F45" s="2">
        <v>48303775</v>
      </c>
    </row>
    <row r="46" spans="1:6" ht="15.75" customHeight="1" thickBot="1" x14ac:dyDescent="0.25">
      <c r="A46" s="41" t="s">
        <v>10</v>
      </c>
      <c r="B46" s="263" t="s">
        <v>45</v>
      </c>
      <c r="C46" s="264"/>
      <c r="D46" s="150">
        <f>D18+D26+D33+D37+D40+D41</f>
        <v>0</v>
      </c>
      <c r="E46" s="176">
        <f t="shared" si="0"/>
        <v>0</v>
      </c>
      <c r="F46" s="2">
        <v>0</v>
      </c>
    </row>
    <row r="47" spans="1:6" ht="21" customHeight="1" thickBot="1" x14ac:dyDescent="0.25">
      <c r="A47" s="42"/>
      <c r="B47" s="214" t="s">
        <v>43</v>
      </c>
      <c r="C47" s="265"/>
      <c r="D47" s="198">
        <f>D45+D46</f>
        <v>48303775</v>
      </c>
      <c r="E47" s="197">
        <f t="shared" si="0"/>
        <v>48303775</v>
      </c>
      <c r="F47" s="2">
        <v>48303775</v>
      </c>
    </row>
  </sheetData>
  <mergeCells count="34">
    <mergeCell ref="F6:F8"/>
    <mergeCell ref="A1:E1"/>
    <mergeCell ref="A2:E2"/>
    <mergeCell ref="A4:E4"/>
    <mergeCell ref="A26:A28"/>
    <mergeCell ref="A9:C9"/>
    <mergeCell ref="B16:C16"/>
    <mergeCell ref="B17:C17"/>
    <mergeCell ref="A18:C18"/>
    <mergeCell ref="B20:C20"/>
    <mergeCell ref="A10:A15"/>
    <mergeCell ref="B10:C10"/>
    <mergeCell ref="B19:C19"/>
    <mergeCell ref="A22:C22"/>
    <mergeCell ref="A23:A25"/>
    <mergeCell ref="B21:C21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D6:E6"/>
    <mergeCell ref="A39:A40"/>
    <mergeCell ref="A29:C29"/>
    <mergeCell ref="B30:C30"/>
    <mergeCell ref="B31:C31"/>
    <mergeCell ref="A31:A33"/>
    <mergeCell ref="A36:A37"/>
    <mergeCell ref="B34:C34"/>
    <mergeCell ref="A6:C8"/>
  </mergeCells>
  <phoneticPr fontId="0" type="noConversion"/>
  <printOptions horizontalCentered="1"/>
  <pageMargins left="0.23622047244094491" right="0.19685039370078741" top="1.1811023622047245" bottom="0.59055118110236227" header="0.59055118110236227" footer="0.51181102362204722"/>
  <pageSetup paperSize="9" scale="77" firstPageNumber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115" zoomScaleNormal="100" zoomScaleSheetLayoutView="115" workbookViewId="0">
      <selection activeCell="A2" sqref="A2"/>
    </sheetView>
  </sheetViews>
  <sheetFormatPr defaultRowHeight="12.75" x14ac:dyDescent="0.2"/>
  <cols>
    <col min="1" max="1" width="52" style="142" customWidth="1"/>
    <col min="2" max="3" width="21.28515625" style="142" customWidth="1"/>
    <col min="4" max="4" width="52" style="142" customWidth="1"/>
    <col min="5" max="6" width="21.28515625" style="142" customWidth="1"/>
    <col min="7" max="16384" width="9.140625" style="142"/>
  </cols>
  <sheetData>
    <row r="1" spans="1:6" x14ac:dyDescent="0.2">
      <c r="A1" s="279" t="s">
        <v>165</v>
      </c>
      <c r="B1" s="279"/>
      <c r="C1" s="279"/>
      <c r="D1" s="279"/>
      <c r="E1" s="279"/>
    </row>
    <row r="3" spans="1:6" x14ac:dyDescent="0.2">
      <c r="A3" s="280" t="s">
        <v>161</v>
      </c>
      <c r="B3" s="280"/>
      <c r="C3" s="280"/>
      <c r="D3" s="280"/>
      <c r="E3" s="280"/>
    </row>
    <row r="5" spans="1:6" x14ac:dyDescent="0.2">
      <c r="A5" s="281" t="s">
        <v>0</v>
      </c>
      <c r="B5" s="281"/>
      <c r="C5" s="204"/>
      <c r="D5" s="281" t="s">
        <v>114</v>
      </c>
      <c r="E5" s="281"/>
      <c r="F5" s="205"/>
    </row>
    <row r="6" spans="1:6" x14ac:dyDescent="0.2">
      <c r="A6" s="206" t="s">
        <v>2</v>
      </c>
      <c r="B6" s="206" t="s">
        <v>51</v>
      </c>
      <c r="C6" s="206" t="s">
        <v>163</v>
      </c>
      <c r="D6" s="206" t="s">
        <v>2</v>
      </c>
      <c r="E6" s="206" t="s">
        <v>51</v>
      </c>
      <c r="F6" s="206" t="s">
        <v>163</v>
      </c>
    </row>
    <row r="7" spans="1:6" x14ac:dyDescent="0.2">
      <c r="A7" s="206"/>
      <c r="B7" s="206"/>
      <c r="C7" s="206"/>
      <c r="D7" s="206"/>
      <c r="E7" s="206"/>
      <c r="F7" s="205"/>
    </row>
    <row r="8" spans="1:6" x14ac:dyDescent="0.2">
      <c r="A8" s="207" t="s">
        <v>115</v>
      </c>
      <c r="B8" s="208">
        <v>11675966</v>
      </c>
      <c r="C8" s="208">
        <v>11675966</v>
      </c>
      <c r="D8" s="207" t="s">
        <v>9</v>
      </c>
      <c r="E8" s="209">
        <f>'4'!G11</f>
        <v>37279837</v>
      </c>
      <c r="F8" s="211">
        <f>'4'!H11</f>
        <v>37596389</v>
      </c>
    </row>
    <row r="9" spans="1:6" x14ac:dyDescent="0.2">
      <c r="A9" s="207" t="s">
        <v>116</v>
      </c>
      <c r="B9" s="208">
        <v>15400000</v>
      </c>
      <c r="C9" s="208">
        <v>15400000</v>
      </c>
      <c r="D9" s="207" t="s">
        <v>117</v>
      </c>
      <c r="E9" s="209">
        <f>'4'!G12</f>
        <v>7558990</v>
      </c>
      <c r="F9" s="205">
        <v>7558990</v>
      </c>
    </row>
    <row r="10" spans="1:6" x14ac:dyDescent="0.2">
      <c r="A10" s="207" t="s">
        <v>118</v>
      </c>
      <c r="B10" s="208">
        <v>64421252</v>
      </c>
      <c r="C10" s="208">
        <v>64421252</v>
      </c>
      <c r="D10" s="207" t="s">
        <v>13</v>
      </c>
      <c r="E10" s="209">
        <f>'4'!G13</f>
        <v>39919661</v>
      </c>
      <c r="F10" s="211">
        <f>'4'!H13</f>
        <v>39661855</v>
      </c>
    </row>
    <row r="11" spans="1:6" x14ac:dyDescent="0.2">
      <c r="A11" s="207" t="s">
        <v>119</v>
      </c>
      <c r="B11" s="208">
        <v>1322420</v>
      </c>
      <c r="C11" s="208">
        <v>1322420</v>
      </c>
      <c r="D11" s="207" t="s">
        <v>120</v>
      </c>
      <c r="E11" s="209">
        <f>'4'!G15</f>
        <v>4310000</v>
      </c>
      <c r="F11" s="205">
        <v>4310000</v>
      </c>
    </row>
    <row r="12" spans="1:6" x14ac:dyDescent="0.2">
      <c r="A12" s="210" t="s">
        <v>135</v>
      </c>
      <c r="B12" s="209"/>
      <c r="C12" s="209"/>
      <c r="D12" s="210" t="s">
        <v>157</v>
      </c>
      <c r="E12" s="209">
        <f>'4'!G16</f>
        <v>5369381</v>
      </c>
      <c r="F12" s="212">
        <f>'4'!H16</f>
        <v>5369411</v>
      </c>
    </row>
    <row r="13" spans="1:6" ht="13.5" customHeight="1" x14ac:dyDescent="0.2">
      <c r="A13" s="207" t="s">
        <v>121</v>
      </c>
      <c r="B13" s="208">
        <v>4800378</v>
      </c>
      <c r="C13" s="208">
        <v>4800378</v>
      </c>
      <c r="D13" s="210" t="s">
        <v>158</v>
      </c>
      <c r="E13" s="209">
        <f>'4'!G17</f>
        <v>416000</v>
      </c>
      <c r="F13" s="205">
        <v>416000</v>
      </c>
    </row>
    <row r="14" spans="1:6" ht="13.5" customHeight="1" x14ac:dyDescent="0.2">
      <c r="A14" s="207"/>
      <c r="B14" s="209"/>
      <c r="C14" s="209"/>
      <c r="D14" s="207" t="s">
        <v>122</v>
      </c>
      <c r="E14" s="209">
        <f>'4'!G32</f>
        <v>2766147</v>
      </c>
      <c r="F14" s="212">
        <f>'4'!H32</f>
        <v>2707371</v>
      </c>
    </row>
    <row r="15" spans="1:6" ht="13.5" customHeight="1" x14ac:dyDescent="0.2">
      <c r="A15" s="206" t="s">
        <v>123</v>
      </c>
      <c r="B15" s="204">
        <v>97620016</v>
      </c>
      <c r="C15" s="204">
        <v>97620016</v>
      </c>
      <c r="D15" s="206" t="s">
        <v>124</v>
      </c>
      <c r="E15" s="204">
        <f>SUM(E8:E14)</f>
        <v>97620016</v>
      </c>
      <c r="F15" s="205">
        <v>97620016</v>
      </c>
    </row>
    <row r="16" spans="1:6" x14ac:dyDescent="0.2">
      <c r="A16" s="206"/>
      <c r="B16" s="204"/>
      <c r="C16" s="204"/>
      <c r="D16" s="206"/>
      <c r="E16" s="204"/>
      <c r="F16" s="205"/>
    </row>
    <row r="17" spans="1:6" x14ac:dyDescent="0.2">
      <c r="A17" s="207" t="s">
        <v>125</v>
      </c>
      <c r="B17" s="208">
        <v>89558990</v>
      </c>
      <c r="C17" s="208">
        <v>89558990</v>
      </c>
      <c r="D17" s="210" t="s">
        <v>133</v>
      </c>
      <c r="E17" s="209">
        <f>'4'!G19</f>
        <v>122036517</v>
      </c>
      <c r="F17" s="205">
        <v>122036517</v>
      </c>
    </row>
    <row r="18" spans="1:6" x14ac:dyDescent="0.2">
      <c r="A18" s="207" t="s">
        <v>126</v>
      </c>
      <c r="B18" s="209"/>
      <c r="C18" s="209"/>
      <c r="D18" s="210" t="s">
        <v>24</v>
      </c>
      <c r="E18" s="209">
        <f>'4'!G26</f>
        <v>0</v>
      </c>
      <c r="F18" s="205">
        <v>0</v>
      </c>
    </row>
    <row r="19" spans="1:6" x14ac:dyDescent="0.2">
      <c r="A19" s="207" t="s">
        <v>127</v>
      </c>
      <c r="B19" s="209"/>
      <c r="C19" s="209"/>
      <c r="D19" s="207"/>
      <c r="E19" s="209"/>
      <c r="F19" s="205"/>
    </row>
    <row r="20" spans="1:6" x14ac:dyDescent="0.2">
      <c r="A20" s="207" t="s">
        <v>128</v>
      </c>
      <c r="B20" s="208">
        <v>32477527</v>
      </c>
      <c r="C20" s="208">
        <v>32477527</v>
      </c>
      <c r="D20" s="207"/>
      <c r="E20" s="209"/>
      <c r="F20" s="205"/>
    </row>
    <row r="21" spans="1:6" x14ac:dyDescent="0.2">
      <c r="A21" s="206" t="s">
        <v>129</v>
      </c>
      <c r="B21" s="204">
        <v>122036517</v>
      </c>
      <c r="C21" s="204">
        <v>122036517</v>
      </c>
      <c r="D21" s="206" t="s">
        <v>130</v>
      </c>
      <c r="E21" s="204">
        <f>SUM(E17:E20)</f>
        <v>122036517</v>
      </c>
      <c r="F21" s="205">
        <v>122036517</v>
      </c>
    </row>
    <row r="22" spans="1:6" ht="13.5" thickBot="1" x14ac:dyDescent="0.25">
      <c r="A22" s="201" t="s">
        <v>111</v>
      </c>
      <c r="B22" s="202">
        <v>219656533</v>
      </c>
      <c r="C22" s="202">
        <v>219656533</v>
      </c>
      <c r="D22" s="201" t="s">
        <v>111</v>
      </c>
      <c r="E22" s="203">
        <f>E15+E21</f>
        <v>219656533</v>
      </c>
      <c r="F22" s="142">
        <v>219656533</v>
      </c>
    </row>
    <row r="23" spans="1:6" x14ac:dyDescent="0.2">
      <c r="A23" s="184"/>
      <c r="B23" s="184"/>
      <c r="C23" s="184"/>
      <c r="D23" s="184"/>
      <c r="E23" s="184"/>
    </row>
    <row r="24" spans="1:6" x14ac:dyDescent="0.2">
      <c r="A24" s="184"/>
      <c r="B24" s="184"/>
      <c r="C24" s="184"/>
      <c r="D24" s="184"/>
      <c r="E24" s="184"/>
    </row>
  </sheetData>
  <mergeCells count="4">
    <mergeCell ref="A1:E1"/>
    <mergeCell ref="A3:E3"/>
    <mergeCell ref="A5:B5"/>
    <mergeCell ref="D5:E5"/>
  </mergeCells>
  <phoneticPr fontId="22" type="noConversion"/>
  <pageMargins left="0.75" right="0.75" top="1" bottom="1" header="0.5" footer="0.5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BreakPreview" zoomScale="145" zoomScaleNormal="100" zoomScaleSheetLayoutView="145" workbookViewId="0">
      <selection activeCell="C1" sqref="C1:D1"/>
    </sheetView>
  </sheetViews>
  <sheetFormatPr defaultColWidth="8" defaultRowHeight="12.75" x14ac:dyDescent="0.2"/>
  <cols>
    <col min="1" max="1" width="8.28515625" style="132" customWidth="1"/>
    <col min="2" max="2" width="8.28515625" style="56" customWidth="1"/>
    <col min="3" max="3" width="57.140625" style="56" customWidth="1"/>
    <col min="4" max="4" width="11.42578125" style="56" customWidth="1"/>
    <col min="5" max="16384" width="8" style="56"/>
  </cols>
  <sheetData>
    <row r="1" spans="1:5" s="46" customFormat="1" ht="21" customHeight="1" thickBot="1" x14ac:dyDescent="0.25">
      <c r="A1" s="44"/>
      <c r="B1" s="45"/>
      <c r="C1" s="282" t="s">
        <v>164</v>
      </c>
      <c r="D1" s="282"/>
    </row>
    <row r="2" spans="1:5" s="47" customFormat="1" ht="25.5" customHeight="1" x14ac:dyDescent="0.2">
      <c r="A2" s="284" t="s">
        <v>46</v>
      </c>
      <c r="B2" s="285"/>
      <c r="C2" s="290" t="s">
        <v>47</v>
      </c>
      <c r="D2" s="291"/>
    </row>
    <row r="3" spans="1:5" s="47" customFormat="1" ht="16.5" thickBot="1" x14ac:dyDescent="0.25">
      <c r="A3" s="48" t="s">
        <v>48</v>
      </c>
      <c r="B3" s="49"/>
      <c r="C3" s="292" t="s">
        <v>160</v>
      </c>
      <c r="D3" s="293"/>
    </row>
    <row r="4" spans="1:5" s="51" customFormat="1" ht="15.95" customHeight="1" thickBot="1" x14ac:dyDescent="0.25">
      <c r="A4" s="50"/>
      <c r="B4" s="50"/>
      <c r="C4" s="50"/>
      <c r="D4" s="50"/>
    </row>
    <row r="5" spans="1:5" ht="30" customHeight="1" thickBot="1" x14ac:dyDescent="0.25">
      <c r="A5" s="286" t="s">
        <v>49</v>
      </c>
      <c r="B5" s="287"/>
      <c r="C5" s="53" t="s">
        <v>50</v>
      </c>
      <c r="D5" s="54" t="s">
        <v>51</v>
      </c>
      <c r="E5" s="55"/>
    </row>
    <row r="6" spans="1:5" s="60" customFormat="1" ht="12.95" customHeight="1" thickBot="1" x14ac:dyDescent="0.25">
      <c r="A6" s="57">
        <v>1</v>
      </c>
      <c r="B6" s="58">
        <v>2</v>
      </c>
      <c r="C6" s="58">
        <v>3</v>
      </c>
      <c r="D6" s="59"/>
    </row>
    <row r="7" spans="1:5" s="60" customFormat="1" ht="15.95" customHeight="1" thickBot="1" x14ac:dyDescent="0.25">
      <c r="A7" s="52"/>
      <c r="B7" s="61"/>
      <c r="C7" s="286" t="s">
        <v>52</v>
      </c>
      <c r="D7" s="288"/>
    </row>
    <row r="8" spans="1:5" s="64" customFormat="1" ht="12" customHeight="1" thickBot="1" x14ac:dyDescent="0.25">
      <c r="A8" s="57" t="s">
        <v>8</v>
      </c>
      <c r="B8" s="62"/>
      <c r="C8" s="177" t="s">
        <v>53</v>
      </c>
      <c r="D8" s="82">
        <v>7675966</v>
      </c>
    </row>
    <row r="9" spans="1:5" s="64" customFormat="1" ht="12" customHeight="1" x14ac:dyDescent="0.2">
      <c r="A9" s="65"/>
      <c r="B9" s="66" t="s">
        <v>54</v>
      </c>
      <c r="C9" s="67" t="s">
        <v>55</v>
      </c>
      <c r="D9" s="68">
        <v>7675966</v>
      </c>
    </row>
    <row r="10" spans="1:5" s="64" customFormat="1" ht="12" customHeight="1" x14ac:dyDescent="0.2">
      <c r="A10" s="69"/>
      <c r="B10" s="70" t="s">
        <v>56</v>
      </c>
      <c r="C10" s="71" t="s">
        <v>57</v>
      </c>
      <c r="D10" s="72"/>
    </row>
    <row r="11" spans="1:5" s="64" customFormat="1" ht="12" customHeight="1" x14ac:dyDescent="0.2">
      <c r="A11" s="69"/>
      <c r="B11" s="70" t="s">
        <v>58</v>
      </c>
      <c r="C11" s="71" t="s">
        <v>59</v>
      </c>
      <c r="D11" s="72"/>
    </row>
    <row r="12" spans="1:5" s="64" customFormat="1" ht="12" customHeight="1" x14ac:dyDescent="0.2">
      <c r="A12" s="69"/>
      <c r="B12" s="70" t="s">
        <v>60</v>
      </c>
      <c r="C12" s="71" t="s">
        <v>61</v>
      </c>
      <c r="D12" s="72"/>
    </row>
    <row r="13" spans="1:5" s="64" customFormat="1" ht="12" customHeight="1" x14ac:dyDescent="0.2">
      <c r="A13" s="69"/>
      <c r="B13" s="70" t="s">
        <v>62</v>
      </c>
      <c r="C13" s="73" t="s">
        <v>63</v>
      </c>
      <c r="D13" s="72"/>
    </row>
    <row r="14" spans="1:5" s="64" customFormat="1" ht="12" customHeight="1" x14ac:dyDescent="0.2">
      <c r="A14" s="74"/>
      <c r="B14" s="70" t="s">
        <v>64</v>
      </c>
      <c r="C14" s="71" t="s">
        <v>65</v>
      </c>
      <c r="D14" s="75"/>
    </row>
    <row r="15" spans="1:5" s="76" customFormat="1" ht="12" customHeight="1" x14ac:dyDescent="0.2">
      <c r="A15" s="69"/>
      <c r="B15" s="70" t="s">
        <v>66</v>
      </c>
      <c r="C15" s="71" t="s">
        <v>67</v>
      </c>
      <c r="D15" s="72"/>
    </row>
    <row r="16" spans="1:5" s="76" customFormat="1" ht="12" customHeight="1" thickBot="1" x14ac:dyDescent="0.25">
      <c r="A16" s="178"/>
      <c r="B16" s="179" t="s">
        <v>68</v>
      </c>
      <c r="C16" s="180" t="s">
        <v>69</v>
      </c>
      <c r="D16" s="181"/>
    </row>
    <row r="17" spans="1:4" s="64" customFormat="1" ht="12" customHeight="1" thickBot="1" x14ac:dyDescent="0.25">
      <c r="A17" s="57" t="s">
        <v>10</v>
      </c>
      <c r="B17" s="80"/>
      <c r="C17" s="81" t="s">
        <v>70</v>
      </c>
      <c r="D17" s="82">
        <f>SUM(D18:D21)</f>
        <v>0</v>
      </c>
    </row>
    <row r="18" spans="1:4" s="76" customFormat="1" ht="12" customHeight="1" x14ac:dyDescent="0.2">
      <c r="A18" s="83"/>
      <c r="B18" s="84" t="s">
        <v>71</v>
      </c>
      <c r="C18" s="85" t="s">
        <v>72</v>
      </c>
      <c r="D18" s="86"/>
    </row>
    <row r="19" spans="1:4" s="76" customFormat="1" ht="12" customHeight="1" x14ac:dyDescent="0.2">
      <c r="A19" s="69"/>
      <c r="B19" s="70" t="s">
        <v>73</v>
      </c>
      <c r="C19" s="71" t="s">
        <v>74</v>
      </c>
      <c r="D19" s="72"/>
    </row>
    <row r="20" spans="1:4" s="76" customFormat="1" ht="12" customHeight="1" x14ac:dyDescent="0.2">
      <c r="A20" s="69"/>
      <c r="B20" s="70" t="s">
        <v>75</v>
      </c>
      <c r="C20" s="71" t="s">
        <v>76</v>
      </c>
      <c r="D20" s="72"/>
    </row>
    <row r="21" spans="1:4" s="76" customFormat="1" ht="12" customHeight="1" thickBot="1" x14ac:dyDescent="0.25">
      <c r="A21" s="77"/>
      <c r="B21" s="78" t="s">
        <v>77</v>
      </c>
      <c r="C21" s="87" t="s">
        <v>78</v>
      </c>
      <c r="D21" s="79"/>
    </row>
    <row r="22" spans="1:4" s="76" customFormat="1" ht="12" customHeight="1" thickBot="1" x14ac:dyDescent="0.25">
      <c r="A22" s="88" t="s">
        <v>12</v>
      </c>
      <c r="B22" s="89"/>
      <c r="C22" s="89" t="s">
        <v>79</v>
      </c>
      <c r="D22" s="90"/>
    </row>
    <row r="23" spans="1:4" s="64" customFormat="1" ht="12" customHeight="1" thickBot="1" x14ac:dyDescent="0.25">
      <c r="A23" s="88" t="s">
        <v>14</v>
      </c>
      <c r="B23" s="91"/>
      <c r="C23" s="89" t="s">
        <v>80</v>
      </c>
      <c r="D23" s="90"/>
    </row>
    <row r="24" spans="1:4" s="64" customFormat="1" ht="12" customHeight="1" thickBot="1" x14ac:dyDescent="0.25">
      <c r="A24" s="57" t="s">
        <v>16</v>
      </c>
      <c r="B24" s="92"/>
      <c r="C24" s="89" t="s">
        <v>81</v>
      </c>
      <c r="D24" s="82">
        <f>SUM(D25:D26)</f>
        <v>650880</v>
      </c>
    </row>
    <row r="25" spans="1:4" s="64" customFormat="1" ht="12" customHeight="1" x14ac:dyDescent="0.2">
      <c r="A25" s="83"/>
      <c r="B25" s="93" t="s">
        <v>82</v>
      </c>
      <c r="C25" s="94" t="s">
        <v>83</v>
      </c>
      <c r="D25" s="95">
        <v>0</v>
      </c>
    </row>
    <row r="26" spans="1:4" s="64" customFormat="1" ht="12" customHeight="1" thickBot="1" x14ac:dyDescent="0.25">
      <c r="A26" s="77"/>
      <c r="B26" s="96" t="s">
        <v>84</v>
      </c>
      <c r="C26" s="97" t="s">
        <v>85</v>
      </c>
      <c r="D26" s="98">
        <v>650880</v>
      </c>
    </row>
    <row r="27" spans="1:4" s="76" customFormat="1" ht="12" customHeight="1" thickBot="1" x14ac:dyDescent="0.25">
      <c r="A27" s="99" t="s">
        <v>86</v>
      </c>
      <c r="B27" s="100"/>
      <c r="C27" s="89" t="s">
        <v>87</v>
      </c>
      <c r="D27" s="90">
        <v>39976929</v>
      </c>
    </row>
    <row r="28" spans="1:4" s="76" customFormat="1" ht="12" customHeight="1" thickBot="1" x14ac:dyDescent="0.25">
      <c r="A28" s="99" t="s">
        <v>88</v>
      </c>
      <c r="B28" s="101"/>
      <c r="C28" s="102" t="s">
        <v>89</v>
      </c>
      <c r="D28" s="90"/>
    </row>
    <row r="29" spans="1:4" s="76" customFormat="1" ht="15" customHeight="1" thickBot="1" x14ac:dyDescent="0.25">
      <c r="A29" s="99" t="s">
        <v>90</v>
      </c>
      <c r="B29" s="103"/>
      <c r="C29" s="104" t="s">
        <v>91</v>
      </c>
      <c r="D29" s="82">
        <f>SUM(D8,D17,D22,D23,D24,D27,D28)</f>
        <v>48303775</v>
      </c>
    </row>
    <row r="30" spans="1:4" s="76" customFormat="1" ht="15" customHeight="1" x14ac:dyDescent="0.2">
      <c r="A30" s="105"/>
      <c r="B30" s="106"/>
      <c r="C30" s="107"/>
      <c r="D30" s="108"/>
    </row>
    <row r="31" spans="1:4" ht="13.5" thickBot="1" x14ac:dyDescent="0.25">
      <c r="A31" s="109"/>
      <c r="B31" s="110"/>
      <c r="C31" s="110"/>
      <c r="D31" s="111"/>
    </row>
    <row r="32" spans="1:4" s="60" customFormat="1" ht="16.5" customHeight="1" thickBot="1" x14ac:dyDescent="0.25">
      <c r="A32" s="286" t="s">
        <v>92</v>
      </c>
      <c r="B32" s="289"/>
      <c r="C32" s="289"/>
      <c r="D32" s="288"/>
    </row>
    <row r="33" spans="1:4" s="114" customFormat="1" ht="12" customHeight="1" thickBot="1" x14ac:dyDescent="0.25">
      <c r="A33" s="88" t="s">
        <v>8</v>
      </c>
      <c r="B33" s="112"/>
      <c r="C33" s="113" t="s">
        <v>108</v>
      </c>
      <c r="D33" s="82">
        <f>SUM(D34:D38)</f>
        <v>48303775</v>
      </c>
    </row>
    <row r="34" spans="1:4" ht="12" customHeight="1" x14ac:dyDescent="0.2">
      <c r="A34" s="115"/>
      <c r="B34" s="93" t="s">
        <v>54</v>
      </c>
      <c r="C34" s="85" t="s">
        <v>93</v>
      </c>
      <c r="D34" s="86">
        <f>'4ovi'!E11</f>
        <v>25914987</v>
      </c>
    </row>
    <row r="35" spans="1:4" ht="12" customHeight="1" x14ac:dyDescent="0.2">
      <c r="A35" s="116"/>
      <c r="B35" s="117" t="s">
        <v>56</v>
      </c>
      <c r="C35" s="71" t="s">
        <v>94</v>
      </c>
      <c r="D35" s="86">
        <f>'4ovi'!E12</f>
        <v>5309727</v>
      </c>
    </row>
    <row r="36" spans="1:4" ht="12" customHeight="1" x14ac:dyDescent="0.2">
      <c r="A36" s="116"/>
      <c r="B36" s="117" t="s">
        <v>58</v>
      </c>
      <c r="C36" s="71" t="s">
        <v>95</v>
      </c>
      <c r="D36" s="86">
        <f>'4ovi'!E13</f>
        <v>17079061</v>
      </c>
    </row>
    <row r="37" spans="1:4" ht="12" customHeight="1" x14ac:dyDescent="0.2">
      <c r="A37" s="116"/>
      <c r="B37" s="117" t="s">
        <v>60</v>
      </c>
      <c r="C37" s="71" t="s">
        <v>17</v>
      </c>
      <c r="D37" s="72"/>
    </row>
    <row r="38" spans="1:4" ht="12" customHeight="1" thickBot="1" x14ac:dyDescent="0.25">
      <c r="A38" s="118"/>
      <c r="B38" s="96" t="s">
        <v>96</v>
      </c>
      <c r="C38" s="87" t="s">
        <v>97</v>
      </c>
      <c r="D38" s="79"/>
    </row>
    <row r="39" spans="1:4" ht="12" customHeight="1" thickBot="1" x14ac:dyDescent="0.25">
      <c r="A39" s="88" t="s">
        <v>10</v>
      </c>
      <c r="B39" s="112"/>
      <c r="C39" s="113" t="s">
        <v>109</v>
      </c>
      <c r="D39" s="82">
        <f>SUM(D40:D43)</f>
        <v>0</v>
      </c>
    </row>
    <row r="40" spans="1:4" s="114" customFormat="1" ht="12" customHeight="1" x14ac:dyDescent="0.2">
      <c r="A40" s="115"/>
      <c r="B40" s="93" t="s">
        <v>71</v>
      </c>
      <c r="C40" s="85" t="s">
        <v>98</v>
      </c>
      <c r="D40" s="86"/>
    </row>
    <row r="41" spans="1:4" ht="12" customHeight="1" x14ac:dyDescent="0.2">
      <c r="A41" s="116"/>
      <c r="B41" s="117" t="s">
        <v>73</v>
      </c>
      <c r="C41" s="71" t="s">
        <v>99</v>
      </c>
      <c r="D41" s="72">
        <f>'4ovi'!E19</f>
        <v>0</v>
      </c>
    </row>
    <row r="42" spans="1:4" ht="12" customHeight="1" x14ac:dyDescent="0.2">
      <c r="A42" s="116"/>
      <c r="B42" s="117" t="s">
        <v>100</v>
      </c>
      <c r="C42" s="71" t="s">
        <v>134</v>
      </c>
      <c r="D42" s="72"/>
    </row>
    <row r="43" spans="1:4" ht="12" customHeight="1" thickBot="1" x14ac:dyDescent="0.25">
      <c r="A43" s="116"/>
      <c r="B43" s="96" t="s">
        <v>101</v>
      </c>
      <c r="C43" s="87" t="s">
        <v>102</v>
      </c>
      <c r="D43" s="79"/>
    </row>
    <row r="44" spans="1:4" ht="12" customHeight="1" thickBot="1" x14ac:dyDescent="0.25">
      <c r="A44" s="63" t="s">
        <v>12</v>
      </c>
      <c r="B44" s="119"/>
      <c r="C44" s="113" t="s">
        <v>103</v>
      </c>
      <c r="D44" s="90"/>
    </row>
    <row r="45" spans="1:4" ht="12" customHeight="1" thickBot="1" x14ac:dyDescent="0.25">
      <c r="A45" s="88" t="s">
        <v>14</v>
      </c>
      <c r="B45" s="112"/>
      <c r="C45" s="113" t="s">
        <v>104</v>
      </c>
      <c r="D45" s="90"/>
    </row>
    <row r="46" spans="1:4" ht="15" customHeight="1" thickBot="1" x14ac:dyDescent="0.25">
      <c r="A46" s="88" t="s">
        <v>16</v>
      </c>
      <c r="B46" s="120"/>
      <c r="C46" s="121" t="s">
        <v>105</v>
      </c>
      <c r="D46" s="82">
        <f>+D33+D39+D44+D45</f>
        <v>48303775</v>
      </c>
    </row>
    <row r="47" spans="1:4" ht="13.5" thickBot="1" x14ac:dyDescent="0.25">
      <c r="A47" s="122"/>
      <c r="B47" s="123"/>
      <c r="C47" s="123"/>
      <c r="D47" s="124"/>
    </row>
    <row r="48" spans="1:4" ht="15" customHeight="1" thickBot="1" x14ac:dyDescent="0.25">
      <c r="A48" s="125" t="s">
        <v>106</v>
      </c>
      <c r="B48" s="126"/>
      <c r="C48" s="127"/>
      <c r="D48" s="128">
        <v>8</v>
      </c>
    </row>
    <row r="49" spans="1:4" ht="14.25" customHeight="1" thickBot="1" x14ac:dyDescent="0.25">
      <c r="A49" s="129" t="s">
        <v>107</v>
      </c>
      <c r="B49" s="130"/>
      <c r="C49" s="127"/>
      <c r="D49" s="131"/>
    </row>
    <row r="50" spans="1:4" ht="51" customHeight="1" x14ac:dyDescent="0.2">
      <c r="A50" s="283"/>
      <c r="B50" s="283"/>
      <c r="C50" s="283"/>
    </row>
  </sheetData>
  <sheetProtection formatCells="0"/>
  <mergeCells count="8">
    <mergeCell ref="C1:D1"/>
    <mergeCell ref="A50:C50"/>
    <mergeCell ref="A2:B2"/>
    <mergeCell ref="A5:B5"/>
    <mergeCell ref="C7:D7"/>
    <mergeCell ref="A32:D32"/>
    <mergeCell ref="C2:D2"/>
    <mergeCell ref="C3:D3"/>
  </mergeCells>
  <phoneticPr fontId="26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4</vt:lpstr>
      <vt:lpstr>4önk</vt:lpstr>
      <vt:lpstr>4ovi</vt:lpstr>
      <vt:lpstr>5</vt:lpstr>
      <vt:lpstr>10</vt:lpstr>
      <vt:lpstr>'10'!Nyomtatási_cím</vt:lpstr>
      <vt:lpstr>'10'!Nyomtatási_terület</vt:lpstr>
      <vt:lpstr>'4'!Nyomtatási_terület</vt:lpstr>
      <vt:lpstr>'4ovi'!Nyomtatási_terület</vt:lpstr>
      <vt:lpstr>'4önk'!Nyomtatási_terület</vt:lpstr>
      <vt:lpstr>'5'!Nyomtatási_terület</vt:lpstr>
    </vt:vector>
  </TitlesOfParts>
  <Company>Budaörs Önkormányzat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user</cp:lastModifiedBy>
  <cp:lastPrinted>2018-02-08T14:31:44Z</cp:lastPrinted>
  <dcterms:created xsi:type="dcterms:W3CDTF">2005-12-27T13:42:28Z</dcterms:created>
  <dcterms:modified xsi:type="dcterms:W3CDTF">2018-09-07T06:54:24Z</dcterms:modified>
</cp:coreProperties>
</file>