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'Munka1'!$A$1:$K$135</definedName>
  </definedNames>
  <calcPr fullCalcOnLoad="1"/>
</workbook>
</file>

<file path=xl/sharedStrings.xml><?xml version="1.0" encoding="utf-8"?>
<sst xmlns="http://schemas.openxmlformats.org/spreadsheetml/2006/main" count="816" uniqueCount="203">
  <si>
    <t xml:space="preserve">Kulcs Község Önkormányzata </t>
  </si>
  <si>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</si>
  <si>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</si>
  <si>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</si>
  <si>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</si>
  <si>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</si>
  <si>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</si>
  <si>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</si>
  <si>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</si>
  <si>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Önkormányzati fenntartású intézmények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</si>
  <si>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</si>
  <si>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</si>
  <si>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</si>
  <si>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</si>
  <si>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</si>
  <si>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</si>
  <si>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</si>
  <si>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</si>
  <si>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</si>
  <si>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</si>
  <si>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</si>
  <si>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</si>
  <si>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</si>
  <si>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</si>
  <si>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</si>
  <si>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</si>
  <si>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</si>
  <si>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</si>
  <si>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</si>
  <si>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</si>
  <si>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</si>
  <si>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</si>
  <si>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</si>
  <si>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</si>
  <si>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</si>
  <si>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</si>
  <si>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</si>
  <si>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</si>
  <si>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</si>
  <si>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</si>
  <si>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</si>
  <si>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</si>
  <si>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</si>
  <si>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</si>
  <si>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</si>
  <si>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</si>
  <si>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</si>
  <si>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</si>
  <si>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</si>
  <si>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</si>
  <si>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</si>
  <si>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</si>
  <si>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</si>
  <si>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</si>
  <si>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</si>
  <si>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</si>
  <si>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</si>
  <si>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</si>
  <si>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</si>
  <si>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</si>
  <si>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</si>
  <si>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</si>
  <si>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</si>
  <si>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</si>
  <si>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</si>
  <si>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</si>
  <si>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</si>
  <si>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</si>
  <si>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</si>
  <si>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</si>
  <si>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</si>
  <si>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</si>
  <si>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</si>
  <si>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</si>
  <si>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</si>
  <si>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</si>
  <si>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</si>
  <si>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</si>
  <si>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</si>
  <si>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</si>
  <si>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</si>
  <si>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</si>
  <si>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</si>
  <si>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</si>
  <si>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</si>
  <si>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</si>
  <si>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</si>
  <si>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</si>
  <si>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</si>
  <si>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</si>
  <si>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</si>
  <si>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</si>
  <si>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</si>
  <si>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</si>
  <si>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</si>
  <si>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</si>
  <si>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</si>
  <si>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</si>
  <si>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</si>
  <si>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</si>
  <si>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</si>
  <si>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</si>
  <si>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</si>
  <si>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</si>
  <si>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</si>
  <si>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</si>
  <si>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</si>
  <si>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</si>
  <si>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</si>
  <si>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</si>
  <si>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</si>
  <si>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</si>
  <si>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</si>
  <si>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</si>
  <si>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</si>
  <si>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</si>
  <si>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</si>
  <si>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</si>
  <si>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</si>
  <si>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</si>
  <si>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</si>
  <si>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</si>
  <si>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</si>
  <si>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</si>
  <si>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</si>
  <si>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</si>
  <si>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</si>
  <si>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</si>
  <si>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</si>
  <si>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</si>
  <si>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</si>
  <si>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</si>
  <si>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</si>
  <si>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</si>
  <si>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</si>
  <si>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</si>
  <si>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</si>
  <si>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</si>
  <si>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</si>
  <si>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</si>
  <si>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</si>
  <si>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</si>
  <si>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műk.célú kamatkiadások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</si>
  <si>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</si>
  <si>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</si>
  <si>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</si>
  <si>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</si>
  <si>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</si>
  <si>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</si>
  <si>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</si>
  <si>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</si>
  <si>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</si>
  <si>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</si>
  <si>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</si>
  <si>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</si>
  <si>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</si>
  <si>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</si>
  <si>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</si>
  <si>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</si>
  <si>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</si>
  <si>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</si>
  <si>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</si>
  <si>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</si>
  <si>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</si>
  <si>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</si>
  <si>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</si>
  <si>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</si>
  <si>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</si>
  <si>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89.</t>
  </si>
  <si>
    <t>Költségvetési hiány belső finanszírozására szolgáló pénzforgalom nélküli bevétel</t>
  </si>
  <si>
    <t>90.</t>
  </si>
  <si>
    <t>91.</t>
  </si>
  <si>
    <t>92.</t>
  </si>
  <si>
    <t xml:space="preserve">Bevételek mindösszesen: 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</si>
  <si>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</si>
  <si>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</si>
  <si>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</si>
  <si>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</si>
  <si>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</si>
  <si>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 xml:space="preserve">A táblázat 58-92. sorok alatt Kulcs Község Önkormányzata költségvetési mérlege látható. </t>
  </si>
  <si>
    <t xml:space="preserve">A bevételek részletezését a 2. melléklet, a kiadások részletezését a 3. melléklet tartalmazza. </t>
  </si>
  <si>
    <t xml:space="preserve">A táblázatban a  38-64. sorok alatt Kulcs Község Polgármesteri Hivatala költségvetési mérlege látható. </t>
  </si>
  <si>
    <t>Lekötött betét feloldása, bankszámlán lévő megtak.</t>
  </si>
  <si>
    <t xml:space="preserve">A Százholdas Pagony Óvoda és Bölcsőde kiadási oldalán a működési kiadások összege 88.029 e Ft. Jelentős rész ebből a személyi juttatások és a munkaadót terhelő járulékok összege, melyek a bérkiadásokat foglalják magukba. A dologi kiadások alatt kerül elszámolásra az intézményüzemeltetéssel kapcsolatos többi költség (közüzemi számlák, tisztítószerek, vásárolt élelmezés, postaköltség, bankköltség, üzemorvosi vizsgálatok díja, stb.) </t>
  </si>
  <si>
    <t xml:space="preserve">Az intézménynél felhalmozási kiadásként 2.500 került tervezésre, melyből 2015. évre az óvoda épületének tetőátépítési terveit, valamint a bölcsőde </t>
  </si>
  <si>
    <t xml:space="preserve">eszközeinek pótlását valósítjuk meg. </t>
  </si>
  <si>
    <t xml:space="preserve">Látható, hogy az Óvodánál a saját bevételek 7.000 ezer Ft-os összege igen csekély a 90.529 e Ft kiadások mellett, ezért az Önkormányzat 83.529 e Ft-ot biztosít az intézmény finanszírozására.  Ebből a költségvetési támogatás 54.671 e Ft, a fennmaradó összeget az Önkormányzatnak a saját bevételeiből kell finanszíroznia. </t>
  </si>
  <si>
    <t xml:space="preserve">A Polgármesteri Hivatal bevételei is működési bevételekből és irányító szervtől kapott támogatásból tevődnek össze. A működési bevételek 2015. évben  6.072 e Ft-ot tartalmaznak. </t>
  </si>
  <si>
    <t>A működési kiadások összege 57.163 e Ft. Jelentős rész ebből a személyi juttatások és a munkaadót terhelő járulékok összege, melyek a bérkiadásokat foglalják magukba. A dologi kiadások alatt kerül elszámolásra az intézményüzemeltetéssel kapcsolatos többi költség (közüzemi számlák, tisztítószerek, vásárolt élelmezés, postaköltség, bankköltség, üzemorvosi vizsgálatok díja, stb.) A Polgármesteri Hivatal esetében 1.502 e Ft felhalmozási kiadást tervezünk, mely összeg az  5. mellékletben részletezve látható.</t>
  </si>
  <si>
    <t xml:space="preserve">A költségvetési kiadások összege 68.765 e Ft, a saját bevételeken kívül az Önkormányzat a normatív finanszírozásból erre a célra 35.541 e Ft támogatást      igényelhet, a fennmaradó részt pedig biztosítja a hivatal feladatainak ellátásához.   </t>
  </si>
  <si>
    <t xml:space="preserve">Az Önkormányzatnál 388.558 e Ft bevételre számítunk, melynek nagy része a beszedett helyi és központosított adókból és költségvetési támogatásból áll. Ezen kívül jelentős még a támogatási bevételek tervezett összege. A működési kiadások között  megjelenik az intézményeknek folyosított támogatás, a civil szervezeteknek és háztartásoknak tervezett támogatási kiadás, a segélyezés. A felhalmozási kiadások az 5. mellékletben részletezésre kerültek. A kiadások között szerepel még az első lakáshoz jutók kölcsönére és a Pénzügyi Alaptól kapott kamatmentes kölcsön törlesztő részletének összege.   Előre láthatólag a költségvetési hiány összege 13,0 millió Ft-ot tesz ki, amit az Önkormányzat a lekötött betétei feloldásával és bankszámláin lévő megtakarításaiből kíván fedezni.     </t>
  </si>
  <si>
    <t>Módosított ei.</t>
  </si>
  <si>
    <t>Egyéb működési célú kiadások</t>
  </si>
  <si>
    <t xml:space="preserve">2016. évi költségvetési mérlege </t>
  </si>
  <si>
    <t>Teljesítés</t>
  </si>
  <si>
    <t>Államháztartási megelőlegezések viszafizetése</t>
  </si>
  <si>
    <t>E</t>
  </si>
  <si>
    <t>F</t>
  </si>
  <si>
    <t>G</t>
  </si>
  <si>
    <t>H</t>
  </si>
  <si>
    <t xml:space="preserve">Az 1. mellékletben Kulcs Község Önkormányzata és a fenntartása alá tartozó költségvetési szervek költségvetési mérlege kerül bemutatásra szervenként külön-külön. Az A oszlop tartalmazza a bevételi jogcímeket, a B oszlop a hozzá tartozó előirányzat összegét, a C oszlop a módosított előirányzatot, a D oszlop a bevételek 2016.01-08. havi teljesítését, az F oszlop a kiadások eredeti előirányzatát, a G oszlop a módosított előirányzatokat, míg H oszlop a teljesített kiadások összegét tartalmazza. </t>
  </si>
  <si>
    <t xml:space="preserve">A Százholdas Pagony Óvoda és Bölcsőde esetében a bevételek kizárólag a működési bevételekből és irányító szervtől kapott támogatásból tevődnek össze. A működési bevételek 3,455 ezer Ft-os összege kizárólag a szülőktől beszedett étkezés térítési díj, az Óvodában más bevétellel nem számolhatunk. </t>
  </si>
  <si>
    <t>1. melléklet a 14/2016. (IX. 29.) 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</si>
</sst>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3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0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4" xfId="0" applyFont="1" applyBorder="1" applyAlignment="1">
      <alignment/>
    </xf>
    <xf numFmtId="0" fontId="1" fillId="0" borderId="44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1" fillId="0" borderId="36" xfId="0" applyFont="1" applyBorder="1" applyAlignment="1">
      <alignment vertical="top" wrapText="1"/>
    </xf>
    <xf numFmtId="3" fontId="1" fillId="33" borderId="14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45" xfId="0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1" fillId="33" borderId="60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4" xfId="0" applyFont="1" applyBorder="1" applyAlignment="1">
      <alignment/>
    </xf>
    <xf numFmtId="0" fontId="0" fillId="0" borderId="6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36" xfId="0" applyFill="1" applyBorder="1" applyAlignment="1">
      <alignment/>
    </xf>
    <xf numFmtId="0" fontId="1" fillId="0" borderId="43" xfId="0" applyFont="1" applyBorder="1" applyAlignment="1">
      <alignment vertical="top" wrapText="1"/>
    </xf>
    <xf numFmtId="0" fontId="1" fillId="0" borderId="67" xfId="0" applyFont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68" xfId="0" applyFont="1" applyBorder="1" applyAlignment="1">
      <alignment/>
    </xf>
    <xf numFmtId="3" fontId="1" fillId="0" borderId="6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69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52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7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13.28125" style="0" bestFit="1" customWidth="1"/>
    <col min="6" max="6" width="13.28125" style="0" customWidth="1"/>
    <col min="7" max="7" width="3.7109375" style="0" customWidth="1"/>
    <col min="8" max="8" width="45.8515625" style="0" customWidth="1"/>
    <col min="9" max="9" width="10.57421875" style="0" customWidth="1"/>
    <col min="10" max="10" width="12.7109375" style="0" customWidth="1"/>
    <col min="15" max="16" width="0" style="0" hidden="1" customWidth="1"/>
    <col min="17" max="17" width="52.00390625" style="0" hidden="1" customWidth="1"/>
    <col min="18" max="19" width="0" style="0" hidden="1" customWidth="1"/>
    <col min="20" max="20" width="45.28125" style="0" hidden="1" customWidth="1"/>
    <col min="21" max="21" width="0" style="0" hidden="1" customWidth="1"/>
  </cols>
  <sheetData>
    <row r="1" spans="1:11" ht="12.75">
      <c r="A1" s="164" t="s">
        <v>202</v>
      </c>
      <c r="B1" s="165"/>
      <c r="C1" s="165"/>
      <c r="D1" s="165"/>
      <c r="E1" s="165"/>
      <c r="F1" s="165"/>
      <c r="G1" s="165"/>
      <c r="H1" s="165"/>
      <c r="I1" s="165"/>
      <c r="J1" s="100"/>
      <c r="K1" s="1"/>
    </row>
    <row r="2" spans="1:10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2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O3" s="4"/>
      <c r="P3" s="174" t="s">
        <v>2</v>
      </c>
      <c r="Q3" s="174"/>
      <c r="R3" s="5" t="s">
        <v>3</v>
      </c>
      <c r="S3" s="174" t="s">
        <v>4</v>
      </c>
      <c r="T3" s="174"/>
      <c r="U3" s="5" t="s">
        <v>5</v>
      </c>
    </row>
    <row r="4" spans="1:21" ht="13.5" thickBot="1">
      <c r="A4" s="173" t="s">
        <v>193</v>
      </c>
      <c r="B4" s="173"/>
      <c r="C4" s="173"/>
      <c r="D4" s="173"/>
      <c r="E4" s="173"/>
      <c r="F4" s="173"/>
      <c r="G4" s="173"/>
      <c r="H4" s="173"/>
      <c r="I4" s="173"/>
      <c r="J4" s="173"/>
      <c r="O4" s="91"/>
      <c r="P4" s="175" t="s">
        <v>6</v>
      </c>
      <c r="Q4" s="175"/>
      <c r="R4" s="92" t="s">
        <v>7</v>
      </c>
      <c r="S4" s="175" t="s">
        <v>8</v>
      </c>
      <c r="T4" s="175"/>
      <c r="U4" s="126" t="s">
        <v>7</v>
      </c>
    </row>
    <row r="5" spans="1:21" ht="13.5" thickBot="1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  <c r="O5" s="127"/>
      <c r="P5" s="167" t="s">
        <v>9</v>
      </c>
      <c r="Q5" s="167"/>
      <c r="R5" s="99"/>
      <c r="S5" s="168" t="s">
        <v>9</v>
      </c>
      <c r="T5" s="169"/>
      <c r="U5" s="128"/>
    </row>
    <row r="6" spans="1:21" ht="13.5" thickBot="1">
      <c r="A6" s="4"/>
      <c r="B6" s="174" t="s">
        <v>2</v>
      </c>
      <c r="C6" s="174"/>
      <c r="D6" s="5" t="s">
        <v>3</v>
      </c>
      <c r="E6" s="5" t="s">
        <v>4</v>
      </c>
      <c r="F6" s="5" t="s">
        <v>5</v>
      </c>
      <c r="G6" s="174" t="s">
        <v>196</v>
      </c>
      <c r="H6" s="174"/>
      <c r="I6" s="118" t="s">
        <v>197</v>
      </c>
      <c r="J6" s="160" t="s">
        <v>198</v>
      </c>
      <c r="K6" s="161" t="s">
        <v>199</v>
      </c>
      <c r="O6" s="95"/>
      <c r="P6" s="170" t="s">
        <v>10</v>
      </c>
      <c r="Q6" s="170"/>
      <c r="R6" s="96"/>
      <c r="S6" s="172" t="s">
        <v>10</v>
      </c>
      <c r="T6" s="172"/>
      <c r="U6" s="129"/>
    </row>
    <row r="7" spans="1:21" ht="13.5" thickBot="1">
      <c r="A7" s="91"/>
      <c r="B7" s="175" t="s">
        <v>6</v>
      </c>
      <c r="C7" s="175"/>
      <c r="D7" s="92" t="s">
        <v>7</v>
      </c>
      <c r="E7" s="92" t="s">
        <v>191</v>
      </c>
      <c r="F7" s="92" t="s">
        <v>194</v>
      </c>
      <c r="G7" s="175" t="s">
        <v>8</v>
      </c>
      <c r="H7" s="175"/>
      <c r="I7" s="119" t="s">
        <v>7</v>
      </c>
      <c r="J7" s="143" t="s">
        <v>191</v>
      </c>
      <c r="K7" s="85" t="s">
        <v>194</v>
      </c>
      <c r="O7" s="52" t="s">
        <v>11</v>
      </c>
      <c r="P7" s="64" t="s">
        <v>11</v>
      </c>
      <c r="Q7" s="97" t="s">
        <v>174</v>
      </c>
      <c r="R7" s="98"/>
      <c r="S7" s="94" t="s">
        <v>11</v>
      </c>
      <c r="T7" s="94" t="s">
        <v>12</v>
      </c>
      <c r="U7" s="130">
        <v>57996</v>
      </c>
    </row>
    <row r="8" spans="1:21" ht="13.5" thickBot="1">
      <c r="A8" s="102"/>
      <c r="B8" s="166" t="s">
        <v>9</v>
      </c>
      <c r="C8" s="167"/>
      <c r="D8" s="99"/>
      <c r="E8" s="145"/>
      <c r="F8" s="66"/>
      <c r="G8" s="168" t="s">
        <v>9</v>
      </c>
      <c r="H8" s="169"/>
      <c r="I8" s="120"/>
      <c r="J8" s="144"/>
      <c r="K8" s="68"/>
      <c r="O8" s="8" t="s">
        <v>13</v>
      </c>
      <c r="P8" s="72" t="s">
        <v>14</v>
      </c>
      <c r="Q8" s="67" t="s">
        <v>15</v>
      </c>
      <c r="R8" s="68">
        <v>3455</v>
      </c>
      <c r="S8" s="67" t="s">
        <v>14</v>
      </c>
      <c r="T8" s="67" t="s">
        <v>16</v>
      </c>
      <c r="U8" s="68">
        <v>15556</v>
      </c>
    </row>
    <row r="9" spans="1:21" ht="13.5" thickBot="1">
      <c r="A9" s="95"/>
      <c r="B9" s="170" t="s">
        <v>10</v>
      </c>
      <c r="C9" s="170"/>
      <c r="D9" s="96"/>
      <c r="E9" s="104"/>
      <c r="F9" s="76"/>
      <c r="G9" s="171" t="s">
        <v>10</v>
      </c>
      <c r="H9" s="172"/>
      <c r="I9" s="121"/>
      <c r="J9" s="144"/>
      <c r="K9" s="68"/>
      <c r="O9" s="8" t="s">
        <v>17</v>
      </c>
      <c r="P9" s="9" t="s">
        <v>17</v>
      </c>
      <c r="Q9" s="65" t="s">
        <v>18</v>
      </c>
      <c r="R9" s="93"/>
      <c r="S9" s="67" t="s">
        <v>19</v>
      </c>
      <c r="T9" s="67" t="s">
        <v>20</v>
      </c>
      <c r="U9" s="68">
        <v>16379</v>
      </c>
    </row>
    <row r="10" spans="1:21" ht="12.75">
      <c r="A10" s="52" t="s">
        <v>11</v>
      </c>
      <c r="B10" s="64" t="s">
        <v>11</v>
      </c>
      <c r="C10" s="97" t="s">
        <v>174</v>
      </c>
      <c r="D10" s="98"/>
      <c r="E10" s="106"/>
      <c r="F10" s="84"/>
      <c r="G10" s="146" t="s">
        <v>11</v>
      </c>
      <c r="H10" s="94" t="s">
        <v>12</v>
      </c>
      <c r="I10" s="122">
        <v>57996</v>
      </c>
      <c r="J10" s="144">
        <v>57996</v>
      </c>
      <c r="K10" s="68">
        <v>37532</v>
      </c>
      <c r="O10" s="8" t="s">
        <v>21</v>
      </c>
      <c r="P10" s="9" t="s">
        <v>21</v>
      </c>
      <c r="Q10" s="10" t="s">
        <v>22</v>
      </c>
      <c r="R10" s="61"/>
      <c r="S10" s="69"/>
      <c r="T10" s="69" t="s">
        <v>175</v>
      </c>
      <c r="U10" s="68"/>
    </row>
    <row r="11" spans="1:21" ht="12.75">
      <c r="A11" s="8" t="s">
        <v>13</v>
      </c>
      <c r="B11" s="72" t="s">
        <v>14</v>
      </c>
      <c r="C11" s="67" t="s">
        <v>15</v>
      </c>
      <c r="D11" s="103">
        <v>3455</v>
      </c>
      <c r="E11" s="68">
        <v>3455</v>
      </c>
      <c r="F11" s="68">
        <f>1326+285</f>
        <v>1611</v>
      </c>
      <c r="G11" s="67" t="s">
        <v>14</v>
      </c>
      <c r="H11" s="67" t="s">
        <v>16</v>
      </c>
      <c r="I11" s="103">
        <v>15556</v>
      </c>
      <c r="J11" s="144">
        <v>15556</v>
      </c>
      <c r="K11" s="68">
        <v>10771</v>
      </c>
      <c r="O11" s="8" t="s">
        <v>24</v>
      </c>
      <c r="P11" s="9" t="s">
        <v>24</v>
      </c>
      <c r="Q11" s="10" t="s">
        <v>25</v>
      </c>
      <c r="R11" s="61"/>
      <c r="S11" s="69"/>
      <c r="T11" s="69" t="s">
        <v>26</v>
      </c>
      <c r="U11" s="68"/>
    </row>
    <row r="12" spans="1:21" ht="12.75">
      <c r="A12" s="8" t="s">
        <v>17</v>
      </c>
      <c r="B12" s="9" t="s">
        <v>17</v>
      </c>
      <c r="C12" s="65" t="s">
        <v>18</v>
      </c>
      <c r="D12" s="93"/>
      <c r="E12" s="84"/>
      <c r="F12" s="84"/>
      <c r="G12" s="67" t="s">
        <v>19</v>
      </c>
      <c r="H12" s="67" t="s">
        <v>20</v>
      </c>
      <c r="I12" s="103">
        <v>16379</v>
      </c>
      <c r="J12" s="144">
        <v>16810</v>
      </c>
      <c r="K12" s="68">
        <v>9110</v>
      </c>
      <c r="O12" s="8" t="s">
        <v>27</v>
      </c>
      <c r="P12" s="14" t="s">
        <v>28</v>
      </c>
      <c r="Q12" s="15" t="s">
        <v>29</v>
      </c>
      <c r="R12" s="62">
        <f>SUM(R7:R11)</f>
        <v>3455</v>
      </c>
      <c r="S12" s="69"/>
      <c r="T12" s="69" t="s">
        <v>30</v>
      </c>
      <c r="U12" s="68"/>
    </row>
    <row r="13" spans="1:21" ht="12.75">
      <c r="A13" s="8" t="s">
        <v>21</v>
      </c>
      <c r="B13" s="9" t="s">
        <v>21</v>
      </c>
      <c r="C13" s="10" t="s">
        <v>22</v>
      </c>
      <c r="D13" s="61"/>
      <c r="E13" s="84">
        <v>826</v>
      </c>
      <c r="F13" s="84">
        <v>826</v>
      </c>
      <c r="G13" s="69"/>
      <c r="H13" s="69" t="s">
        <v>175</v>
      </c>
      <c r="I13" s="103"/>
      <c r="J13" s="144"/>
      <c r="K13" s="68"/>
      <c r="O13" s="8" t="s">
        <v>31</v>
      </c>
      <c r="P13" s="9" t="s">
        <v>11</v>
      </c>
      <c r="Q13" s="10" t="s">
        <v>32</v>
      </c>
      <c r="R13" s="61"/>
      <c r="S13" s="69"/>
      <c r="T13" s="69" t="s">
        <v>33</v>
      </c>
      <c r="U13" s="68"/>
    </row>
    <row r="14" spans="1:21" ht="12.75">
      <c r="A14" s="8" t="s">
        <v>24</v>
      </c>
      <c r="B14" s="9" t="s">
        <v>24</v>
      </c>
      <c r="C14" s="10" t="s">
        <v>25</v>
      </c>
      <c r="D14" s="61"/>
      <c r="E14" s="84"/>
      <c r="F14" s="84"/>
      <c r="G14" s="69"/>
      <c r="H14" s="69" t="s">
        <v>26</v>
      </c>
      <c r="I14" s="103"/>
      <c r="J14" s="144"/>
      <c r="K14" s="68"/>
      <c r="O14" s="8" t="s">
        <v>34</v>
      </c>
      <c r="P14" s="9" t="s">
        <v>13</v>
      </c>
      <c r="Q14" s="10" t="s">
        <v>35</v>
      </c>
      <c r="R14" s="61"/>
      <c r="S14" s="69"/>
      <c r="T14" s="69" t="s">
        <v>36</v>
      </c>
      <c r="U14" s="68"/>
    </row>
    <row r="15" spans="1:21" ht="12.75">
      <c r="A15" s="8" t="s">
        <v>27</v>
      </c>
      <c r="B15" s="14" t="s">
        <v>28</v>
      </c>
      <c r="C15" s="15" t="s">
        <v>29</v>
      </c>
      <c r="D15" s="62">
        <f>SUM(D10:D14)</f>
        <v>3455</v>
      </c>
      <c r="E15" s="62">
        <f>SUM(E10:E14)</f>
        <v>4281</v>
      </c>
      <c r="F15" s="62">
        <f>SUM(F10:F14)</f>
        <v>2437</v>
      </c>
      <c r="G15" s="69"/>
      <c r="H15" s="69" t="s">
        <v>30</v>
      </c>
      <c r="I15" s="103"/>
      <c r="J15" s="144"/>
      <c r="K15" s="68"/>
      <c r="O15" s="8" t="s">
        <v>37</v>
      </c>
      <c r="P15" s="9" t="s">
        <v>17</v>
      </c>
      <c r="Q15" s="10" t="s">
        <v>38</v>
      </c>
      <c r="R15" s="61"/>
      <c r="S15" s="67" t="s">
        <v>21</v>
      </c>
      <c r="T15" s="67" t="s">
        <v>39</v>
      </c>
      <c r="U15" s="68"/>
    </row>
    <row r="16" spans="1:21" ht="12.75">
      <c r="A16" s="8" t="s">
        <v>31</v>
      </c>
      <c r="B16" s="9" t="s">
        <v>11</v>
      </c>
      <c r="C16" s="10" t="s">
        <v>32</v>
      </c>
      <c r="D16" s="61"/>
      <c r="E16" s="84"/>
      <c r="F16" s="84"/>
      <c r="G16" s="69"/>
      <c r="H16" s="69" t="s">
        <v>33</v>
      </c>
      <c r="I16" s="103"/>
      <c r="J16" s="144"/>
      <c r="K16" s="68"/>
      <c r="O16" s="8" t="s">
        <v>40</v>
      </c>
      <c r="P16" s="12" t="s">
        <v>41</v>
      </c>
      <c r="Q16" s="13" t="s">
        <v>42</v>
      </c>
      <c r="R16" s="63">
        <f>SUM(R13:R15)</f>
        <v>0</v>
      </c>
      <c r="S16" s="67" t="s">
        <v>43</v>
      </c>
      <c r="T16" s="67" t="s">
        <v>44</v>
      </c>
      <c r="U16" s="68"/>
    </row>
    <row r="17" spans="1:21" ht="12.75">
      <c r="A17" s="8" t="s">
        <v>34</v>
      </c>
      <c r="B17" s="9" t="s">
        <v>13</v>
      </c>
      <c r="C17" s="10" t="s">
        <v>35</v>
      </c>
      <c r="D17" s="61"/>
      <c r="E17" s="84"/>
      <c r="F17" s="84"/>
      <c r="G17" s="69"/>
      <c r="H17" s="69" t="s">
        <v>36</v>
      </c>
      <c r="I17" s="103"/>
      <c r="J17" s="144"/>
      <c r="K17" s="68"/>
      <c r="O17" s="8" t="s">
        <v>45</v>
      </c>
      <c r="P17" s="9" t="s">
        <v>11</v>
      </c>
      <c r="Q17" s="10" t="s">
        <v>46</v>
      </c>
      <c r="R17" s="11"/>
      <c r="S17" s="70" t="s">
        <v>27</v>
      </c>
      <c r="T17" s="67" t="s">
        <v>47</v>
      </c>
      <c r="U17" s="68"/>
    </row>
    <row r="18" spans="1:21" ht="12.75">
      <c r="A18" s="8" t="s">
        <v>37</v>
      </c>
      <c r="B18" s="9" t="s">
        <v>17</v>
      </c>
      <c r="C18" s="10" t="s">
        <v>38</v>
      </c>
      <c r="D18" s="61"/>
      <c r="E18" s="84"/>
      <c r="F18" s="84"/>
      <c r="G18" s="67" t="s">
        <v>21</v>
      </c>
      <c r="H18" s="67" t="s">
        <v>39</v>
      </c>
      <c r="I18" s="103"/>
      <c r="J18" s="144"/>
      <c r="K18" s="68"/>
      <c r="O18" s="8" t="s">
        <v>48</v>
      </c>
      <c r="P18" s="9" t="s">
        <v>13</v>
      </c>
      <c r="Q18" s="10" t="s">
        <v>49</v>
      </c>
      <c r="R18" s="11"/>
      <c r="S18" s="16" t="s">
        <v>50</v>
      </c>
      <c r="T18" s="71" t="s">
        <v>51</v>
      </c>
      <c r="U18" s="131">
        <f>SUM(U7,U8,U9,U14,U15,U16,U17)</f>
        <v>89931</v>
      </c>
    </row>
    <row r="19" spans="1:21" ht="12.75">
      <c r="A19" s="8" t="s">
        <v>40</v>
      </c>
      <c r="B19" s="12" t="s">
        <v>41</v>
      </c>
      <c r="C19" s="13" t="s">
        <v>42</v>
      </c>
      <c r="D19" s="63">
        <f>SUM(D16:D18)</f>
        <v>0</v>
      </c>
      <c r="E19" s="88"/>
      <c r="F19" s="88"/>
      <c r="G19" s="67" t="s">
        <v>43</v>
      </c>
      <c r="H19" s="67" t="s">
        <v>44</v>
      </c>
      <c r="I19" s="103"/>
      <c r="J19" s="144"/>
      <c r="K19" s="68"/>
      <c r="O19" s="8" t="s">
        <v>52</v>
      </c>
      <c r="P19" s="9" t="s">
        <v>17</v>
      </c>
      <c r="Q19" s="19" t="s">
        <v>53</v>
      </c>
      <c r="R19" s="20"/>
      <c r="S19" s="21" t="s">
        <v>11</v>
      </c>
      <c r="T19" s="19" t="s">
        <v>54</v>
      </c>
      <c r="U19" s="20"/>
    </row>
    <row r="20" spans="1:21" ht="12.75">
      <c r="A20" s="8" t="s">
        <v>45</v>
      </c>
      <c r="B20" s="9" t="s">
        <v>11</v>
      </c>
      <c r="C20" s="10" t="s">
        <v>46</v>
      </c>
      <c r="D20" s="61"/>
      <c r="E20" s="84"/>
      <c r="F20" s="84"/>
      <c r="G20" s="150" t="s">
        <v>27</v>
      </c>
      <c r="H20" s="67" t="s">
        <v>47</v>
      </c>
      <c r="I20" s="103"/>
      <c r="J20" s="144"/>
      <c r="K20" s="68"/>
      <c r="O20" s="8" t="s">
        <v>55</v>
      </c>
      <c r="P20" s="22" t="s">
        <v>56</v>
      </c>
      <c r="Q20" s="23" t="s">
        <v>57</v>
      </c>
      <c r="R20" s="24">
        <f>SUM(R16:R19)</f>
        <v>0</v>
      </c>
      <c r="S20" s="21" t="s">
        <v>14</v>
      </c>
      <c r="T20" s="19" t="s">
        <v>58</v>
      </c>
      <c r="U20" s="20">
        <v>2530</v>
      </c>
    </row>
    <row r="21" spans="1:21" ht="12.75">
      <c r="A21" s="8" t="s">
        <v>48</v>
      </c>
      <c r="B21" s="9" t="s">
        <v>13</v>
      </c>
      <c r="C21" s="10" t="s">
        <v>49</v>
      </c>
      <c r="D21" s="61"/>
      <c r="E21" s="84"/>
      <c r="F21" s="84"/>
      <c r="G21" s="48" t="s">
        <v>50</v>
      </c>
      <c r="H21" s="71" t="s">
        <v>51</v>
      </c>
      <c r="I21" s="123">
        <f>SUM(I10,I11,I12,I17,I18,I19,I20)</f>
        <v>89931</v>
      </c>
      <c r="J21" s="123">
        <f>SUM(J10,J11,J12,J17,J18,J19,J20)</f>
        <v>90362</v>
      </c>
      <c r="K21" s="123">
        <f>SUM(K10,K11,K12,K17,K18,K19,K20)</f>
        <v>57413</v>
      </c>
      <c r="O21" s="8" t="s">
        <v>59</v>
      </c>
      <c r="P21" s="21" t="s">
        <v>11</v>
      </c>
      <c r="Q21" s="19" t="s">
        <v>60</v>
      </c>
      <c r="R21" s="20"/>
      <c r="S21" s="21"/>
      <c r="T21" s="25" t="s">
        <v>176</v>
      </c>
      <c r="U21" s="20"/>
    </row>
    <row r="22" spans="1:21" ht="12.75">
      <c r="A22" s="8" t="s">
        <v>52</v>
      </c>
      <c r="B22" s="9" t="s">
        <v>17</v>
      </c>
      <c r="C22" s="19" t="s">
        <v>53</v>
      </c>
      <c r="D22" s="124"/>
      <c r="E22" s="84"/>
      <c r="F22" s="84"/>
      <c r="G22" s="30" t="s">
        <v>11</v>
      </c>
      <c r="H22" s="19" t="s">
        <v>54</v>
      </c>
      <c r="I22" s="124"/>
      <c r="J22" s="144"/>
      <c r="K22" s="68"/>
      <c r="O22" s="8" t="s">
        <v>62</v>
      </c>
      <c r="P22" s="21" t="s">
        <v>13</v>
      </c>
      <c r="Q22" s="19" t="s">
        <v>63</v>
      </c>
      <c r="R22" s="20"/>
      <c r="S22" s="21"/>
      <c r="T22" s="25" t="s">
        <v>177</v>
      </c>
      <c r="U22" s="20"/>
    </row>
    <row r="23" spans="1:21" ht="12.75">
      <c r="A23" s="8" t="s">
        <v>55</v>
      </c>
      <c r="B23" s="22" t="s">
        <v>56</v>
      </c>
      <c r="C23" s="23" t="s">
        <v>57</v>
      </c>
      <c r="D23" s="147">
        <f>SUM(D19:D22)</f>
        <v>0</v>
      </c>
      <c r="E23" s="77"/>
      <c r="F23" s="77"/>
      <c r="G23" s="30" t="s">
        <v>14</v>
      </c>
      <c r="H23" s="19" t="s">
        <v>58</v>
      </c>
      <c r="I23" s="124">
        <v>2530</v>
      </c>
      <c r="J23" s="144">
        <v>425</v>
      </c>
      <c r="K23" s="68">
        <v>425</v>
      </c>
      <c r="O23" s="8" t="s">
        <v>65</v>
      </c>
      <c r="P23" s="21" t="s">
        <v>17</v>
      </c>
      <c r="Q23" s="19" t="s">
        <v>66</v>
      </c>
      <c r="R23" s="20"/>
      <c r="S23" s="21"/>
      <c r="T23" s="25" t="s">
        <v>67</v>
      </c>
      <c r="U23" s="20"/>
    </row>
    <row r="24" spans="1:21" ht="12.75">
      <c r="A24" s="8" t="s">
        <v>59</v>
      </c>
      <c r="B24" s="21" t="s">
        <v>11</v>
      </c>
      <c r="C24" s="19" t="s">
        <v>60</v>
      </c>
      <c r="D24" s="124"/>
      <c r="E24" s="84"/>
      <c r="F24" s="84"/>
      <c r="G24" s="30"/>
      <c r="H24" s="25" t="s">
        <v>176</v>
      </c>
      <c r="I24" s="124"/>
      <c r="J24" s="144"/>
      <c r="K24" s="68"/>
      <c r="O24" s="8" t="s">
        <v>68</v>
      </c>
      <c r="P24" s="26" t="s">
        <v>69</v>
      </c>
      <c r="Q24" s="25" t="s">
        <v>70</v>
      </c>
      <c r="R24" s="27">
        <f>SUM(R21:R23)</f>
        <v>0</v>
      </c>
      <c r="S24" s="21"/>
      <c r="T24" s="25" t="s">
        <v>178</v>
      </c>
      <c r="U24" s="20"/>
    </row>
    <row r="25" spans="1:21" ht="12.75">
      <c r="A25" s="8" t="s">
        <v>62</v>
      </c>
      <c r="B25" s="21" t="s">
        <v>13</v>
      </c>
      <c r="C25" s="19" t="s">
        <v>63</v>
      </c>
      <c r="D25" s="124"/>
      <c r="E25" s="84"/>
      <c r="F25" s="84"/>
      <c r="G25" s="30"/>
      <c r="H25" s="25" t="s">
        <v>177</v>
      </c>
      <c r="I25" s="124"/>
      <c r="J25" s="144"/>
      <c r="K25" s="68"/>
      <c r="O25" s="8" t="s">
        <v>72</v>
      </c>
      <c r="P25" s="28" t="s">
        <v>73</v>
      </c>
      <c r="Q25" s="29" t="s">
        <v>74</v>
      </c>
      <c r="R25" s="132">
        <f>SUM(R12,R20,R24)</f>
        <v>3455</v>
      </c>
      <c r="S25" s="28"/>
      <c r="T25" s="25" t="s">
        <v>75</v>
      </c>
      <c r="U25" s="20"/>
    </row>
    <row r="26" spans="1:21" ht="12.75">
      <c r="A26" s="8" t="s">
        <v>65</v>
      </c>
      <c r="B26" s="21" t="s">
        <v>17</v>
      </c>
      <c r="C26" s="19" t="s">
        <v>66</v>
      </c>
      <c r="D26" s="124"/>
      <c r="E26" s="84"/>
      <c r="F26" s="84"/>
      <c r="G26" s="30"/>
      <c r="H26" s="25" t="s">
        <v>67</v>
      </c>
      <c r="I26" s="124"/>
      <c r="J26" s="144"/>
      <c r="K26" s="68"/>
      <c r="O26" s="8" t="s">
        <v>76</v>
      </c>
      <c r="P26" s="82" t="s">
        <v>11</v>
      </c>
      <c r="Q26" s="67" t="s">
        <v>77</v>
      </c>
      <c r="R26" s="84"/>
      <c r="S26" s="30" t="s">
        <v>19</v>
      </c>
      <c r="T26" s="19" t="s">
        <v>78</v>
      </c>
      <c r="U26" s="20">
        <f>SUM(U21:U25)</f>
        <v>0</v>
      </c>
    </row>
    <row r="27" spans="1:21" ht="12.75">
      <c r="A27" s="8" t="s">
        <v>68</v>
      </c>
      <c r="B27" s="26" t="s">
        <v>69</v>
      </c>
      <c r="C27" s="25" t="s">
        <v>70</v>
      </c>
      <c r="D27" s="148">
        <f>SUM(D24:D26)</f>
        <v>0</v>
      </c>
      <c r="E27" s="88"/>
      <c r="F27" s="88"/>
      <c r="G27" s="30"/>
      <c r="H27" s="25" t="s">
        <v>178</v>
      </c>
      <c r="I27" s="124"/>
      <c r="J27" s="144"/>
      <c r="K27" s="68"/>
      <c r="O27" s="8" t="s">
        <v>79</v>
      </c>
      <c r="P27" s="82" t="s">
        <v>13</v>
      </c>
      <c r="Q27" s="67" t="s">
        <v>80</v>
      </c>
      <c r="R27" s="68">
        <v>89006</v>
      </c>
      <c r="S27" s="40" t="s">
        <v>81</v>
      </c>
      <c r="T27" s="29" t="s">
        <v>82</v>
      </c>
      <c r="U27" s="132">
        <f>SUM(U19,U20,U26)</f>
        <v>2530</v>
      </c>
    </row>
    <row r="28" spans="1:21" ht="12.75">
      <c r="A28" s="8" t="s">
        <v>72</v>
      </c>
      <c r="B28" s="28" t="s">
        <v>73</v>
      </c>
      <c r="C28" s="29" t="s">
        <v>74</v>
      </c>
      <c r="D28" s="105">
        <f>SUM(D15,D23,D27)</f>
        <v>3455</v>
      </c>
      <c r="E28" s="136">
        <f>SUM(E15,E23,E27)</f>
        <v>4281</v>
      </c>
      <c r="F28" s="136">
        <f>SUM(F15,F23,F27)</f>
        <v>2437</v>
      </c>
      <c r="G28" s="40"/>
      <c r="H28" s="25" t="s">
        <v>75</v>
      </c>
      <c r="I28" s="124"/>
      <c r="J28" s="144"/>
      <c r="K28" s="68"/>
      <c r="O28" s="8" t="s">
        <v>83</v>
      </c>
      <c r="P28" s="21" t="s">
        <v>17</v>
      </c>
      <c r="Q28" s="97" t="s">
        <v>84</v>
      </c>
      <c r="R28" s="133"/>
      <c r="S28" s="30" t="s">
        <v>11</v>
      </c>
      <c r="T28" s="19" t="s">
        <v>85</v>
      </c>
      <c r="U28" s="20"/>
    </row>
    <row r="29" spans="1:21" ht="12.75">
      <c r="A29" s="8" t="s">
        <v>76</v>
      </c>
      <c r="B29" s="82" t="s">
        <v>11</v>
      </c>
      <c r="C29" s="67" t="s">
        <v>77</v>
      </c>
      <c r="D29" s="106"/>
      <c r="E29" s="84"/>
      <c r="F29" s="84"/>
      <c r="G29" s="30" t="s">
        <v>19</v>
      </c>
      <c r="H29" s="19" t="s">
        <v>78</v>
      </c>
      <c r="I29" s="124">
        <f>SUM(I24:I28)</f>
        <v>0</v>
      </c>
      <c r="J29" s="144"/>
      <c r="K29" s="68"/>
      <c r="O29" s="8" t="s">
        <v>86</v>
      </c>
      <c r="P29" s="16" t="s">
        <v>87</v>
      </c>
      <c r="Q29" s="31" t="s">
        <v>88</v>
      </c>
      <c r="R29" s="18">
        <f>SUM(R26:R28)</f>
        <v>89006</v>
      </c>
      <c r="S29" s="32" t="s">
        <v>13</v>
      </c>
      <c r="T29" s="33" t="s">
        <v>89</v>
      </c>
      <c r="U29" s="11"/>
    </row>
    <row r="30" spans="1:21" ht="12.75">
      <c r="A30" s="8" t="s">
        <v>79</v>
      </c>
      <c r="B30" s="82" t="s">
        <v>13</v>
      </c>
      <c r="C30" s="67" t="s">
        <v>80</v>
      </c>
      <c r="D30" s="103">
        <v>89006</v>
      </c>
      <c r="E30" s="68">
        <v>86506</v>
      </c>
      <c r="F30" s="68">
        <v>56292</v>
      </c>
      <c r="G30" s="40" t="s">
        <v>81</v>
      </c>
      <c r="H30" s="29" t="s">
        <v>82</v>
      </c>
      <c r="I30" s="105">
        <f>SUM(I22,I23,I29)</f>
        <v>2530</v>
      </c>
      <c r="J30" s="105">
        <f>SUM(J22,J23,J29)</f>
        <v>425</v>
      </c>
      <c r="K30" s="105">
        <f>SUM(K22,K23,K29)</f>
        <v>425</v>
      </c>
      <c r="O30" s="8" t="s">
        <v>90</v>
      </c>
      <c r="P30" s="34"/>
      <c r="Q30" s="35"/>
      <c r="R30" s="36"/>
      <c r="S30" s="32" t="s">
        <v>17</v>
      </c>
      <c r="T30" s="33" t="s">
        <v>91</v>
      </c>
      <c r="U30" s="11"/>
    </row>
    <row r="31" spans="1:21" ht="13.5" thickBot="1">
      <c r="A31" s="8" t="s">
        <v>83</v>
      </c>
      <c r="B31" s="21" t="s">
        <v>17</v>
      </c>
      <c r="C31" s="97" t="s">
        <v>84</v>
      </c>
      <c r="D31" s="98"/>
      <c r="E31" s="84"/>
      <c r="F31" s="84"/>
      <c r="G31" s="30" t="s">
        <v>11</v>
      </c>
      <c r="H31" s="19" t="s">
        <v>85</v>
      </c>
      <c r="I31" s="124"/>
      <c r="J31" s="144"/>
      <c r="K31" s="68"/>
      <c r="O31" s="8" t="s">
        <v>92</v>
      </c>
      <c r="P31" s="37"/>
      <c r="Q31" s="38"/>
      <c r="R31" s="39"/>
      <c r="S31" s="40" t="s">
        <v>56</v>
      </c>
      <c r="T31" s="41" t="s">
        <v>93</v>
      </c>
      <c r="U31" s="132">
        <f>SUM(U28:U30)</f>
        <v>0</v>
      </c>
    </row>
    <row r="32" spans="1:21" ht="13.5" thickBot="1">
      <c r="A32" s="8" t="s">
        <v>86</v>
      </c>
      <c r="B32" s="16" t="s">
        <v>87</v>
      </c>
      <c r="C32" s="31" t="s">
        <v>88</v>
      </c>
      <c r="D32" s="149">
        <f>SUM(D29:D31)</f>
        <v>89006</v>
      </c>
      <c r="E32" s="136">
        <f>SUM(E29:E31)</f>
        <v>86506</v>
      </c>
      <c r="F32" s="136">
        <f>SUM(F29:F31)</f>
        <v>56292</v>
      </c>
      <c r="G32" s="32" t="s">
        <v>13</v>
      </c>
      <c r="H32" s="33" t="s">
        <v>89</v>
      </c>
      <c r="I32" s="61"/>
      <c r="J32" s="144"/>
      <c r="K32" s="68"/>
      <c r="O32" s="8" t="s">
        <v>94</v>
      </c>
      <c r="P32" s="42" t="s">
        <v>95</v>
      </c>
      <c r="Q32" s="43" t="s">
        <v>96</v>
      </c>
      <c r="R32" s="44">
        <f>SUM(R25,R29)</f>
        <v>92461</v>
      </c>
      <c r="S32" s="45" t="s">
        <v>97</v>
      </c>
      <c r="T32" s="46" t="s">
        <v>98</v>
      </c>
      <c r="U32" s="44">
        <f>SUM(U18,U27,U31)</f>
        <v>92461</v>
      </c>
    </row>
    <row r="33" spans="1:15" ht="12.75">
      <c r="A33" s="8" t="s">
        <v>90</v>
      </c>
      <c r="B33" s="34"/>
      <c r="C33" s="35"/>
      <c r="D33" s="151"/>
      <c r="E33" s="152"/>
      <c r="F33" s="152"/>
      <c r="G33" s="32" t="s">
        <v>17</v>
      </c>
      <c r="H33" s="33" t="s">
        <v>91</v>
      </c>
      <c r="I33" s="61"/>
      <c r="J33" s="144"/>
      <c r="K33" s="68"/>
      <c r="O33" s="8" t="s">
        <v>99</v>
      </c>
    </row>
    <row r="34" spans="1:15" ht="13.5" thickBot="1">
      <c r="A34" s="8" t="s">
        <v>92</v>
      </c>
      <c r="B34" s="37"/>
      <c r="C34" s="38"/>
      <c r="D34" s="113"/>
      <c r="E34" s="89"/>
      <c r="F34" s="89"/>
      <c r="G34" s="40" t="s">
        <v>56</v>
      </c>
      <c r="H34" s="41" t="s">
        <v>93</v>
      </c>
      <c r="I34" s="105">
        <f>SUM(I31:I33)</f>
        <v>0</v>
      </c>
      <c r="J34" s="144"/>
      <c r="K34" s="68"/>
      <c r="O34" s="8" t="s">
        <v>100</v>
      </c>
    </row>
    <row r="35" spans="1:21" ht="13.5" thickBot="1">
      <c r="A35" s="8" t="s">
        <v>94</v>
      </c>
      <c r="B35" s="42" t="s">
        <v>95</v>
      </c>
      <c r="C35" s="43" t="s">
        <v>96</v>
      </c>
      <c r="D35" s="44">
        <f>SUM(D28,D32)</f>
        <v>92461</v>
      </c>
      <c r="E35" s="137">
        <f>SUM(E28,E32)</f>
        <v>90787</v>
      </c>
      <c r="F35" s="137">
        <f>SUM(F28,F32)</f>
        <v>58729</v>
      </c>
      <c r="G35" s="45" t="s">
        <v>97</v>
      </c>
      <c r="H35" s="46" t="s">
        <v>98</v>
      </c>
      <c r="I35" s="114">
        <f>SUM(I21,I30,I34)</f>
        <v>92461</v>
      </c>
      <c r="J35" s="114">
        <f>SUM(J21,J30,J34)</f>
        <v>90787</v>
      </c>
      <c r="K35" s="114">
        <f>SUM(K21,K30,K34)</f>
        <v>57838</v>
      </c>
      <c r="O35" s="8" t="s">
        <v>101</v>
      </c>
      <c r="P35" s="178" t="s">
        <v>102</v>
      </c>
      <c r="Q35" s="179"/>
      <c r="R35" s="134"/>
      <c r="S35" s="178" t="s">
        <v>102</v>
      </c>
      <c r="T35" s="179"/>
      <c r="U35" s="135"/>
    </row>
    <row r="36" spans="1:21" ht="12.75">
      <c r="A36" s="8" t="s">
        <v>99</v>
      </c>
      <c r="J36" s="7"/>
      <c r="O36" s="8" t="s">
        <v>103</v>
      </c>
      <c r="P36" s="72" t="s">
        <v>11</v>
      </c>
      <c r="Q36" s="67" t="s">
        <v>174</v>
      </c>
      <c r="R36" s="68">
        <v>30</v>
      </c>
      <c r="S36" s="78" t="s">
        <v>11</v>
      </c>
      <c r="T36" s="67" t="s">
        <v>12</v>
      </c>
      <c r="U36" s="68">
        <v>40377</v>
      </c>
    </row>
    <row r="37" spans="1:21" ht="13.5" thickBot="1">
      <c r="A37" s="8" t="s">
        <v>100</v>
      </c>
      <c r="J37" s="7"/>
      <c r="O37" s="8" t="s">
        <v>104</v>
      </c>
      <c r="P37" s="72" t="s">
        <v>14</v>
      </c>
      <c r="Q37" s="67" t="s">
        <v>15</v>
      </c>
      <c r="R37" s="68">
        <v>191</v>
      </c>
      <c r="S37" s="78" t="s">
        <v>14</v>
      </c>
      <c r="T37" s="67" t="s">
        <v>16</v>
      </c>
      <c r="U37" s="68">
        <v>9981</v>
      </c>
    </row>
    <row r="38" spans="1:21" ht="12.75">
      <c r="A38" s="8" t="s">
        <v>101</v>
      </c>
      <c r="B38" s="178" t="s">
        <v>102</v>
      </c>
      <c r="C38" s="179"/>
      <c r="D38" s="162" t="s">
        <v>7</v>
      </c>
      <c r="E38" s="109" t="s">
        <v>191</v>
      </c>
      <c r="F38" s="136" t="s">
        <v>194</v>
      </c>
      <c r="G38" s="180" t="s">
        <v>102</v>
      </c>
      <c r="H38" s="179"/>
      <c r="I38" s="162" t="s">
        <v>7</v>
      </c>
      <c r="J38" s="109" t="s">
        <v>191</v>
      </c>
      <c r="K38" s="163" t="s">
        <v>194</v>
      </c>
      <c r="O38" s="8" t="s">
        <v>105</v>
      </c>
      <c r="P38" s="72" t="s">
        <v>17</v>
      </c>
      <c r="Q38" s="67" t="s">
        <v>18</v>
      </c>
      <c r="R38" s="68"/>
      <c r="S38" s="78" t="s">
        <v>19</v>
      </c>
      <c r="T38" s="67" t="s">
        <v>20</v>
      </c>
      <c r="U38" s="68">
        <v>12568</v>
      </c>
    </row>
    <row r="39" spans="1:21" ht="12.75">
      <c r="A39" s="8" t="s">
        <v>103</v>
      </c>
      <c r="B39" s="72" t="s">
        <v>11</v>
      </c>
      <c r="C39" s="67" t="s">
        <v>174</v>
      </c>
      <c r="D39" s="103">
        <v>30</v>
      </c>
      <c r="E39" s="103">
        <v>30</v>
      </c>
      <c r="F39" s="68"/>
      <c r="G39" s="78" t="s">
        <v>11</v>
      </c>
      <c r="H39" s="67" t="s">
        <v>12</v>
      </c>
      <c r="I39" s="103">
        <v>40377</v>
      </c>
      <c r="J39" s="144">
        <v>40477</v>
      </c>
      <c r="K39" s="68">
        <v>24426</v>
      </c>
      <c r="O39" s="8" t="s">
        <v>106</v>
      </c>
      <c r="P39" s="72" t="s">
        <v>21</v>
      </c>
      <c r="Q39" s="67" t="s">
        <v>22</v>
      </c>
      <c r="R39" s="68"/>
      <c r="S39" s="79"/>
      <c r="T39" s="69" t="s">
        <v>23</v>
      </c>
      <c r="U39" s="68"/>
    </row>
    <row r="40" spans="1:21" ht="12.75">
      <c r="A40" s="8" t="s">
        <v>104</v>
      </c>
      <c r="B40" s="72" t="s">
        <v>14</v>
      </c>
      <c r="C40" s="67" t="s">
        <v>15</v>
      </c>
      <c r="D40" s="103">
        <v>191</v>
      </c>
      <c r="E40" s="103">
        <v>191</v>
      </c>
      <c r="F40" s="68">
        <v>2741</v>
      </c>
      <c r="G40" s="78" t="s">
        <v>14</v>
      </c>
      <c r="H40" s="67" t="s">
        <v>16</v>
      </c>
      <c r="I40" s="103">
        <v>9981</v>
      </c>
      <c r="J40" s="144">
        <v>10508</v>
      </c>
      <c r="K40" s="68">
        <v>6435</v>
      </c>
      <c r="O40" s="8" t="s">
        <v>107</v>
      </c>
      <c r="P40" s="72" t="s">
        <v>24</v>
      </c>
      <c r="Q40" s="67" t="s">
        <v>25</v>
      </c>
      <c r="R40" s="68"/>
      <c r="S40" s="79"/>
      <c r="T40" s="69" t="s">
        <v>26</v>
      </c>
      <c r="U40" s="68"/>
    </row>
    <row r="41" spans="1:21" ht="12.75">
      <c r="A41" s="8" t="s">
        <v>105</v>
      </c>
      <c r="B41" s="72" t="s">
        <v>17</v>
      </c>
      <c r="C41" s="67" t="s">
        <v>18</v>
      </c>
      <c r="D41" s="103"/>
      <c r="E41" s="103"/>
      <c r="F41" s="68"/>
      <c r="G41" s="78" t="s">
        <v>19</v>
      </c>
      <c r="H41" s="67" t="s">
        <v>20</v>
      </c>
      <c r="I41" s="103">
        <v>12568</v>
      </c>
      <c r="J41" s="144">
        <v>13268</v>
      </c>
      <c r="K41" s="68">
        <v>8409</v>
      </c>
      <c r="O41" s="8" t="s">
        <v>108</v>
      </c>
      <c r="P41" s="73" t="s">
        <v>28</v>
      </c>
      <c r="Q41" s="76" t="s">
        <v>29</v>
      </c>
      <c r="R41" s="77">
        <f>SUM(R36:R40)</f>
        <v>221</v>
      </c>
      <c r="S41" s="79"/>
      <c r="T41" s="69" t="s">
        <v>30</v>
      </c>
      <c r="U41" s="68"/>
    </row>
    <row r="42" spans="1:21" ht="12.75">
      <c r="A42" s="8" t="s">
        <v>106</v>
      </c>
      <c r="B42" s="72" t="s">
        <v>21</v>
      </c>
      <c r="C42" s="67" t="s">
        <v>22</v>
      </c>
      <c r="D42" s="103"/>
      <c r="E42" s="103">
        <v>1952</v>
      </c>
      <c r="F42" s="68">
        <v>1952</v>
      </c>
      <c r="G42" s="79"/>
      <c r="H42" s="69" t="s">
        <v>23</v>
      </c>
      <c r="I42" s="103"/>
      <c r="J42" s="144"/>
      <c r="K42" s="68"/>
      <c r="O42" s="8" t="s">
        <v>109</v>
      </c>
      <c r="P42" s="72" t="s">
        <v>11</v>
      </c>
      <c r="Q42" s="67" t="s">
        <v>32</v>
      </c>
      <c r="R42" s="68"/>
      <c r="S42" s="79"/>
      <c r="T42" s="69" t="s">
        <v>33</v>
      </c>
      <c r="U42" s="68"/>
    </row>
    <row r="43" spans="1:21" ht="12.75">
      <c r="A43" s="8" t="s">
        <v>107</v>
      </c>
      <c r="B43" s="72" t="s">
        <v>24</v>
      </c>
      <c r="C43" s="67" t="s">
        <v>25</v>
      </c>
      <c r="D43" s="103"/>
      <c r="E43" s="103"/>
      <c r="F43" s="68"/>
      <c r="G43" s="79"/>
      <c r="H43" s="69" t="s">
        <v>26</v>
      </c>
      <c r="I43" s="103"/>
      <c r="J43" s="144"/>
      <c r="K43" s="68"/>
      <c r="O43" s="8" t="s">
        <v>110</v>
      </c>
      <c r="P43" s="72" t="s">
        <v>13</v>
      </c>
      <c r="Q43" s="67" t="s">
        <v>35</v>
      </c>
      <c r="R43" s="68"/>
      <c r="S43" s="79"/>
      <c r="T43" s="69" t="s">
        <v>36</v>
      </c>
      <c r="U43" s="68">
        <v>100</v>
      </c>
    </row>
    <row r="44" spans="1:21" ht="12.75">
      <c r="A44" s="8" t="s">
        <v>108</v>
      </c>
      <c r="B44" s="73" t="s">
        <v>28</v>
      </c>
      <c r="C44" s="76" t="s">
        <v>29</v>
      </c>
      <c r="D44" s="107">
        <f>SUM(D39:D43)</f>
        <v>221</v>
      </c>
      <c r="E44" s="107">
        <f>SUM(E39:E43)</f>
        <v>2173</v>
      </c>
      <c r="F44" s="107">
        <f>SUM(F39:F43)</f>
        <v>4693</v>
      </c>
      <c r="G44" s="79"/>
      <c r="H44" s="69" t="s">
        <v>30</v>
      </c>
      <c r="I44" s="103"/>
      <c r="J44" s="144"/>
      <c r="K44" s="68"/>
      <c r="O44" s="8" t="s">
        <v>111</v>
      </c>
      <c r="P44" s="72" t="s">
        <v>17</v>
      </c>
      <c r="Q44" s="67" t="s">
        <v>38</v>
      </c>
      <c r="R44" s="68"/>
      <c r="S44" s="78" t="s">
        <v>21</v>
      </c>
      <c r="T44" s="67" t="s">
        <v>39</v>
      </c>
      <c r="U44" s="68"/>
    </row>
    <row r="45" spans="1:21" ht="12.75">
      <c r="A45" s="8" t="s">
        <v>109</v>
      </c>
      <c r="B45" s="72" t="s">
        <v>11</v>
      </c>
      <c r="C45" s="67" t="s">
        <v>32</v>
      </c>
      <c r="D45" s="103"/>
      <c r="E45" s="103"/>
      <c r="F45" s="68"/>
      <c r="G45" s="79"/>
      <c r="H45" s="69" t="s">
        <v>33</v>
      </c>
      <c r="I45" s="103"/>
      <c r="J45" s="144"/>
      <c r="K45" s="68"/>
      <c r="O45" s="8" t="s">
        <v>112</v>
      </c>
      <c r="P45" s="74" t="s">
        <v>41</v>
      </c>
      <c r="Q45" s="69" t="s">
        <v>42</v>
      </c>
      <c r="R45" s="68"/>
      <c r="S45" s="78" t="s">
        <v>43</v>
      </c>
      <c r="T45" s="67" t="s">
        <v>44</v>
      </c>
      <c r="U45" s="68"/>
    </row>
    <row r="46" spans="1:21" ht="12.75">
      <c r="A46" s="8" t="s">
        <v>110</v>
      </c>
      <c r="B46" s="72" t="s">
        <v>13</v>
      </c>
      <c r="C46" s="67" t="s">
        <v>35</v>
      </c>
      <c r="D46" s="103"/>
      <c r="E46" s="103"/>
      <c r="F46" s="68"/>
      <c r="G46" s="79"/>
      <c r="H46" s="69" t="s">
        <v>36</v>
      </c>
      <c r="I46" s="103">
        <v>100</v>
      </c>
      <c r="J46" s="103">
        <v>100</v>
      </c>
      <c r="K46" s="68"/>
      <c r="O46" s="8" t="s">
        <v>113</v>
      </c>
      <c r="P46" s="72" t="s">
        <v>11</v>
      </c>
      <c r="Q46" s="67" t="s">
        <v>46</v>
      </c>
      <c r="R46" s="68"/>
      <c r="S46" s="78" t="s">
        <v>27</v>
      </c>
      <c r="T46" s="67" t="s">
        <v>47</v>
      </c>
      <c r="U46" s="68"/>
    </row>
    <row r="47" spans="1:21" ht="12.75">
      <c r="A47" s="8" t="s">
        <v>111</v>
      </c>
      <c r="B47" s="72" t="s">
        <v>17</v>
      </c>
      <c r="C47" s="67" t="s">
        <v>38</v>
      </c>
      <c r="D47" s="103"/>
      <c r="E47" s="103"/>
      <c r="F47" s="68"/>
      <c r="G47" s="78" t="s">
        <v>21</v>
      </c>
      <c r="H47" s="67" t="s">
        <v>39</v>
      </c>
      <c r="I47" s="103"/>
      <c r="J47" s="144"/>
      <c r="K47" s="68"/>
      <c r="O47" s="8" t="s">
        <v>114</v>
      </c>
      <c r="P47" s="72" t="s">
        <v>13</v>
      </c>
      <c r="Q47" s="67" t="s">
        <v>49</v>
      </c>
      <c r="R47" s="68"/>
      <c r="S47" s="80" t="s">
        <v>50</v>
      </c>
      <c r="T47" s="66" t="s">
        <v>51</v>
      </c>
      <c r="U47" s="136">
        <f>SUM(U36,U37,U38,U43,U44,U45,U46)</f>
        <v>63026</v>
      </c>
    </row>
    <row r="48" spans="1:21" ht="12.75">
      <c r="A48" s="8" t="s">
        <v>112</v>
      </c>
      <c r="B48" s="74" t="s">
        <v>41</v>
      </c>
      <c r="C48" s="69" t="s">
        <v>42</v>
      </c>
      <c r="D48" s="103"/>
      <c r="E48" s="103"/>
      <c r="F48" s="68"/>
      <c r="G48" s="78" t="s">
        <v>43</v>
      </c>
      <c r="H48" s="67" t="s">
        <v>44</v>
      </c>
      <c r="I48" s="103"/>
      <c r="J48" s="144"/>
      <c r="K48" s="68"/>
      <c r="O48" s="8" t="s">
        <v>115</v>
      </c>
      <c r="P48" s="72" t="s">
        <v>17</v>
      </c>
      <c r="Q48" s="86" t="s">
        <v>53</v>
      </c>
      <c r="R48" s="68"/>
      <c r="S48" s="81" t="s">
        <v>11</v>
      </c>
      <c r="T48" s="67" t="s">
        <v>54</v>
      </c>
      <c r="U48" s="84"/>
    </row>
    <row r="49" spans="1:21" ht="12.75">
      <c r="A49" s="8" t="s">
        <v>113</v>
      </c>
      <c r="B49" s="72" t="s">
        <v>11</v>
      </c>
      <c r="C49" s="67" t="s">
        <v>46</v>
      </c>
      <c r="D49" s="103"/>
      <c r="E49" s="103"/>
      <c r="F49" s="68"/>
      <c r="G49" s="78" t="s">
        <v>27</v>
      </c>
      <c r="H49" s="67" t="s">
        <v>47</v>
      </c>
      <c r="I49" s="103"/>
      <c r="J49" s="144"/>
      <c r="K49" s="68"/>
      <c r="O49" s="8" t="s">
        <v>116</v>
      </c>
      <c r="P49" s="22" t="s">
        <v>56</v>
      </c>
      <c r="Q49" s="60" t="s">
        <v>57</v>
      </c>
      <c r="R49" s="77">
        <f>SUM(R45:R48)</f>
        <v>0</v>
      </c>
      <c r="S49" s="81" t="s">
        <v>14</v>
      </c>
      <c r="T49" s="67" t="s">
        <v>58</v>
      </c>
      <c r="U49" s="68"/>
    </row>
    <row r="50" spans="1:21" ht="12.75">
      <c r="A50" s="8" t="s">
        <v>114</v>
      </c>
      <c r="B50" s="72" t="s">
        <v>13</v>
      </c>
      <c r="C50" s="67" t="s">
        <v>49</v>
      </c>
      <c r="D50" s="103"/>
      <c r="E50" s="103"/>
      <c r="F50" s="68"/>
      <c r="G50" s="80" t="s">
        <v>50</v>
      </c>
      <c r="H50" s="66" t="s">
        <v>51</v>
      </c>
      <c r="I50" s="109">
        <f>SUM(I39,I40,I41,I46,I47,I48,I49)</f>
        <v>63026</v>
      </c>
      <c r="J50" s="109">
        <f>SUM(J39,J40,J41,J46,J47,J48,J49)</f>
        <v>64353</v>
      </c>
      <c r="K50" s="109">
        <f>SUM(K39,K40,K41,K46,K47,K48,K49)</f>
        <v>39270</v>
      </c>
      <c r="O50" s="8" t="s">
        <v>117</v>
      </c>
      <c r="P50" s="21" t="s">
        <v>11</v>
      </c>
      <c r="Q50" s="19" t="s">
        <v>60</v>
      </c>
      <c r="R50" s="84"/>
      <c r="S50" s="81"/>
      <c r="T50" s="69" t="s">
        <v>61</v>
      </c>
      <c r="U50" s="68"/>
    </row>
    <row r="51" spans="1:21" ht="12.75">
      <c r="A51" s="8" t="s">
        <v>115</v>
      </c>
      <c r="B51" s="72" t="s">
        <v>17</v>
      </c>
      <c r="C51" s="86" t="s">
        <v>53</v>
      </c>
      <c r="D51" s="103"/>
      <c r="E51" s="103"/>
      <c r="F51" s="68"/>
      <c r="G51" s="81" t="s">
        <v>11</v>
      </c>
      <c r="H51" s="67" t="s">
        <v>54</v>
      </c>
      <c r="I51" s="106"/>
      <c r="J51" s="144"/>
      <c r="K51" s="68"/>
      <c r="O51" s="8" t="s">
        <v>118</v>
      </c>
      <c r="P51" s="21" t="s">
        <v>13</v>
      </c>
      <c r="Q51" s="19" t="s">
        <v>63</v>
      </c>
      <c r="R51" s="84"/>
      <c r="S51" s="81"/>
      <c r="T51" s="69" t="s">
        <v>64</v>
      </c>
      <c r="U51" s="68"/>
    </row>
    <row r="52" spans="1:21" ht="12.75">
      <c r="A52" s="8" t="s">
        <v>116</v>
      </c>
      <c r="B52" s="22" t="s">
        <v>56</v>
      </c>
      <c r="C52" s="60" t="s">
        <v>57</v>
      </c>
      <c r="D52" s="107">
        <f>SUM(D48:D51)</f>
        <v>0</v>
      </c>
      <c r="E52" s="107"/>
      <c r="F52" s="77"/>
      <c r="G52" s="81" t="s">
        <v>14</v>
      </c>
      <c r="H52" s="67" t="s">
        <v>58</v>
      </c>
      <c r="I52" s="103"/>
      <c r="J52" s="144">
        <v>625</v>
      </c>
      <c r="K52" s="68">
        <v>625</v>
      </c>
      <c r="O52" s="8" t="s">
        <v>119</v>
      </c>
      <c r="P52" s="21" t="s">
        <v>17</v>
      </c>
      <c r="Q52" s="19" t="s">
        <v>66</v>
      </c>
      <c r="R52" s="84"/>
      <c r="S52" s="81"/>
      <c r="T52" s="69" t="s">
        <v>67</v>
      </c>
      <c r="U52" s="68"/>
    </row>
    <row r="53" spans="1:21" ht="12.75">
      <c r="A53" s="8" t="s">
        <v>117</v>
      </c>
      <c r="B53" s="21" t="s">
        <v>11</v>
      </c>
      <c r="C53" s="19" t="s">
        <v>60</v>
      </c>
      <c r="D53" s="106"/>
      <c r="E53" s="106"/>
      <c r="F53" s="84"/>
      <c r="G53" s="81"/>
      <c r="H53" s="69" t="s">
        <v>61</v>
      </c>
      <c r="I53" s="103"/>
      <c r="J53" s="144"/>
      <c r="K53" s="68"/>
      <c r="O53" s="8" t="s">
        <v>120</v>
      </c>
      <c r="P53" s="26" t="s">
        <v>69</v>
      </c>
      <c r="Q53" s="25" t="s">
        <v>70</v>
      </c>
      <c r="R53" s="88">
        <f>SUM(R50:R52)</f>
        <v>0</v>
      </c>
      <c r="S53" s="81"/>
      <c r="T53" s="69" t="s">
        <v>71</v>
      </c>
      <c r="U53" s="68"/>
    </row>
    <row r="54" spans="1:21" ht="12.75">
      <c r="A54" s="8" t="s">
        <v>118</v>
      </c>
      <c r="B54" s="21" t="s">
        <v>13</v>
      </c>
      <c r="C54" s="19" t="s">
        <v>63</v>
      </c>
      <c r="D54" s="106"/>
      <c r="E54" s="106"/>
      <c r="F54" s="84"/>
      <c r="G54" s="81"/>
      <c r="H54" s="69" t="s">
        <v>64</v>
      </c>
      <c r="I54" s="103"/>
      <c r="J54" s="144"/>
      <c r="K54" s="68"/>
      <c r="O54" s="8" t="s">
        <v>121</v>
      </c>
      <c r="P54" s="28" t="s">
        <v>73</v>
      </c>
      <c r="Q54" s="29" t="s">
        <v>74</v>
      </c>
      <c r="R54" s="136">
        <f>SUM(R41,R49,R53)</f>
        <v>221</v>
      </c>
      <c r="S54" s="87"/>
      <c r="T54" s="69" t="s">
        <v>75</v>
      </c>
      <c r="U54" s="68"/>
    </row>
    <row r="55" spans="1:21" ht="12.75">
      <c r="A55" s="8" t="s">
        <v>119</v>
      </c>
      <c r="B55" s="21" t="s">
        <v>17</v>
      </c>
      <c r="C55" s="19" t="s">
        <v>66</v>
      </c>
      <c r="D55" s="106"/>
      <c r="E55" s="106"/>
      <c r="F55" s="84"/>
      <c r="G55" s="81"/>
      <c r="H55" s="69" t="s">
        <v>67</v>
      </c>
      <c r="I55" s="103"/>
      <c r="J55" s="144"/>
      <c r="K55" s="68"/>
      <c r="O55" s="8" t="s">
        <v>122</v>
      </c>
      <c r="P55" s="21" t="s">
        <v>11</v>
      </c>
      <c r="Q55" s="19" t="s">
        <v>77</v>
      </c>
      <c r="R55" s="84"/>
      <c r="S55" s="81" t="s">
        <v>19</v>
      </c>
      <c r="T55" s="67" t="s">
        <v>78</v>
      </c>
      <c r="U55" s="68">
        <f>SUM(U50:U54)</f>
        <v>0</v>
      </c>
    </row>
    <row r="56" spans="1:21" ht="12.75">
      <c r="A56" s="8" t="s">
        <v>120</v>
      </c>
      <c r="B56" s="26" t="s">
        <v>69</v>
      </c>
      <c r="C56" s="25" t="s">
        <v>70</v>
      </c>
      <c r="D56" s="108">
        <f>SUM(D53:D55)</f>
        <v>0</v>
      </c>
      <c r="E56" s="108"/>
      <c r="F56" s="88"/>
      <c r="G56" s="81"/>
      <c r="H56" s="69" t="s">
        <v>71</v>
      </c>
      <c r="I56" s="103"/>
      <c r="J56" s="144"/>
      <c r="K56" s="68"/>
      <c r="O56" s="8" t="s">
        <v>123</v>
      </c>
      <c r="P56" s="21" t="s">
        <v>13</v>
      </c>
      <c r="Q56" s="19" t="s">
        <v>80</v>
      </c>
      <c r="R56" s="68">
        <v>62805</v>
      </c>
      <c r="S56" s="87" t="s">
        <v>81</v>
      </c>
      <c r="T56" s="66" t="s">
        <v>82</v>
      </c>
      <c r="U56" s="136">
        <f>SUM(U48,U49,U55)</f>
        <v>0</v>
      </c>
    </row>
    <row r="57" spans="1:21" ht="12.75">
      <c r="A57" s="8" t="s">
        <v>121</v>
      </c>
      <c r="B57" s="28" t="s">
        <v>73</v>
      </c>
      <c r="C57" s="29" t="s">
        <v>74</v>
      </c>
      <c r="D57" s="109">
        <f>SUM(D44,D52,D56)</f>
        <v>221</v>
      </c>
      <c r="E57" s="109">
        <f>SUM(E44,E52,E56)</f>
        <v>2173</v>
      </c>
      <c r="F57" s="109">
        <f>SUM(F44,F52,F56)</f>
        <v>4693</v>
      </c>
      <c r="G57" s="87"/>
      <c r="H57" s="69" t="s">
        <v>75</v>
      </c>
      <c r="I57" s="103"/>
      <c r="J57" s="144"/>
      <c r="K57" s="68"/>
      <c r="O57" s="8" t="s">
        <v>124</v>
      </c>
      <c r="P57" s="21" t="s">
        <v>17</v>
      </c>
      <c r="Q57" s="19" t="s">
        <v>84</v>
      </c>
      <c r="R57" s="84"/>
      <c r="S57" s="81" t="s">
        <v>11</v>
      </c>
      <c r="T57" s="67" t="s">
        <v>85</v>
      </c>
      <c r="U57" s="84"/>
    </row>
    <row r="58" spans="1:21" ht="12.75">
      <c r="A58" s="8" t="s">
        <v>122</v>
      </c>
      <c r="B58" s="21" t="s">
        <v>11</v>
      </c>
      <c r="C58" s="19" t="s">
        <v>77</v>
      </c>
      <c r="D58" s="106"/>
      <c r="E58" s="106"/>
      <c r="F58" s="84"/>
      <c r="G58" s="81" t="s">
        <v>19</v>
      </c>
      <c r="H58" s="67" t="s">
        <v>78</v>
      </c>
      <c r="I58" s="103">
        <f>SUM(I53:I57)</f>
        <v>0</v>
      </c>
      <c r="J58" s="144"/>
      <c r="K58" s="68"/>
      <c r="O58" s="8" t="s">
        <v>125</v>
      </c>
      <c r="P58" s="28" t="s">
        <v>87</v>
      </c>
      <c r="Q58" s="29" t="s">
        <v>88</v>
      </c>
      <c r="R58" s="136">
        <f>SUM(R55:R57)</f>
        <v>62805</v>
      </c>
      <c r="S58" s="78" t="s">
        <v>13</v>
      </c>
      <c r="T58" s="67" t="s">
        <v>89</v>
      </c>
      <c r="U58" s="84"/>
    </row>
    <row r="59" spans="1:21" ht="12.75">
      <c r="A59" s="8" t="s">
        <v>123</v>
      </c>
      <c r="B59" s="21" t="s">
        <v>13</v>
      </c>
      <c r="C59" s="19" t="s">
        <v>80</v>
      </c>
      <c r="D59" s="103">
        <v>62805</v>
      </c>
      <c r="E59" s="103">
        <v>62805</v>
      </c>
      <c r="F59" s="68">
        <v>36902</v>
      </c>
      <c r="G59" s="87" t="s">
        <v>81</v>
      </c>
      <c r="H59" s="66" t="s">
        <v>82</v>
      </c>
      <c r="I59" s="109">
        <f>SUM(I51,I52,I58)</f>
        <v>0</v>
      </c>
      <c r="J59" s="109">
        <f>SUM(J51,J52,J58)</f>
        <v>625</v>
      </c>
      <c r="K59" s="109">
        <f>SUM(K51,K52,K58)</f>
        <v>625</v>
      </c>
      <c r="O59" s="8" t="s">
        <v>126</v>
      </c>
      <c r="P59" s="37"/>
      <c r="Q59" s="47"/>
      <c r="R59" s="89"/>
      <c r="S59" s="78" t="s">
        <v>17</v>
      </c>
      <c r="T59" s="67" t="s">
        <v>91</v>
      </c>
      <c r="U59" s="84"/>
    </row>
    <row r="60" spans="1:21" ht="12.75">
      <c r="A60" s="8" t="s">
        <v>124</v>
      </c>
      <c r="B60" s="21" t="s">
        <v>17</v>
      </c>
      <c r="C60" s="19" t="s">
        <v>84</v>
      </c>
      <c r="D60" s="106"/>
      <c r="E60" s="106"/>
      <c r="F60" s="84"/>
      <c r="G60" s="81" t="s">
        <v>11</v>
      </c>
      <c r="H60" s="67" t="s">
        <v>85</v>
      </c>
      <c r="I60" s="106"/>
      <c r="J60" s="144"/>
      <c r="K60" s="68"/>
      <c r="O60" s="8" t="s">
        <v>127</v>
      </c>
      <c r="P60" s="37"/>
      <c r="Q60" s="47"/>
      <c r="R60" s="89"/>
      <c r="S60" s="80" t="s">
        <v>56</v>
      </c>
      <c r="T60" s="85" t="s">
        <v>93</v>
      </c>
      <c r="U60" s="136">
        <f>SUM(U57:U59)</f>
        <v>0</v>
      </c>
    </row>
    <row r="61" spans="1:21" ht="13.5" thickBot="1">
      <c r="A61" s="8" t="s">
        <v>125</v>
      </c>
      <c r="B61" s="28" t="s">
        <v>87</v>
      </c>
      <c r="C61" s="29" t="s">
        <v>88</v>
      </c>
      <c r="D61" s="109">
        <f>SUM(D58:D60)</f>
        <v>62805</v>
      </c>
      <c r="E61" s="109">
        <f>SUM(E58:E60)</f>
        <v>62805</v>
      </c>
      <c r="F61" s="109">
        <f>SUM(F58:F60)</f>
        <v>36902</v>
      </c>
      <c r="G61" s="78" t="s">
        <v>13</v>
      </c>
      <c r="H61" s="67" t="s">
        <v>89</v>
      </c>
      <c r="I61" s="106"/>
      <c r="J61" s="144"/>
      <c r="K61" s="68"/>
      <c r="O61" s="8" t="s">
        <v>128</v>
      </c>
      <c r="P61" s="49" t="s">
        <v>95</v>
      </c>
      <c r="Q61" s="50" t="s">
        <v>96</v>
      </c>
      <c r="R61" s="136">
        <f>SUM(R54,R58)</f>
        <v>63026</v>
      </c>
      <c r="S61" s="51" t="s">
        <v>97</v>
      </c>
      <c r="T61" s="83" t="s">
        <v>98</v>
      </c>
      <c r="U61" s="137">
        <f>SUM(U47,U56,U60)</f>
        <v>63026</v>
      </c>
    </row>
    <row r="62" spans="1:15" ht="12.75">
      <c r="A62" s="8" t="s">
        <v>126</v>
      </c>
      <c r="B62" s="37"/>
      <c r="C62" s="47"/>
      <c r="D62" s="110"/>
      <c r="E62" s="110"/>
      <c r="F62" s="89"/>
      <c r="G62" s="78" t="s">
        <v>17</v>
      </c>
      <c r="H62" s="67" t="s">
        <v>91</v>
      </c>
      <c r="I62" s="106"/>
      <c r="J62" s="144"/>
      <c r="K62" s="68"/>
      <c r="O62" s="8" t="s">
        <v>129</v>
      </c>
    </row>
    <row r="63" spans="1:15" ht="13.5" thickBot="1">
      <c r="A63" s="8" t="s">
        <v>127</v>
      </c>
      <c r="B63" s="37"/>
      <c r="C63" s="47"/>
      <c r="D63" s="110"/>
      <c r="E63" s="110"/>
      <c r="F63" s="89"/>
      <c r="G63" s="80" t="s">
        <v>56</v>
      </c>
      <c r="H63" s="85" t="s">
        <v>93</v>
      </c>
      <c r="I63" s="109">
        <f>SUM(I60:I62)</f>
        <v>0</v>
      </c>
      <c r="J63" s="144"/>
      <c r="K63" s="68"/>
      <c r="O63" s="8" t="s">
        <v>130</v>
      </c>
    </row>
    <row r="64" spans="1:21" ht="13.5" thickBot="1">
      <c r="A64" s="8" t="s">
        <v>128</v>
      </c>
      <c r="B64" s="49" t="s">
        <v>95</v>
      </c>
      <c r="C64" s="50" t="s">
        <v>96</v>
      </c>
      <c r="D64" s="109">
        <f>SUM(D57,D61)</f>
        <v>63026</v>
      </c>
      <c r="E64" s="109">
        <f>SUM(E57,E61)</f>
        <v>64978</v>
      </c>
      <c r="F64" s="109">
        <f>SUM(F57,F61)</f>
        <v>41595</v>
      </c>
      <c r="G64" s="51" t="s">
        <v>97</v>
      </c>
      <c r="H64" s="83" t="s">
        <v>98</v>
      </c>
      <c r="I64" s="125">
        <f>SUM(I50,I59,I63)</f>
        <v>63026</v>
      </c>
      <c r="J64" s="125">
        <f>SUM(J50,J59,J63)</f>
        <v>64978</v>
      </c>
      <c r="K64" s="125">
        <f>SUM(K50,K59,K63)</f>
        <v>39895</v>
      </c>
      <c r="O64" s="72" t="s">
        <v>131</v>
      </c>
      <c r="P64" s="166" t="s">
        <v>132</v>
      </c>
      <c r="Q64" s="167"/>
      <c r="R64" s="138"/>
      <c r="S64" s="181" t="s">
        <v>132</v>
      </c>
      <c r="T64" s="182"/>
      <c r="U64" s="134"/>
    </row>
    <row r="65" spans="1:21" ht="12.75">
      <c r="A65" s="8" t="s">
        <v>129</v>
      </c>
      <c r="J65" s="7"/>
      <c r="O65" s="8" t="s">
        <v>133</v>
      </c>
      <c r="P65" s="64" t="s">
        <v>11</v>
      </c>
      <c r="Q65" s="65" t="s">
        <v>174</v>
      </c>
      <c r="R65" s="101">
        <v>113100</v>
      </c>
      <c r="S65" s="32" t="s">
        <v>11</v>
      </c>
      <c r="T65" s="10" t="s">
        <v>12</v>
      </c>
      <c r="U65" s="68">
        <v>50279</v>
      </c>
    </row>
    <row r="66" spans="1:21" ht="13.5" thickBot="1">
      <c r="A66" s="8" t="s">
        <v>130</v>
      </c>
      <c r="J66" s="7"/>
      <c r="O66" s="8" t="s">
        <v>134</v>
      </c>
      <c r="P66" s="9" t="s">
        <v>14</v>
      </c>
      <c r="Q66" s="10" t="s">
        <v>15</v>
      </c>
      <c r="R66" s="101">
        <v>12064</v>
      </c>
      <c r="S66" s="32" t="s">
        <v>14</v>
      </c>
      <c r="T66" s="10" t="s">
        <v>16</v>
      </c>
      <c r="U66" s="68">
        <v>14895</v>
      </c>
    </row>
    <row r="67" spans="1:21" ht="13.5" thickBot="1">
      <c r="A67" s="72" t="s">
        <v>131</v>
      </c>
      <c r="B67" s="166" t="s">
        <v>132</v>
      </c>
      <c r="C67" s="167"/>
      <c r="D67" s="162" t="s">
        <v>7</v>
      </c>
      <c r="E67" s="109" t="s">
        <v>191</v>
      </c>
      <c r="F67" s="136" t="s">
        <v>194</v>
      </c>
      <c r="G67" s="181" t="s">
        <v>132</v>
      </c>
      <c r="H67" s="182"/>
      <c r="I67" s="162" t="s">
        <v>7</v>
      </c>
      <c r="J67" s="109" t="s">
        <v>191</v>
      </c>
      <c r="K67" s="163" t="s">
        <v>194</v>
      </c>
      <c r="O67" s="8" t="s">
        <v>135</v>
      </c>
      <c r="P67" s="9" t="s">
        <v>17</v>
      </c>
      <c r="Q67" s="10" t="s">
        <v>18</v>
      </c>
      <c r="R67" s="101">
        <f>37852+165236</f>
        <v>203088</v>
      </c>
      <c r="S67" s="32" t="s">
        <v>19</v>
      </c>
      <c r="T67" s="10" t="s">
        <v>20</v>
      </c>
      <c r="U67" s="68">
        <f>89949+7000</f>
        <v>96949</v>
      </c>
    </row>
    <row r="68" spans="1:21" ht="12.75">
      <c r="A68" s="8" t="s">
        <v>133</v>
      </c>
      <c r="B68" s="64" t="s">
        <v>11</v>
      </c>
      <c r="C68" s="65" t="s">
        <v>174</v>
      </c>
      <c r="D68" s="111">
        <v>113100</v>
      </c>
      <c r="E68" s="111">
        <v>113100</v>
      </c>
      <c r="F68" s="101">
        <v>49957</v>
      </c>
      <c r="G68" s="32" t="s">
        <v>11</v>
      </c>
      <c r="H68" s="10" t="s">
        <v>12</v>
      </c>
      <c r="I68" s="103">
        <v>50279</v>
      </c>
      <c r="J68" s="144">
        <v>51170</v>
      </c>
      <c r="K68" s="68">
        <v>28997</v>
      </c>
      <c r="O68" s="8" t="s">
        <v>136</v>
      </c>
      <c r="P68" s="9" t="s">
        <v>21</v>
      </c>
      <c r="Q68" s="10" t="s">
        <v>22</v>
      </c>
      <c r="R68" s="101">
        <v>114453</v>
      </c>
      <c r="S68" s="75"/>
      <c r="T68" s="13" t="s">
        <v>175</v>
      </c>
      <c r="U68" s="68">
        <v>151811</v>
      </c>
    </row>
    <row r="69" spans="1:21" ht="12.75">
      <c r="A69" s="8" t="s">
        <v>134</v>
      </c>
      <c r="B69" s="9" t="s">
        <v>14</v>
      </c>
      <c r="C69" s="10" t="s">
        <v>15</v>
      </c>
      <c r="D69" s="111">
        <v>12064</v>
      </c>
      <c r="E69" s="111">
        <v>12064</v>
      </c>
      <c r="F69" s="101">
        <v>5675</v>
      </c>
      <c r="G69" s="32" t="s">
        <v>14</v>
      </c>
      <c r="H69" s="10" t="s">
        <v>16</v>
      </c>
      <c r="I69" s="103">
        <v>14895</v>
      </c>
      <c r="J69" s="144">
        <v>15136</v>
      </c>
      <c r="K69" s="68">
        <v>8182</v>
      </c>
      <c r="O69" s="8" t="s">
        <v>137</v>
      </c>
      <c r="P69" s="9" t="s">
        <v>24</v>
      </c>
      <c r="Q69" s="10" t="s">
        <v>25</v>
      </c>
      <c r="R69" s="101">
        <v>601</v>
      </c>
      <c r="S69" s="75"/>
      <c r="T69" s="13" t="s">
        <v>26</v>
      </c>
      <c r="U69" s="68">
        <v>4500</v>
      </c>
    </row>
    <row r="70" spans="1:21" ht="12.75">
      <c r="A70" s="8" t="s">
        <v>135</v>
      </c>
      <c r="B70" s="9" t="s">
        <v>17</v>
      </c>
      <c r="C70" s="10" t="s">
        <v>18</v>
      </c>
      <c r="D70" s="111">
        <v>203088</v>
      </c>
      <c r="E70" s="111">
        <v>205468</v>
      </c>
      <c r="F70" s="101">
        <f>114872+30594</f>
        <v>145466</v>
      </c>
      <c r="G70" s="32" t="s">
        <v>19</v>
      </c>
      <c r="H70" s="10" t="s">
        <v>20</v>
      </c>
      <c r="I70" s="103">
        <v>102299</v>
      </c>
      <c r="J70" s="144">
        <v>118045</v>
      </c>
      <c r="K70" s="68">
        <v>72261</v>
      </c>
      <c r="O70" s="8" t="s">
        <v>138</v>
      </c>
      <c r="P70" s="14" t="s">
        <v>28</v>
      </c>
      <c r="Q70" s="15" t="s">
        <v>29</v>
      </c>
      <c r="R70" s="77">
        <f>SUM(R65:R69)</f>
        <v>443306</v>
      </c>
      <c r="S70" s="75"/>
      <c r="T70" s="13" t="s">
        <v>30</v>
      </c>
      <c r="U70" s="68"/>
    </row>
    <row r="71" spans="1:21" ht="12.75">
      <c r="A71" s="8" t="s">
        <v>136</v>
      </c>
      <c r="B71" s="9" t="s">
        <v>21</v>
      </c>
      <c r="C71" s="10" t="s">
        <v>22</v>
      </c>
      <c r="D71" s="111">
        <v>114453</v>
      </c>
      <c r="E71" s="111">
        <v>133951</v>
      </c>
      <c r="F71" s="101">
        <v>133951</v>
      </c>
      <c r="G71" s="75"/>
      <c r="H71" s="13" t="s">
        <v>175</v>
      </c>
      <c r="I71" s="103">
        <v>154111</v>
      </c>
      <c r="J71" s="144">
        <v>151611</v>
      </c>
      <c r="K71" s="68">
        <f>93194+400</f>
        <v>93594</v>
      </c>
      <c r="O71" s="8" t="s">
        <v>139</v>
      </c>
      <c r="P71" s="9" t="s">
        <v>11</v>
      </c>
      <c r="Q71" s="10" t="s">
        <v>32</v>
      </c>
      <c r="R71" s="84">
        <v>5000</v>
      </c>
      <c r="S71" s="75"/>
      <c r="T71" s="13" t="s">
        <v>33</v>
      </c>
      <c r="U71" s="68">
        <v>1000</v>
      </c>
    </row>
    <row r="72" spans="1:21" ht="12.75">
      <c r="A72" s="8" t="s">
        <v>137</v>
      </c>
      <c r="B72" s="9" t="s">
        <v>24</v>
      </c>
      <c r="C72" s="10" t="s">
        <v>25</v>
      </c>
      <c r="D72" s="111">
        <v>601</v>
      </c>
      <c r="E72" s="111">
        <v>601</v>
      </c>
      <c r="F72" s="101">
        <v>290</v>
      </c>
      <c r="G72" s="75"/>
      <c r="H72" s="13" t="s">
        <v>26</v>
      </c>
      <c r="I72" s="103">
        <v>3500</v>
      </c>
      <c r="J72" s="144">
        <v>3500</v>
      </c>
      <c r="K72" s="68">
        <f>65+1025+50</f>
        <v>1140</v>
      </c>
      <c r="O72" s="8" t="s">
        <v>140</v>
      </c>
      <c r="P72" s="9" t="s">
        <v>13</v>
      </c>
      <c r="Q72" s="10" t="s">
        <v>35</v>
      </c>
      <c r="R72" s="84"/>
      <c r="S72" s="75"/>
      <c r="T72" s="13" t="s">
        <v>36</v>
      </c>
      <c r="U72" s="68">
        <v>12200</v>
      </c>
    </row>
    <row r="73" spans="1:21" ht="12.75">
      <c r="A73" s="8" t="s">
        <v>138</v>
      </c>
      <c r="B73" s="14" t="s">
        <v>28</v>
      </c>
      <c r="C73" s="15" t="s">
        <v>29</v>
      </c>
      <c r="D73" s="107">
        <f>SUM(D68:D72)</f>
        <v>443306</v>
      </c>
      <c r="E73" s="107">
        <f>SUM(E68:E72)</f>
        <v>465184</v>
      </c>
      <c r="F73" s="107">
        <f>SUM(F68:F72)</f>
        <v>335339</v>
      </c>
      <c r="G73" s="75"/>
      <c r="H73" s="13" t="s">
        <v>192</v>
      </c>
      <c r="I73" s="103"/>
      <c r="J73" s="144"/>
      <c r="K73" s="68"/>
      <c r="O73" s="8" t="s">
        <v>141</v>
      </c>
      <c r="P73" s="9" t="s">
        <v>17</v>
      </c>
      <c r="Q73" s="10" t="s">
        <v>38</v>
      </c>
      <c r="R73" s="84"/>
      <c r="S73" s="75"/>
      <c r="T73" s="13" t="s">
        <v>142</v>
      </c>
      <c r="U73" s="68"/>
    </row>
    <row r="74" spans="1:21" ht="12.75">
      <c r="A74" s="8" t="s">
        <v>139</v>
      </c>
      <c r="B74" s="9" t="s">
        <v>11</v>
      </c>
      <c r="C74" s="10" t="s">
        <v>32</v>
      </c>
      <c r="D74" s="106">
        <v>5000</v>
      </c>
      <c r="E74" s="106">
        <v>5000</v>
      </c>
      <c r="F74" s="84">
        <v>150</v>
      </c>
      <c r="G74" s="75"/>
      <c r="H74" s="13" t="s">
        <v>33</v>
      </c>
      <c r="I74" s="103">
        <v>1000</v>
      </c>
      <c r="J74" s="144">
        <v>1000</v>
      </c>
      <c r="K74" s="68">
        <v>650</v>
      </c>
      <c r="O74" s="8" t="s">
        <v>143</v>
      </c>
      <c r="P74" s="12" t="s">
        <v>41</v>
      </c>
      <c r="Q74" s="13" t="s">
        <v>42</v>
      </c>
      <c r="R74" s="101"/>
      <c r="S74" s="32" t="s">
        <v>21</v>
      </c>
      <c r="T74" s="17" t="s">
        <v>39</v>
      </c>
      <c r="U74" s="66">
        <f>+U68+U69+U70+U71+U72+U73</f>
        <v>169511</v>
      </c>
    </row>
    <row r="75" spans="1:21" ht="12.75">
      <c r="A75" s="8" t="s">
        <v>140</v>
      </c>
      <c r="B75" s="9" t="s">
        <v>13</v>
      </c>
      <c r="C75" s="10" t="s">
        <v>35</v>
      </c>
      <c r="D75" s="106"/>
      <c r="E75" s="106"/>
      <c r="F75" s="84"/>
      <c r="G75" s="75"/>
      <c r="H75" s="13" t="s">
        <v>36</v>
      </c>
      <c r="I75" s="103"/>
      <c r="J75" s="144"/>
      <c r="K75" s="68"/>
      <c r="O75" s="8" t="s">
        <v>144</v>
      </c>
      <c r="P75" s="9" t="s">
        <v>11</v>
      </c>
      <c r="Q75" s="10" t="s">
        <v>46</v>
      </c>
      <c r="R75" s="101">
        <v>231711</v>
      </c>
      <c r="S75" s="32" t="s">
        <v>43</v>
      </c>
      <c r="T75" s="10" t="s">
        <v>44</v>
      </c>
      <c r="U75" s="68"/>
    </row>
    <row r="76" spans="1:21" ht="12.75">
      <c r="A76" s="8" t="s">
        <v>141</v>
      </c>
      <c r="B76" s="9" t="s">
        <v>17</v>
      </c>
      <c r="C76" s="10" t="s">
        <v>38</v>
      </c>
      <c r="D76" s="106"/>
      <c r="E76" s="106"/>
      <c r="F76" s="84"/>
      <c r="G76" s="75"/>
      <c r="H76" s="13" t="s">
        <v>142</v>
      </c>
      <c r="I76" s="103"/>
      <c r="J76" s="144"/>
      <c r="K76" s="68"/>
      <c r="O76" s="8" t="s">
        <v>145</v>
      </c>
      <c r="P76" s="9" t="s">
        <v>13</v>
      </c>
      <c r="Q76" s="10" t="s">
        <v>49</v>
      </c>
      <c r="R76" s="101"/>
      <c r="S76" s="32" t="s">
        <v>27</v>
      </c>
      <c r="T76" s="10" t="s">
        <v>47</v>
      </c>
      <c r="U76" s="68"/>
    </row>
    <row r="77" spans="1:21" ht="12.75">
      <c r="A77" s="8" t="s">
        <v>143</v>
      </c>
      <c r="B77" s="12" t="s">
        <v>41</v>
      </c>
      <c r="C77" s="13" t="s">
        <v>42</v>
      </c>
      <c r="D77" s="111"/>
      <c r="E77" s="111"/>
      <c r="F77" s="101"/>
      <c r="G77" s="32" t="s">
        <v>21</v>
      </c>
      <c r="H77" s="10" t="s">
        <v>39</v>
      </c>
      <c r="I77" s="103">
        <f>+I71+I72+I73+I74+I75+I76</f>
        <v>158611</v>
      </c>
      <c r="J77" s="103">
        <f>+J71+J72+J73+J74+J75+J76</f>
        <v>156111</v>
      </c>
      <c r="K77" s="103">
        <f>+K71+K72+K73+K74+K75+K76</f>
        <v>95384</v>
      </c>
      <c r="O77" s="8" t="s">
        <v>146</v>
      </c>
      <c r="P77" s="9" t="s">
        <v>17</v>
      </c>
      <c r="Q77" s="19" t="s">
        <v>53</v>
      </c>
      <c r="R77" s="101"/>
      <c r="S77" s="48" t="s">
        <v>50</v>
      </c>
      <c r="T77" s="17" t="s">
        <v>51</v>
      </c>
      <c r="U77" s="136">
        <f>SUM(U65,U66,U67,U74,U75,U76)</f>
        <v>331634</v>
      </c>
    </row>
    <row r="78" spans="1:21" ht="12.75">
      <c r="A78" s="8" t="s">
        <v>144</v>
      </c>
      <c r="B78" s="9" t="s">
        <v>11</v>
      </c>
      <c r="C78" s="10" t="s">
        <v>46</v>
      </c>
      <c r="D78" s="111">
        <v>231711</v>
      </c>
      <c r="E78" s="111">
        <v>231711</v>
      </c>
      <c r="F78" s="101">
        <v>95304</v>
      </c>
      <c r="G78" s="32" t="s">
        <v>43</v>
      </c>
      <c r="H78" s="10" t="s">
        <v>44</v>
      </c>
      <c r="I78" s="103"/>
      <c r="J78" s="144"/>
      <c r="K78" s="68"/>
      <c r="O78" s="8" t="s">
        <v>147</v>
      </c>
      <c r="P78" s="22" t="s">
        <v>56</v>
      </c>
      <c r="Q78" s="23" t="s">
        <v>57</v>
      </c>
      <c r="R78" s="77">
        <f>SUM(R71:R77)</f>
        <v>236711</v>
      </c>
      <c r="S78" s="30" t="s">
        <v>11</v>
      </c>
      <c r="T78" s="19" t="s">
        <v>54</v>
      </c>
      <c r="U78" s="84">
        <v>5000</v>
      </c>
    </row>
    <row r="79" spans="1:21" ht="12.75">
      <c r="A79" s="8" t="s">
        <v>145</v>
      </c>
      <c r="B79" s="9" t="s">
        <v>13</v>
      </c>
      <c r="C79" s="10" t="s">
        <v>49</v>
      </c>
      <c r="D79" s="111"/>
      <c r="E79" s="111"/>
      <c r="F79" s="101"/>
      <c r="G79" s="32" t="s">
        <v>27</v>
      </c>
      <c r="H79" s="10" t="s">
        <v>47</v>
      </c>
      <c r="I79" s="103">
        <v>6850</v>
      </c>
      <c r="J79" s="144">
        <v>6850</v>
      </c>
      <c r="K79" s="68">
        <v>1222</v>
      </c>
      <c r="O79" s="8" t="s">
        <v>148</v>
      </c>
      <c r="P79" s="21" t="s">
        <v>11</v>
      </c>
      <c r="Q79" s="19" t="s">
        <v>60</v>
      </c>
      <c r="R79" s="101"/>
      <c r="S79" s="30" t="s">
        <v>14</v>
      </c>
      <c r="T79" s="19" t="s">
        <v>58</v>
      </c>
      <c r="U79" s="68">
        <v>340050</v>
      </c>
    </row>
    <row r="80" spans="1:21" ht="12.75">
      <c r="A80" s="8" t="s">
        <v>146</v>
      </c>
      <c r="B80" s="9" t="s">
        <v>17</v>
      </c>
      <c r="C80" s="19" t="s">
        <v>53</v>
      </c>
      <c r="D80" s="111"/>
      <c r="E80" s="111"/>
      <c r="F80" s="101"/>
      <c r="G80" s="48" t="s">
        <v>50</v>
      </c>
      <c r="H80" s="17" t="s">
        <v>51</v>
      </c>
      <c r="I80" s="109">
        <f>SUM(I68,I69,I70,I77,I78,I79)</f>
        <v>332934</v>
      </c>
      <c r="J80" s="109">
        <f>SUM(J68,J69,J70,J77,J78,J79)</f>
        <v>347312</v>
      </c>
      <c r="K80" s="109">
        <f>SUM(K68,K69,K70,K77,K78,K79)</f>
        <v>206046</v>
      </c>
      <c r="O80" s="8" t="s">
        <v>149</v>
      </c>
      <c r="P80" s="21" t="s">
        <v>13</v>
      </c>
      <c r="Q80" s="19" t="s">
        <v>63</v>
      </c>
      <c r="R80" s="101">
        <v>2300</v>
      </c>
      <c r="S80" s="30"/>
      <c r="T80" s="25" t="s">
        <v>176</v>
      </c>
      <c r="U80" s="68"/>
    </row>
    <row r="81" spans="1:21" ht="12.75">
      <c r="A81" s="8" t="s">
        <v>147</v>
      </c>
      <c r="B81" s="22" t="s">
        <v>56</v>
      </c>
      <c r="C81" s="23" t="s">
        <v>57</v>
      </c>
      <c r="D81" s="107">
        <f>SUM(D74:D80)</f>
        <v>236711</v>
      </c>
      <c r="E81" s="107">
        <f>SUM(E74:E80)</f>
        <v>236711</v>
      </c>
      <c r="F81" s="107">
        <f>SUM(F74:F80)</f>
        <v>95454</v>
      </c>
      <c r="G81" s="30" t="s">
        <v>11</v>
      </c>
      <c r="H81" s="19" t="s">
        <v>54</v>
      </c>
      <c r="I81" s="106">
        <v>5000</v>
      </c>
      <c r="J81" s="144">
        <v>7160</v>
      </c>
      <c r="K81" s="68">
        <v>2134</v>
      </c>
      <c r="O81" s="8" t="s">
        <v>150</v>
      </c>
      <c r="P81" s="21" t="s">
        <v>17</v>
      </c>
      <c r="Q81" s="19" t="s">
        <v>66</v>
      </c>
      <c r="R81" s="101"/>
      <c r="S81" s="30"/>
      <c r="T81" s="25" t="s">
        <v>64</v>
      </c>
      <c r="U81" s="68"/>
    </row>
    <row r="82" spans="1:21" ht="12.75">
      <c r="A82" s="8" t="s">
        <v>148</v>
      </c>
      <c r="B82" s="21" t="s">
        <v>11</v>
      </c>
      <c r="C82" s="19" t="s">
        <v>60</v>
      </c>
      <c r="D82" s="111"/>
      <c r="E82" s="111"/>
      <c r="F82" s="101"/>
      <c r="G82" s="30" t="s">
        <v>14</v>
      </c>
      <c r="H82" s="19" t="s">
        <v>58</v>
      </c>
      <c r="I82" s="103">
        <v>340050</v>
      </c>
      <c r="J82" s="144">
        <v>339447</v>
      </c>
      <c r="K82" s="68">
        <v>95127</v>
      </c>
      <c r="O82" s="8" t="s">
        <v>151</v>
      </c>
      <c r="P82" s="28" t="s">
        <v>69</v>
      </c>
      <c r="Q82" s="29" t="s">
        <v>70</v>
      </c>
      <c r="R82" s="136">
        <f>SUM(R79:R81)</f>
        <v>2300</v>
      </c>
      <c r="S82" s="30"/>
      <c r="T82" s="25" t="s">
        <v>67</v>
      </c>
      <c r="U82" s="68"/>
    </row>
    <row r="83" spans="1:21" ht="12.75">
      <c r="A83" s="8" t="s">
        <v>149</v>
      </c>
      <c r="B83" s="21" t="s">
        <v>13</v>
      </c>
      <c r="C83" s="19" t="s">
        <v>63</v>
      </c>
      <c r="D83" s="111">
        <v>2300</v>
      </c>
      <c r="E83" s="111">
        <v>2300</v>
      </c>
      <c r="F83" s="101">
        <v>1091</v>
      </c>
      <c r="G83" s="30"/>
      <c r="H83" s="25" t="s">
        <v>176</v>
      </c>
      <c r="I83" s="103"/>
      <c r="J83" s="144"/>
      <c r="K83" s="68"/>
      <c r="O83" s="8" t="s">
        <v>152</v>
      </c>
      <c r="P83" s="28" t="s">
        <v>73</v>
      </c>
      <c r="Q83" s="29" t="s">
        <v>74</v>
      </c>
      <c r="R83" s="136">
        <f>SUM(R82,R78,R70)</f>
        <v>682317</v>
      </c>
      <c r="S83" s="30"/>
      <c r="T83" s="25" t="s">
        <v>178</v>
      </c>
      <c r="U83" s="68"/>
    </row>
    <row r="84" spans="1:21" ht="12.75">
      <c r="A84" s="8" t="s">
        <v>150</v>
      </c>
      <c r="B84" s="21" t="s">
        <v>17</v>
      </c>
      <c r="C84" s="19" t="s">
        <v>66</v>
      </c>
      <c r="D84" s="111"/>
      <c r="E84" s="111"/>
      <c r="F84" s="101"/>
      <c r="G84" s="30"/>
      <c r="H84" s="25" t="s">
        <v>64</v>
      </c>
      <c r="I84" s="103"/>
      <c r="J84" s="144"/>
      <c r="K84" s="68"/>
      <c r="O84" s="8" t="s">
        <v>153</v>
      </c>
      <c r="P84" s="21" t="s">
        <v>11</v>
      </c>
      <c r="Q84" s="19" t="s">
        <v>77</v>
      </c>
      <c r="R84" s="101"/>
      <c r="S84" s="40"/>
      <c r="T84" s="25" t="s">
        <v>75</v>
      </c>
      <c r="U84" s="68"/>
    </row>
    <row r="85" spans="1:21" ht="12.75">
      <c r="A85" s="8" t="s">
        <v>151</v>
      </c>
      <c r="B85" s="28" t="s">
        <v>69</v>
      </c>
      <c r="C85" s="29" t="s">
        <v>70</v>
      </c>
      <c r="D85" s="109">
        <f>SUM(D82:D84)</f>
        <v>2300</v>
      </c>
      <c r="E85" s="109">
        <f>SUM(E82:E84)</f>
        <v>2300</v>
      </c>
      <c r="F85" s="109">
        <f>SUM(F82:F84)</f>
        <v>1091</v>
      </c>
      <c r="G85" s="30"/>
      <c r="H85" s="25" t="s">
        <v>67</v>
      </c>
      <c r="I85" s="103"/>
      <c r="J85" s="144"/>
      <c r="K85" s="68"/>
      <c r="O85" s="8" t="s">
        <v>154</v>
      </c>
      <c r="P85" s="21" t="s">
        <v>13</v>
      </c>
      <c r="Q85" s="19" t="s">
        <v>80</v>
      </c>
      <c r="R85" s="84"/>
      <c r="S85" s="40"/>
      <c r="T85" s="25" t="s">
        <v>155</v>
      </c>
      <c r="U85" s="68"/>
    </row>
    <row r="86" spans="1:21" ht="13.5" thickBot="1">
      <c r="A86" s="8" t="s">
        <v>152</v>
      </c>
      <c r="B86" s="28" t="s">
        <v>73</v>
      </c>
      <c r="C86" s="29" t="s">
        <v>74</v>
      </c>
      <c r="D86" s="109">
        <f>SUM(D85,D81,D73)</f>
        <v>682317</v>
      </c>
      <c r="E86" s="109">
        <f>SUM(E85,E81,E73)</f>
        <v>704195</v>
      </c>
      <c r="F86" s="109">
        <f>SUM(F85,F81,F73)</f>
        <v>431884</v>
      </c>
      <c r="G86" s="30"/>
      <c r="H86" s="25" t="s">
        <v>178</v>
      </c>
      <c r="I86" s="103"/>
      <c r="J86" s="144"/>
      <c r="K86" s="68"/>
      <c r="O86" s="6" t="s">
        <v>156</v>
      </c>
      <c r="P86" s="21" t="s">
        <v>17</v>
      </c>
      <c r="Q86" s="19" t="s">
        <v>84</v>
      </c>
      <c r="R86" s="84"/>
      <c r="S86" s="30" t="s">
        <v>19</v>
      </c>
      <c r="T86" s="19" t="s">
        <v>78</v>
      </c>
      <c r="U86" s="68"/>
    </row>
    <row r="87" spans="1:21" ht="12.75">
      <c r="A87" s="8" t="s">
        <v>153</v>
      </c>
      <c r="B87" s="21" t="s">
        <v>11</v>
      </c>
      <c r="C87" s="19" t="s">
        <v>77</v>
      </c>
      <c r="D87" s="111"/>
      <c r="E87" s="111"/>
      <c r="F87" s="101"/>
      <c r="G87" s="40"/>
      <c r="H87" s="25" t="s">
        <v>75</v>
      </c>
      <c r="I87" s="103"/>
      <c r="J87" s="144"/>
      <c r="K87" s="68"/>
      <c r="O87" s="52" t="s">
        <v>157</v>
      </c>
      <c r="P87" s="28" t="s">
        <v>87</v>
      </c>
      <c r="Q87" s="29" t="s">
        <v>88</v>
      </c>
      <c r="R87" s="136">
        <f>SUM(R84:R86)</f>
        <v>0</v>
      </c>
      <c r="S87" s="40" t="s">
        <v>81</v>
      </c>
      <c r="T87" s="29" t="s">
        <v>82</v>
      </c>
      <c r="U87" s="136">
        <f>SUM(U78,U79,U86)</f>
        <v>345050</v>
      </c>
    </row>
    <row r="88" spans="1:21" ht="12.75">
      <c r="A88" s="8" t="s">
        <v>154</v>
      </c>
      <c r="B88" s="21" t="s">
        <v>13</v>
      </c>
      <c r="C88" s="19" t="s">
        <v>80</v>
      </c>
      <c r="D88" s="106"/>
      <c r="E88" s="106"/>
      <c r="F88" s="84"/>
      <c r="G88" s="40"/>
      <c r="H88" s="25" t="s">
        <v>155</v>
      </c>
      <c r="I88" s="103"/>
      <c r="J88" s="144"/>
      <c r="K88" s="68"/>
      <c r="O88" s="8" t="s">
        <v>158</v>
      </c>
      <c r="P88" s="37"/>
      <c r="Q88" s="47"/>
      <c r="R88" s="139"/>
      <c r="S88" s="30" t="s">
        <v>11</v>
      </c>
      <c r="T88" s="19" t="s">
        <v>85</v>
      </c>
      <c r="U88" s="68"/>
    </row>
    <row r="89" spans="1:21" ht="13.5" thickBot="1">
      <c r="A89" s="6" t="s">
        <v>156</v>
      </c>
      <c r="B89" s="21" t="s">
        <v>17</v>
      </c>
      <c r="C89" s="19" t="s">
        <v>84</v>
      </c>
      <c r="D89" s="106"/>
      <c r="E89" s="106"/>
      <c r="F89" s="84"/>
      <c r="G89" s="30" t="s">
        <v>19</v>
      </c>
      <c r="H89" s="19" t="s">
        <v>78</v>
      </c>
      <c r="I89" s="103"/>
      <c r="J89" s="144"/>
      <c r="K89" s="68"/>
      <c r="O89" s="8" t="s">
        <v>159</v>
      </c>
      <c r="P89" s="37"/>
      <c r="Q89" s="47"/>
      <c r="R89" s="39"/>
      <c r="S89" s="32" t="s">
        <v>13</v>
      </c>
      <c r="T89" s="10" t="s">
        <v>89</v>
      </c>
      <c r="U89" s="68">
        <v>1300</v>
      </c>
    </row>
    <row r="90" spans="1:21" ht="12.75">
      <c r="A90" s="52" t="s">
        <v>157</v>
      </c>
      <c r="B90" s="28" t="s">
        <v>87</v>
      </c>
      <c r="C90" s="29" t="s">
        <v>88</v>
      </c>
      <c r="D90" s="109">
        <f>SUM(D87:D89)</f>
        <v>0</v>
      </c>
      <c r="E90" s="109">
        <f>SUM(E87:E89)</f>
        <v>0</v>
      </c>
      <c r="F90" s="136"/>
      <c r="G90" s="40" t="s">
        <v>81</v>
      </c>
      <c r="H90" s="29" t="s">
        <v>82</v>
      </c>
      <c r="I90" s="109">
        <f>SUM(I81,I82,I89)</f>
        <v>345050</v>
      </c>
      <c r="J90" s="109">
        <f>SUM(J81,J82,J89)</f>
        <v>346607</v>
      </c>
      <c r="K90" s="109">
        <f>SUM(K81,K82,K89)</f>
        <v>97261</v>
      </c>
      <c r="O90" s="8" t="s">
        <v>160</v>
      </c>
      <c r="P90" s="37"/>
      <c r="Q90" s="47"/>
      <c r="R90" s="39"/>
      <c r="S90" s="32" t="s">
        <v>17</v>
      </c>
      <c r="T90" s="10" t="s">
        <v>91</v>
      </c>
      <c r="U90" s="68">
        <v>3333</v>
      </c>
    </row>
    <row r="91" spans="1:21" ht="13.5" thickBot="1">
      <c r="A91" s="8" t="s">
        <v>158</v>
      </c>
      <c r="B91" s="37"/>
      <c r="C91" s="47"/>
      <c r="D91" s="112"/>
      <c r="E91" s="110"/>
      <c r="F91" s="89"/>
      <c r="G91" s="30" t="s">
        <v>11</v>
      </c>
      <c r="H91" s="19" t="s">
        <v>85</v>
      </c>
      <c r="I91" s="103"/>
      <c r="J91" s="144"/>
      <c r="K91" s="68"/>
      <c r="O91" s="8" t="s">
        <v>161</v>
      </c>
      <c r="P91" s="37"/>
      <c r="Q91" s="47"/>
      <c r="R91" s="39"/>
      <c r="S91" s="49" t="s">
        <v>56</v>
      </c>
      <c r="T91" s="90" t="s">
        <v>93</v>
      </c>
      <c r="U91" s="68">
        <f>+U88+U89+U90</f>
        <v>4633</v>
      </c>
    </row>
    <row r="92" spans="1:21" ht="13.5" thickBot="1">
      <c r="A92" s="8" t="s">
        <v>159</v>
      </c>
      <c r="B92" s="37"/>
      <c r="C92" s="47"/>
      <c r="D92" s="113"/>
      <c r="E92" s="110"/>
      <c r="F92" s="89"/>
      <c r="G92" s="32" t="s">
        <v>13</v>
      </c>
      <c r="H92" s="10" t="s">
        <v>89</v>
      </c>
      <c r="I92" s="103"/>
      <c r="J92" s="144"/>
      <c r="K92" s="68"/>
      <c r="O92" s="8" t="s">
        <v>162</v>
      </c>
      <c r="P92" s="53"/>
      <c r="Q92" s="54"/>
      <c r="R92" s="139"/>
      <c r="S92" s="42" t="s">
        <v>73</v>
      </c>
      <c r="T92" s="46" t="s">
        <v>163</v>
      </c>
      <c r="U92">
        <v>1000</v>
      </c>
    </row>
    <row r="93" spans="1:21" ht="13.5" thickBot="1">
      <c r="A93" s="8" t="s">
        <v>160</v>
      </c>
      <c r="B93" s="37"/>
      <c r="C93" s="47"/>
      <c r="D93" s="113"/>
      <c r="E93" s="110"/>
      <c r="F93" s="89"/>
      <c r="G93" s="32" t="s">
        <v>17</v>
      </c>
      <c r="H93" s="10" t="s">
        <v>91</v>
      </c>
      <c r="I93" s="103">
        <v>3333</v>
      </c>
      <c r="J93" s="144">
        <v>3333</v>
      </c>
      <c r="K93" s="144"/>
      <c r="O93" s="8" t="s">
        <v>164</v>
      </c>
      <c r="P93" s="42" t="s">
        <v>95</v>
      </c>
      <c r="Q93" s="55" t="s">
        <v>96</v>
      </c>
      <c r="R93" s="44">
        <f>SUM(R83,R87)</f>
        <v>682317</v>
      </c>
      <c r="S93" s="45" t="s">
        <v>97</v>
      </c>
      <c r="T93" s="46" t="s">
        <v>98</v>
      </c>
      <c r="U93" s="44">
        <f>SUM(U77,U87,U91,U92)</f>
        <v>682317</v>
      </c>
    </row>
    <row r="94" spans="1:21" ht="13.5" thickBot="1">
      <c r="A94" s="8" t="s">
        <v>161</v>
      </c>
      <c r="B94" s="37"/>
      <c r="C94" s="47"/>
      <c r="D94" s="113"/>
      <c r="E94" s="110"/>
      <c r="F94" s="89"/>
      <c r="G94" s="51" t="s">
        <v>56</v>
      </c>
      <c r="H94" s="90" t="s">
        <v>93</v>
      </c>
      <c r="I94" s="103">
        <f>+I91+I92+I93</f>
        <v>3333</v>
      </c>
      <c r="J94" s="103">
        <f>+J91+J92+J93</f>
        <v>3333</v>
      </c>
      <c r="K94" s="103">
        <f>+K91+K92+K93</f>
        <v>0</v>
      </c>
      <c r="O94" s="8" t="s">
        <v>165</v>
      </c>
      <c r="P94" s="176" t="s">
        <v>166</v>
      </c>
      <c r="Q94" s="176"/>
      <c r="R94" s="140">
        <f>SUM(R32,R59,R61,R93)</f>
        <v>837804</v>
      </c>
      <c r="S94" s="176" t="s">
        <v>167</v>
      </c>
      <c r="T94" s="176"/>
      <c r="U94" s="140">
        <f>SUM(U32,U59,U61,U93)</f>
        <v>837804</v>
      </c>
    </row>
    <row r="95" spans="1:21" ht="13.5" thickBot="1">
      <c r="A95" s="8"/>
      <c r="B95" s="53"/>
      <c r="C95" s="54"/>
      <c r="D95" s="112"/>
      <c r="E95" s="110"/>
      <c r="F95" s="142"/>
      <c r="G95" s="154"/>
      <c r="H95" s="155" t="s">
        <v>195</v>
      </c>
      <c r="I95" s="68"/>
      <c r="J95" s="103">
        <v>5943</v>
      </c>
      <c r="K95" s="68">
        <v>5943</v>
      </c>
      <c r="O95" s="8"/>
      <c r="P95" s="156"/>
      <c r="Q95" s="156"/>
      <c r="R95" s="157"/>
      <c r="S95" s="158"/>
      <c r="T95" s="158"/>
      <c r="U95" s="159"/>
    </row>
    <row r="96" spans="1:21" ht="13.5" customHeight="1" thickBot="1">
      <c r="A96" s="8" t="s">
        <v>162</v>
      </c>
      <c r="B96" s="53"/>
      <c r="C96" s="54"/>
      <c r="D96" s="112"/>
      <c r="E96" s="89"/>
      <c r="F96" s="142"/>
      <c r="G96" s="45" t="s">
        <v>73</v>
      </c>
      <c r="H96" s="46" t="s">
        <v>163</v>
      </c>
      <c r="I96">
        <v>1000</v>
      </c>
      <c r="J96" s="144">
        <v>1000</v>
      </c>
      <c r="K96" s="68"/>
      <c r="O96" s="8" t="s">
        <v>168</v>
      </c>
      <c r="P96" s="183" t="s">
        <v>169</v>
      </c>
      <c r="Q96" s="183"/>
      <c r="R96" s="183"/>
      <c r="S96" s="56"/>
      <c r="T96" s="57"/>
      <c r="U96" s="141"/>
    </row>
    <row r="97" spans="1:21" ht="13.5" thickBot="1">
      <c r="A97" s="8" t="s">
        <v>164</v>
      </c>
      <c r="B97" s="42" t="s">
        <v>95</v>
      </c>
      <c r="C97" s="55" t="s">
        <v>96</v>
      </c>
      <c r="D97" s="114">
        <f>SUM(D86,D90)</f>
        <v>682317</v>
      </c>
      <c r="E97" s="114">
        <f>SUM(E86,E90)</f>
        <v>704195</v>
      </c>
      <c r="F97" s="114">
        <f>SUM(F86,F90)</f>
        <v>431884</v>
      </c>
      <c r="G97" s="45" t="s">
        <v>97</v>
      </c>
      <c r="H97" s="46" t="s">
        <v>98</v>
      </c>
      <c r="I97" s="114">
        <f>SUM(I80,I90,I94,I96)</f>
        <v>682317</v>
      </c>
      <c r="J97" s="114">
        <f>SUM(J80,J90,J94,J96,J95)</f>
        <v>704195</v>
      </c>
      <c r="K97" s="114">
        <f>SUM(K80,K90,K94,K96,K95)</f>
        <v>309250</v>
      </c>
      <c r="O97" s="8" t="s">
        <v>170</v>
      </c>
      <c r="P97" s="183"/>
      <c r="Q97" s="183"/>
      <c r="R97" s="183"/>
      <c r="S97" s="56"/>
      <c r="T97" s="57"/>
      <c r="U97" s="141"/>
    </row>
    <row r="98" spans="1:21" ht="13.5" thickBot="1">
      <c r="A98" s="8" t="s">
        <v>165</v>
      </c>
      <c r="B98" s="176" t="s">
        <v>166</v>
      </c>
      <c r="C98" s="176"/>
      <c r="D98" s="115">
        <f>SUM(D35,D62,D64,D97)</f>
        <v>837804</v>
      </c>
      <c r="E98" s="115">
        <f>SUM(E35,E62,E64,E97)</f>
        <v>859960</v>
      </c>
      <c r="F98" s="115">
        <f>SUM(F35,F62,F64,F97)</f>
        <v>532208</v>
      </c>
      <c r="G98" s="177" t="s">
        <v>167</v>
      </c>
      <c r="H98" s="176"/>
      <c r="I98" s="115">
        <f>SUM(I35,I62,I64,I97)</f>
        <v>837804</v>
      </c>
      <c r="J98" s="115">
        <f>SUM(J35,J62,J64,J97)</f>
        <v>859960</v>
      </c>
      <c r="K98" s="115">
        <f>SUM(K35,K62,K64,K97)</f>
        <v>406983</v>
      </c>
      <c r="O98" s="8" t="s">
        <v>171</v>
      </c>
      <c r="P98" s="16" t="s">
        <v>11</v>
      </c>
      <c r="Q98" s="31" t="s">
        <v>182</v>
      </c>
      <c r="S98" s="56"/>
      <c r="T98" s="57"/>
      <c r="U98" s="141"/>
    </row>
    <row r="99" spans="1:21" ht="12.75" customHeight="1" thickBot="1">
      <c r="A99" s="8" t="s">
        <v>168</v>
      </c>
      <c r="B99" s="183" t="s">
        <v>169</v>
      </c>
      <c r="C99" s="183"/>
      <c r="D99" s="184"/>
      <c r="E99" s="153"/>
      <c r="F99" s="116"/>
      <c r="G99" s="56"/>
      <c r="H99" s="57"/>
      <c r="I99" s="117"/>
      <c r="J99" s="86"/>
      <c r="K99" s="68"/>
      <c r="O99" s="8" t="s">
        <v>172</v>
      </c>
      <c r="P99" s="176" t="s">
        <v>173</v>
      </c>
      <c r="Q99" s="176"/>
      <c r="R99" s="140">
        <f>SUM(R94,R98)</f>
        <v>837804</v>
      </c>
      <c r="S99" s="176" t="s">
        <v>167</v>
      </c>
      <c r="T99" s="176"/>
      <c r="U99" s="140">
        <f>SUM(U32,U59,U61,U93)</f>
        <v>837804</v>
      </c>
    </row>
    <row r="100" spans="1:11" ht="12.75">
      <c r="A100" s="8" t="s">
        <v>170</v>
      </c>
      <c r="B100" s="183"/>
      <c r="C100" s="183"/>
      <c r="D100" s="184"/>
      <c r="E100" s="153"/>
      <c r="F100" s="116"/>
      <c r="G100" s="56"/>
      <c r="H100" s="57"/>
      <c r="I100" s="117"/>
      <c r="J100" s="86"/>
      <c r="K100" s="68"/>
    </row>
    <row r="101" spans="1:11" ht="13.5" thickBot="1">
      <c r="A101" s="8" t="s">
        <v>171</v>
      </c>
      <c r="B101" s="16" t="s">
        <v>11</v>
      </c>
      <c r="C101" s="31" t="s">
        <v>182</v>
      </c>
      <c r="E101" s="103"/>
      <c r="F101" s="68"/>
      <c r="G101" s="56"/>
      <c r="H101" s="57"/>
      <c r="I101" s="117"/>
      <c r="J101" s="86"/>
      <c r="K101" s="68"/>
    </row>
    <row r="102" spans="1:11" ht="13.5" thickBot="1">
      <c r="A102" s="8" t="s">
        <v>172</v>
      </c>
      <c r="B102" s="176" t="s">
        <v>173</v>
      </c>
      <c r="C102" s="176"/>
      <c r="D102" s="115">
        <f>SUM(D98,D101)</f>
        <v>837804</v>
      </c>
      <c r="E102" s="115">
        <f>SUM(E98,E101)</f>
        <v>859960</v>
      </c>
      <c r="F102" s="115">
        <f>SUM(F98,F101)</f>
        <v>532208</v>
      </c>
      <c r="G102" s="177" t="s">
        <v>167</v>
      </c>
      <c r="H102" s="176"/>
      <c r="I102" s="115">
        <f>SUM(I35,I62,I64,I97)</f>
        <v>837804</v>
      </c>
      <c r="J102" s="115">
        <f>SUM(J35,J62,J64,J97)</f>
        <v>859960</v>
      </c>
      <c r="K102" s="115">
        <f>SUM(K35,K62,K64,K97)</f>
        <v>406983</v>
      </c>
    </row>
    <row r="104" spans="1:9" ht="12.75" customHeight="1">
      <c r="A104" s="186" t="s">
        <v>200</v>
      </c>
      <c r="B104" s="186"/>
      <c r="C104" s="186"/>
      <c r="D104" s="186"/>
      <c r="E104" s="186"/>
      <c r="F104" s="186"/>
      <c r="G104" s="186"/>
      <c r="H104" s="186"/>
      <c r="I104" s="186"/>
    </row>
    <row r="105" spans="1:9" ht="12.75">
      <c r="A105" s="186"/>
      <c r="B105" s="186"/>
      <c r="C105" s="186"/>
      <c r="D105" s="186"/>
      <c r="E105" s="186"/>
      <c r="F105" s="186"/>
      <c r="G105" s="186"/>
      <c r="H105" s="186"/>
      <c r="I105" s="186"/>
    </row>
    <row r="106" spans="1:9" ht="12.75">
      <c r="A106" s="186"/>
      <c r="B106" s="186"/>
      <c r="C106" s="186"/>
      <c r="D106" s="186"/>
      <c r="E106" s="186"/>
      <c r="F106" s="186"/>
      <c r="G106" s="186"/>
      <c r="H106" s="186"/>
      <c r="I106" s="186"/>
    </row>
    <row r="107" spans="1:9" ht="12.75">
      <c r="A107" s="58"/>
      <c r="B107" s="58"/>
      <c r="C107" s="58"/>
      <c r="D107" s="58"/>
      <c r="E107" s="58"/>
      <c r="F107" s="58"/>
      <c r="G107" s="58"/>
      <c r="H107" s="58"/>
      <c r="I107" s="58"/>
    </row>
    <row r="108" spans="1:9" ht="12.75" customHeight="1" hidden="1">
      <c r="A108" s="185" t="s">
        <v>201</v>
      </c>
      <c r="B108" s="186"/>
      <c r="C108" s="186"/>
      <c r="D108" s="186"/>
      <c r="E108" s="186"/>
      <c r="F108" s="186"/>
      <c r="G108" s="186"/>
      <c r="H108" s="186"/>
      <c r="I108" s="186"/>
    </row>
    <row r="109" spans="1:9" ht="12.75" hidden="1">
      <c r="A109" s="186"/>
      <c r="B109" s="186"/>
      <c r="C109" s="186"/>
      <c r="D109" s="186"/>
      <c r="E109" s="186"/>
      <c r="F109" s="186"/>
      <c r="G109" s="186"/>
      <c r="H109" s="186"/>
      <c r="I109" s="186"/>
    </row>
    <row r="110" spans="1:9" ht="12.75" hidden="1">
      <c r="A110" s="186"/>
      <c r="B110" s="186"/>
      <c r="C110" s="186"/>
      <c r="D110" s="186"/>
      <c r="E110" s="186"/>
      <c r="F110" s="186"/>
      <c r="G110" s="186"/>
      <c r="H110" s="186"/>
      <c r="I110" s="186"/>
    </row>
    <row r="111" spans="1:9" ht="12.75" customHeight="1" hidden="1">
      <c r="A111" s="185" t="s">
        <v>183</v>
      </c>
      <c r="B111" s="186"/>
      <c r="C111" s="186"/>
      <c r="D111" s="186"/>
      <c r="E111" s="186"/>
      <c r="F111" s="186"/>
      <c r="G111" s="186"/>
      <c r="H111" s="186"/>
      <c r="I111" s="186"/>
    </row>
    <row r="112" spans="1:9" ht="12.75" hidden="1">
      <c r="A112" s="186"/>
      <c r="B112" s="186"/>
      <c r="C112" s="186"/>
      <c r="D112" s="186"/>
      <c r="E112" s="186"/>
      <c r="F112" s="186"/>
      <c r="G112" s="186"/>
      <c r="H112" s="186"/>
      <c r="I112" s="186"/>
    </row>
    <row r="113" spans="1:9" ht="12.75" hidden="1">
      <c r="A113" s="186"/>
      <c r="B113" s="186"/>
      <c r="C113" s="186"/>
      <c r="D113" s="186"/>
      <c r="E113" s="186"/>
      <c r="F113" s="186"/>
      <c r="G113" s="186"/>
      <c r="H113" s="186"/>
      <c r="I113" s="186"/>
    </row>
    <row r="114" ht="12.75" hidden="1">
      <c r="A114" t="s">
        <v>184</v>
      </c>
    </row>
    <row r="115" ht="12.75" hidden="1">
      <c r="A115" t="s">
        <v>185</v>
      </c>
    </row>
    <row r="116" spans="1:9" ht="12.75" customHeight="1" hidden="1">
      <c r="A116" s="185" t="s">
        <v>186</v>
      </c>
      <c r="B116" s="186"/>
      <c r="C116" s="186"/>
      <c r="D116" s="186"/>
      <c r="E116" s="186"/>
      <c r="F116" s="186"/>
      <c r="G116" s="186"/>
      <c r="H116" s="186"/>
      <c r="I116" s="186"/>
    </row>
    <row r="117" spans="1:9" ht="12.75" hidden="1">
      <c r="A117" s="186"/>
      <c r="B117" s="186"/>
      <c r="C117" s="186"/>
      <c r="D117" s="186"/>
      <c r="E117" s="186"/>
      <c r="F117" s="186"/>
      <c r="G117" s="186"/>
      <c r="H117" s="186"/>
      <c r="I117" s="186"/>
    </row>
    <row r="118" spans="1:9" ht="12.75" hidden="1">
      <c r="A118" s="186"/>
      <c r="B118" s="186"/>
      <c r="C118" s="186"/>
      <c r="D118" s="186"/>
      <c r="E118" s="186"/>
      <c r="F118" s="186"/>
      <c r="G118" s="186"/>
      <c r="H118" s="186"/>
      <c r="I118" s="186"/>
    </row>
    <row r="119" ht="12.75" hidden="1"/>
    <row r="120" ht="12.75" hidden="1"/>
    <row r="121" spans="1:9" ht="12.75" hidden="1">
      <c r="A121" s="187" t="s">
        <v>181</v>
      </c>
      <c r="B121" s="187"/>
      <c r="C121" s="187"/>
      <c r="D121" s="187"/>
      <c r="E121" s="187"/>
      <c r="F121" s="187"/>
      <c r="G121" s="187"/>
      <c r="H121" s="187"/>
      <c r="I121" s="187"/>
    </row>
    <row r="122" ht="12.75" hidden="1"/>
    <row r="123" spans="1:9" ht="12.75" customHeight="1" hidden="1">
      <c r="A123" s="188" t="s">
        <v>187</v>
      </c>
      <c r="B123" s="189"/>
      <c r="C123" s="189"/>
      <c r="D123" s="189"/>
      <c r="E123" s="189"/>
      <c r="F123" s="189"/>
      <c r="G123" s="189"/>
      <c r="H123" s="189"/>
      <c r="I123" s="189"/>
    </row>
    <row r="124" spans="1:9" ht="12.75" hidden="1">
      <c r="A124" s="189"/>
      <c r="B124" s="189"/>
      <c r="C124" s="189"/>
      <c r="D124" s="189"/>
      <c r="E124" s="189"/>
      <c r="F124" s="189"/>
      <c r="G124" s="189"/>
      <c r="H124" s="189"/>
      <c r="I124" s="189"/>
    </row>
    <row r="125" spans="1:9" ht="12.75" hidden="1">
      <c r="A125" s="189"/>
      <c r="B125" s="189"/>
      <c r="C125" s="189"/>
      <c r="D125" s="189"/>
      <c r="E125" s="189"/>
      <c r="F125" s="189"/>
      <c r="G125" s="189"/>
      <c r="H125" s="189"/>
      <c r="I125" s="189"/>
    </row>
    <row r="126" spans="1:9" ht="12.75" customHeight="1" hidden="1">
      <c r="A126" s="185" t="s">
        <v>188</v>
      </c>
      <c r="B126" s="186"/>
      <c r="C126" s="186"/>
      <c r="D126" s="186"/>
      <c r="E126" s="186"/>
      <c r="F126" s="186"/>
      <c r="G126" s="186"/>
      <c r="H126" s="186"/>
      <c r="I126" s="186"/>
    </row>
    <row r="127" spans="1:9" ht="12.75" hidden="1">
      <c r="A127" s="186"/>
      <c r="B127" s="186"/>
      <c r="C127" s="186"/>
      <c r="D127" s="186"/>
      <c r="E127" s="186"/>
      <c r="F127" s="186"/>
      <c r="G127" s="186"/>
      <c r="H127" s="186"/>
      <c r="I127" s="186"/>
    </row>
    <row r="128" spans="1:9" ht="12.75" hidden="1">
      <c r="A128" s="186"/>
      <c r="B128" s="186"/>
      <c r="C128" s="186"/>
      <c r="D128" s="186"/>
      <c r="E128" s="186"/>
      <c r="F128" s="186"/>
      <c r="G128" s="186"/>
      <c r="H128" s="186"/>
      <c r="I128" s="186"/>
    </row>
    <row r="129" spans="1:9" ht="12.75" hidden="1">
      <c r="A129" s="186"/>
      <c r="B129" s="186"/>
      <c r="C129" s="186"/>
      <c r="D129" s="186"/>
      <c r="E129" s="186"/>
      <c r="F129" s="186"/>
      <c r="G129" s="186"/>
      <c r="H129" s="186"/>
      <c r="I129" s="186"/>
    </row>
    <row r="130" spans="1:9" ht="12.75" hidden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2.75" customHeight="1" hidden="1">
      <c r="A131" s="185" t="s">
        <v>189</v>
      </c>
      <c r="B131" s="186"/>
      <c r="C131" s="186"/>
      <c r="D131" s="186"/>
      <c r="E131" s="186"/>
      <c r="F131" s="186"/>
      <c r="G131" s="186"/>
      <c r="H131" s="186"/>
      <c r="I131" s="186"/>
    </row>
    <row r="132" spans="1:9" ht="12.75" hidden="1">
      <c r="A132" s="186"/>
      <c r="B132" s="186"/>
      <c r="C132" s="186"/>
      <c r="D132" s="186"/>
      <c r="E132" s="186"/>
      <c r="F132" s="186"/>
      <c r="G132" s="186"/>
      <c r="H132" s="186"/>
      <c r="I132" s="186"/>
    </row>
    <row r="133" spans="1:9" ht="12.75" hidden="1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2.75" hidden="1">
      <c r="A134" s="187" t="s">
        <v>179</v>
      </c>
      <c r="B134" s="187"/>
      <c r="C134" s="187"/>
      <c r="D134" s="187"/>
      <c r="E134" s="187"/>
      <c r="F134" s="187"/>
      <c r="G134" s="187"/>
      <c r="H134" s="187"/>
      <c r="I134" s="187"/>
    </row>
    <row r="135" ht="12.75" hidden="1"/>
    <row r="136" spans="1:9" ht="12.75" customHeight="1" hidden="1">
      <c r="A136" s="185" t="s">
        <v>190</v>
      </c>
      <c r="B136" s="186"/>
      <c r="C136" s="186"/>
      <c r="D136" s="186"/>
      <c r="E136" s="186"/>
      <c r="F136" s="186"/>
      <c r="G136" s="186"/>
      <c r="H136" s="186"/>
      <c r="I136" s="186"/>
    </row>
    <row r="137" spans="1:9" ht="12.75" hidden="1">
      <c r="A137" s="186"/>
      <c r="B137" s="186"/>
      <c r="C137" s="186"/>
      <c r="D137" s="186"/>
      <c r="E137" s="186"/>
      <c r="F137" s="186"/>
      <c r="G137" s="186"/>
      <c r="H137" s="186"/>
      <c r="I137" s="186"/>
    </row>
    <row r="138" spans="1:9" ht="12.75" hidden="1">
      <c r="A138" s="186"/>
      <c r="B138" s="186"/>
      <c r="C138" s="186"/>
      <c r="D138" s="186"/>
      <c r="E138" s="186"/>
      <c r="F138" s="186"/>
      <c r="G138" s="186"/>
      <c r="H138" s="186"/>
      <c r="I138" s="186"/>
    </row>
    <row r="139" spans="1:9" ht="12.75" hidden="1">
      <c r="A139" s="186"/>
      <c r="B139" s="186"/>
      <c r="C139" s="186"/>
      <c r="D139" s="186"/>
      <c r="E139" s="186"/>
      <c r="F139" s="186"/>
      <c r="G139" s="186"/>
      <c r="H139" s="186"/>
      <c r="I139" s="186"/>
    </row>
    <row r="140" spans="1:9" ht="12.75" hidden="1">
      <c r="A140" s="186"/>
      <c r="B140" s="186"/>
      <c r="C140" s="186"/>
      <c r="D140" s="186"/>
      <c r="E140" s="186"/>
      <c r="F140" s="186"/>
      <c r="G140" s="186"/>
      <c r="H140" s="186"/>
      <c r="I140" s="186"/>
    </row>
    <row r="141" spans="1:9" ht="12.75" hidden="1">
      <c r="A141" s="186"/>
      <c r="B141" s="186"/>
      <c r="C141" s="186"/>
      <c r="D141" s="186"/>
      <c r="E141" s="186"/>
      <c r="F141" s="186"/>
      <c r="G141" s="186"/>
      <c r="H141" s="186"/>
      <c r="I141" s="186"/>
    </row>
    <row r="142" spans="1:9" ht="12.75" hidden="1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2.75" hidden="1">
      <c r="A143" s="59" t="s">
        <v>180</v>
      </c>
      <c r="B143" s="59"/>
      <c r="C143" s="59"/>
      <c r="D143" s="59"/>
      <c r="E143" s="59"/>
      <c r="F143" s="59"/>
      <c r="G143" s="59"/>
      <c r="H143" s="59"/>
      <c r="I143" s="59"/>
    </row>
    <row r="144" spans="1:9" ht="12.75" hidden="1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2.75" hidden="1">
      <c r="A145" s="59"/>
      <c r="B145" s="59"/>
      <c r="C145" s="59"/>
      <c r="D145" s="59"/>
      <c r="E145" s="59"/>
      <c r="F145" s="59"/>
      <c r="G145" s="59"/>
      <c r="H145" s="59"/>
      <c r="I145" s="59"/>
    </row>
  </sheetData>
  <sheetProtection selectLockedCells="1" selectUnlockedCells="1"/>
  <mergeCells count="47">
    <mergeCell ref="P96:R97"/>
    <mergeCell ref="P99:Q99"/>
    <mergeCell ref="S99:T99"/>
    <mergeCell ref="S6:T6"/>
    <mergeCell ref="P35:Q35"/>
    <mergeCell ref="S35:T35"/>
    <mergeCell ref="P64:Q64"/>
    <mergeCell ref="S64:T64"/>
    <mergeCell ref="P94:Q94"/>
    <mergeCell ref="S94:T94"/>
    <mergeCell ref="A131:I132"/>
    <mergeCell ref="A123:I125"/>
    <mergeCell ref="A134:I134"/>
    <mergeCell ref="P3:Q3"/>
    <mergeCell ref="S3:T3"/>
    <mergeCell ref="P4:Q4"/>
    <mergeCell ref="S4:T4"/>
    <mergeCell ref="P5:Q5"/>
    <mergeCell ref="S5:T5"/>
    <mergeCell ref="P6:Q6"/>
    <mergeCell ref="B99:D100"/>
    <mergeCell ref="B102:C102"/>
    <mergeCell ref="G102:H102"/>
    <mergeCell ref="A136:I141"/>
    <mergeCell ref="A104:I106"/>
    <mergeCell ref="A108:I110"/>
    <mergeCell ref="A111:I113"/>
    <mergeCell ref="A116:I118"/>
    <mergeCell ref="A121:I121"/>
    <mergeCell ref="A126:I129"/>
    <mergeCell ref="B98:C98"/>
    <mergeCell ref="G98:H98"/>
    <mergeCell ref="G7:H7"/>
    <mergeCell ref="B38:C38"/>
    <mergeCell ref="G38:H38"/>
    <mergeCell ref="B67:C67"/>
    <mergeCell ref="G67:H67"/>
    <mergeCell ref="A1:I1"/>
    <mergeCell ref="B8:C8"/>
    <mergeCell ref="G8:H8"/>
    <mergeCell ref="B9:C9"/>
    <mergeCell ref="G9:H9"/>
    <mergeCell ref="A3:J3"/>
    <mergeCell ref="A4:J4"/>
    <mergeCell ref="B6:C6"/>
    <mergeCell ref="G6:H6"/>
    <mergeCell ref="B7:C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49" r:id="rId1"/>
  <headerFooter alignWithMargins="0">
    <oddFooter>&amp;C&amp;P. oldal</oddFooter>
  </headerFooter>
  <rowBreaks count="2" manualBreakCount="2">
    <brk id="66" max="10" man="1"/>
    <brk id="10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Árva Helga</cp:lastModifiedBy>
  <cp:lastPrinted>2016-09-20T12:02:24Z</cp:lastPrinted>
  <dcterms:created xsi:type="dcterms:W3CDTF">2014-01-28T07:34:21Z</dcterms:created>
  <dcterms:modified xsi:type="dcterms:W3CDTF">2016-10-04T09:50:42Z</dcterms:modified>
  <cp:category/>
  <cp:version/>
  <cp:contentType/>
  <cp:contentStatus/>
</cp:coreProperties>
</file>