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 activeTab="8"/>
  </bookViews>
  <sheets>
    <sheet name="1" sheetId="15" r:id="rId1"/>
    <sheet name="2" sheetId="1" r:id="rId2"/>
    <sheet name="3-a" sheetId="14" r:id="rId3"/>
    <sheet name="4-a" sheetId="9" r:id="rId4"/>
    <sheet name="4-b" sheetId="10" r:id="rId5"/>
    <sheet name="5" sheetId="16" r:id="rId6"/>
    <sheet name="6-a" sheetId="17" r:id="rId7"/>
    <sheet name="6-b" sheetId="18" r:id="rId8"/>
    <sheet name="6-c" sheetId="19" r:id="rId9"/>
    <sheet name="6-d" sheetId="20" r:id="rId10"/>
  </sheets>
  <calcPr calcId="125725"/>
</workbook>
</file>

<file path=xl/calcChain.xml><?xml version="1.0" encoding="utf-8"?>
<calcChain xmlns="http://schemas.openxmlformats.org/spreadsheetml/2006/main">
  <c r="G20" i="19"/>
  <c r="I20"/>
  <c r="E20"/>
  <c r="G31" i="18"/>
  <c r="I31"/>
  <c r="E31"/>
  <c r="G20"/>
  <c r="I20"/>
  <c r="E20"/>
  <c r="G31" i="17"/>
  <c r="I31"/>
  <c r="E31"/>
  <c r="G20"/>
  <c r="I20"/>
  <c r="E20"/>
  <c r="K25" i="20"/>
  <c r="K26"/>
  <c r="K28"/>
  <c r="K15"/>
  <c r="K13"/>
  <c r="I31" i="19"/>
  <c r="G31"/>
  <c r="E31"/>
  <c r="K26"/>
  <c r="K31" s="1"/>
  <c r="K24"/>
  <c r="K15"/>
  <c r="K13"/>
  <c r="K20" s="1"/>
  <c r="K29" i="18" l="1"/>
  <c r="K28"/>
  <c r="K27"/>
  <c r="K26"/>
  <c r="K25"/>
  <c r="K24"/>
  <c r="K15"/>
  <c r="K20" s="1"/>
  <c r="K31" l="1"/>
  <c r="K28" i="17" l="1"/>
  <c r="K27"/>
  <c r="K26"/>
  <c r="K25"/>
  <c r="K24"/>
  <c r="K15"/>
  <c r="K20" s="1"/>
  <c r="K31" l="1"/>
  <c r="K31" i="20" l="1"/>
  <c r="E31"/>
  <c r="K20"/>
  <c r="E20"/>
  <c r="D148" i="14"/>
  <c r="D131"/>
  <c r="D135"/>
  <c r="D142"/>
  <c r="D156" s="1"/>
  <c r="D95"/>
  <c r="D121"/>
  <c r="D116" s="1"/>
  <c r="D68"/>
  <c r="D72"/>
  <c r="D77"/>
  <c r="D91" s="1"/>
  <c r="D80"/>
  <c r="D84"/>
  <c r="D32"/>
  <c r="D31" s="1"/>
  <c r="D39"/>
  <c r="D51"/>
  <c r="D57"/>
  <c r="D62"/>
  <c r="D17"/>
  <c r="D24"/>
  <c r="D10"/>
  <c r="D28" i="10"/>
  <c r="D16"/>
  <c r="D24" i="16"/>
  <c r="D33" s="1"/>
  <c r="D34" s="1"/>
  <c r="D15"/>
  <c r="D14"/>
  <c r="C24"/>
  <c r="C15"/>
  <c r="C33" s="1"/>
  <c r="C14"/>
  <c r="G27" i="9"/>
  <c r="G16"/>
  <c r="D17"/>
  <c r="D27" s="1"/>
  <c r="D28" s="1"/>
  <c r="D16"/>
  <c r="D131" i="1"/>
  <c r="D121"/>
  <c r="D95"/>
  <c r="D84"/>
  <c r="D91" s="1"/>
  <c r="D92" s="1"/>
  <c r="D80"/>
  <c r="D72"/>
  <c r="D68"/>
  <c r="D82" i="15"/>
  <c r="D78"/>
  <c r="D70"/>
  <c r="D66"/>
  <c r="D49"/>
  <c r="D55"/>
  <c r="D60"/>
  <c r="D148" i="1"/>
  <c r="D156"/>
  <c r="D142"/>
  <c r="D135"/>
  <c r="D116"/>
  <c r="D130" s="1"/>
  <c r="D77"/>
  <c r="D57"/>
  <c r="D51"/>
  <c r="D62"/>
  <c r="D39"/>
  <c r="D32"/>
  <c r="D31" s="1"/>
  <c r="D24"/>
  <c r="D17"/>
  <c r="D10"/>
  <c r="D156" i="15"/>
  <c r="D142"/>
  <c r="D121"/>
  <c r="D116" s="1"/>
  <c r="D95"/>
  <c r="D130" s="1"/>
  <c r="D75"/>
  <c r="D37"/>
  <c r="D33"/>
  <c r="D31"/>
  <c r="D22"/>
  <c r="D20"/>
  <c r="D12"/>
  <c r="D9"/>
  <c r="D15"/>
  <c r="G15" i="10"/>
  <c r="G29" s="1"/>
  <c r="D15"/>
  <c r="D29" s="1"/>
  <c r="F29"/>
  <c r="F28"/>
  <c r="F15"/>
  <c r="F28" i="9"/>
  <c r="D130" i="14" l="1"/>
  <c r="D157" s="1"/>
  <c r="D67"/>
  <c r="D92" s="1"/>
  <c r="C34" i="16"/>
  <c r="G28" i="9"/>
  <c r="D157" i="15"/>
  <c r="D89"/>
  <c r="D157" i="1"/>
  <c r="D67"/>
  <c r="D30" i="15"/>
  <c r="D29" s="1"/>
  <c r="D8"/>
  <c r="C142"/>
  <c r="C156" s="1"/>
  <c r="C130"/>
  <c r="C116"/>
  <c r="C95"/>
  <c r="C22"/>
  <c r="C89"/>
  <c r="C75"/>
  <c r="C55"/>
  <c r="C37"/>
  <c r="C77" i="14"/>
  <c r="C91" s="1"/>
  <c r="C57"/>
  <c r="C51"/>
  <c r="C39"/>
  <c r="C31"/>
  <c r="C32"/>
  <c r="C24"/>
  <c r="C17"/>
  <c r="C10"/>
  <c r="C67" s="1"/>
  <c r="C92" s="1"/>
  <c r="C116"/>
  <c r="C95"/>
  <c r="C130" s="1"/>
  <c r="C157" s="1"/>
  <c r="C156"/>
  <c r="C142"/>
  <c r="C17" i="9"/>
  <c r="C16"/>
  <c r="F27"/>
  <c r="F16"/>
  <c r="C29" i="10"/>
  <c r="C15"/>
  <c r="G28"/>
  <c r="C156" i="1"/>
  <c r="C142"/>
  <c r="C130"/>
  <c r="C157" s="1"/>
  <c r="C116"/>
  <c r="C95"/>
  <c r="C12" i="15"/>
  <c r="C77" i="1"/>
  <c r="C91" s="1"/>
  <c r="C67"/>
  <c r="C62"/>
  <c r="C39"/>
  <c r="D65" i="15" l="1"/>
  <c r="D90" s="1"/>
  <c r="C92" i="1"/>
  <c r="C157" i="15"/>
  <c r="C31" i="1" l="1"/>
  <c r="C32"/>
  <c r="C24"/>
  <c r="C17"/>
  <c r="C10"/>
  <c r="C30" i="15"/>
  <c r="C29" s="1"/>
  <c r="C33"/>
  <c r="C31"/>
  <c r="C20"/>
  <c r="C15" s="1"/>
  <c r="C9"/>
  <c r="C8" s="1"/>
  <c r="C121" i="14"/>
  <c r="C121" i="1"/>
  <c r="C121" i="15"/>
  <c r="C131"/>
  <c r="C82"/>
  <c r="C78"/>
  <c r="C70"/>
  <c r="C66"/>
  <c r="C60"/>
  <c r="C49"/>
  <c r="C22" i="10"/>
  <c r="C16"/>
  <c r="C28" s="1"/>
  <c r="C22" i="9"/>
  <c r="C27" s="1"/>
  <c r="C28" s="1"/>
  <c r="C148" i="1"/>
  <c r="C135"/>
  <c r="C131"/>
  <c r="C148" i="14"/>
  <c r="C135"/>
  <c r="C131"/>
  <c r="C84"/>
  <c r="C80"/>
  <c r="C72"/>
  <c r="C68"/>
  <c r="C62"/>
  <c r="C65" i="15" l="1"/>
  <c r="C90" s="1"/>
  <c r="C84" i="1" l="1"/>
  <c r="C80"/>
  <c r="C72"/>
  <c r="C68"/>
  <c r="C57"/>
  <c r="C51"/>
</calcChain>
</file>

<file path=xl/sharedStrings.xml><?xml version="1.0" encoding="utf-8"?>
<sst xmlns="http://schemas.openxmlformats.org/spreadsheetml/2006/main" count="1278" uniqueCount="427">
  <si>
    <t>Megnevezés</t>
  </si>
  <si>
    <t>Önkormányzat</t>
  </si>
  <si>
    <t>Feladat megnevezése</t>
  </si>
  <si>
    <t>Összes bevétel, kiadás</t>
  </si>
  <si>
    <t>Száma</t>
  </si>
  <si>
    <t>Előirányzat-csoport, kiemelt előirányzat megnevezése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</si>
  <si>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</si>
  <si>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</si>
  <si>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</si>
  <si>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</si>
  <si>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</si>
  <si>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</si>
  <si>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</si>
  <si>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</si>
  <si>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</si>
  <si>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</si>
  <si>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</si>
  <si>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</si>
  <si>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</si>
  <si>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</si>
  <si>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</si>
  <si>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</si>
  <si>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</si>
  <si>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</si>
  <si>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</si>
  <si>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</si>
  <si>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</si>
  <si>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</si>
  <si>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</si>
  <si>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</si>
  <si>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</si>
  <si>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</si>
  <si>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</si>
  <si>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</si>
  <si>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</si>
  <si>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</si>
  <si>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</si>
  <si>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</si>
  <si>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</si>
  <si>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</si>
  <si>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</si>
  <si>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</si>
  <si>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</si>
  <si>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</si>
  <si>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</si>
  <si>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</si>
  <si>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</si>
  <si>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</si>
  <si>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</si>
  <si>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</si>
  <si>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</si>
  <si>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</si>
  <si>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</si>
  <si>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</si>
  <si>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</si>
  <si>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(4.1.1.+…+4.1.3.)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</si>
  <si>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</si>
  <si>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</si>
  <si>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</si>
  <si>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</si>
  <si>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</si>
  <si>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</si>
  <si>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</si>
  <si>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</si>
  <si>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</si>
  <si>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</si>
  <si>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</si>
  <si>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</si>
  <si>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</si>
  <si>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</si>
  <si>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</si>
  <si>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</si>
  <si>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</si>
  <si>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</si>
  <si>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</si>
  <si>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</si>
  <si>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</si>
  <si>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</si>
  <si>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</si>
  <si>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</si>
  <si>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</si>
  <si>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</si>
  <si>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</si>
  <si>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</si>
  <si>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</si>
  <si>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</si>
  <si>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</si>
  <si>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</si>
  <si>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</si>
  <si>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</si>
  <si>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</si>
  <si>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</si>
  <si>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</si>
  <si>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</si>
  <si>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</si>
  <si>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</si>
  <si>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</si>
  <si>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</si>
  <si>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</si>
  <si>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</si>
  <si>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</si>
  <si>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</si>
  <si>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</si>
  <si>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</si>
  <si>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</si>
  <si>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</si>
  <si>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</si>
  <si>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</si>
  <si>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</si>
  <si>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</si>
  <si>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</si>
  <si>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</si>
  <si>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</si>
  <si>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</si>
  <si>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</si>
  <si>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</si>
  <si>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</si>
  <si>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</si>
  <si>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</si>
  <si>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</si>
  <si>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</si>
  <si>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</si>
  <si>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</si>
  <si>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</si>
  <si>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</si>
  <si>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</si>
  <si>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</si>
  <si>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</si>
  <si>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</si>
  <si>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</si>
  <si>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</si>
  <si>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</si>
  <si>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</si>
  <si>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</si>
  <si>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</si>
  <si>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</si>
  <si>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</si>
  <si>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</si>
  <si>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</si>
  <si>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</si>
  <si>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</si>
  <si>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</si>
  <si>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</si>
  <si>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</si>
  <si>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</si>
  <si>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</si>
  <si>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</si>
  <si>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</si>
  <si>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</si>
  <si>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</si>
  <si>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</si>
  <si>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</si>
  <si>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</si>
  <si>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</si>
  <si>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</si>
  <si>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</si>
  <si>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</si>
  <si>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</si>
  <si>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</si>
  <si>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</si>
  <si>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</si>
  <si>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</si>
  <si>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</si>
  <si>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</si>
  <si>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</si>
  <si>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</si>
  <si>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</si>
  <si>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</si>
  <si>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</si>
  <si>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</si>
  <si>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</si>
  <si>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</si>
  <si>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</si>
  <si>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</si>
  <si>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</si>
  <si>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</si>
  <si>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</si>
  <si>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</si>
  <si>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</si>
  <si>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</si>
  <si>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</si>
  <si>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</si>
  <si>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</si>
  <si>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</si>
  <si>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</si>
  <si>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</si>
  <si>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</si>
  <si>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</si>
  <si>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</si>
  <si>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</si>
  <si>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</si>
  <si>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</si>
  <si>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</si>
  <si>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</si>
  <si>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</si>
  <si>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</si>
  <si>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</si>
  <si>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</si>
  <si>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</si>
  <si>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</si>
  <si>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</si>
  <si>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</si>
  <si>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</si>
  <si>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</si>
  <si>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</si>
  <si>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</si>
  <si>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</si>
  <si>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</si>
  <si>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</si>
  <si>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</si>
  <si>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</si>
  <si>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</si>
  <si>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</si>
  <si>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</si>
  <si>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</si>
  <si>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</si>
  <si>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</si>
  <si>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</si>
  <si>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</si>
  <si>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</si>
  <si>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</si>
  <si>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</si>
  <si>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</si>
  <si>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</si>
  <si>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</si>
  <si>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</si>
  <si>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</si>
  <si>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</si>
  <si>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</si>
  <si>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</si>
  <si>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</si>
  <si>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</si>
  <si>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</si>
  <si>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</si>
  <si>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</si>
  <si>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</si>
  <si>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</si>
  <si>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</si>
  <si>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</si>
  <si>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</si>
  <si>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</si>
  <si>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</si>
  <si>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</si>
  <si>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</si>
  <si>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</si>
  <si>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</si>
  <si>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</si>
  <si>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</si>
  <si>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</si>
  <si>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</si>
  <si>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</si>
  <si>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</si>
  <si>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</si>
  <si>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</si>
  <si>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</si>
  <si>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</si>
  <si>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</si>
  <si>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</si>
  <si>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</si>
  <si>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</si>
  <si>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</si>
  <si>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</si>
  <si>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</si>
  <si>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</si>
  <si>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</si>
  <si>
    <t>Közhatalmi bevételek</t>
  </si>
  <si>
    <t>Működési célú átvett pénzeszközök</t>
  </si>
  <si>
    <t>Költségvetési maradvány igénybevétele</t>
  </si>
  <si>
    <t>Kötelező feladatok bevételei, kiadásai</t>
  </si>
  <si>
    <t>Sor-
szám</t>
  </si>
  <si>
    <t>D</t>
  </si>
  <si>
    <t>E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</si>
  <si>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</si>
  <si>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</si>
  <si>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</si>
  <si>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</si>
  <si>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</si>
  <si>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Működési bevételek</t>
  </si>
  <si>
    <t>6.-ból EU-s támogatás (közvetlen)</t>
  </si>
  <si>
    <t>12.</t>
  </si>
  <si>
    <t>13.</t>
  </si>
  <si>
    <t>14.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</si>
  <si>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</si>
  <si>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</si>
  <si>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</si>
  <si>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</si>
  <si>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</si>
  <si>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</si>
  <si>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</si>
  <si>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</si>
  <si>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</si>
  <si>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</si>
  <si>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</si>
  <si>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</si>
  <si>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</si>
  <si>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</si>
  <si>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>Forgatási célú belföldi, külföldi értékpapírok vásárlása</t>
  </si>
  <si>
    <t>20.</t>
  </si>
  <si>
    <t xml:space="preserve">   Likviditási célú hitelek, kölcsönök felvétele</t>
  </si>
  <si>
    <t>21.</t>
  </si>
  <si>
    <t xml:space="preserve">   Értékpapírok bevételei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</si>
  <si>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</si>
  <si>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</si>
  <si>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</si>
  <si>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</si>
  <si>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3.-ból EU-s forrásból megvalósuló felújítás</t>
  </si>
  <si>
    <t>4.-ből EU-s támogatás (közvetlen)</t>
  </si>
  <si>
    <t>Egyéb felhalmozási célú bevételek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</si>
  <si>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</si>
  <si>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</si>
  <si>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</si>
  <si>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</si>
  <si>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</si>
  <si>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</si>
  <si>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Betét elhelyezése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</si>
  <si>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</si>
  <si>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</si>
  <si>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</si>
  <si>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</si>
  <si>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</si>
  <si>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r>
      <t xml:space="preserve">   Működési költségvetés kiadásai </t>
    </r>
    <r>
      <rPr>
        <sz val="12"/>
        <rFont val="Times New Roman"/>
        <family val="1"/>
        <charset val="238"/>
      </rPr>
      <t>(1.1+…+1.5+1.18.)</t>
    </r>
  </si>
  <si>
    <r>
      <t xml:space="preserve">   Felhalmozási költségvetés kiadásai </t>
    </r>
    <r>
      <rPr>
        <sz val="12"/>
        <rFont val="Times New Roman"/>
        <family val="1"/>
        <charset val="238"/>
      </rPr>
      <t>(2.1.+2.3.+2.5.)</t>
    </r>
  </si>
  <si>
    <t>1. számú melléklet</t>
  </si>
  <si>
    <t>2. számú melléklet</t>
  </si>
  <si>
    <t xml:space="preserve">Hiány külső finanszírozásának bevételei (15.+…+16.) </t>
  </si>
  <si>
    <t>Hiány belső finanszírozásának bevételei (10.+…+13. )</t>
  </si>
  <si>
    <t>Működési célú finanszírozási bevételek összesen (9.+14.+17.+18.)</t>
  </si>
  <si>
    <t>Költségvetési kiadások összesen (1.+2.+3+4.+5.+6.)</t>
  </si>
  <si>
    <t>Költségvetési bevételek összesen (1.+2.+4.+5.+6.)</t>
  </si>
  <si>
    <t>BEVÉTEL ÖSSZESEN (8.+19.)</t>
  </si>
  <si>
    <t>KIADÁSOK ÖSSZESEN (8.+19.)</t>
  </si>
  <si>
    <t>Költségvetési bevételek összesen: (1.+3.+4.+6.)</t>
  </si>
  <si>
    <t>Költségvetési kiadások összesen: (1.+3.+5.+6.)</t>
  </si>
  <si>
    <t>Hiány belső finanszírozás bevételei ( 9+…+13)</t>
  </si>
  <si>
    <t>Hiány külső finanszírozásának bevételei (15+…+19)</t>
  </si>
  <si>
    <t>Felhalmozási célú finanszírozási bevételek összesen (8.+14.)</t>
  </si>
  <si>
    <t>Felhalmozási célú finanszírozási kiadások összesen
(8.+...+15.)</t>
  </si>
  <si>
    <t>BEVÉTEL ÖSSZESEN (7.+20.)</t>
  </si>
  <si>
    <t>KIADÁSOK ÖSSZESEN (7.+20.)</t>
  </si>
  <si>
    <t>Működési célú finanszírozási kiadások összesen (9.+...+17.)</t>
  </si>
  <si>
    <t>I. Működési bevételek és kiadások mérlege</t>
  </si>
  <si>
    <t>II. Felhalmozási bevételek és kiadások mérlege</t>
  </si>
  <si>
    <t xml:space="preserve">  Rövid lejáratú  hitelek, kölcsönök felvétele</t>
  </si>
  <si>
    <t>Sorszám</t>
  </si>
  <si>
    <t>Bevételi jogcímek</t>
  </si>
  <si>
    <t>BEVÉTELEK</t>
  </si>
  <si>
    <t>KIADÁSOK</t>
  </si>
  <si>
    <t>Kiadási jogcímek</t>
  </si>
  <si>
    <t>3/a. számú melléklet</t>
  </si>
  <si>
    <t>4/a. számú melléklet</t>
  </si>
  <si>
    <t>4/b. számú melléklet</t>
  </si>
  <si>
    <t>Ft-ban</t>
  </si>
  <si>
    <t xml:space="preserve"> Ft-ban</t>
  </si>
  <si>
    <t>Eredeti Előirányzat</t>
  </si>
  <si>
    <t>Módosított előirányzat</t>
  </si>
  <si>
    <t>Eredeti előirányzat</t>
  </si>
  <si>
    <t>0</t>
  </si>
  <si>
    <t xml:space="preserve">Felhalmozási célú átvett pénzeszközök </t>
  </si>
  <si>
    <t>5. számú melléklet</t>
  </si>
  <si>
    <t>Adósságot keletkeztető ügyletekből fennálló kötelezettségek és saját bevételek</t>
  </si>
  <si>
    <t>Helyi adóból és települési adóból származó bevétel</t>
  </si>
  <si>
    <t>Önkormányzati vagyon, vagyoni értékű jog értékesítéséből és hasznosításból származó bevétel</t>
  </si>
  <si>
    <t>Osztalék, koncessziós díj és hozambevétel</t>
  </si>
  <si>
    <t>Tárgyi eszközök, immateriális jószág, részvény, részesedés, vállalat értékesítéséből, privatizációból származó bevétel</t>
  </si>
  <si>
    <t>Bírság-, pótlék-és díjbevétel</t>
  </si>
  <si>
    <t>Kezesség-, garanciavállalással kapcsolatos megtérülés</t>
  </si>
  <si>
    <t>Saját bevételek összesen</t>
  </si>
  <si>
    <t>Saját bevételek 50%-a</t>
  </si>
  <si>
    <t>Előző években keletkeztetett tárgyévet terhelő fizetési kötelezettség</t>
  </si>
  <si>
    <t>Felvett, átvállalt hitel és annak tőketartozása</t>
  </si>
  <si>
    <t>Felvett, átvállalt kölcsön és annak tőketartozása</t>
  </si>
  <si>
    <t>Hitelviszonyt megtestesítő értékpapír</t>
  </si>
  <si>
    <t>Adott váltó</t>
  </si>
  <si>
    <t>Pénzügyi lízing</t>
  </si>
  <si>
    <t>Visszavásárlási kötelezettség</t>
  </si>
  <si>
    <t>Halasztott fizetés</t>
  </si>
  <si>
    <t>Kezességvállalásból eredő fizetési kötelezettség</t>
  </si>
  <si>
    <t>Tárgyévben keletkeztetett tárgyévet terhelő fizetési kötelezettség</t>
  </si>
  <si>
    <t>Fizetési kötelezettség összesen</t>
  </si>
  <si>
    <t>Fizetési kötelezettséggel csökkentett saját bevétel</t>
  </si>
  <si>
    <t>Sumony Községi Önkormányzat</t>
  </si>
  <si>
    <t>11/2018. (XI.27.) önkormányzati rendelethez</t>
  </si>
  <si>
    <t>Európai uniós támogatással megvalósuló projektek</t>
  </si>
  <si>
    <t>bevételi, kiadási, hozzájárulások</t>
  </si>
  <si>
    <t>EU-s projekt neve , azonosítója:</t>
  </si>
  <si>
    <t>VP6-7.4.1.1-16</t>
  </si>
  <si>
    <t>Felhívás neve:</t>
  </si>
  <si>
    <t>Településképet meghatározó épületek külso rekonstrukciója, többfunkciós közösségi tér létrehozása, fejlesztése, energetikai korszerűsítés</t>
  </si>
  <si>
    <t>Projekt címe:</t>
  </si>
  <si>
    <t>A csobokapusztai háziorvosi rendelo külso rekonstrukciója és energetikai korszerusítése komplex beruházási projekten keresztül</t>
  </si>
  <si>
    <t>Projekt azonosítója:</t>
  </si>
  <si>
    <t>1775355368</t>
  </si>
  <si>
    <t>Források</t>
  </si>
  <si>
    <t>2018.</t>
  </si>
  <si>
    <t>2019.után</t>
  </si>
  <si>
    <t>Összesen</t>
  </si>
  <si>
    <t>Saját erő</t>
  </si>
  <si>
    <t xml:space="preserve">   -saját erőből központi támogatás</t>
  </si>
  <si>
    <t>EU-s forrás</t>
  </si>
  <si>
    <t>Társfinanszírozás</t>
  </si>
  <si>
    <t xml:space="preserve">Hitel 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</si>
  <si>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</si>
  <si>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</si>
  <si>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</si>
  <si>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</si>
  <si>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</si>
  <si>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</si>
  <si>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</si>
  <si>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Projektmenedzsment</t>
  </si>
  <si>
    <t>Önkormányzaton kívüli EU-s projektekhez történő hozzájárulás 2018. évi előirányzat</t>
  </si>
  <si>
    <t>Támogatott neve</t>
  </si>
  <si>
    <t>Hozzájárulás (Ft)</t>
  </si>
  <si>
    <t>Összesen:</t>
  </si>
  <si>
    <t>Kulturális intézmények a köznevelés eredményességéért</t>
  </si>
  <si>
    <t>Sumony Község a köznevelés eredményességéért és a szociokulturális esélyegyenlőségért</t>
  </si>
  <si>
    <t>EFOP-3.3.2-17-2016-00054</t>
  </si>
  <si>
    <t>Az egész életen át tartó tanuláshoz hozzáférés biztosítása</t>
  </si>
  <si>
    <t xml:space="preserve">Élményközpontú tanulási lehetőségek Sumony községben és térségben </t>
  </si>
  <si>
    <t>EFOP-3.7.3-17-2016-00056</t>
  </si>
  <si>
    <t>Sumony Községi Önkormányzat - konzorciumi partner - EFOP-1.5.3-17</t>
  </si>
  <si>
    <t>Humán szolgáltatások fejlesztése térségi szemléletben</t>
  </si>
  <si>
    <t>Humán szolgáltatások fejlesztése a Szentlőrinci járásban</t>
  </si>
  <si>
    <t>EFOP-1.5.3-17-2017-00085</t>
  </si>
  <si>
    <t>6/a. számú melléklet</t>
  </si>
  <si>
    <t>6/b. számú melléklet</t>
  </si>
  <si>
    <t>6/c. számú melléklet</t>
  </si>
  <si>
    <t>6/d. számú melléklet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</si>
</sst>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#,##0\ &quot;Ft&quot;"/>
  </numFmts>
  <fonts count="13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i/>
      <sz val="12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8" fillId="0" borderId="0" applyFont="0" applyFill="0" applyBorder="0" applyAlignment="0" applyProtection="0"/>
  </cellStyleXfs>
  <cellXfs count="313">
    <xf numFmtId="0" fontId="0" fillId="0" borderId="0" xfId="0"/>
    <xf numFmtId="0" fontId="4" fillId="0" borderId="0" xfId="0" applyFont="1"/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quotePrefix="1" applyFont="1" applyFill="1" applyBorder="1" applyAlignment="1" applyProtection="1">
      <alignment horizontal="right" vertical="center" indent="1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 indent="1"/>
    </xf>
    <xf numFmtId="0" fontId="5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5" fillId="0" borderId="10" xfId="1" applyFont="1" applyFill="1" applyBorder="1" applyAlignment="1" applyProtection="1">
      <alignment horizontal="center" vertical="center" wrapText="1"/>
    </xf>
    <xf numFmtId="0" fontId="5" fillId="0" borderId="11" xfId="1" applyFont="1" applyFill="1" applyBorder="1" applyAlignment="1" applyProtection="1">
      <alignment horizontal="left" vertical="center" wrapText="1" indent="1"/>
    </xf>
    <xf numFmtId="164" fontId="5" fillId="0" borderId="12" xfId="1" applyNumberFormat="1" applyFont="1" applyFill="1" applyBorder="1" applyAlignment="1" applyProtection="1">
      <alignment horizontal="right" vertical="center" wrapText="1" indent="1"/>
    </xf>
    <xf numFmtId="49" fontId="6" fillId="0" borderId="16" xfId="1" applyNumberFormat="1" applyFont="1" applyFill="1" applyBorder="1" applyAlignment="1" applyProtection="1">
      <alignment horizontal="center" vertical="center" wrapText="1"/>
    </xf>
    <xf numFmtId="0" fontId="6" fillId="0" borderId="17" xfId="0" applyFont="1" applyBorder="1" applyAlignment="1" applyProtection="1">
      <alignment horizontal="left" wrapText="1" indent="1"/>
    </xf>
    <xf numFmtId="164" fontId="6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49" fontId="6" fillId="0" borderId="19" xfId="1" applyNumberFormat="1" applyFont="1" applyFill="1" applyBorder="1" applyAlignment="1" applyProtection="1">
      <alignment horizontal="center" vertical="center" wrapText="1"/>
    </xf>
    <xf numFmtId="0" fontId="6" fillId="0" borderId="20" xfId="0" applyFont="1" applyBorder="1" applyAlignment="1" applyProtection="1">
      <alignment horizontal="left" wrapText="1" indent="1"/>
    </xf>
    <xf numFmtId="164" fontId="6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49" fontId="6" fillId="0" borderId="22" xfId="1" applyNumberFormat="1" applyFont="1" applyFill="1" applyBorder="1" applyAlignment="1" applyProtection="1">
      <alignment horizontal="center" vertical="center" wrapText="1"/>
    </xf>
    <xf numFmtId="0" fontId="6" fillId="0" borderId="23" xfId="0" applyFont="1" applyBorder="1" applyAlignment="1" applyProtection="1">
      <alignment horizontal="left" wrapText="1" indent="1"/>
    </xf>
    <xf numFmtId="0" fontId="5" fillId="0" borderId="11" xfId="0" applyFont="1" applyBorder="1" applyAlignment="1" applyProtection="1">
      <alignment horizontal="left" vertical="center" wrapText="1" indent="1"/>
    </xf>
    <xf numFmtId="164" fontId="6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8" xfId="1" applyNumberFormat="1" applyFont="1" applyFill="1" applyBorder="1" applyAlignment="1" applyProtection="1">
      <alignment horizontal="right" vertical="center" wrapText="1" indent="1"/>
    </xf>
    <xf numFmtId="0" fontId="6" fillId="0" borderId="20" xfId="0" quotePrefix="1" applyFont="1" applyBorder="1" applyAlignment="1" applyProtection="1">
      <alignment horizontal="left" wrapText="1" indent="1"/>
    </xf>
    <xf numFmtId="0" fontId="5" fillId="0" borderId="10" xfId="0" applyFont="1" applyBorder="1" applyAlignment="1" applyProtection="1">
      <alignment horizontal="center" wrapText="1"/>
    </xf>
    <xf numFmtId="0" fontId="6" fillId="0" borderId="23" xfId="0" applyFont="1" applyBorder="1" applyAlignment="1" applyProtection="1">
      <alignment wrapText="1"/>
    </xf>
    <xf numFmtId="0" fontId="6" fillId="0" borderId="16" xfId="0" applyFont="1" applyBorder="1" applyAlignment="1" applyProtection="1">
      <alignment horizontal="center" wrapText="1"/>
    </xf>
    <xf numFmtId="0" fontId="6" fillId="0" borderId="19" xfId="0" applyFont="1" applyBorder="1" applyAlignment="1" applyProtection="1">
      <alignment horizontal="center" wrapText="1"/>
    </xf>
    <xf numFmtId="0" fontId="6" fillId="0" borderId="22" xfId="0" applyFont="1" applyBorder="1" applyAlignment="1" applyProtection="1">
      <alignment horizontal="center" wrapText="1"/>
    </xf>
    <xf numFmtId="164" fontId="5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Border="1" applyAlignment="1" applyProtection="1">
      <alignment wrapText="1"/>
    </xf>
    <xf numFmtId="0" fontId="5" fillId="0" borderId="25" xfId="0" applyFont="1" applyBorder="1" applyAlignment="1" applyProtection="1">
      <alignment horizontal="center" wrapText="1"/>
    </xf>
    <xf numFmtId="0" fontId="5" fillId="0" borderId="26" xfId="0" applyFont="1" applyBorder="1" applyAlignment="1" applyProtection="1">
      <alignment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5" fillId="0" borderId="0" xfId="0" applyNumberFormat="1" applyFont="1" applyFill="1" applyBorder="1" applyAlignment="1" applyProtection="1">
      <alignment horizontal="right" vertical="center" wrapText="1" indent="1"/>
    </xf>
    <xf numFmtId="0" fontId="5" fillId="0" borderId="27" xfId="0" applyFont="1" applyFill="1" applyBorder="1" applyAlignment="1" applyProtection="1">
      <alignment horizontal="center" vertical="center" wrapText="1"/>
    </xf>
    <xf numFmtId="164" fontId="5" fillId="0" borderId="28" xfId="0" applyNumberFormat="1" applyFont="1" applyFill="1" applyBorder="1" applyAlignment="1" applyProtection="1">
      <alignment horizontal="right" vertical="center" wrapText="1" indent="1"/>
    </xf>
    <xf numFmtId="0" fontId="5" fillId="0" borderId="29" xfId="1" applyFont="1" applyFill="1" applyBorder="1" applyAlignment="1" applyProtection="1">
      <alignment horizontal="center" vertical="center" wrapText="1"/>
    </xf>
    <xf numFmtId="0" fontId="5" fillId="0" borderId="8" xfId="1" applyFont="1" applyFill="1" applyBorder="1" applyAlignment="1" applyProtection="1">
      <alignment vertical="center" wrapText="1"/>
    </xf>
    <xf numFmtId="164" fontId="5" fillId="0" borderId="9" xfId="1" applyNumberFormat="1" applyFont="1" applyFill="1" applyBorder="1" applyAlignment="1" applyProtection="1">
      <alignment horizontal="right" vertical="center" wrapText="1" indent="1"/>
    </xf>
    <xf numFmtId="49" fontId="6" fillId="0" borderId="30" xfId="1" applyNumberFormat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left" vertical="center" wrapText="1" indent="1"/>
    </xf>
    <xf numFmtId="164" fontId="6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0" xfId="1" applyFont="1" applyFill="1" applyBorder="1" applyAlignment="1" applyProtection="1">
      <alignment horizontal="left" vertical="center" wrapText="1" indent="1"/>
    </xf>
    <xf numFmtId="0" fontId="6" fillId="0" borderId="31" xfId="1" applyFont="1" applyFill="1" applyBorder="1" applyAlignment="1" applyProtection="1">
      <alignment horizontal="left" vertical="center" wrapText="1" indent="1"/>
    </xf>
    <xf numFmtId="0" fontId="6" fillId="0" borderId="0" xfId="1" applyFont="1" applyFill="1" applyBorder="1" applyAlignment="1" applyProtection="1">
      <alignment horizontal="left" vertical="center" wrapText="1" indent="1"/>
    </xf>
    <xf numFmtId="0" fontId="6" fillId="0" borderId="20" xfId="1" applyFont="1" applyFill="1" applyBorder="1" applyAlignment="1" applyProtection="1">
      <alignment horizontal="left" indent="6"/>
    </xf>
    <xf numFmtId="0" fontId="6" fillId="0" borderId="20" xfId="1" applyFont="1" applyFill="1" applyBorder="1" applyAlignment="1" applyProtection="1">
      <alignment horizontal="left" vertical="center" wrapText="1" indent="6"/>
    </xf>
    <xf numFmtId="49" fontId="6" fillId="0" borderId="32" xfId="1" applyNumberFormat="1" applyFont="1" applyFill="1" applyBorder="1" applyAlignment="1" applyProtection="1">
      <alignment horizontal="center" vertical="center" wrapText="1"/>
    </xf>
    <xf numFmtId="0" fontId="6" fillId="0" borderId="23" xfId="1" applyFont="1" applyFill="1" applyBorder="1" applyAlignment="1" applyProtection="1">
      <alignment horizontal="left" vertical="center" wrapText="1" indent="6"/>
    </xf>
    <xf numFmtId="49" fontId="6" fillId="0" borderId="33" xfId="1" applyNumberFormat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left" vertical="center" wrapText="1" indent="6"/>
    </xf>
    <xf numFmtId="164" fontId="6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1" applyFont="1" applyFill="1" applyBorder="1" applyAlignment="1" applyProtection="1">
      <alignment vertical="center" wrapText="1"/>
    </xf>
    <xf numFmtId="0" fontId="6" fillId="0" borderId="23" xfId="1" applyFont="1" applyFill="1" applyBorder="1" applyAlignment="1" applyProtection="1">
      <alignment horizontal="left" vertical="center" wrapText="1" indent="1"/>
    </xf>
    <xf numFmtId="164" fontId="6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3" xfId="0" applyFont="1" applyBorder="1" applyAlignment="1" applyProtection="1">
      <alignment horizontal="left" vertical="center" wrapText="1" indent="1"/>
    </xf>
    <xf numFmtId="0" fontId="6" fillId="0" borderId="20" xfId="0" applyFont="1" applyBorder="1" applyAlignment="1" applyProtection="1">
      <alignment horizontal="left" vertical="center" wrapText="1" indent="1"/>
    </xf>
    <xf numFmtId="0" fontId="6" fillId="0" borderId="17" xfId="1" applyFont="1" applyFill="1" applyBorder="1" applyAlignment="1" applyProtection="1">
      <alignment horizontal="left" vertical="center" wrapText="1" indent="6"/>
    </xf>
    <xf numFmtId="164" fontId="6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7" xfId="1" applyFont="1" applyFill="1" applyBorder="1" applyAlignment="1" applyProtection="1">
      <alignment horizontal="left" vertical="center" wrapText="1" indent="1"/>
    </xf>
    <xf numFmtId="0" fontId="6" fillId="0" borderId="36" xfId="1" applyFont="1" applyFill="1" applyBorder="1" applyAlignment="1" applyProtection="1">
      <alignment horizontal="left" vertical="center" wrapText="1" indent="1"/>
    </xf>
    <xf numFmtId="164" fontId="5" fillId="0" borderId="12" xfId="0" applyNumberFormat="1" applyFont="1" applyBorder="1" applyAlignment="1" applyProtection="1">
      <alignment horizontal="right" vertical="center" wrapText="1" indent="1"/>
    </xf>
    <xf numFmtId="49" fontId="5" fillId="0" borderId="10" xfId="1" applyNumberFormat="1" applyFont="1" applyFill="1" applyBorder="1" applyAlignment="1" applyProtection="1">
      <alignment horizontal="center" vertical="center" wrapText="1"/>
    </xf>
    <xf numFmtId="164" fontId="5" fillId="0" borderId="12" xfId="0" quotePrefix="1" applyNumberFormat="1" applyFont="1" applyBorder="1" applyAlignment="1" applyProtection="1">
      <alignment horizontal="right" vertical="center" wrapText="1" indent="1"/>
    </xf>
    <xf numFmtId="0" fontId="5" fillId="0" borderId="2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 wrapText="1" indent="1"/>
    </xf>
    <xf numFmtId="0" fontId="6" fillId="0" borderId="0" xfId="0" applyFont="1" applyFill="1" applyAlignment="1" applyProtection="1">
      <alignment horizontal="left" vertical="center" wrapText="1"/>
    </xf>
    <xf numFmtId="0" fontId="6" fillId="0" borderId="0" xfId="0" applyFont="1" applyFill="1" applyAlignment="1" applyProtection="1">
      <alignment vertical="center" wrapText="1"/>
    </xf>
    <xf numFmtId="0" fontId="6" fillId="0" borderId="0" xfId="0" applyFont="1" applyFill="1" applyAlignment="1" applyProtection="1">
      <alignment horizontal="right" vertical="center" wrapText="1" indent="1"/>
    </xf>
    <xf numFmtId="0" fontId="5" fillId="0" borderId="10" xfId="0" applyFont="1" applyFill="1" applyBorder="1" applyAlignment="1" applyProtection="1">
      <alignment horizontal="left" vertical="center"/>
    </xf>
    <xf numFmtId="0" fontId="5" fillId="0" borderId="37" xfId="0" applyFont="1" applyFill="1" applyBorder="1" applyAlignment="1" applyProtection="1">
      <alignment vertical="center" wrapText="1"/>
    </xf>
    <xf numFmtId="3" fontId="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Fill="1" applyAlignment="1" applyProtection="1">
      <alignment horizontal="right"/>
    </xf>
    <xf numFmtId="0" fontId="4" fillId="0" borderId="0" xfId="0" applyFont="1" applyAlignment="1">
      <alignment horizontal="center"/>
    </xf>
    <xf numFmtId="0" fontId="6" fillId="0" borderId="0" xfId="0" applyFont="1" applyAlignment="1"/>
    <xf numFmtId="0" fontId="4" fillId="0" borderId="0" xfId="0" applyFont="1" applyAlignment="1"/>
    <xf numFmtId="0" fontId="2" fillId="0" borderId="5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5" fillId="0" borderId="10" xfId="0" applyNumberFormat="1" applyFont="1" applyFill="1" applyBorder="1" applyAlignment="1" applyProtection="1">
      <alignment horizontal="centerContinuous" vertical="center" wrapText="1"/>
    </xf>
    <xf numFmtId="164" fontId="5" fillId="0" borderId="11" xfId="0" applyNumberFormat="1" applyFont="1" applyFill="1" applyBorder="1" applyAlignment="1" applyProtection="1">
      <alignment horizontal="centerContinuous" vertical="center" wrapText="1"/>
    </xf>
    <xf numFmtId="164" fontId="5" fillId="0" borderId="12" xfId="0" applyNumberFormat="1" applyFont="1" applyFill="1" applyBorder="1" applyAlignment="1" applyProtection="1">
      <alignment horizontal="centerContinuous" vertical="center" wrapText="1"/>
    </xf>
    <xf numFmtId="164" fontId="5" fillId="0" borderId="10" xfId="0" applyNumberFormat="1" applyFont="1" applyFill="1" applyBorder="1" applyAlignment="1" applyProtection="1">
      <alignment horizontal="center" vertical="center" wrapText="1"/>
    </xf>
    <xf numFmtId="164" fontId="5" fillId="0" borderId="11" xfId="0" applyNumberFormat="1" applyFont="1" applyFill="1" applyBorder="1" applyAlignment="1" applyProtection="1">
      <alignment horizontal="center" vertical="center" wrapText="1"/>
    </xf>
    <xf numFmtId="164" fontId="5" fillId="0" borderId="12" xfId="0" applyNumberFormat="1" applyFont="1" applyFill="1" applyBorder="1" applyAlignment="1" applyProtection="1">
      <alignment horizontal="center" vertical="center" wrapText="1"/>
    </xf>
    <xf numFmtId="164" fontId="5" fillId="0" borderId="40" xfId="0" applyNumberFormat="1" applyFont="1" applyFill="1" applyBorder="1" applyAlignment="1" applyProtection="1">
      <alignment horizontal="center" vertical="center" wrapText="1"/>
    </xf>
    <xf numFmtId="164" fontId="6" fillId="0" borderId="16" xfId="0" applyNumberFormat="1" applyFont="1" applyFill="1" applyBorder="1" applyAlignment="1" applyProtection="1">
      <alignment horizontal="left" vertical="center" wrapText="1" indent="1"/>
    </xf>
    <xf numFmtId="164" fontId="6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9" xfId="0" applyNumberFormat="1" applyFont="1" applyFill="1" applyBorder="1" applyAlignment="1" applyProtection="1">
      <alignment horizontal="left" vertical="center" wrapText="1" indent="1"/>
    </xf>
    <xf numFmtId="164" fontId="6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43" xfId="0" applyNumberFormat="1" applyFont="1" applyFill="1" applyBorder="1" applyAlignment="1" applyProtection="1">
      <alignment horizontal="left" vertical="center" wrapText="1" indent="1"/>
    </xf>
    <xf numFmtId="164" fontId="6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10" xfId="0" applyNumberFormat="1" applyFont="1" applyFill="1" applyBorder="1" applyAlignment="1" applyProtection="1">
      <alignment horizontal="left" vertical="center" wrapText="1" indent="1"/>
    </xf>
    <xf numFmtId="164" fontId="5" fillId="0" borderId="11" xfId="0" applyNumberFormat="1" applyFont="1" applyFill="1" applyBorder="1" applyAlignment="1" applyProtection="1">
      <alignment horizontal="right" vertical="center" wrapText="1" indent="1"/>
    </xf>
    <xf numFmtId="164" fontId="5" fillId="0" borderId="12" xfId="0" applyNumberFormat="1" applyFont="1" applyFill="1" applyBorder="1" applyAlignment="1" applyProtection="1">
      <alignment horizontal="right" vertical="center" wrapText="1" indent="1"/>
    </xf>
    <xf numFmtId="164" fontId="6" fillId="0" borderId="32" xfId="0" applyNumberFormat="1" applyFont="1" applyFill="1" applyBorder="1" applyAlignment="1" applyProtection="1">
      <alignment horizontal="left" vertical="center" wrapText="1" indent="1"/>
    </xf>
    <xf numFmtId="164" fontId="7" fillId="0" borderId="20" xfId="0" applyNumberFormat="1" applyFont="1" applyFill="1" applyBorder="1" applyAlignment="1" applyProtection="1">
      <alignment horizontal="right" vertical="center" wrapText="1" indent="1"/>
    </xf>
    <xf numFmtId="164" fontId="6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32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0" xfId="0" applyNumberFormat="1" applyFont="1" applyFill="1" applyAlignment="1" applyProtection="1">
      <alignment horizontal="right" vertical="center"/>
    </xf>
    <xf numFmtId="164" fontId="7" fillId="0" borderId="32" xfId="0" applyNumberFormat="1" applyFont="1" applyFill="1" applyBorder="1" applyAlignment="1" applyProtection="1">
      <alignment horizontal="left" vertical="center" wrapText="1" indent="1"/>
    </xf>
    <xf numFmtId="164" fontId="7" fillId="0" borderId="17" xfId="0" applyNumberFormat="1" applyFont="1" applyFill="1" applyBorder="1" applyAlignment="1" applyProtection="1">
      <alignment horizontal="right" vertical="center" wrapText="1" indent="1"/>
    </xf>
    <xf numFmtId="164" fontId="6" fillId="0" borderId="19" xfId="0" applyNumberFormat="1" applyFont="1" applyFill="1" applyBorder="1" applyAlignment="1" applyProtection="1">
      <alignment horizontal="left" vertical="center" wrapText="1" indent="2"/>
    </xf>
    <xf numFmtId="164" fontId="6" fillId="0" borderId="20" xfId="0" applyNumberFormat="1" applyFont="1" applyFill="1" applyBorder="1" applyAlignment="1" applyProtection="1">
      <alignment horizontal="left" vertical="center" wrapText="1" indent="2"/>
    </xf>
    <xf numFmtId="164" fontId="7" fillId="0" borderId="20" xfId="0" applyNumberFormat="1" applyFont="1" applyFill="1" applyBorder="1" applyAlignment="1" applyProtection="1">
      <alignment horizontal="left" vertical="center" wrapText="1" indent="1"/>
    </xf>
    <xf numFmtId="164" fontId="6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16" xfId="0" applyNumberFormat="1" applyFont="1" applyFill="1" applyBorder="1" applyAlignment="1" applyProtection="1">
      <alignment horizontal="left" vertical="center" wrapText="1" indent="2"/>
    </xf>
    <xf numFmtId="164" fontId="6" fillId="0" borderId="22" xfId="0" applyNumberFormat="1" applyFont="1" applyFill="1" applyBorder="1" applyAlignment="1" applyProtection="1">
      <alignment horizontal="left" vertical="center" wrapText="1" indent="2"/>
    </xf>
    <xf numFmtId="164" fontId="4" fillId="0" borderId="41" xfId="0" applyNumberFormat="1" applyFont="1" applyFill="1" applyBorder="1" applyAlignment="1" applyProtection="1">
      <alignment horizontal="center" vertical="center" wrapText="1"/>
    </xf>
    <xf numFmtId="164" fontId="4" fillId="0" borderId="42" xfId="0" applyNumberFormat="1" applyFont="1" applyFill="1" applyBorder="1" applyAlignment="1" applyProtection="1">
      <alignment horizontal="center" vertical="center" wrapText="1"/>
    </xf>
    <xf numFmtId="164" fontId="6" fillId="0" borderId="45" xfId="0" applyNumberFormat="1" applyFont="1" applyFill="1" applyBorder="1" applyAlignment="1" applyProtection="1">
      <alignment horizontal="center" vertical="center" wrapText="1"/>
    </xf>
    <xf numFmtId="164" fontId="6" fillId="0" borderId="42" xfId="0" applyNumberFormat="1" applyFont="1" applyFill="1" applyBorder="1" applyAlignment="1" applyProtection="1">
      <alignment horizontal="center" vertical="center" wrapText="1"/>
    </xf>
    <xf numFmtId="164" fontId="4" fillId="0" borderId="45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/>
    </xf>
    <xf numFmtId="164" fontId="5" fillId="0" borderId="37" xfId="0" applyNumberFormat="1" applyFont="1" applyFill="1" applyBorder="1" applyAlignment="1" applyProtection="1">
      <alignment horizontal="centerContinuous" vertical="center" wrapText="1"/>
    </xf>
    <xf numFmtId="164" fontId="5" fillId="0" borderId="37" xfId="0" applyNumberFormat="1" applyFont="1" applyFill="1" applyBorder="1" applyAlignment="1" applyProtection="1">
      <alignment horizontal="center" vertical="center" wrapText="1"/>
    </xf>
    <xf numFmtId="164" fontId="6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37" xfId="0" applyNumberFormat="1" applyFont="1" applyFill="1" applyBorder="1" applyAlignment="1" applyProtection="1">
      <alignment horizontal="right" vertical="center" wrapText="1" indent="1"/>
    </xf>
    <xf numFmtId="164" fontId="6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27" xfId="0" applyNumberFormat="1" applyFont="1" applyFill="1" applyBorder="1" applyAlignment="1" applyProtection="1">
      <alignment horizontal="right" vertical="center" wrapText="1" indent="1"/>
    </xf>
    <xf numFmtId="164" fontId="5" fillId="0" borderId="27" xfId="0" applyNumberFormat="1" applyFont="1" applyFill="1" applyBorder="1" applyAlignment="1" applyProtection="1">
      <alignment horizontal="centerContinuous" vertical="center" wrapText="1"/>
    </xf>
    <xf numFmtId="164" fontId="5" fillId="0" borderId="32" xfId="0" applyNumberFormat="1" applyFont="1" applyFill="1" applyBorder="1" applyAlignment="1" applyProtection="1">
      <alignment horizontal="center" vertical="center" wrapText="1"/>
    </xf>
    <xf numFmtId="164" fontId="5" fillId="0" borderId="36" xfId="0" applyNumberFormat="1" applyFont="1" applyFill="1" applyBorder="1" applyAlignment="1" applyProtection="1">
      <alignment horizontal="center" vertical="center" wrapText="1"/>
    </xf>
    <xf numFmtId="0" fontId="0" fillId="0" borderId="12" xfId="0" applyBorder="1"/>
    <xf numFmtId="164" fontId="5" fillId="0" borderId="11" xfId="0" applyNumberFormat="1" applyFont="1" applyFill="1" applyBorder="1" applyAlignment="1" applyProtection="1">
      <alignment horizontal="center" vertical="center" wrapText="1"/>
    </xf>
    <xf numFmtId="164" fontId="5" fillId="0" borderId="12" xfId="0" applyNumberFormat="1" applyFont="1" applyFill="1" applyBorder="1" applyAlignment="1" applyProtection="1">
      <alignment horizontal="center" vertical="center" wrapText="1"/>
    </xf>
    <xf numFmtId="164" fontId="5" fillId="0" borderId="7" xfId="0" applyNumberFormat="1" applyFont="1" applyFill="1" applyBorder="1" applyAlignment="1" applyProtection="1">
      <alignment horizontal="left" vertical="center" wrapText="1" indent="1"/>
    </xf>
    <xf numFmtId="164" fontId="7" fillId="0" borderId="49" xfId="0" applyNumberFormat="1" applyFont="1" applyFill="1" applyBorder="1" applyAlignment="1" applyProtection="1">
      <alignment horizontal="right" vertical="center" wrapText="1" indent="1"/>
    </xf>
    <xf numFmtId="0" fontId="5" fillId="0" borderId="52" xfId="0" applyFont="1" applyFill="1" applyBorder="1" applyAlignment="1" applyProtection="1">
      <alignment horizontal="center" vertical="center" wrapText="1"/>
    </xf>
    <xf numFmtId="0" fontId="5" fillId="0" borderId="53" xfId="0" applyFont="1" applyFill="1" applyBorder="1" applyAlignment="1" applyProtection="1">
      <alignment horizontal="center" vertical="center" wrapText="1"/>
    </xf>
    <xf numFmtId="164" fontId="5" fillId="0" borderId="53" xfId="1" applyNumberFormat="1" applyFont="1" applyFill="1" applyBorder="1" applyAlignment="1" applyProtection="1">
      <alignment horizontal="right" vertical="center" wrapText="1" indent="1"/>
    </xf>
    <xf numFmtId="164" fontId="6" fillId="0" borderId="54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44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55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56" xfId="0" quotePrefix="1" applyFont="1" applyFill="1" applyBorder="1" applyAlignment="1" applyProtection="1">
      <alignment horizontal="right" vertical="center" indent="1"/>
    </xf>
    <xf numFmtId="49" fontId="5" fillId="0" borderId="48" xfId="0" applyNumberFormat="1" applyFont="1" applyFill="1" applyBorder="1" applyAlignment="1" applyProtection="1">
      <alignment horizontal="right" vertical="center" indent="1"/>
    </xf>
    <xf numFmtId="164" fontId="6" fillId="0" borderId="50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53" xfId="0" quotePrefix="1" applyNumberFormat="1" applyFont="1" applyBorder="1" applyAlignment="1" applyProtection="1">
      <alignment horizontal="right" vertical="center" wrapText="1" indent="1"/>
    </xf>
    <xf numFmtId="3" fontId="5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20" xfId="0" applyFont="1" applyBorder="1"/>
    <xf numFmtId="164" fontId="6" fillId="0" borderId="53" xfId="0" applyNumberFormat="1" applyFont="1" applyBorder="1" applyAlignment="1" applyProtection="1">
      <alignment horizontal="right" vertical="center" wrapText="1" indent="1"/>
    </xf>
    <xf numFmtId="164" fontId="6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12" xfId="0" applyFont="1" applyBorder="1" applyAlignment="1">
      <alignment horizontal="center" wrapText="1"/>
    </xf>
    <xf numFmtId="0" fontId="4" fillId="0" borderId="23" xfId="0" applyFont="1" applyBorder="1"/>
    <xf numFmtId="0" fontId="4" fillId="0" borderId="17" xfId="0" applyFont="1" applyBorder="1"/>
    <xf numFmtId="164" fontId="5" fillId="0" borderId="11" xfId="1" applyNumberFormat="1" applyFont="1" applyFill="1" applyBorder="1" applyAlignment="1" applyProtection="1">
      <alignment horizontal="right" vertical="center" wrapText="1" indent="1"/>
    </xf>
    <xf numFmtId="0" fontId="4" fillId="0" borderId="36" xfId="0" applyFont="1" applyBorder="1"/>
    <xf numFmtId="3" fontId="5" fillId="0" borderId="53" xfId="1" applyNumberFormat="1" applyFont="1" applyFill="1" applyBorder="1" applyAlignment="1" applyProtection="1">
      <alignment horizontal="right" vertical="center" wrapText="1" indent="1"/>
    </xf>
    <xf numFmtId="3" fontId="5" fillId="0" borderId="12" xfId="1" applyNumberFormat="1" applyFont="1" applyFill="1" applyBorder="1" applyAlignment="1" applyProtection="1">
      <alignment horizontal="right" vertical="center" wrapText="1" indent="1"/>
    </xf>
    <xf numFmtId="3" fontId="6" fillId="0" borderId="54" xfId="1" applyNumberFormat="1" applyFont="1" applyFill="1" applyBorder="1" applyAlignment="1" applyProtection="1">
      <alignment horizontal="right" vertical="center" wrapText="1" indent="1"/>
      <protection locked="0"/>
    </xf>
    <xf numFmtId="3" fontId="6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3" fontId="6" fillId="0" borderId="44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20" xfId="0" applyNumberFormat="1" applyFont="1" applyBorder="1"/>
    <xf numFmtId="3" fontId="6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3" fontId="6" fillId="0" borderId="55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23" xfId="0" applyNumberFormat="1" applyFont="1" applyBorder="1"/>
    <xf numFmtId="3" fontId="4" fillId="0" borderId="17" xfId="0" applyNumberFormat="1" applyFont="1" applyBorder="1"/>
    <xf numFmtId="3" fontId="5" fillId="0" borderId="11" xfId="1" applyNumberFormat="1" applyFont="1" applyFill="1" applyBorder="1" applyAlignment="1" applyProtection="1">
      <alignment horizontal="right" vertical="center" wrapText="1" indent="1"/>
    </xf>
    <xf numFmtId="3" fontId="6" fillId="0" borderId="2" xfId="1" applyNumberFormat="1" applyFont="1" applyFill="1" applyBorder="1" applyAlignment="1" applyProtection="1">
      <alignment horizontal="right" vertical="center" wrapText="1" indent="1"/>
    </xf>
    <xf numFmtId="3" fontId="6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3" fontId="6" fillId="0" borderId="2" xfId="1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12" xfId="0" applyFont="1" applyBorder="1" applyAlignment="1">
      <alignment wrapText="1"/>
    </xf>
    <xf numFmtId="164" fontId="5" fillId="0" borderId="59" xfId="1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17" xfId="0" applyFont="1" applyBorder="1"/>
    <xf numFmtId="164" fontId="6" fillId="0" borderId="59" xfId="1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3" xfId="0" applyFont="1" applyBorder="1"/>
    <xf numFmtId="0" fontId="4" fillId="0" borderId="34" xfId="0" applyFont="1" applyBorder="1"/>
    <xf numFmtId="0" fontId="4" fillId="0" borderId="27" xfId="0" applyFont="1" applyBorder="1"/>
    <xf numFmtId="3" fontId="6" fillId="0" borderId="54" xfId="1" applyNumberFormat="1" applyFont="1" applyFill="1" applyBorder="1" applyAlignment="1" applyProtection="1">
      <alignment horizontal="right" vertical="center" wrapText="1" indent="1"/>
    </xf>
    <xf numFmtId="3" fontId="5" fillId="0" borderId="53" xfId="1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52" xfId="1" applyNumberFormat="1" applyFont="1" applyFill="1" applyBorder="1" applyAlignment="1" applyProtection="1">
      <alignment horizontal="right" vertical="center" wrapText="1" indent="1"/>
    </xf>
    <xf numFmtId="3" fontId="6" fillId="0" borderId="56" xfId="1" applyNumberFormat="1" applyFont="1" applyFill="1" applyBorder="1" applyAlignment="1" applyProtection="1">
      <alignment horizontal="right" vertical="center" wrapText="1" indent="1"/>
      <protection locked="0"/>
    </xf>
    <xf numFmtId="3" fontId="6" fillId="0" borderId="57" xfId="1" applyNumberFormat="1" applyFont="1" applyFill="1" applyBorder="1" applyAlignment="1" applyProtection="1">
      <alignment horizontal="right" vertical="center" wrapText="1" indent="1"/>
      <protection locked="0"/>
    </xf>
    <xf numFmtId="3" fontId="6" fillId="0" borderId="50" xfId="1" applyNumberFormat="1" applyFont="1" applyFill="1" applyBorder="1" applyAlignment="1" applyProtection="1">
      <alignment horizontal="right" vertical="center" wrapText="1" indent="1"/>
      <protection locked="0"/>
    </xf>
    <xf numFmtId="3" fontId="6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53" xfId="0" applyNumberFormat="1" applyFont="1" applyBorder="1" applyAlignment="1" applyProtection="1">
      <alignment horizontal="right" vertical="center" wrapText="1" indent="1"/>
    </xf>
    <xf numFmtId="3" fontId="5" fillId="0" borderId="53" xfId="0" quotePrefix="1" applyNumberFormat="1" applyFont="1" applyBorder="1" applyAlignment="1" applyProtection="1">
      <alignment horizontal="right" vertical="center" wrapText="1" indent="1"/>
    </xf>
    <xf numFmtId="3" fontId="6" fillId="0" borderId="44" xfId="1" applyNumberFormat="1" applyFont="1" applyFill="1" applyBorder="1" applyAlignment="1" applyProtection="1">
      <alignment horizontal="right" wrapText="1" indent="1"/>
      <protection locked="0"/>
    </xf>
    <xf numFmtId="3" fontId="4" fillId="0" borderId="20" xfId="0" applyNumberFormat="1" applyFont="1" applyBorder="1" applyAlignment="1">
      <alignment horizontal="right"/>
    </xf>
    <xf numFmtId="49" fontId="5" fillId="0" borderId="11" xfId="1" applyNumberFormat="1" applyFont="1" applyFill="1" applyBorder="1" applyAlignment="1" applyProtection="1">
      <alignment horizontal="right" vertical="center" wrapText="1"/>
    </xf>
    <xf numFmtId="49" fontId="3" fillId="0" borderId="12" xfId="0" applyNumberFormat="1" applyFont="1" applyBorder="1" applyAlignment="1">
      <alignment horizontal="right"/>
    </xf>
    <xf numFmtId="49" fontId="5" fillId="0" borderId="53" xfId="0" applyNumberFormat="1" applyFont="1" applyBorder="1" applyAlignment="1" applyProtection="1">
      <alignment horizontal="right" vertical="center" wrapText="1" indent="1"/>
    </xf>
    <xf numFmtId="0" fontId="3" fillId="0" borderId="12" xfId="0" applyFont="1" applyBorder="1"/>
    <xf numFmtId="49" fontId="5" fillId="0" borderId="53" xfId="0" applyNumberFormat="1" applyFont="1" applyBorder="1" applyAlignment="1" applyProtection="1">
      <alignment horizontal="right" vertical="center" wrapText="1"/>
    </xf>
    <xf numFmtId="49" fontId="5" fillId="0" borderId="11" xfId="1" applyNumberFormat="1" applyFont="1" applyFill="1" applyBorder="1" applyAlignment="1" applyProtection="1">
      <alignment horizontal="right" wrapText="1" indent="1"/>
    </xf>
    <xf numFmtId="164" fontId="6" fillId="0" borderId="51" xfId="0" applyNumberFormat="1" applyFont="1" applyFill="1" applyBorder="1" applyAlignment="1" applyProtection="1">
      <alignment horizontal="left" vertical="center" wrapText="1" indent="1"/>
    </xf>
    <xf numFmtId="164" fontId="5" fillId="0" borderId="26" xfId="0" applyNumberFormat="1" applyFont="1" applyFill="1" applyBorder="1" applyAlignment="1" applyProtection="1">
      <alignment horizontal="right" vertical="center" wrapText="1" indent="1"/>
    </xf>
    <xf numFmtId="0" fontId="4" fillId="0" borderId="0" xfId="0" applyFont="1" applyBorder="1" applyAlignment="1">
      <alignment horizontal="right"/>
    </xf>
    <xf numFmtId="0" fontId="4" fillId="0" borderId="20" xfId="0" applyFont="1" applyBorder="1" applyAlignment="1">
      <alignment vertical="top" wrapText="1"/>
    </xf>
    <xf numFmtId="3" fontId="4" fillId="0" borderId="20" xfId="0" applyNumberFormat="1" applyFont="1" applyBorder="1" applyAlignment="1">
      <alignment horizontal="right" vertical="top" wrapText="1"/>
    </xf>
    <xf numFmtId="3" fontId="3" fillId="0" borderId="20" xfId="0" applyNumberFormat="1" applyFont="1" applyBorder="1" applyAlignment="1">
      <alignment horizontal="right" vertical="top" wrapText="1"/>
    </xf>
    <xf numFmtId="3" fontId="3" fillId="0" borderId="20" xfId="2" applyNumberFormat="1" applyFont="1" applyBorder="1" applyAlignment="1">
      <alignment horizontal="right" vertical="top" wrapText="1"/>
    </xf>
    <xf numFmtId="0" fontId="9" fillId="0" borderId="20" xfId="0" applyFont="1" applyBorder="1" applyAlignment="1">
      <alignment horizontal="right" vertical="top" wrapText="1"/>
    </xf>
    <xf numFmtId="0" fontId="4" fillId="0" borderId="20" xfId="0" applyFont="1" applyBorder="1" applyAlignment="1">
      <alignment horizontal="right" vertical="top" wrapText="1"/>
    </xf>
    <xf numFmtId="0" fontId="3" fillId="0" borderId="20" xfId="0" applyFont="1" applyBorder="1" applyAlignment="1">
      <alignment horizontal="right" vertical="top" wrapText="1"/>
    </xf>
    <xf numFmtId="165" fontId="3" fillId="0" borderId="20" xfId="0" applyNumberFormat="1" applyFont="1" applyBorder="1" applyAlignment="1">
      <alignment horizontal="right" vertical="top" wrapText="1"/>
    </xf>
    <xf numFmtId="0" fontId="3" fillId="0" borderId="20" xfId="0" applyFont="1" applyBorder="1" applyAlignment="1">
      <alignment horizontal="center" wrapText="1"/>
    </xf>
    <xf numFmtId="0" fontId="3" fillId="0" borderId="20" xfId="0" applyFont="1" applyBorder="1" applyAlignment="1">
      <alignment wrapText="1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1" fillId="0" borderId="0" xfId="0" applyFont="1" applyAlignment="1">
      <alignment horizontal="left"/>
    </xf>
    <xf numFmtId="0" fontId="0" fillId="2" borderId="0" xfId="0" applyFill="1"/>
    <xf numFmtId="49" fontId="0" fillId="2" borderId="20" xfId="0" applyNumberFormat="1" applyFill="1" applyBorder="1" applyAlignment="1">
      <alignment horizontal="center"/>
    </xf>
    <xf numFmtId="0" fontId="0" fillId="0" borderId="19" xfId="0" applyBorder="1" applyAlignment="1"/>
    <xf numFmtId="0" fontId="0" fillId="0" borderId="20" xfId="0" applyBorder="1" applyAlignment="1"/>
    <xf numFmtId="0" fontId="0" fillId="0" borderId="44" xfId="0" applyBorder="1"/>
    <xf numFmtId="0" fontId="0" fillId="0" borderId="0" xfId="0" applyBorder="1" applyAlignment="1"/>
    <xf numFmtId="0" fontId="0" fillId="0" borderId="0" xfId="0" applyBorder="1"/>
    <xf numFmtId="0" fontId="11" fillId="0" borderId="0" xfId="0" applyFont="1"/>
    <xf numFmtId="0" fontId="1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164" fontId="6" fillId="0" borderId="36" xfId="0" applyNumberFormat="1" applyFont="1" applyFill="1" applyBorder="1" applyAlignment="1" applyProtection="1">
      <alignment horizontal="right" vertical="center" wrapText="1" indent="1"/>
    </xf>
    <xf numFmtId="164" fontId="6" fillId="0" borderId="20" xfId="0" applyNumberFormat="1" applyFont="1" applyFill="1" applyBorder="1" applyAlignment="1" applyProtection="1">
      <alignment horizontal="right" vertical="center" wrapText="1" indent="1"/>
    </xf>
    <xf numFmtId="164" fontId="6" fillId="0" borderId="31" xfId="0" applyNumberFormat="1" applyFont="1" applyFill="1" applyBorder="1" applyAlignment="1" applyProtection="1">
      <alignment horizontal="right" vertical="center" wrapText="1" indent="1"/>
    </xf>
    <xf numFmtId="3" fontId="6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3" fontId="6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3" fontId="6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11" xfId="0" applyNumberFormat="1" applyFont="1" applyFill="1" applyBorder="1" applyAlignment="1" applyProtection="1">
      <alignment horizontal="right" vertical="center" wrapText="1" indent="1"/>
    </xf>
    <xf numFmtId="164" fontId="6" fillId="0" borderId="49" xfId="0" applyNumberFormat="1" applyFont="1" applyFill="1" applyBorder="1" applyAlignment="1" applyProtection="1">
      <alignment horizontal="right" vertical="center" wrapText="1" indent="1"/>
    </xf>
    <xf numFmtId="0" fontId="4" fillId="0" borderId="0" xfId="0" applyFont="1" applyAlignment="1">
      <alignment horizontal="right"/>
    </xf>
    <xf numFmtId="0" fontId="5" fillId="0" borderId="48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58" xfId="0" applyFont="1" applyFill="1" applyBorder="1" applyAlignment="1" applyProtection="1">
      <alignment horizontal="center" vertical="center" wrapText="1"/>
    </xf>
    <xf numFmtId="0" fontId="5" fillId="0" borderId="51" xfId="0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Fill="1" applyAlignment="1" applyProtection="1">
      <alignment horizontal="right"/>
    </xf>
    <xf numFmtId="0" fontId="5" fillId="0" borderId="53" xfId="0" applyFont="1" applyFill="1" applyBorder="1" applyAlignment="1" applyProtection="1">
      <alignment horizontal="center" vertical="center" wrapText="1"/>
    </xf>
    <xf numFmtId="0" fontId="5" fillId="0" borderId="28" xfId="0" applyFont="1" applyFill="1" applyBorder="1" applyAlignment="1" applyProtection="1">
      <alignment horizontal="center" vertical="center" wrapText="1"/>
    </xf>
    <xf numFmtId="164" fontId="5" fillId="0" borderId="38" xfId="0" applyNumberFormat="1" applyFont="1" applyFill="1" applyBorder="1" applyAlignment="1" applyProtection="1">
      <alignment horizontal="center" vertical="center" wrapText="1"/>
    </xf>
    <xf numFmtId="164" fontId="5" fillId="0" borderId="39" xfId="0" applyNumberFormat="1" applyFont="1" applyFill="1" applyBorder="1" applyAlignment="1" applyProtection="1">
      <alignment horizontal="center" vertical="center" wrapText="1"/>
    </xf>
    <xf numFmtId="164" fontId="5" fillId="0" borderId="10" xfId="0" applyNumberFormat="1" applyFont="1" applyFill="1" applyBorder="1" applyAlignment="1" applyProtection="1">
      <alignment horizontal="center" vertical="center" wrapText="1"/>
    </xf>
    <xf numFmtId="164" fontId="5" fillId="0" borderId="11" xfId="0" applyNumberFormat="1" applyFont="1" applyFill="1" applyBorder="1" applyAlignment="1" applyProtection="1">
      <alignment horizontal="center" vertical="center" wrapText="1"/>
    </xf>
    <xf numFmtId="164" fontId="5" fillId="0" borderId="12" xfId="0" applyNumberFormat="1" applyFont="1" applyFill="1" applyBorder="1" applyAlignment="1" applyProtection="1">
      <alignment horizontal="center" vertical="center" wrapText="1"/>
    </xf>
    <xf numFmtId="164" fontId="6" fillId="0" borderId="48" xfId="0" applyNumberFormat="1" applyFont="1" applyFill="1" applyBorder="1" applyAlignment="1" applyProtection="1">
      <alignment horizontal="right" vertical="center"/>
    </xf>
    <xf numFmtId="164" fontId="5" fillId="0" borderId="0" xfId="0" applyNumberFormat="1" applyFont="1" applyFill="1" applyAlignment="1" applyProtection="1">
      <alignment horizontal="center" vertical="center" wrapText="1"/>
    </xf>
    <xf numFmtId="164" fontId="5" fillId="0" borderId="46" xfId="0" applyNumberFormat="1" applyFont="1" applyFill="1" applyBorder="1" applyAlignment="1" applyProtection="1">
      <alignment horizontal="center" vertical="center" wrapText="1"/>
    </xf>
    <xf numFmtId="164" fontId="5" fillId="0" borderId="47" xfId="0" applyNumberFormat="1" applyFont="1" applyFill="1" applyBorder="1" applyAlignment="1" applyProtection="1">
      <alignment horizontal="center" vertical="center" wrapText="1"/>
    </xf>
    <xf numFmtId="0" fontId="3" fillId="0" borderId="20" xfId="0" applyFont="1" applyBorder="1" applyAlignment="1">
      <alignment vertical="top" wrapText="1"/>
    </xf>
    <xf numFmtId="0" fontId="9" fillId="0" borderId="20" xfId="0" applyFont="1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10" fillId="0" borderId="7" xfId="0" applyFont="1" applyBorder="1" applyAlignment="1">
      <alignment horizontal="left"/>
    </xf>
    <xf numFmtId="0" fontId="10" fillId="0" borderId="27" xfId="0" applyFont="1" applyBorder="1" applyAlignment="1">
      <alignment horizontal="left"/>
    </xf>
    <xf numFmtId="0" fontId="10" fillId="0" borderId="37" xfId="0" applyFont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62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166" fontId="0" fillId="0" borderId="23" xfId="0" applyNumberFormat="1" applyBorder="1" applyAlignment="1">
      <alignment horizontal="center"/>
    </xf>
    <xf numFmtId="166" fontId="0" fillId="0" borderId="24" xfId="0" applyNumberForma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166" fontId="0" fillId="0" borderId="11" xfId="0" applyNumberFormat="1" applyBorder="1" applyAlignment="1">
      <alignment horizontal="center"/>
    </xf>
    <xf numFmtId="166" fontId="0" fillId="0" borderId="12" xfId="0" applyNumberFormat="1" applyBorder="1" applyAlignment="1">
      <alignment horizontal="center"/>
    </xf>
    <xf numFmtId="0" fontId="0" fillId="0" borderId="60" xfId="0" applyBorder="1" applyAlignment="1">
      <alignment horizontal="left"/>
    </xf>
    <xf numFmtId="0" fontId="0" fillId="0" borderId="50" xfId="0" applyBorder="1" applyAlignment="1">
      <alignment horizontal="left"/>
    </xf>
    <xf numFmtId="0" fontId="0" fillId="0" borderId="31" xfId="0" applyBorder="1" applyAlignment="1">
      <alignment horizontal="left"/>
    </xf>
    <xf numFmtId="166" fontId="0" fillId="0" borderId="20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166" fontId="0" fillId="0" borderId="21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10" fillId="0" borderId="53" xfId="0" applyFont="1" applyBorder="1" applyAlignment="1">
      <alignment horizontal="left"/>
    </xf>
    <xf numFmtId="166" fontId="0" fillId="0" borderId="53" xfId="0" applyNumberFormat="1" applyBorder="1" applyAlignment="1">
      <alignment horizontal="center"/>
    </xf>
    <xf numFmtId="166" fontId="0" fillId="0" borderId="37" xfId="0" applyNumberFormat="1" applyBorder="1" applyAlignment="1">
      <alignment horizontal="center"/>
    </xf>
    <xf numFmtId="166" fontId="0" fillId="0" borderId="27" xfId="0" applyNumberFormat="1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4" xfId="0" applyBorder="1" applyAlignment="1">
      <alignment horizontal="left"/>
    </xf>
    <xf numFmtId="166" fontId="0" fillId="0" borderId="44" xfId="0" applyNumberFormat="1" applyBorder="1" applyAlignment="1">
      <alignment horizontal="center"/>
    </xf>
    <xf numFmtId="0" fontId="0" fillId="0" borderId="55" xfId="0" applyBorder="1" applyAlignment="1">
      <alignment horizontal="center"/>
    </xf>
    <xf numFmtId="166" fontId="0" fillId="0" borderId="55" xfId="0" applyNumberFormat="1" applyBorder="1" applyAlignment="1">
      <alignment horizontal="center"/>
    </xf>
    <xf numFmtId="0" fontId="0" fillId="0" borderId="54" xfId="0" applyBorder="1" applyAlignment="1">
      <alignment horizontal="left"/>
    </xf>
    <xf numFmtId="166" fontId="0" fillId="0" borderId="17" xfId="0" applyNumberFormat="1" applyBorder="1" applyAlignment="1">
      <alignment horizontal="center"/>
    </xf>
    <xf numFmtId="166" fontId="0" fillId="0" borderId="54" xfId="0" applyNumberFormat="1" applyBorder="1" applyAlignment="1">
      <alignment horizontal="center"/>
    </xf>
    <xf numFmtId="166" fontId="0" fillId="0" borderId="18" xfId="0" applyNumberForma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166" fontId="0" fillId="2" borderId="20" xfId="0" applyNumberFormat="1" applyFill="1" applyBorder="1" applyAlignment="1">
      <alignment horizontal="center"/>
    </xf>
    <xf numFmtId="166" fontId="0" fillId="2" borderId="56" xfId="0" applyNumberFormat="1" applyFill="1" applyBorder="1" applyAlignment="1">
      <alignment horizontal="center"/>
    </xf>
    <xf numFmtId="166" fontId="0" fillId="2" borderId="63" xfId="0" applyNumberFormat="1" applyFill="1" applyBorder="1" applyAlignment="1">
      <alignment horizontal="center"/>
    </xf>
    <xf numFmtId="0" fontId="0" fillId="0" borderId="0" xfId="0" applyAlignment="1">
      <alignment horizontal="center" wrapText="1"/>
    </xf>
  </cellXfs>
  <cellStyles count="3">
    <cellStyle name="Ezres" xfId="2" builtinId="3"/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58"/>
  <sheetViews>
    <sheetView zoomScaleNormal="100" workbookViewId="0">
      <selection activeCell="D121" sqref="D121"/>
    </sheetView>
  </sheetViews>
  <sheetFormatPr defaultRowHeight="15"/>
  <cols>
    <col min="1" max="1" width="14.28515625" customWidth="1"/>
    <col min="2" max="2" width="63.5703125" customWidth="1"/>
    <col min="3" max="3" width="15.140625" customWidth="1"/>
    <col min="4" max="4" width="14.85546875" bestFit="1" customWidth="1"/>
  </cols>
  <sheetData>
    <row r="1" spans="1:4" ht="15.75">
      <c r="A1" s="237" t="s">
        <v>322</v>
      </c>
      <c r="B1" s="237"/>
      <c r="C1" s="237"/>
      <c r="D1" s="237"/>
    </row>
    <row r="2" spans="1:4" ht="15.75">
      <c r="A2" s="242" t="s">
        <v>381</v>
      </c>
      <c r="B2" s="242"/>
      <c r="C2" s="242"/>
      <c r="D2" s="242"/>
    </row>
    <row r="3" spans="1:4" ht="15.75">
      <c r="A3" s="82"/>
      <c r="B3" s="82"/>
      <c r="C3" s="82"/>
    </row>
    <row r="4" spans="1:4" ht="15.75">
      <c r="A4" s="125"/>
      <c r="B4" s="7"/>
      <c r="C4" s="79"/>
      <c r="D4" s="216" t="s">
        <v>352</v>
      </c>
    </row>
    <row r="5" spans="1:4" ht="16.5" customHeight="1" thickBot="1">
      <c r="A5" s="238" t="s">
        <v>345</v>
      </c>
      <c r="B5" s="238"/>
      <c r="C5" s="238"/>
      <c r="D5" s="238"/>
    </row>
    <row r="6" spans="1:4" ht="32.25" thickBot="1">
      <c r="A6" s="8" t="s">
        <v>343</v>
      </c>
      <c r="B6" s="9" t="s">
        <v>344</v>
      </c>
      <c r="C6" s="143" t="s">
        <v>355</v>
      </c>
      <c r="D6" s="158" t="s">
        <v>354</v>
      </c>
    </row>
    <row r="7" spans="1:4" ht="16.5" thickBot="1">
      <c r="A7" s="10" t="s">
        <v>6</v>
      </c>
      <c r="B7" s="11" t="s">
        <v>7</v>
      </c>
      <c r="C7" s="240" t="s">
        <v>8</v>
      </c>
      <c r="D7" s="241"/>
    </row>
    <row r="8" spans="1:4" ht="16.5" thickBot="1">
      <c r="A8" s="14" t="s">
        <v>10</v>
      </c>
      <c r="B8" s="15" t="s">
        <v>11</v>
      </c>
      <c r="C8" s="163">
        <f>C9+C10+C11+C12+C13+C14</f>
        <v>27682572</v>
      </c>
      <c r="D8" s="164">
        <f>D9+D10+D11+D12+D13+D14</f>
        <v>34283822</v>
      </c>
    </row>
    <row r="9" spans="1:4" ht="15.75">
      <c r="A9" s="17" t="s">
        <v>12</v>
      </c>
      <c r="B9" s="18" t="s">
        <v>13</v>
      </c>
      <c r="C9" s="165">
        <f>'2'!C11</f>
        <v>13493972</v>
      </c>
      <c r="D9" s="166">
        <f>'2'!D11</f>
        <v>13493972</v>
      </c>
    </row>
    <row r="10" spans="1:4" ht="15.75">
      <c r="A10" s="20" t="s">
        <v>14</v>
      </c>
      <c r="B10" s="21" t="s">
        <v>15</v>
      </c>
      <c r="C10" s="167"/>
      <c r="D10" s="168"/>
    </row>
    <row r="11" spans="1:4" ht="15.75">
      <c r="A11" s="20" t="s">
        <v>16</v>
      </c>
      <c r="B11" s="21" t="s">
        <v>17</v>
      </c>
      <c r="C11" s="167">
        <v>12388600</v>
      </c>
      <c r="D11" s="169">
        <v>12388600</v>
      </c>
    </row>
    <row r="12" spans="1:4" ht="15.75">
      <c r="A12" s="20" t="s">
        <v>18</v>
      </c>
      <c r="B12" s="21" t="s">
        <v>19</v>
      </c>
      <c r="C12" s="167">
        <f>'2'!C14</f>
        <v>1800000</v>
      </c>
      <c r="D12" s="169">
        <f>'2'!D14</f>
        <v>1800000</v>
      </c>
    </row>
    <row r="13" spans="1:4" ht="15.75">
      <c r="A13" s="20" t="s">
        <v>20</v>
      </c>
      <c r="B13" s="21" t="s">
        <v>21</v>
      </c>
      <c r="C13" s="167"/>
      <c r="D13" s="168">
        <v>6601250</v>
      </c>
    </row>
    <row r="14" spans="1:4" ht="16.5" thickBot="1">
      <c r="A14" s="23" t="s">
        <v>22</v>
      </c>
      <c r="B14" s="24" t="s">
        <v>23</v>
      </c>
      <c r="C14" s="170"/>
      <c r="D14" s="171"/>
    </row>
    <row r="15" spans="1:4" ht="32.25" thickBot="1">
      <c r="A15" s="14" t="s">
        <v>24</v>
      </c>
      <c r="B15" s="25" t="s">
        <v>25</v>
      </c>
      <c r="C15" s="163">
        <f>C16+C17+C18+C19+C20</f>
        <v>38165476</v>
      </c>
      <c r="D15" s="164">
        <f>D16+D17+D18+D19+D20</f>
        <v>82128249</v>
      </c>
    </row>
    <row r="16" spans="1:4" ht="15.75">
      <c r="A16" s="17" t="s">
        <v>26</v>
      </c>
      <c r="B16" s="18" t="s">
        <v>27</v>
      </c>
      <c r="C16" s="165"/>
      <c r="D16" s="172"/>
    </row>
    <row r="17" spans="1:4" ht="15.75">
      <c r="A17" s="20" t="s">
        <v>28</v>
      </c>
      <c r="B17" s="21" t="s">
        <v>29</v>
      </c>
      <c r="C17" s="167"/>
      <c r="D17" s="168"/>
    </row>
    <row r="18" spans="1:4" ht="17.25" customHeight="1">
      <c r="A18" s="20" t="s">
        <v>30</v>
      </c>
      <c r="B18" s="21" t="s">
        <v>31</v>
      </c>
      <c r="C18" s="167"/>
      <c r="D18" s="168"/>
    </row>
    <row r="19" spans="1:4" ht="16.5" customHeight="1">
      <c r="A19" s="20" t="s">
        <v>32</v>
      </c>
      <c r="B19" s="21" t="s">
        <v>33</v>
      </c>
      <c r="C19" s="167"/>
      <c r="D19" s="168"/>
    </row>
    <row r="20" spans="1:4" ht="15.75">
      <c r="A20" s="20" t="s">
        <v>34</v>
      </c>
      <c r="B20" s="21" t="s">
        <v>35</v>
      </c>
      <c r="C20" s="167">
        <f>'2'!C22</f>
        <v>38165476</v>
      </c>
      <c r="D20" s="169">
        <f>'2'!D22</f>
        <v>82128249</v>
      </c>
    </row>
    <row r="21" spans="1:4" ht="16.5" thickBot="1">
      <c r="A21" s="23" t="s">
        <v>36</v>
      </c>
      <c r="B21" s="24" t="s">
        <v>37</v>
      </c>
      <c r="C21" s="170"/>
      <c r="D21" s="171">
        <v>59118763</v>
      </c>
    </row>
    <row r="22" spans="1:4" ht="32.25" thickBot="1">
      <c r="A22" s="14" t="s">
        <v>38</v>
      </c>
      <c r="B22" s="15" t="s">
        <v>39</v>
      </c>
      <c r="C22" s="163">
        <f>C23+C24+C25+C26+C27</f>
        <v>32508821</v>
      </c>
      <c r="D22" s="164">
        <f>D23+D24+D25+D26+D27</f>
        <v>32721790</v>
      </c>
    </row>
    <row r="23" spans="1:4" ht="15.75">
      <c r="A23" s="17" t="s">
        <v>40</v>
      </c>
      <c r="B23" s="18" t="s">
        <v>41</v>
      </c>
      <c r="C23" s="165">
        <v>12630150</v>
      </c>
      <c r="D23" s="166">
        <v>12630150</v>
      </c>
    </row>
    <row r="24" spans="1:4" ht="15.75">
      <c r="A24" s="20" t="s">
        <v>42</v>
      </c>
      <c r="B24" s="21" t="s">
        <v>43</v>
      </c>
      <c r="C24" s="167"/>
      <c r="D24" s="168"/>
    </row>
    <row r="25" spans="1:4" ht="31.5">
      <c r="A25" s="20" t="s">
        <v>44</v>
      </c>
      <c r="B25" s="21" t="s">
        <v>45</v>
      </c>
      <c r="C25" s="167"/>
      <c r="D25" s="168"/>
    </row>
    <row r="26" spans="1:4" ht="31.5">
      <c r="A26" s="20" t="s">
        <v>46</v>
      </c>
      <c r="B26" s="21" t="s">
        <v>47</v>
      </c>
      <c r="C26" s="167"/>
      <c r="D26" s="168"/>
    </row>
    <row r="27" spans="1:4" ht="15.75">
      <c r="A27" s="20" t="s">
        <v>48</v>
      </c>
      <c r="B27" s="21" t="s">
        <v>49</v>
      </c>
      <c r="C27" s="167">
        <v>19878671</v>
      </c>
      <c r="D27" s="169">
        <v>20091640</v>
      </c>
    </row>
    <row r="28" spans="1:4" ht="16.5" thickBot="1">
      <c r="A28" s="23" t="s">
        <v>50</v>
      </c>
      <c r="B28" s="24" t="s">
        <v>51</v>
      </c>
      <c r="C28" s="170"/>
      <c r="D28" s="171"/>
    </row>
    <row r="29" spans="1:4" ht="16.5" thickBot="1">
      <c r="A29" s="14" t="s">
        <v>52</v>
      </c>
      <c r="B29" s="15" t="s">
        <v>53</v>
      </c>
      <c r="C29" s="173">
        <f>C30+C34+C35+C36</f>
        <v>6788000</v>
      </c>
      <c r="D29" s="164">
        <f>D30+D34+D35+D36</f>
        <v>9932979</v>
      </c>
    </row>
    <row r="30" spans="1:4" ht="15.75">
      <c r="A30" s="17" t="s">
        <v>54</v>
      </c>
      <c r="B30" s="18" t="s">
        <v>55</v>
      </c>
      <c r="C30" s="174">
        <f>C31+C32+C33</f>
        <v>6180000</v>
      </c>
      <c r="D30" s="174">
        <f>D31+D32+D33</f>
        <v>9254019</v>
      </c>
    </row>
    <row r="31" spans="1:4" ht="15.75">
      <c r="A31" s="20" t="s">
        <v>56</v>
      </c>
      <c r="B31" s="21" t="s">
        <v>57</v>
      </c>
      <c r="C31" s="167">
        <f>'2'!C33</f>
        <v>575000</v>
      </c>
      <c r="D31" s="169">
        <f>'2'!D33</f>
        <v>436159</v>
      </c>
    </row>
    <row r="32" spans="1:4" ht="15.75">
      <c r="A32" s="20" t="s">
        <v>58</v>
      </c>
      <c r="B32" s="21" t="s">
        <v>59</v>
      </c>
      <c r="C32" s="167"/>
      <c r="D32" s="168"/>
    </row>
    <row r="33" spans="1:4" ht="15.75">
      <c r="A33" s="20" t="s">
        <v>60</v>
      </c>
      <c r="B33" s="28" t="s">
        <v>61</v>
      </c>
      <c r="C33" s="167">
        <f>'2'!C35</f>
        <v>5605000</v>
      </c>
      <c r="D33" s="169">
        <f>'2'!D35</f>
        <v>8817860</v>
      </c>
    </row>
    <row r="34" spans="1:4" ht="15.75">
      <c r="A34" s="20" t="s">
        <v>62</v>
      </c>
      <c r="B34" s="21" t="s">
        <v>63</v>
      </c>
      <c r="C34" s="167">
        <v>318000</v>
      </c>
      <c r="D34" s="169">
        <v>370000</v>
      </c>
    </row>
    <row r="35" spans="1:4" ht="15.75">
      <c r="A35" s="20" t="s">
        <v>64</v>
      </c>
      <c r="B35" s="21" t="s">
        <v>65</v>
      </c>
      <c r="C35" s="167">
        <v>0</v>
      </c>
      <c r="D35" s="168"/>
    </row>
    <row r="36" spans="1:4" ht="16.5" thickBot="1">
      <c r="A36" s="23" t="s">
        <v>66</v>
      </c>
      <c r="B36" s="24" t="s">
        <v>67</v>
      </c>
      <c r="C36" s="170">
        <v>290000</v>
      </c>
      <c r="D36" s="175">
        <v>308960</v>
      </c>
    </row>
    <row r="37" spans="1:4" ht="16.5" thickBot="1">
      <c r="A37" s="14" t="s">
        <v>68</v>
      </c>
      <c r="B37" s="15" t="s">
        <v>69</v>
      </c>
      <c r="C37" s="173">
        <f>SUM(C38:C48)</f>
        <v>906740</v>
      </c>
      <c r="D37" s="164">
        <f>SUM(D38:D48)</f>
        <v>1385053</v>
      </c>
    </row>
    <row r="38" spans="1:4" ht="15.75">
      <c r="A38" s="17" t="s">
        <v>70</v>
      </c>
      <c r="B38" s="18" t="s">
        <v>71</v>
      </c>
      <c r="C38" s="176">
        <v>200000</v>
      </c>
      <c r="D38" s="176">
        <v>347000</v>
      </c>
    </row>
    <row r="39" spans="1:4" ht="15.75">
      <c r="A39" s="20" t="s">
        <v>72</v>
      </c>
      <c r="B39" s="21" t="s">
        <v>73</v>
      </c>
      <c r="C39" s="169">
        <v>25000</v>
      </c>
      <c r="D39" s="169">
        <v>425000</v>
      </c>
    </row>
    <row r="40" spans="1:4" ht="15.75">
      <c r="A40" s="20" t="s">
        <v>74</v>
      </c>
      <c r="B40" s="21" t="s">
        <v>75</v>
      </c>
      <c r="C40" s="167"/>
      <c r="D40" s="168"/>
    </row>
    <row r="41" spans="1:4" ht="15.75">
      <c r="A41" s="20" t="s">
        <v>76</v>
      </c>
      <c r="B41" s="21" t="s">
        <v>77</v>
      </c>
      <c r="C41" s="167">
        <v>429740</v>
      </c>
      <c r="D41" s="169">
        <v>100000</v>
      </c>
    </row>
    <row r="42" spans="1:4" ht="15.75">
      <c r="A42" s="20" t="s">
        <v>78</v>
      </c>
      <c r="B42" s="21" t="s">
        <v>79</v>
      </c>
      <c r="C42" s="167">
        <v>250000</v>
      </c>
      <c r="D42" s="169">
        <v>250000</v>
      </c>
    </row>
    <row r="43" spans="1:4" ht="15.75">
      <c r="A43" s="20" t="s">
        <v>80</v>
      </c>
      <c r="B43" s="21" t="s">
        <v>81</v>
      </c>
      <c r="C43" s="167"/>
      <c r="D43" s="168"/>
    </row>
    <row r="44" spans="1:4" ht="15.75">
      <c r="A44" s="20" t="s">
        <v>82</v>
      </c>
      <c r="B44" s="21" t="s">
        <v>83</v>
      </c>
      <c r="C44" s="167"/>
      <c r="D44" s="168"/>
    </row>
    <row r="45" spans="1:4" ht="15.75">
      <c r="A45" s="20" t="s">
        <v>84</v>
      </c>
      <c r="B45" s="21" t="s">
        <v>85</v>
      </c>
      <c r="C45" s="167">
        <v>2000</v>
      </c>
      <c r="D45" s="169">
        <v>1000</v>
      </c>
    </row>
    <row r="46" spans="1:4" ht="15.75">
      <c r="A46" s="20" t="s">
        <v>86</v>
      </c>
      <c r="B46" s="21" t="s">
        <v>87</v>
      </c>
      <c r="C46" s="167"/>
      <c r="D46" s="168"/>
    </row>
    <row r="47" spans="1:4" ht="15.75">
      <c r="A47" s="23" t="s">
        <v>88</v>
      </c>
      <c r="B47" s="24" t="s">
        <v>89</v>
      </c>
      <c r="C47" s="170"/>
      <c r="D47" s="168"/>
    </row>
    <row r="48" spans="1:4" ht="16.5" thickBot="1">
      <c r="A48" s="23" t="s">
        <v>90</v>
      </c>
      <c r="B48" s="24" t="s">
        <v>91</v>
      </c>
      <c r="C48" s="170"/>
      <c r="D48" s="171">
        <v>262053</v>
      </c>
    </row>
    <row r="49" spans="1:4" ht="16.5" thickBot="1">
      <c r="A49" s="14" t="s">
        <v>92</v>
      </c>
      <c r="B49" s="15" t="s">
        <v>93</v>
      </c>
      <c r="C49" s="173">
        <f>SUM(C50:C54)</f>
        <v>0</v>
      </c>
      <c r="D49" s="164">
        <f>SUM(D50:D54)</f>
        <v>0</v>
      </c>
    </row>
    <row r="50" spans="1:4" ht="15.75">
      <c r="A50" s="17" t="s">
        <v>94</v>
      </c>
      <c r="B50" s="18" t="s">
        <v>95</v>
      </c>
      <c r="C50" s="165"/>
      <c r="D50" s="172"/>
    </row>
    <row r="51" spans="1:4" ht="15.75">
      <c r="A51" s="20" t="s">
        <v>96</v>
      </c>
      <c r="B51" s="21" t="s">
        <v>97</v>
      </c>
      <c r="C51" s="167"/>
      <c r="D51" s="168"/>
    </row>
    <row r="52" spans="1:4" ht="15.75">
      <c r="A52" s="20" t="s">
        <v>98</v>
      </c>
      <c r="B52" s="21" t="s">
        <v>99</v>
      </c>
      <c r="C52" s="167"/>
      <c r="D52" s="168"/>
    </row>
    <row r="53" spans="1:4" ht="15.75">
      <c r="A53" s="20" t="s">
        <v>100</v>
      </c>
      <c r="B53" s="21" t="s">
        <v>101</v>
      </c>
      <c r="C53" s="167"/>
      <c r="D53" s="168"/>
    </row>
    <row r="54" spans="1:4" ht="16.5" thickBot="1">
      <c r="A54" s="23" t="s">
        <v>102</v>
      </c>
      <c r="B54" s="24" t="s">
        <v>103</v>
      </c>
      <c r="C54" s="170"/>
      <c r="D54" s="171"/>
    </row>
    <row r="55" spans="1:4" ht="16.5" thickBot="1">
      <c r="A55" s="14" t="s">
        <v>104</v>
      </c>
      <c r="B55" s="15" t="s">
        <v>105</v>
      </c>
      <c r="C55" s="173">
        <f>SUM(C56:C58)</f>
        <v>0</v>
      </c>
      <c r="D55" s="164">
        <f>SUM(D56:D58)</f>
        <v>0</v>
      </c>
    </row>
    <row r="56" spans="1:4" ht="31.5">
      <c r="A56" s="17" t="s">
        <v>106</v>
      </c>
      <c r="B56" s="18" t="s">
        <v>107</v>
      </c>
      <c r="C56" s="165"/>
      <c r="D56" s="172"/>
    </row>
    <row r="57" spans="1:4" ht="31.5">
      <c r="A57" s="20" t="s">
        <v>108</v>
      </c>
      <c r="B57" s="21" t="s">
        <v>109</v>
      </c>
      <c r="C57" s="167"/>
      <c r="D57" s="168"/>
    </row>
    <row r="58" spans="1:4" ht="15.75">
      <c r="A58" s="20" t="s">
        <v>110</v>
      </c>
      <c r="B58" s="21" t="s">
        <v>111</v>
      </c>
      <c r="C58" s="167"/>
      <c r="D58" s="168"/>
    </row>
    <row r="59" spans="1:4" ht="16.5" thickBot="1">
      <c r="A59" s="23" t="s">
        <v>112</v>
      </c>
      <c r="B59" s="24" t="s">
        <v>113</v>
      </c>
      <c r="C59" s="170"/>
      <c r="D59" s="171"/>
    </row>
    <row r="60" spans="1:4" ht="16.5" thickBot="1">
      <c r="A60" s="14" t="s">
        <v>114</v>
      </c>
      <c r="B60" s="25" t="s">
        <v>115</v>
      </c>
      <c r="C60" s="173">
        <f>SUM(C61:C63)</f>
        <v>0</v>
      </c>
      <c r="D60" s="164">
        <f>SUM(D61:D63)</f>
        <v>1000000</v>
      </c>
    </row>
    <row r="61" spans="1:4" ht="31.5">
      <c r="A61" s="17" t="s">
        <v>116</v>
      </c>
      <c r="B61" s="18" t="s">
        <v>117</v>
      </c>
      <c r="C61" s="165"/>
      <c r="D61" s="172"/>
    </row>
    <row r="62" spans="1:4" ht="31.5">
      <c r="A62" s="20" t="s">
        <v>118</v>
      </c>
      <c r="B62" s="21" t="s">
        <v>119</v>
      </c>
      <c r="C62" s="167"/>
      <c r="D62" s="168"/>
    </row>
    <row r="63" spans="1:4" ht="15.75">
      <c r="A63" s="20" t="s">
        <v>120</v>
      </c>
      <c r="B63" s="21" t="s">
        <v>121</v>
      </c>
      <c r="C63" s="167"/>
      <c r="D63" s="168">
        <v>1000000</v>
      </c>
    </row>
    <row r="64" spans="1:4" ht="16.5" thickBot="1">
      <c r="A64" s="23" t="s">
        <v>122</v>
      </c>
      <c r="B64" s="24" t="s">
        <v>123</v>
      </c>
      <c r="C64" s="170"/>
      <c r="D64" s="171"/>
    </row>
    <row r="65" spans="1:4" ht="16.5" thickBot="1">
      <c r="A65" s="14" t="s">
        <v>124</v>
      </c>
      <c r="B65" s="15" t="s">
        <v>125</v>
      </c>
      <c r="C65" s="173">
        <f>C8+C15+C22+C29+C37+C49+C55+C60</f>
        <v>106051609</v>
      </c>
      <c r="D65" s="164">
        <f>D8+D15+D22+D29+D37+D49+D55+D60</f>
        <v>161451893</v>
      </c>
    </row>
    <row r="66" spans="1:4" ht="16.5" thickBot="1">
      <c r="A66" s="29" t="s">
        <v>126</v>
      </c>
      <c r="B66" s="25" t="s">
        <v>127</v>
      </c>
      <c r="C66" s="173">
        <f>SUM(C67:C69)</f>
        <v>0</v>
      </c>
      <c r="D66" s="164">
        <f>SUM(D67:D69)</f>
        <v>0</v>
      </c>
    </row>
    <row r="67" spans="1:4" ht="15.75">
      <c r="A67" s="17" t="s">
        <v>128</v>
      </c>
      <c r="B67" s="18" t="s">
        <v>129</v>
      </c>
      <c r="C67" s="165"/>
      <c r="D67" s="172"/>
    </row>
    <row r="68" spans="1:4" ht="15.75">
      <c r="A68" s="20" t="s">
        <v>130</v>
      </c>
      <c r="B68" s="21" t="s">
        <v>131</v>
      </c>
      <c r="C68" s="167"/>
      <c r="D68" s="168"/>
    </row>
    <row r="69" spans="1:4" ht="16.5" thickBot="1">
      <c r="A69" s="23" t="s">
        <v>132</v>
      </c>
      <c r="B69" s="30" t="s">
        <v>342</v>
      </c>
      <c r="C69" s="170"/>
      <c r="D69" s="171"/>
    </row>
    <row r="70" spans="1:4" ht="16.5" thickBot="1">
      <c r="A70" s="29" t="s">
        <v>134</v>
      </c>
      <c r="B70" s="25" t="s">
        <v>135</v>
      </c>
      <c r="C70" s="173">
        <f>SUM(C71:C74)</f>
        <v>0</v>
      </c>
      <c r="D70" s="164">
        <f>SUM(D71:D74)</f>
        <v>0</v>
      </c>
    </row>
    <row r="71" spans="1:4" ht="15.75">
      <c r="A71" s="17" t="s">
        <v>136</v>
      </c>
      <c r="B71" s="18" t="s">
        <v>137</v>
      </c>
      <c r="C71" s="165"/>
      <c r="D71" s="172"/>
    </row>
    <row r="72" spans="1:4" ht="15.75">
      <c r="A72" s="20" t="s">
        <v>138</v>
      </c>
      <c r="B72" s="21" t="s">
        <v>139</v>
      </c>
      <c r="C72" s="167"/>
      <c r="D72" s="168"/>
    </row>
    <row r="73" spans="1:4" ht="15.75">
      <c r="A73" s="20" t="s">
        <v>140</v>
      </c>
      <c r="B73" s="21" t="s">
        <v>141</v>
      </c>
      <c r="C73" s="167"/>
      <c r="D73" s="168"/>
    </row>
    <row r="74" spans="1:4" ht="16.5" thickBot="1">
      <c r="A74" s="23" t="s">
        <v>142</v>
      </c>
      <c r="B74" s="24" t="s">
        <v>143</v>
      </c>
      <c r="C74" s="170"/>
      <c r="D74" s="171"/>
    </row>
    <row r="75" spans="1:4" ht="16.5" thickBot="1">
      <c r="A75" s="29" t="s">
        <v>144</v>
      </c>
      <c r="B75" s="25" t="s">
        <v>145</v>
      </c>
      <c r="C75" s="173">
        <f>SUM(C76:C77)</f>
        <v>26968190</v>
      </c>
      <c r="D75" s="164">
        <f>SUM(D76:D77)</f>
        <v>22152913</v>
      </c>
    </row>
    <row r="76" spans="1:4" ht="15.75">
      <c r="A76" s="17" t="s">
        <v>146</v>
      </c>
      <c r="B76" s="18" t="s">
        <v>147</v>
      </c>
      <c r="C76" s="176">
        <v>26968190</v>
      </c>
      <c r="D76" s="176">
        <v>22152913</v>
      </c>
    </row>
    <row r="77" spans="1:4" ht="16.5" thickBot="1">
      <c r="A77" s="23" t="s">
        <v>148</v>
      </c>
      <c r="B77" s="24" t="s">
        <v>149</v>
      </c>
      <c r="C77" s="170"/>
      <c r="D77" s="171"/>
    </row>
    <row r="78" spans="1:4" ht="16.5" thickBot="1">
      <c r="A78" s="29" t="s">
        <v>150</v>
      </c>
      <c r="B78" s="25" t="s">
        <v>151</v>
      </c>
      <c r="C78" s="173">
        <f>SUM(C79:C81)</f>
        <v>0</v>
      </c>
      <c r="D78" s="173">
        <f>SUM(D79:D81)</f>
        <v>0</v>
      </c>
    </row>
    <row r="79" spans="1:4" ht="15.75">
      <c r="A79" s="17" t="s">
        <v>152</v>
      </c>
      <c r="B79" s="18" t="s">
        <v>153</v>
      </c>
      <c r="C79" s="165"/>
      <c r="D79" s="172"/>
    </row>
    <row r="80" spans="1:4" ht="15.75">
      <c r="A80" s="20" t="s">
        <v>154</v>
      </c>
      <c r="B80" s="21" t="s">
        <v>155</v>
      </c>
      <c r="C80" s="167"/>
      <c r="D80" s="168"/>
    </row>
    <row r="81" spans="1:4" ht="16.5" thickBot="1">
      <c r="A81" s="23" t="s">
        <v>156</v>
      </c>
      <c r="B81" s="24" t="s">
        <v>157</v>
      </c>
      <c r="C81" s="170"/>
      <c r="D81" s="171"/>
    </row>
    <row r="82" spans="1:4" ht="16.5" thickBot="1">
      <c r="A82" s="29" t="s">
        <v>158</v>
      </c>
      <c r="B82" s="25" t="s">
        <v>159</v>
      </c>
      <c r="C82" s="173">
        <f>SUM(C83:C86)</f>
        <v>0</v>
      </c>
      <c r="D82" s="173">
        <f>SUM(D83:D86)</f>
        <v>0</v>
      </c>
    </row>
    <row r="83" spans="1:4" ht="15.75">
      <c r="A83" s="31" t="s">
        <v>160</v>
      </c>
      <c r="B83" s="18" t="s">
        <v>161</v>
      </c>
      <c r="C83" s="165"/>
      <c r="D83" s="172"/>
    </row>
    <row r="84" spans="1:4" ht="15.75">
      <c r="A84" s="32" t="s">
        <v>162</v>
      </c>
      <c r="B84" s="21" t="s">
        <v>163</v>
      </c>
      <c r="C84" s="167"/>
      <c r="D84" s="168"/>
    </row>
    <row r="85" spans="1:4" ht="15.75">
      <c r="A85" s="32" t="s">
        <v>164</v>
      </c>
      <c r="B85" s="21" t="s">
        <v>165</v>
      </c>
      <c r="C85" s="167"/>
      <c r="D85" s="168"/>
    </row>
    <row r="86" spans="1:4" ht="16.5" thickBot="1">
      <c r="A86" s="33" t="s">
        <v>166</v>
      </c>
      <c r="B86" s="24" t="s">
        <v>167</v>
      </c>
      <c r="C86" s="170"/>
      <c r="D86" s="171"/>
    </row>
    <row r="87" spans="1:4" ht="16.5" thickBot="1">
      <c r="A87" s="29" t="s">
        <v>168</v>
      </c>
      <c r="B87" s="25" t="s">
        <v>169</v>
      </c>
      <c r="C87" s="177">
        <v>0</v>
      </c>
      <c r="D87" s="177">
        <v>0</v>
      </c>
    </row>
    <row r="88" spans="1:4" ht="16.5" thickBot="1">
      <c r="A88" s="29" t="s">
        <v>170</v>
      </c>
      <c r="B88" s="25" t="s">
        <v>171</v>
      </c>
      <c r="C88" s="177">
        <v>0</v>
      </c>
      <c r="D88" s="178">
        <v>0</v>
      </c>
    </row>
    <row r="89" spans="1:4" ht="16.5" thickBot="1">
      <c r="A89" s="29" t="s">
        <v>172</v>
      </c>
      <c r="B89" s="35" t="s">
        <v>173</v>
      </c>
      <c r="C89" s="173">
        <f>C66+C70+C75+C78+C82+C88+C87</f>
        <v>26968190</v>
      </c>
      <c r="D89" s="164">
        <f>D66+D70+D75+D78+D82+D88+D87</f>
        <v>22152913</v>
      </c>
    </row>
    <row r="90" spans="1:4" ht="16.5" thickBot="1">
      <c r="A90" s="36" t="s">
        <v>174</v>
      </c>
      <c r="B90" s="37" t="s">
        <v>175</v>
      </c>
      <c r="C90" s="173">
        <f>C65+C89</f>
        <v>133019799</v>
      </c>
      <c r="D90" s="164">
        <f>D65+D89</f>
        <v>183604806</v>
      </c>
    </row>
    <row r="91" spans="1:4" ht="15.75">
      <c r="A91" s="38"/>
      <c r="B91" s="39"/>
      <c r="C91" s="40"/>
    </row>
    <row r="92" spans="1:4" ht="16.5" thickBot="1">
      <c r="A92" s="238" t="s">
        <v>346</v>
      </c>
      <c r="B92" s="238"/>
      <c r="C92" s="239"/>
    </row>
    <row r="93" spans="1:4" ht="32.25" thickBot="1">
      <c r="A93" s="8" t="s">
        <v>343</v>
      </c>
      <c r="B93" s="9" t="s">
        <v>347</v>
      </c>
      <c r="C93" s="11" t="s">
        <v>353</v>
      </c>
      <c r="D93" s="179" t="s">
        <v>354</v>
      </c>
    </row>
    <row r="94" spans="1:4" ht="16.5" thickBot="1">
      <c r="A94" s="10" t="s">
        <v>6</v>
      </c>
      <c r="B94" s="11" t="s">
        <v>7</v>
      </c>
      <c r="C94" s="240" t="s">
        <v>8</v>
      </c>
      <c r="D94" s="241"/>
    </row>
    <row r="95" spans="1:4" ht="16.5" thickBot="1">
      <c r="A95" s="43" t="s">
        <v>10</v>
      </c>
      <c r="B95" s="44" t="s">
        <v>320</v>
      </c>
      <c r="C95" s="161">
        <f>C96+C97+C98+C99+C100+C113</f>
        <v>78870531</v>
      </c>
      <c r="D95" s="16">
        <f>D96+D97+D98+D99+D100+D113</f>
        <v>128031855</v>
      </c>
    </row>
    <row r="96" spans="1:4" ht="15.75">
      <c r="A96" s="46" t="s">
        <v>12</v>
      </c>
      <c r="B96" s="47" t="s">
        <v>177</v>
      </c>
      <c r="C96" s="145">
        <v>37061432</v>
      </c>
      <c r="D96" s="157">
        <v>54050379</v>
      </c>
    </row>
    <row r="97" spans="1:4" ht="15.75">
      <c r="A97" s="20" t="s">
        <v>14</v>
      </c>
      <c r="B97" s="49" t="s">
        <v>178</v>
      </c>
      <c r="C97" s="146">
        <v>3902171</v>
      </c>
      <c r="D97" s="154">
        <v>6968012</v>
      </c>
    </row>
    <row r="98" spans="1:4" ht="15.75">
      <c r="A98" s="20" t="s">
        <v>16</v>
      </c>
      <c r="B98" s="49" t="s">
        <v>179</v>
      </c>
      <c r="C98" s="147">
        <v>24709908</v>
      </c>
      <c r="D98" s="154">
        <v>45135252</v>
      </c>
    </row>
    <row r="99" spans="1:4" ht="15.75">
      <c r="A99" s="20" t="s">
        <v>18</v>
      </c>
      <c r="B99" s="50" t="s">
        <v>180</v>
      </c>
      <c r="C99" s="147">
        <v>9374573</v>
      </c>
      <c r="D99" s="154">
        <v>14959823</v>
      </c>
    </row>
    <row r="100" spans="1:4" ht="15.75">
      <c r="A100" s="20" t="s">
        <v>181</v>
      </c>
      <c r="B100" s="51" t="s">
        <v>182</v>
      </c>
      <c r="C100" s="147">
        <v>3822447</v>
      </c>
      <c r="D100" s="154">
        <v>6918389</v>
      </c>
    </row>
    <row r="101" spans="1:4" ht="15.75">
      <c r="A101" s="20" t="s">
        <v>22</v>
      </c>
      <c r="B101" s="49" t="s">
        <v>183</v>
      </c>
      <c r="C101" s="147"/>
      <c r="D101" s="155"/>
    </row>
    <row r="102" spans="1:4" ht="15.75">
      <c r="A102" s="20" t="s">
        <v>184</v>
      </c>
      <c r="B102" s="52" t="s">
        <v>185</v>
      </c>
      <c r="C102" s="147"/>
      <c r="D102" s="155"/>
    </row>
    <row r="103" spans="1:4" ht="15.75">
      <c r="A103" s="20" t="s">
        <v>186</v>
      </c>
      <c r="B103" s="52" t="s">
        <v>187</v>
      </c>
      <c r="C103" s="147"/>
      <c r="D103" s="155"/>
    </row>
    <row r="104" spans="1:4" ht="15.75">
      <c r="A104" s="20" t="s">
        <v>188</v>
      </c>
      <c r="B104" s="52" t="s">
        <v>189</v>
      </c>
      <c r="C104" s="147"/>
      <c r="D104" s="155"/>
    </row>
    <row r="105" spans="1:4" ht="31.5">
      <c r="A105" s="20" t="s">
        <v>190</v>
      </c>
      <c r="B105" s="53" t="s">
        <v>191</v>
      </c>
      <c r="C105" s="147"/>
      <c r="D105" s="155"/>
    </row>
    <row r="106" spans="1:4" ht="31.5">
      <c r="A106" s="20" t="s">
        <v>192</v>
      </c>
      <c r="B106" s="53" t="s">
        <v>193</v>
      </c>
      <c r="C106" s="147"/>
      <c r="D106" s="155"/>
    </row>
    <row r="107" spans="1:4" ht="15.75">
      <c r="A107" s="20" t="s">
        <v>194</v>
      </c>
      <c r="B107" s="52" t="s">
        <v>195</v>
      </c>
      <c r="C107" s="147">
        <v>3776447</v>
      </c>
      <c r="D107" s="154">
        <v>4426447</v>
      </c>
    </row>
    <row r="108" spans="1:4" ht="15.75">
      <c r="A108" s="20" t="s">
        <v>196</v>
      </c>
      <c r="B108" s="52" t="s">
        <v>197</v>
      </c>
      <c r="C108" s="147"/>
      <c r="D108" s="155"/>
    </row>
    <row r="109" spans="1:4" ht="31.5">
      <c r="A109" s="20" t="s">
        <v>198</v>
      </c>
      <c r="B109" s="53" t="s">
        <v>199</v>
      </c>
      <c r="C109" s="147"/>
      <c r="D109" s="155"/>
    </row>
    <row r="110" spans="1:4" ht="15.75">
      <c r="A110" s="54" t="s">
        <v>200</v>
      </c>
      <c r="B110" s="55" t="s">
        <v>201</v>
      </c>
      <c r="C110" s="147"/>
      <c r="D110" s="155"/>
    </row>
    <row r="111" spans="1:4" ht="15.75">
      <c r="A111" s="20" t="s">
        <v>202</v>
      </c>
      <c r="B111" s="55" t="s">
        <v>203</v>
      </c>
      <c r="C111" s="147"/>
      <c r="D111" s="155"/>
    </row>
    <row r="112" spans="1:4" ht="31.5">
      <c r="A112" s="20" t="s">
        <v>204</v>
      </c>
      <c r="B112" s="53" t="s">
        <v>205</v>
      </c>
      <c r="C112" s="146">
        <v>46000</v>
      </c>
      <c r="D112" s="154">
        <v>2231000</v>
      </c>
    </row>
    <row r="113" spans="1:4" ht="15.75">
      <c r="A113" s="20" t="s">
        <v>206</v>
      </c>
      <c r="B113" s="50" t="s">
        <v>207</v>
      </c>
      <c r="C113" s="146"/>
      <c r="D113" s="155"/>
    </row>
    <row r="114" spans="1:4" ht="15.75">
      <c r="A114" s="23" t="s">
        <v>208</v>
      </c>
      <c r="B114" s="49" t="s">
        <v>209</v>
      </c>
      <c r="C114" s="147"/>
      <c r="D114" s="155"/>
    </row>
    <row r="115" spans="1:4" ht="16.5" thickBot="1">
      <c r="A115" s="56" t="s">
        <v>210</v>
      </c>
      <c r="B115" s="57" t="s">
        <v>211</v>
      </c>
      <c r="C115" s="147"/>
      <c r="D115" s="159"/>
    </row>
    <row r="116" spans="1:4" ht="16.5" thickBot="1">
      <c r="A116" s="14" t="s">
        <v>24</v>
      </c>
      <c r="B116" s="59" t="s">
        <v>321</v>
      </c>
      <c r="C116" s="161">
        <f>C117+C119+C121</f>
        <v>53041965</v>
      </c>
      <c r="D116" s="16">
        <f>D117+D119+D121</f>
        <v>54465648</v>
      </c>
    </row>
    <row r="117" spans="1:4" ht="15.75">
      <c r="A117" s="17" t="s">
        <v>26</v>
      </c>
      <c r="B117" s="49" t="s">
        <v>212</v>
      </c>
      <c r="C117" s="145">
        <v>4353508</v>
      </c>
      <c r="D117" s="166">
        <v>8451838</v>
      </c>
    </row>
    <row r="118" spans="1:4" ht="15.75">
      <c r="A118" s="17" t="s">
        <v>28</v>
      </c>
      <c r="B118" s="60" t="s">
        <v>213</v>
      </c>
      <c r="C118" s="145"/>
      <c r="D118" s="168">
        <v>5026608</v>
      </c>
    </row>
    <row r="119" spans="1:4" ht="15.75">
      <c r="A119" s="17" t="s">
        <v>30</v>
      </c>
      <c r="B119" s="60" t="s">
        <v>214</v>
      </c>
      <c r="C119" s="146">
        <v>48688457</v>
      </c>
      <c r="D119" s="169">
        <v>46013810</v>
      </c>
    </row>
    <row r="120" spans="1:4" ht="15.75">
      <c r="A120" s="17" t="s">
        <v>32</v>
      </c>
      <c r="B120" s="60" t="s">
        <v>215</v>
      </c>
      <c r="C120" s="150"/>
      <c r="D120" s="196">
        <v>21925423</v>
      </c>
    </row>
    <row r="121" spans="1:4" ht="15.75">
      <c r="A121" s="17" t="s">
        <v>34</v>
      </c>
      <c r="B121" s="62" t="s">
        <v>216</v>
      </c>
      <c r="C121" s="150">
        <f>SUM(C122:C129)</f>
        <v>0</v>
      </c>
      <c r="D121" s="154">
        <f>SUM(D122:D129)</f>
        <v>0</v>
      </c>
    </row>
    <row r="122" spans="1:4" ht="31.5">
      <c r="A122" s="17" t="s">
        <v>36</v>
      </c>
      <c r="B122" s="63" t="s">
        <v>217</v>
      </c>
      <c r="C122" s="150"/>
      <c r="D122" s="155"/>
    </row>
    <row r="123" spans="1:4" ht="31.5">
      <c r="A123" s="17" t="s">
        <v>218</v>
      </c>
      <c r="B123" s="64" t="s">
        <v>219</v>
      </c>
      <c r="C123" s="150"/>
      <c r="D123" s="155"/>
    </row>
    <row r="124" spans="1:4" ht="31.5">
      <c r="A124" s="17" t="s">
        <v>220</v>
      </c>
      <c r="B124" s="53" t="s">
        <v>193</v>
      </c>
      <c r="C124" s="150"/>
      <c r="D124" s="155"/>
    </row>
    <row r="125" spans="1:4" ht="15.75">
      <c r="A125" s="17" t="s">
        <v>221</v>
      </c>
      <c r="B125" s="53" t="s">
        <v>222</v>
      </c>
      <c r="C125" s="150"/>
      <c r="D125" s="155"/>
    </row>
    <row r="126" spans="1:4" ht="15.75">
      <c r="A126" s="17" t="s">
        <v>223</v>
      </c>
      <c r="B126" s="53" t="s">
        <v>224</v>
      </c>
      <c r="C126" s="150"/>
      <c r="D126" s="155"/>
    </row>
    <row r="127" spans="1:4" ht="31.5">
      <c r="A127" s="17" t="s">
        <v>225</v>
      </c>
      <c r="B127" s="53" t="s">
        <v>199</v>
      </c>
      <c r="C127" s="150"/>
      <c r="D127" s="155"/>
    </row>
    <row r="128" spans="1:4" ht="15.75">
      <c r="A128" s="17" t="s">
        <v>226</v>
      </c>
      <c r="B128" s="53" t="s">
        <v>227</v>
      </c>
      <c r="C128" s="150"/>
      <c r="D128" s="155"/>
    </row>
    <row r="129" spans="1:4" ht="32.25" thickBot="1">
      <c r="A129" s="54" t="s">
        <v>228</v>
      </c>
      <c r="B129" s="53" t="s">
        <v>229</v>
      </c>
      <c r="C129" s="151"/>
      <c r="D129" s="159"/>
    </row>
    <row r="130" spans="1:4" ht="16.5" thickBot="1">
      <c r="A130" s="14" t="s">
        <v>38</v>
      </c>
      <c r="B130" s="15" t="s">
        <v>230</v>
      </c>
      <c r="C130" s="161">
        <f>C95+C116</f>
        <v>131912496</v>
      </c>
      <c r="D130" s="16">
        <f>D95+D116</f>
        <v>182497503</v>
      </c>
    </row>
    <row r="131" spans="1:4" ht="32.25" thickBot="1">
      <c r="A131" s="14" t="s">
        <v>231</v>
      </c>
      <c r="B131" s="15" t="s">
        <v>232</v>
      </c>
      <c r="C131" s="202">
        <f>C132+C133+C134</f>
        <v>0</v>
      </c>
      <c r="D131" s="198" t="s">
        <v>356</v>
      </c>
    </row>
    <row r="132" spans="1:4" ht="15.75">
      <c r="A132" s="17" t="s">
        <v>54</v>
      </c>
      <c r="B132" s="66" t="s">
        <v>233</v>
      </c>
      <c r="C132" s="180"/>
      <c r="D132" s="181"/>
    </row>
    <row r="133" spans="1:4" ht="15.75">
      <c r="A133" s="17" t="s">
        <v>62</v>
      </c>
      <c r="B133" s="66" t="s">
        <v>234</v>
      </c>
      <c r="C133" s="150"/>
      <c r="D133" s="155"/>
    </row>
    <row r="134" spans="1:4" ht="16.5" thickBot="1">
      <c r="A134" s="54" t="s">
        <v>64</v>
      </c>
      <c r="B134" s="67" t="s">
        <v>235</v>
      </c>
      <c r="C134" s="151"/>
      <c r="D134" s="159"/>
    </row>
    <row r="135" spans="1:4" ht="16.5" thickBot="1">
      <c r="A135" s="14" t="s">
        <v>68</v>
      </c>
      <c r="B135" s="15" t="s">
        <v>236</v>
      </c>
      <c r="C135" s="197" t="s">
        <v>356</v>
      </c>
      <c r="D135" s="198" t="s">
        <v>356</v>
      </c>
    </row>
    <row r="136" spans="1:4" ht="15.75">
      <c r="A136" s="17" t="s">
        <v>70</v>
      </c>
      <c r="B136" s="66" t="s">
        <v>237</v>
      </c>
      <c r="C136" s="182"/>
      <c r="D136" s="160"/>
    </row>
    <row r="137" spans="1:4" ht="15.75">
      <c r="A137" s="17" t="s">
        <v>72</v>
      </c>
      <c r="B137" s="66" t="s">
        <v>238</v>
      </c>
      <c r="C137" s="150"/>
      <c r="D137" s="155"/>
    </row>
    <row r="138" spans="1:4" ht="15.75">
      <c r="A138" s="17" t="s">
        <v>74</v>
      </c>
      <c r="B138" s="66" t="s">
        <v>239</v>
      </c>
      <c r="C138" s="150"/>
      <c r="D138" s="155"/>
    </row>
    <row r="139" spans="1:4" ht="15.75">
      <c r="A139" s="17" t="s">
        <v>76</v>
      </c>
      <c r="B139" s="66" t="s">
        <v>240</v>
      </c>
      <c r="C139" s="150"/>
      <c r="D139" s="155"/>
    </row>
    <row r="140" spans="1:4" ht="15.75">
      <c r="A140" s="17" t="s">
        <v>78</v>
      </c>
      <c r="B140" s="66" t="s">
        <v>241</v>
      </c>
      <c r="C140" s="150"/>
      <c r="D140" s="155"/>
    </row>
    <row r="141" spans="1:4" ht="16.5" thickBot="1">
      <c r="A141" s="54" t="s">
        <v>80</v>
      </c>
      <c r="B141" s="67" t="s">
        <v>242</v>
      </c>
      <c r="C141" s="150"/>
      <c r="D141" s="159"/>
    </row>
    <row r="142" spans="1:4" ht="16.5" thickBot="1">
      <c r="A142" s="14" t="s">
        <v>92</v>
      </c>
      <c r="B142" s="15" t="s">
        <v>243</v>
      </c>
      <c r="C142" s="144">
        <f>C143+C144+C146+C147+C145</f>
        <v>1107303</v>
      </c>
      <c r="D142" s="16">
        <f>D143+D144+D146+D147+D145</f>
        <v>1107303</v>
      </c>
    </row>
    <row r="143" spans="1:4" ht="15.75">
      <c r="A143" s="17" t="s">
        <v>94</v>
      </c>
      <c r="B143" s="66" t="s">
        <v>244</v>
      </c>
      <c r="C143" s="150"/>
      <c r="D143" s="160"/>
    </row>
    <row r="144" spans="1:4" ht="15.75">
      <c r="A144" s="17" t="s">
        <v>96</v>
      </c>
      <c r="B144" s="66" t="s">
        <v>245</v>
      </c>
      <c r="C144" s="150">
        <v>1107303</v>
      </c>
      <c r="D144" s="154">
        <v>1107303</v>
      </c>
    </row>
    <row r="145" spans="1:4" ht="15.75">
      <c r="A145" s="17" t="s">
        <v>98</v>
      </c>
      <c r="B145" s="66" t="s">
        <v>246</v>
      </c>
      <c r="C145" s="150"/>
      <c r="D145" s="155"/>
    </row>
    <row r="146" spans="1:4" ht="15.75">
      <c r="A146" s="17" t="s">
        <v>100</v>
      </c>
      <c r="B146" s="66" t="s">
        <v>247</v>
      </c>
      <c r="C146" s="150"/>
      <c r="D146" s="155"/>
    </row>
    <row r="147" spans="1:4" ht="16.5" thickBot="1">
      <c r="A147" s="54" t="s">
        <v>102</v>
      </c>
      <c r="B147" s="67" t="s">
        <v>248</v>
      </c>
      <c r="C147" s="150"/>
      <c r="D147" s="159"/>
    </row>
    <row r="148" spans="1:4" ht="16.5" thickBot="1">
      <c r="A148" s="14" t="s">
        <v>249</v>
      </c>
      <c r="B148" s="15" t="s">
        <v>250</v>
      </c>
      <c r="C148" s="199">
        <v>0</v>
      </c>
      <c r="D148" s="200">
        <v>0</v>
      </c>
    </row>
    <row r="149" spans="1:4" ht="15.75">
      <c r="A149" s="17" t="s">
        <v>106</v>
      </c>
      <c r="B149" s="66" t="s">
        <v>251</v>
      </c>
      <c r="C149" s="150"/>
      <c r="D149" s="160"/>
    </row>
    <row r="150" spans="1:4" ht="15.75">
      <c r="A150" s="17" t="s">
        <v>108</v>
      </c>
      <c r="B150" s="66" t="s">
        <v>252</v>
      </c>
      <c r="C150" s="150"/>
      <c r="D150" s="155"/>
    </row>
    <row r="151" spans="1:4" ht="15.75">
      <c r="A151" s="17" t="s">
        <v>110</v>
      </c>
      <c r="B151" s="66" t="s">
        <v>253</v>
      </c>
      <c r="C151" s="150"/>
      <c r="D151" s="155"/>
    </row>
    <row r="152" spans="1:4" ht="31.5">
      <c r="A152" s="17" t="s">
        <v>112</v>
      </c>
      <c r="B152" s="66" t="s">
        <v>254</v>
      </c>
      <c r="C152" s="150"/>
      <c r="D152" s="155"/>
    </row>
    <row r="153" spans="1:4" ht="16.5" thickBot="1">
      <c r="A153" s="54" t="s">
        <v>255</v>
      </c>
      <c r="B153" s="67" t="s">
        <v>256</v>
      </c>
      <c r="C153" s="151"/>
      <c r="D153" s="159"/>
    </row>
    <row r="154" spans="1:4" ht="16.5" thickBot="1">
      <c r="A154" s="69" t="s">
        <v>114</v>
      </c>
      <c r="B154" s="15" t="s">
        <v>257</v>
      </c>
      <c r="C154" s="201" t="s">
        <v>356</v>
      </c>
      <c r="D154" s="198" t="s">
        <v>356</v>
      </c>
    </row>
    <row r="155" spans="1:4" ht="16.5" thickBot="1">
      <c r="A155" s="69" t="s">
        <v>124</v>
      </c>
      <c r="B155" s="15" t="s">
        <v>258</v>
      </c>
      <c r="C155" s="156"/>
      <c r="D155" s="162"/>
    </row>
    <row r="156" spans="1:4" ht="16.5" thickBot="1">
      <c r="A156" s="14" t="s">
        <v>259</v>
      </c>
      <c r="B156" s="15" t="s">
        <v>260</v>
      </c>
      <c r="C156" s="152">
        <f>C131+C135+C142+C148+C154+C155</f>
        <v>1107303</v>
      </c>
      <c r="D156" s="70">
        <f>D131+D135+D142+D148+D154+D155</f>
        <v>1107303</v>
      </c>
    </row>
    <row r="157" spans="1:4" ht="16.5" thickBot="1">
      <c r="A157" s="71" t="s">
        <v>261</v>
      </c>
      <c r="B157" s="72" t="s">
        <v>262</v>
      </c>
      <c r="C157" s="70">
        <f>C130+C156</f>
        <v>133019799</v>
      </c>
      <c r="D157" s="70">
        <f>D130+D156</f>
        <v>183604806</v>
      </c>
    </row>
    <row r="158" spans="1:4" ht="15.75">
      <c r="A158" s="73"/>
      <c r="B158" s="74"/>
      <c r="C158" s="75"/>
    </row>
  </sheetData>
  <mergeCells count="6">
    <mergeCell ref="A1:D1"/>
    <mergeCell ref="A92:C92"/>
    <mergeCell ref="C94:D94"/>
    <mergeCell ref="C7:D7"/>
    <mergeCell ref="A2:D2"/>
    <mergeCell ref="A5:D5"/>
  </mergeCells>
  <pageMargins left="0.31496062992125984" right="0.31496062992125984" top="0.35433070866141736" bottom="0.35433070866141736" header="0.31496062992125984" footer="0.31496062992125984"/>
  <pageSetup paperSize="9" scale="83" orientation="portrait" r:id="rId1"/>
  <rowBreaks count="3" manualBreakCount="3">
    <brk id="48" max="16383" man="1"/>
    <brk id="90" max="16383" man="1"/>
    <brk id="130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L40"/>
  <sheetViews>
    <sheetView zoomScaleNormal="100" workbookViewId="0">
      <selection activeCell="E14" sqref="E14:F14"/>
    </sheetView>
  </sheetViews>
  <sheetFormatPr defaultRowHeight="15"/>
  <sheetData>
    <row r="1" spans="1:12" ht="15.75">
      <c r="A1" s="237" t="s">
        <v>426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</row>
    <row r="2" spans="1:12" ht="15.75">
      <c r="A2" s="242" t="s">
        <v>381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</row>
    <row r="4" spans="1:12" ht="15.75">
      <c r="C4" s="307" t="s">
        <v>382</v>
      </c>
      <c r="D4" s="307"/>
      <c r="E4" s="307"/>
      <c r="F4" s="307"/>
      <c r="G4" s="307"/>
      <c r="H4" s="307"/>
      <c r="I4" s="307"/>
    </row>
    <row r="5" spans="1:12" ht="15.75">
      <c r="C5" s="307" t="s">
        <v>383</v>
      </c>
      <c r="D5" s="307"/>
      <c r="E5" s="307"/>
      <c r="F5" s="307"/>
      <c r="G5" s="307"/>
      <c r="H5" s="307"/>
      <c r="I5" s="307"/>
    </row>
    <row r="7" spans="1:12" ht="15.75">
      <c r="A7" s="308" t="s">
        <v>384</v>
      </c>
      <c r="B7" s="308"/>
      <c r="C7" s="308"/>
      <c r="D7" s="308"/>
      <c r="E7" t="s">
        <v>380</v>
      </c>
      <c r="I7" t="s">
        <v>385</v>
      </c>
    </row>
    <row r="8" spans="1:12" ht="32.25" customHeight="1">
      <c r="A8" s="218" t="s">
        <v>386</v>
      </c>
      <c r="B8" s="218"/>
      <c r="C8" s="312" t="s">
        <v>387</v>
      </c>
      <c r="D8" s="312"/>
      <c r="E8" s="312"/>
      <c r="F8" s="312"/>
      <c r="G8" s="312"/>
      <c r="H8" s="312"/>
      <c r="I8" s="312"/>
      <c r="J8" s="312"/>
      <c r="K8" s="312"/>
      <c r="L8" s="312"/>
    </row>
    <row r="9" spans="1:12" ht="31.5" customHeight="1">
      <c r="A9" s="218" t="s">
        <v>388</v>
      </c>
      <c r="B9" s="218"/>
      <c r="C9" s="312" t="s">
        <v>389</v>
      </c>
      <c r="D9" s="312"/>
      <c r="E9" s="312"/>
      <c r="F9" s="312"/>
      <c r="G9" s="312"/>
      <c r="H9" s="312"/>
      <c r="I9" s="312"/>
      <c r="J9" s="312"/>
      <c r="K9" s="312"/>
      <c r="L9" s="312"/>
    </row>
    <row r="10" spans="1:12" ht="15.75">
      <c r="A10" s="218" t="s">
        <v>390</v>
      </c>
      <c r="B10" s="218"/>
      <c r="C10" s="218"/>
      <c r="D10" s="220" t="s">
        <v>391</v>
      </c>
    </row>
    <row r="11" spans="1:12" ht="15.75" thickBot="1"/>
    <row r="12" spans="1:12" ht="15.75" thickBot="1">
      <c r="A12" s="258" t="s">
        <v>392</v>
      </c>
      <c r="B12" s="259"/>
      <c r="C12" s="259"/>
      <c r="D12" s="260"/>
      <c r="E12" s="295" t="s">
        <v>393</v>
      </c>
      <c r="F12" s="296"/>
      <c r="G12" s="295">
        <v>2019</v>
      </c>
      <c r="H12" s="296"/>
      <c r="I12" s="297" t="s">
        <v>394</v>
      </c>
      <c r="J12" s="297"/>
      <c r="K12" s="298" t="s">
        <v>395</v>
      </c>
      <c r="L12" s="262"/>
    </row>
    <row r="13" spans="1:12">
      <c r="A13" s="288" t="s">
        <v>396</v>
      </c>
      <c r="B13" s="289"/>
      <c r="C13" s="289"/>
      <c r="D13" s="303"/>
      <c r="E13" s="304">
        <v>3301460</v>
      </c>
      <c r="F13" s="304"/>
      <c r="G13" s="304"/>
      <c r="H13" s="304"/>
      <c r="I13" s="304"/>
      <c r="J13" s="305"/>
      <c r="K13" s="304">
        <f>SUM(E13:J13)</f>
        <v>3301460</v>
      </c>
      <c r="L13" s="306"/>
    </row>
    <row r="14" spans="1:12">
      <c r="A14" s="221" t="s">
        <v>397</v>
      </c>
      <c r="B14" s="222"/>
      <c r="C14" s="222"/>
      <c r="D14" s="223"/>
      <c r="E14" s="282"/>
      <c r="F14" s="282"/>
      <c r="G14" s="282"/>
      <c r="H14" s="282"/>
      <c r="I14" s="282"/>
      <c r="J14" s="300"/>
      <c r="K14" s="304"/>
      <c r="L14" s="306"/>
    </row>
    <row r="15" spans="1:12">
      <c r="A15" s="286" t="s">
        <v>398</v>
      </c>
      <c r="B15" s="287"/>
      <c r="C15" s="287"/>
      <c r="D15" s="299"/>
      <c r="E15" s="282">
        <v>18623963</v>
      </c>
      <c r="F15" s="282"/>
      <c r="G15" s="282"/>
      <c r="H15" s="282"/>
      <c r="I15" s="282"/>
      <c r="J15" s="300"/>
      <c r="K15" s="304">
        <f t="shared" ref="K15" si="0">SUM(E15:J15)</f>
        <v>18623963</v>
      </c>
      <c r="L15" s="306"/>
    </row>
    <row r="16" spans="1:12">
      <c r="A16" s="286" t="s">
        <v>399</v>
      </c>
      <c r="B16" s="287"/>
      <c r="C16" s="287"/>
      <c r="D16" s="299"/>
      <c r="E16" s="282"/>
      <c r="F16" s="282"/>
      <c r="G16" s="282"/>
      <c r="H16" s="282"/>
      <c r="I16" s="282"/>
      <c r="J16" s="300"/>
      <c r="K16" s="304"/>
      <c r="L16" s="306"/>
    </row>
    <row r="17" spans="1:12">
      <c r="A17" s="286" t="s">
        <v>400</v>
      </c>
      <c r="B17" s="287"/>
      <c r="C17" s="287"/>
      <c r="D17" s="299"/>
      <c r="E17" s="282"/>
      <c r="F17" s="282"/>
      <c r="G17" s="282"/>
      <c r="H17" s="282"/>
      <c r="I17" s="282"/>
      <c r="J17" s="300"/>
      <c r="K17" s="304"/>
      <c r="L17" s="306"/>
    </row>
    <row r="18" spans="1:12">
      <c r="A18" s="286" t="s">
        <v>401</v>
      </c>
      <c r="B18" s="287"/>
      <c r="C18" s="287"/>
      <c r="D18" s="299"/>
      <c r="E18" s="282"/>
      <c r="F18" s="282"/>
      <c r="G18" s="282"/>
      <c r="H18" s="282"/>
      <c r="I18" s="282"/>
      <c r="J18" s="300"/>
      <c r="K18" s="304"/>
      <c r="L18" s="306"/>
    </row>
    <row r="19" spans="1:12" ht="15.75" thickBot="1">
      <c r="A19" s="270"/>
      <c r="B19" s="271"/>
      <c r="C19" s="271"/>
      <c r="D19" s="301"/>
      <c r="E19" s="273"/>
      <c r="F19" s="273"/>
      <c r="G19" s="273"/>
      <c r="H19" s="273"/>
      <c r="I19" s="273"/>
      <c r="J19" s="302"/>
      <c r="K19" s="304"/>
      <c r="L19" s="306"/>
    </row>
    <row r="20" spans="1:12" ht="15.75" thickBot="1">
      <c r="A20" s="275" t="s">
        <v>402</v>
      </c>
      <c r="B20" s="276"/>
      <c r="C20" s="276"/>
      <c r="D20" s="290"/>
      <c r="E20" s="291">
        <f>E13+E15</f>
        <v>21925423</v>
      </c>
      <c r="F20" s="292"/>
      <c r="G20" s="291"/>
      <c r="H20" s="292"/>
      <c r="I20" s="291"/>
      <c r="J20" s="293"/>
      <c r="K20" s="294">
        <f>SUM(K13:L19)</f>
        <v>21925423</v>
      </c>
      <c r="L20" s="278"/>
    </row>
    <row r="21" spans="1:12">
      <c r="A21" s="224"/>
      <c r="B21" s="224"/>
      <c r="C21" s="224"/>
      <c r="D21" s="225"/>
      <c r="E21" s="225"/>
      <c r="F21" s="225"/>
      <c r="G21" s="225"/>
      <c r="H21" s="225"/>
      <c r="I21" s="225"/>
      <c r="J21" s="225"/>
    </row>
    <row r="22" spans="1:12" ht="15.75" thickBot="1">
      <c r="A22" s="224"/>
      <c r="B22" s="224"/>
      <c r="C22" s="224"/>
      <c r="D22" s="225"/>
      <c r="E22" s="225"/>
      <c r="F22" s="225"/>
      <c r="G22" s="225"/>
      <c r="H22" s="225"/>
      <c r="I22" s="225"/>
      <c r="J22" s="225"/>
    </row>
    <row r="23" spans="1:12" ht="15.75" thickBot="1">
      <c r="A23" s="275" t="s">
        <v>403</v>
      </c>
      <c r="B23" s="276"/>
      <c r="C23" s="276"/>
      <c r="D23" s="276"/>
      <c r="E23" s="295" t="s">
        <v>393</v>
      </c>
      <c r="F23" s="296"/>
      <c r="G23" s="295">
        <v>2019</v>
      </c>
      <c r="H23" s="296"/>
      <c r="I23" s="297" t="s">
        <v>394</v>
      </c>
      <c r="J23" s="297"/>
      <c r="K23" s="298" t="s">
        <v>395</v>
      </c>
      <c r="L23" s="262"/>
    </row>
    <row r="24" spans="1:12">
      <c r="A24" s="288" t="s">
        <v>404</v>
      </c>
      <c r="B24" s="289"/>
      <c r="C24" s="289"/>
      <c r="D24" s="289"/>
      <c r="E24" s="282"/>
      <c r="F24" s="282"/>
      <c r="G24" s="282"/>
      <c r="H24" s="282"/>
      <c r="I24" s="282"/>
      <c r="J24" s="282"/>
      <c r="K24" s="282"/>
      <c r="L24" s="282"/>
    </row>
    <row r="25" spans="1:12">
      <c r="A25" s="286" t="s">
        <v>405</v>
      </c>
      <c r="B25" s="287"/>
      <c r="C25" s="287"/>
      <c r="D25" s="287"/>
      <c r="E25" s="282">
        <v>20815027</v>
      </c>
      <c r="F25" s="282"/>
      <c r="G25" s="282"/>
      <c r="H25" s="282"/>
      <c r="I25" s="282"/>
      <c r="J25" s="282"/>
      <c r="K25" s="282">
        <f t="shared" ref="K25:K28" si="1">SUM(E25:J25)</f>
        <v>20815027</v>
      </c>
      <c r="L25" s="282"/>
    </row>
    <row r="26" spans="1:12">
      <c r="A26" s="286" t="s">
        <v>406</v>
      </c>
      <c r="B26" s="287"/>
      <c r="C26" s="287"/>
      <c r="D26" s="287"/>
      <c r="E26" s="282">
        <v>555198</v>
      </c>
      <c r="F26" s="282"/>
      <c r="G26" s="282"/>
      <c r="H26" s="282"/>
      <c r="I26" s="282"/>
      <c r="J26" s="282"/>
      <c r="K26" s="282">
        <f t="shared" si="1"/>
        <v>555198</v>
      </c>
      <c r="L26" s="282"/>
    </row>
    <row r="27" spans="1:12">
      <c r="A27" s="286" t="s">
        <v>407</v>
      </c>
      <c r="B27" s="287"/>
      <c r="C27" s="287"/>
      <c r="D27" s="287"/>
      <c r="E27" s="282"/>
      <c r="F27" s="282"/>
      <c r="G27" s="282"/>
      <c r="H27" s="282"/>
      <c r="I27" s="282"/>
      <c r="J27" s="282"/>
      <c r="K27" s="282"/>
      <c r="L27" s="282"/>
    </row>
    <row r="28" spans="1:12">
      <c r="A28" s="279" t="s">
        <v>408</v>
      </c>
      <c r="B28" s="280"/>
      <c r="C28" s="280"/>
      <c r="D28" s="281"/>
      <c r="E28" s="282">
        <v>555198</v>
      </c>
      <c r="F28" s="282"/>
      <c r="G28" s="282"/>
      <c r="H28" s="282"/>
      <c r="I28" s="282"/>
      <c r="J28" s="282"/>
      <c r="K28" s="282">
        <f t="shared" si="1"/>
        <v>555198</v>
      </c>
      <c r="L28" s="282"/>
    </row>
    <row r="29" spans="1:12">
      <c r="A29" s="283"/>
      <c r="B29" s="284"/>
      <c r="C29" s="284"/>
      <c r="D29" s="284"/>
      <c r="E29" s="282"/>
      <c r="F29" s="282"/>
      <c r="G29" s="282"/>
      <c r="H29" s="282"/>
      <c r="I29" s="282"/>
      <c r="J29" s="282"/>
      <c r="K29" s="282"/>
      <c r="L29" s="282"/>
    </row>
    <row r="30" spans="1:12" ht="15.75" thickBot="1">
      <c r="A30" s="270"/>
      <c r="B30" s="271"/>
      <c r="C30" s="271"/>
      <c r="D30" s="271"/>
      <c r="E30" s="273"/>
      <c r="F30" s="273"/>
      <c r="G30" s="273"/>
      <c r="H30" s="273"/>
      <c r="I30" s="273"/>
      <c r="J30" s="273"/>
      <c r="K30" s="282"/>
      <c r="L30" s="282"/>
    </row>
    <row r="31" spans="1:12" ht="15.75" thickBot="1">
      <c r="A31" s="275" t="s">
        <v>395</v>
      </c>
      <c r="B31" s="276"/>
      <c r="C31" s="276"/>
      <c r="D31" s="276"/>
      <c r="E31" s="277">
        <f>E25+E26+E28</f>
        <v>21925423</v>
      </c>
      <c r="F31" s="277"/>
      <c r="G31" s="277"/>
      <c r="H31" s="277"/>
      <c r="I31" s="277"/>
      <c r="J31" s="277"/>
      <c r="K31" s="277">
        <f>SUM(K24:L28)</f>
        <v>21925423</v>
      </c>
      <c r="L31" s="278"/>
    </row>
    <row r="34" spans="1:12" ht="15.75">
      <c r="A34" s="226" t="s">
        <v>409</v>
      </c>
      <c r="B34" s="226"/>
      <c r="C34" s="226"/>
      <c r="D34" s="226"/>
      <c r="E34" s="226"/>
      <c r="F34" s="226"/>
      <c r="G34" s="226"/>
      <c r="H34" s="226"/>
      <c r="I34" s="226"/>
    </row>
    <row r="36" spans="1:12" ht="15.75" thickBot="1"/>
    <row r="37" spans="1:12" ht="15.75" thickBot="1">
      <c r="A37" s="263" t="s">
        <v>410</v>
      </c>
      <c r="B37" s="264"/>
      <c r="C37" s="264"/>
      <c r="D37" s="264"/>
      <c r="E37" s="264"/>
      <c r="F37" s="264"/>
      <c r="G37" s="264"/>
      <c r="H37" s="264"/>
      <c r="I37" s="264"/>
      <c r="J37" s="261" t="s">
        <v>411</v>
      </c>
      <c r="K37" s="261"/>
      <c r="L37" s="262"/>
    </row>
    <row r="38" spans="1:12">
      <c r="A38" s="265"/>
      <c r="B38" s="266"/>
      <c r="C38" s="266"/>
      <c r="D38" s="266"/>
      <c r="E38" s="266"/>
      <c r="F38" s="266"/>
      <c r="G38" s="266"/>
      <c r="H38" s="266"/>
      <c r="I38" s="266"/>
      <c r="J38" s="267"/>
      <c r="K38" s="268"/>
      <c r="L38" s="269"/>
    </row>
    <row r="39" spans="1:12" ht="15.75" thickBot="1">
      <c r="A39" s="270"/>
      <c r="B39" s="271"/>
      <c r="C39" s="271"/>
      <c r="D39" s="271"/>
      <c r="E39" s="271"/>
      <c r="F39" s="271"/>
      <c r="G39" s="271"/>
      <c r="H39" s="271"/>
      <c r="I39" s="271"/>
      <c r="J39" s="271"/>
      <c r="K39" s="271"/>
      <c r="L39" s="272"/>
    </row>
    <row r="40" spans="1:12" ht="15.75" thickBot="1">
      <c r="A40" s="258" t="s">
        <v>412</v>
      </c>
      <c r="B40" s="259"/>
      <c r="C40" s="259"/>
      <c r="D40" s="259"/>
      <c r="E40" s="259"/>
      <c r="F40" s="259"/>
      <c r="G40" s="259"/>
      <c r="H40" s="259"/>
      <c r="I40" s="260"/>
      <c r="J40" s="261"/>
      <c r="K40" s="261"/>
      <c r="L40" s="262"/>
    </row>
  </sheetData>
  <mergeCells count="104">
    <mergeCell ref="K12:L12"/>
    <mergeCell ref="A13:D13"/>
    <mergeCell ref="E13:F13"/>
    <mergeCell ref="G13:H13"/>
    <mergeCell ref="I13:J13"/>
    <mergeCell ref="K13:L13"/>
    <mergeCell ref="C4:I4"/>
    <mergeCell ref="C5:I5"/>
    <mergeCell ref="A7:D7"/>
    <mergeCell ref="A12:D12"/>
    <mergeCell ref="E12:F12"/>
    <mergeCell ref="G12:H12"/>
    <mergeCell ref="I12:J12"/>
    <mergeCell ref="E14:F14"/>
    <mergeCell ref="G14:H14"/>
    <mergeCell ref="I14:J14"/>
    <mergeCell ref="K14:L14"/>
    <mergeCell ref="A15:D15"/>
    <mergeCell ref="E15:F15"/>
    <mergeCell ref="G15:H15"/>
    <mergeCell ref="I15:J15"/>
    <mergeCell ref="K15:L15"/>
    <mergeCell ref="A16:D16"/>
    <mergeCell ref="E16:F16"/>
    <mergeCell ref="G16:H16"/>
    <mergeCell ref="I16:J16"/>
    <mergeCell ref="K16:L16"/>
    <mergeCell ref="A17:D17"/>
    <mergeCell ref="E17:F17"/>
    <mergeCell ref="G17:H17"/>
    <mergeCell ref="I17:J17"/>
    <mergeCell ref="K17:L17"/>
    <mergeCell ref="A18:D18"/>
    <mergeCell ref="E18:F18"/>
    <mergeCell ref="G18:H18"/>
    <mergeCell ref="I18:J18"/>
    <mergeCell ref="K18:L18"/>
    <mergeCell ref="A19:D19"/>
    <mergeCell ref="E19:F19"/>
    <mergeCell ref="G19:H19"/>
    <mergeCell ref="I19:J19"/>
    <mergeCell ref="K19:L19"/>
    <mergeCell ref="A20:D20"/>
    <mergeCell ref="E20:F20"/>
    <mergeCell ref="G20:H20"/>
    <mergeCell ref="I20:J20"/>
    <mergeCell ref="K20:L20"/>
    <mergeCell ref="A23:D23"/>
    <mergeCell ref="E23:F23"/>
    <mergeCell ref="G23:H23"/>
    <mergeCell ref="I23:J23"/>
    <mergeCell ref="K23:L23"/>
    <mergeCell ref="A24:D24"/>
    <mergeCell ref="E24:F24"/>
    <mergeCell ref="G24:H24"/>
    <mergeCell ref="I24:J24"/>
    <mergeCell ref="K24:L24"/>
    <mergeCell ref="A25:D25"/>
    <mergeCell ref="E25:F25"/>
    <mergeCell ref="G25:H25"/>
    <mergeCell ref="I25:J25"/>
    <mergeCell ref="K25:L25"/>
    <mergeCell ref="G28:H28"/>
    <mergeCell ref="I28:J28"/>
    <mergeCell ref="K28:L28"/>
    <mergeCell ref="A29:D29"/>
    <mergeCell ref="E29:F29"/>
    <mergeCell ref="G29:H29"/>
    <mergeCell ref="I29:J29"/>
    <mergeCell ref="K29:L29"/>
    <mergeCell ref="A26:D26"/>
    <mergeCell ref="E26:F26"/>
    <mergeCell ref="G26:H26"/>
    <mergeCell ref="I26:J26"/>
    <mergeCell ref="K26:L26"/>
    <mergeCell ref="A27:D27"/>
    <mergeCell ref="E27:F27"/>
    <mergeCell ref="G27:H27"/>
    <mergeCell ref="I27:J27"/>
    <mergeCell ref="K27:L27"/>
    <mergeCell ref="A40:I40"/>
    <mergeCell ref="J40:L40"/>
    <mergeCell ref="C8:L8"/>
    <mergeCell ref="C9:L9"/>
    <mergeCell ref="A1:L1"/>
    <mergeCell ref="A2:L2"/>
    <mergeCell ref="A37:I37"/>
    <mergeCell ref="J37:L37"/>
    <mergeCell ref="A38:I38"/>
    <mergeCell ref="J38:L38"/>
    <mergeCell ref="A39:I39"/>
    <mergeCell ref="J39:L39"/>
    <mergeCell ref="A30:D30"/>
    <mergeCell ref="E30:F30"/>
    <mergeCell ref="G30:H30"/>
    <mergeCell ref="I30:J30"/>
    <mergeCell ref="K30:L30"/>
    <mergeCell ref="A31:D31"/>
    <mergeCell ref="E31:F31"/>
    <mergeCell ref="G31:H31"/>
    <mergeCell ref="I31:J31"/>
    <mergeCell ref="K31:L31"/>
    <mergeCell ref="A28:D28"/>
    <mergeCell ref="E28:F28"/>
  </mergeCells>
  <pageMargins left="0.7" right="0.7" top="0.75" bottom="0.75" header="0.3" footer="0.3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H160"/>
  <sheetViews>
    <sheetView topLeftCell="A86" zoomScaleNormal="100" workbookViewId="0">
      <selection activeCell="D123" sqref="D123"/>
    </sheetView>
  </sheetViews>
  <sheetFormatPr defaultRowHeight="15"/>
  <cols>
    <col min="1" max="1" width="14" customWidth="1"/>
    <col min="2" max="2" width="63.7109375" customWidth="1"/>
    <col min="3" max="3" width="15.140625" customWidth="1"/>
    <col min="4" max="4" width="14.85546875" bestFit="1" customWidth="1"/>
  </cols>
  <sheetData>
    <row r="1" spans="1:34" ht="15.75">
      <c r="A1" s="237" t="s">
        <v>323</v>
      </c>
      <c r="B1" s="237"/>
      <c r="C1" s="237"/>
      <c r="D1" s="237"/>
    </row>
    <row r="2" spans="1:34" ht="15.75">
      <c r="A2" s="242" t="s">
        <v>381</v>
      </c>
      <c r="B2" s="242"/>
      <c r="C2" s="242"/>
      <c r="D2" s="242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</row>
    <row r="3" spans="1:34" ht="16.5" thickBot="1">
      <c r="A3" s="82"/>
      <c r="B3" s="82"/>
      <c r="C3" s="82"/>
    </row>
    <row r="4" spans="1:34" ht="15.75">
      <c r="A4" s="2" t="s">
        <v>0</v>
      </c>
      <c r="B4" s="3" t="s">
        <v>380</v>
      </c>
      <c r="C4" s="148"/>
      <c r="D4" s="183"/>
    </row>
    <row r="5" spans="1:34" ht="40.5" customHeight="1" thickBot="1">
      <c r="A5" s="85" t="s">
        <v>2</v>
      </c>
      <c r="B5" s="5" t="s">
        <v>3</v>
      </c>
      <c r="C5" s="149"/>
      <c r="D5" s="184"/>
    </row>
    <row r="6" spans="1:34" ht="16.5" thickBot="1">
      <c r="A6" s="125"/>
      <c r="B6" s="7"/>
      <c r="C6" s="243" t="s">
        <v>351</v>
      </c>
      <c r="D6" s="243"/>
    </row>
    <row r="7" spans="1:34" ht="32.25" thickBot="1">
      <c r="A7" s="8" t="s">
        <v>4</v>
      </c>
      <c r="B7" s="9" t="s">
        <v>5</v>
      </c>
      <c r="C7" s="143" t="s">
        <v>353</v>
      </c>
      <c r="D7" s="179" t="s">
        <v>354</v>
      </c>
    </row>
    <row r="8" spans="1:34" ht="16.5" thickBot="1">
      <c r="A8" s="10" t="s">
        <v>6</v>
      </c>
      <c r="B8" s="11" t="s">
        <v>7</v>
      </c>
      <c r="C8" s="244" t="s">
        <v>8</v>
      </c>
      <c r="D8" s="245"/>
    </row>
    <row r="9" spans="1:34" ht="16.5" thickBot="1">
      <c r="A9" s="12"/>
      <c r="B9" s="13" t="s">
        <v>9</v>
      </c>
      <c r="C9" s="133"/>
      <c r="D9" s="185"/>
    </row>
    <row r="10" spans="1:34" ht="16.5" thickBot="1">
      <c r="A10" s="14" t="s">
        <v>10</v>
      </c>
      <c r="B10" s="15" t="s">
        <v>11</v>
      </c>
      <c r="C10" s="163">
        <f>SUM(C11:C16)</f>
        <v>27682572</v>
      </c>
      <c r="D10" s="163">
        <f>SUM(D11:D16)</f>
        <v>34283822</v>
      </c>
    </row>
    <row r="11" spans="1:34" ht="15.75">
      <c r="A11" s="17" t="s">
        <v>12</v>
      </c>
      <c r="B11" s="18" t="s">
        <v>13</v>
      </c>
      <c r="C11" s="165">
        <v>13493972</v>
      </c>
      <c r="D11" s="168">
        <v>13493972</v>
      </c>
    </row>
    <row r="12" spans="1:34" ht="15.75">
      <c r="A12" s="20" t="s">
        <v>14</v>
      </c>
      <c r="B12" s="21" t="s">
        <v>15</v>
      </c>
      <c r="C12" s="167">
        <v>0</v>
      </c>
      <c r="D12" s="168"/>
    </row>
    <row r="13" spans="1:34" ht="18" customHeight="1">
      <c r="A13" s="20" t="s">
        <v>16</v>
      </c>
      <c r="B13" s="21" t="s">
        <v>17</v>
      </c>
      <c r="C13" s="167">
        <v>12388600</v>
      </c>
      <c r="D13" s="168">
        <v>12388600</v>
      </c>
    </row>
    <row r="14" spans="1:34" ht="15.75">
      <c r="A14" s="20" t="s">
        <v>18</v>
      </c>
      <c r="B14" s="21" t="s">
        <v>19</v>
      </c>
      <c r="C14" s="167">
        <v>1800000</v>
      </c>
      <c r="D14" s="168">
        <v>1800000</v>
      </c>
    </row>
    <row r="15" spans="1:34" ht="15.75">
      <c r="A15" s="20" t="s">
        <v>20</v>
      </c>
      <c r="B15" s="21" t="s">
        <v>21</v>
      </c>
      <c r="C15" s="167"/>
      <c r="D15" s="168">
        <v>6601250</v>
      </c>
    </row>
    <row r="16" spans="1:34" ht="16.5" thickBot="1">
      <c r="A16" s="23" t="s">
        <v>22</v>
      </c>
      <c r="B16" s="24" t="s">
        <v>23</v>
      </c>
      <c r="C16" s="167"/>
      <c r="D16" s="168"/>
    </row>
    <row r="17" spans="1:4" ht="32.25" thickBot="1">
      <c r="A17" s="14" t="s">
        <v>24</v>
      </c>
      <c r="B17" s="25" t="s">
        <v>25</v>
      </c>
      <c r="C17" s="163">
        <f>C18+C19+C20+C21+C22</f>
        <v>38165476</v>
      </c>
      <c r="D17" s="163">
        <f>D18+D19+D20+D21+D22</f>
        <v>82128249</v>
      </c>
    </row>
    <row r="18" spans="1:4" ht="15.75">
      <c r="A18" s="17" t="s">
        <v>26</v>
      </c>
      <c r="B18" s="18" t="s">
        <v>27</v>
      </c>
      <c r="C18" s="165"/>
      <c r="D18" s="168"/>
    </row>
    <row r="19" spans="1:4" ht="15.75">
      <c r="A19" s="20" t="s">
        <v>28</v>
      </c>
      <c r="B19" s="21" t="s">
        <v>29</v>
      </c>
      <c r="C19" s="167"/>
      <c r="D19" s="168"/>
    </row>
    <row r="20" spans="1:4" ht="15.75" customHeight="1">
      <c r="A20" s="20" t="s">
        <v>30</v>
      </c>
      <c r="B20" s="21" t="s">
        <v>31</v>
      </c>
      <c r="C20" s="167"/>
      <c r="D20" s="168"/>
    </row>
    <row r="21" spans="1:4" ht="17.25" customHeight="1">
      <c r="A21" s="20" t="s">
        <v>32</v>
      </c>
      <c r="B21" s="21" t="s">
        <v>33</v>
      </c>
      <c r="C21" s="167"/>
      <c r="D21" s="168"/>
    </row>
    <row r="22" spans="1:4" ht="15.75">
      <c r="A22" s="20" t="s">
        <v>34</v>
      </c>
      <c r="B22" s="21" t="s">
        <v>35</v>
      </c>
      <c r="C22" s="167">
        <v>38165476</v>
      </c>
      <c r="D22" s="168">
        <v>82128249</v>
      </c>
    </row>
    <row r="23" spans="1:4" ht="16.5" thickBot="1">
      <c r="A23" s="23" t="s">
        <v>36</v>
      </c>
      <c r="B23" s="24" t="s">
        <v>37</v>
      </c>
      <c r="C23" s="170"/>
      <c r="D23" s="168">
        <v>59118763</v>
      </c>
    </row>
    <row r="24" spans="1:4" ht="32.25" thickBot="1">
      <c r="A24" s="14" t="s">
        <v>38</v>
      </c>
      <c r="B24" s="15" t="s">
        <v>39</v>
      </c>
      <c r="C24" s="163">
        <f>C25+C26+C27+C28+C29</f>
        <v>32508821</v>
      </c>
      <c r="D24" s="163">
        <f>D25+D26+D27+D28+D29</f>
        <v>32721790</v>
      </c>
    </row>
    <row r="25" spans="1:4" ht="15.75">
      <c r="A25" s="17" t="s">
        <v>40</v>
      </c>
      <c r="B25" s="18" t="s">
        <v>41</v>
      </c>
      <c r="C25" s="165">
        <v>12630150</v>
      </c>
      <c r="D25" s="165">
        <v>12630150</v>
      </c>
    </row>
    <row r="26" spans="1:4" ht="15.75">
      <c r="A26" s="20" t="s">
        <v>42</v>
      </c>
      <c r="B26" s="21" t="s">
        <v>43</v>
      </c>
      <c r="C26" s="167"/>
      <c r="D26" s="168"/>
    </row>
    <row r="27" spans="1:4" ht="15.75" customHeight="1">
      <c r="A27" s="20" t="s">
        <v>44</v>
      </c>
      <c r="B27" s="21" t="s">
        <v>45</v>
      </c>
      <c r="C27" s="167"/>
      <c r="D27" s="168"/>
    </row>
    <row r="28" spans="1:4" ht="17.25" customHeight="1">
      <c r="A28" s="20" t="s">
        <v>46</v>
      </c>
      <c r="B28" s="21" t="s">
        <v>47</v>
      </c>
      <c r="C28" s="167"/>
      <c r="D28" s="168"/>
    </row>
    <row r="29" spans="1:4" ht="15.75">
      <c r="A29" s="20" t="s">
        <v>48</v>
      </c>
      <c r="B29" s="21" t="s">
        <v>49</v>
      </c>
      <c r="C29" s="167">
        <v>19878671</v>
      </c>
      <c r="D29" s="168">
        <v>20091640</v>
      </c>
    </row>
    <row r="30" spans="1:4" ht="16.5" thickBot="1">
      <c r="A30" s="23" t="s">
        <v>50</v>
      </c>
      <c r="B30" s="24" t="s">
        <v>51</v>
      </c>
      <c r="C30" s="170"/>
      <c r="D30" s="168"/>
    </row>
    <row r="31" spans="1:4" ht="16.5" thickBot="1">
      <c r="A31" s="14" t="s">
        <v>52</v>
      </c>
      <c r="B31" s="15" t="s">
        <v>53</v>
      </c>
      <c r="C31" s="163">
        <f>C32+C36+C37+C38</f>
        <v>6788000</v>
      </c>
      <c r="D31" s="163">
        <f>D32+D36+D37+D38</f>
        <v>9932979</v>
      </c>
    </row>
    <row r="32" spans="1:4" ht="15.75">
      <c r="A32" s="17" t="s">
        <v>54</v>
      </c>
      <c r="B32" s="18" t="s">
        <v>55</v>
      </c>
      <c r="C32" s="186">
        <f>SUM(C33:C35)</f>
        <v>6180000</v>
      </c>
      <c r="D32" s="186">
        <f>SUM(D33:D35)</f>
        <v>9254019</v>
      </c>
    </row>
    <row r="33" spans="1:4" ht="15.75">
      <c r="A33" s="20" t="s">
        <v>56</v>
      </c>
      <c r="B33" s="21" t="s">
        <v>57</v>
      </c>
      <c r="C33" s="167">
        <v>575000</v>
      </c>
      <c r="D33" s="168">
        <v>436159</v>
      </c>
    </row>
    <row r="34" spans="1:4" ht="15.75">
      <c r="A34" s="20" t="s">
        <v>58</v>
      </c>
      <c r="B34" s="21" t="s">
        <v>59</v>
      </c>
      <c r="C34" s="167"/>
      <c r="D34" s="168"/>
    </row>
    <row r="35" spans="1:4" ht="15.75">
      <c r="A35" s="20" t="s">
        <v>60</v>
      </c>
      <c r="B35" s="28" t="s">
        <v>61</v>
      </c>
      <c r="C35" s="167">
        <v>5605000</v>
      </c>
      <c r="D35" s="168">
        <v>8817860</v>
      </c>
    </row>
    <row r="36" spans="1:4" ht="15.75">
      <c r="A36" s="20" t="s">
        <v>62</v>
      </c>
      <c r="B36" s="21" t="s">
        <v>63</v>
      </c>
      <c r="C36" s="167">
        <v>318000</v>
      </c>
      <c r="D36" s="168">
        <v>370000</v>
      </c>
    </row>
    <row r="37" spans="1:4" ht="15.75">
      <c r="A37" s="20" t="s">
        <v>64</v>
      </c>
      <c r="B37" s="21" t="s">
        <v>65</v>
      </c>
      <c r="C37" s="167"/>
      <c r="D37" s="168"/>
    </row>
    <row r="38" spans="1:4" ht="16.5" thickBot="1">
      <c r="A38" s="23" t="s">
        <v>66</v>
      </c>
      <c r="B38" s="24" t="s">
        <v>67</v>
      </c>
      <c r="C38" s="170">
        <v>290000</v>
      </c>
      <c r="D38" s="168">
        <v>308960</v>
      </c>
    </row>
    <row r="39" spans="1:4" ht="16.5" thickBot="1">
      <c r="A39" s="14" t="s">
        <v>68</v>
      </c>
      <c r="B39" s="15" t="s">
        <v>69</v>
      </c>
      <c r="C39" s="163">
        <f>SUM(C40:C50)</f>
        <v>906740</v>
      </c>
      <c r="D39" s="163">
        <f>SUM(D40:D50)</f>
        <v>1385053</v>
      </c>
    </row>
    <row r="40" spans="1:4" ht="15.75">
      <c r="A40" s="17" t="s">
        <v>70</v>
      </c>
      <c r="B40" s="18" t="s">
        <v>71</v>
      </c>
      <c r="C40" s="165">
        <v>200000</v>
      </c>
      <c r="D40" s="168">
        <v>347000</v>
      </c>
    </row>
    <row r="41" spans="1:4" ht="15.75">
      <c r="A41" s="20" t="s">
        <v>72</v>
      </c>
      <c r="B41" s="21" t="s">
        <v>73</v>
      </c>
      <c r="C41" s="167">
        <v>25000</v>
      </c>
      <c r="D41" s="168">
        <v>425000</v>
      </c>
    </row>
    <row r="42" spans="1:4" ht="15.75">
      <c r="A42" s="20" t="s">
        <v>74</v>
      </c>
      <c r="B42" s="21" t="s">
        <v>75</v>
      </c>
      <c r="C42" s="167"/>
      <c r="D42" s="168"/>
    </row>
    <row r="43" spans="1:4" ht="15.75">
      <c r="A43" s="20" t="s">
        <v>76</v>
      </c>
      <c r="B43" s="21" t="s">
        <v>77</v>
      </c>
      <c r="C43" s="167">
        <v>429740</v>
      </c>
      <c r="D43" s="168">
        <v>100000</v>
      </c>
    </row>
    <row r="44" spans="1:4" ht="15.75">
      <c r="A44" s="20" t="s">
        <v>78</v>
      </c>
      <c r="B44" s="21" t="s">
        <v>79</v>
      </c>
      <c r="C44" s="167">
        <v>250000</v>
      </c>
      <c r="D44" s="168">
        <v>250000</v>
      </c>
    </row>
    <row r="45" spans="1:4" ht="15.75">
      <c r="A45" s="20" t="s">
        <v>80</v>
      </c>
      <c r="B45" s="21" t="s">
        <v>81</v>
      </c>
      <c r="C45" s="167"/>
      <c r="D45" s="168"/>
    </row>
    <row r="46" spans="1:4" ht="15.75">
      <c r="A46" s="20" t="s">
        <v>82</v>
      </c>
      <c r="B46" s="21" t="s">
        <v>83</v>
      </c>
      <c r="C46" s="167"/>
      <c r="D46" s="168"/>
    </row>
    <row r="47" spans="1:4" ht="15.75">
      <c r="A47" s="20" t="s">
        <v>84</v>
      </c>
      <c r="B47" s="21" t="s">
        <v>85</v>
      </c>
      <c r="C47" s="167">
        <v>2000</v>
      </c>
      <c r="D47" s="168">
        <v>1000</v>
      </c>
    </row>
    <row r="48" spans="1:4" ht="15.75">
      <c r="A48" s="20" t="s">
        <v>86</v>
      </c>
      <c r="B48" s="21" t="s">
        <v>87</v>
      </c>
      <c r="C48" s="167"/>
      <c r="D48" s="168"/>
    </row>
    <row r="49" spans="1:4" ht="15.75">
      <c r="A49" s="23" t="s">
        <v>88</v>
      </c>
      <c r="B49" s="24" t="s">
        <v>89</v>
      </c>
      <c r="C49" s="170"/>
      <c r="D49" s="168"/>
    </row>
    <row r="50" spans="1:4" ht="16.5" thickBot="1">
      <c r="A50" s="23" t="s">
        <v>90</v>
      </c>
      <c r="B50" s="24" t="s">
        <v>91</v>
      </c>
      <c r="C50" s="170"/>
      <c r="D50" s="168">
        <v>262053</v>
      </c>
    </row>
    <row r="51" spans="1:4" ht="16.5" thickBot="1">
      <c r="A51" s="14" t="s">
        <v>92</v>
      </c>
      <c r="B51" s="15" t="s">
        <v>93</v>
      </c>
      <c r="C51" s="163">
        <f>SUM(C52:C56)</f>
        <v>0</v>
      </c>
      <c r="D51" s="163">
        <f>SUM(D52:D56)</f>
        <v>0</v>
      </c>
    </row>
    <row r="52" spans="1:4" ht="15.75">
      <c r="A52" s="17" t="s">
        <v>94</v>
      </c>
      <c r="B52" s="18" t="s">
        <v>95</v>
      </c>
      <c r="C52" s="165"/>
      <c r="D52" s="168"/>
    </row>
    <row r="53" spans="1:4" ht="15.75">
      <c r="A53" s="20" t="s">
        <v>96</v>
      </c>
      <c r="B53" s="21" t="s">
        <v>97</v>
      </c>
      <c r="C53" s="167"/>
      <c r="D53" s="168"/>
    </row>
    <row r="54" spans="1:4" ht="15.75">
      <c r="A54" s="20" t="s">
        <v>98</v>
      </c>
      <c r="B54" s="21" t="s">
        <v>99</v>
      </c>
      <c r="C54" s="167"/>
      <c r="D54" s="168"/>
    </row>
    <row r="55" spans="1:4" ht="15.75">
      <c r="A55" s="20" t="s">
        <v>100</v>
      </c>
      <c r="B55" s="21" t="s">
        <v>101</v>
      </c>
      <c r="C55" s="167"/>
      <c r="D55" s="168"/>
    </row>
    <row r="56" spans="1:4" ht="16.5" thickBot="1">
      <c r="A56" s="23" t="s">
        <v>102</v>
      </c>
      <c r="B56" s="24" t="s">
        <v>103</v>
      </c>
      <c r="C56" s="170"/>
      <c r="D56" s="168"/>
    </row>
    <row r="57" spans="1:4" ht="16.5" thickBot="1">
      <c r="A57" s="14" t="s">
        <v>104</v>
      </c>
      <c r="B57" s="15" t="s">
        <v>105</v>
      </c>
      <c r="C57" s="163">
        <f>SUM(C58:C60)</f>
        <v>0</v>
      </c>
      <c r="D57" s="163">
        <f>SUM(D58:D60)</f>
        <v>0</v>
      </c>
    </row>
    <row r="58" spans="1:4" ht="31.5">
      <c r="A58" s="17" t="s">
        <v>106</v>
      </c>
      <c r="B58" s="18" t="s">
        <v>107</v>
      </c>
      <c r="C58" s="165"/>
      <c r="D58" s="168"/>
    </row>
    <row r="59" spans="1:4" ht="31.5">
      <c r="A59" s="20" t="s">
        <v>108</v>
      </c>
      <c r="B59" s="21" t="s">
        <v>109</v>
      </c>
      <c r="C59" s="167"/>
      <c r="D59" s="168"/>
    </row>
    <row r="60" spans="1:4" ht="15.75">
      <c r="A60" s="20" t="s">
        <v>110</v>
      </c>
      <c r="B60" s="21" t="s">
        <v>111</v>
      </c>
      <c r="C60" s="167"/>
      <c r="D60" s="168"/>
    </row>
    <row r="61" spans="1:4" ht="16.5" thickBot="1">
      <c r="A61" s="23" t="s">
        <v>112</v>
      </c>
      <c r="B61" s="24" t="s">
        <v>113</v>
      </c>
      <c r="C61" s="170"/>
      <c r="D61" s="168"/>
    </row>
    <row r="62" spans="1:4" ht="16.5" thickBot="1">
      <c r="A62" s="14" t="s">
        <v>114</v>
      </c>
      <c r="B62" s="25" t="s">
        <v>115</v>
      </c>
      <c r="C62" s="163">
        <f>SUM(C63:C65)</f>
        <v>0</v>
      </c>
      <c r="D62" s="163">
        <f>SUM(D63:D65)</f>
        <v>1000000</v>
      </c>
    </row>
    <row r="63" spans="1:4" ht="31.5">
      <c r="A63" s="17" t="s">
        <v>116</v>
      </c>
      <c r="B63" s="18" t="s">
        <v>117</v>
      </c>
      <c r="C63" s="167"/>
      <c r="D63" s="168"/>
    </row>
    <row r="64" spans="1:4" ht="31.5">
      <c r="A64" s="20" t="s">
        <v>118</v>
      </c>
      <c r="B64" s="21" t="s">
        <v>119</v>
      </c>
      <c r="C64" s="167"/>
      <c r="D64" s="168"/>
    </row>
    <row r="65" spans="1:4" ht="15.75">
      <c r="A65" s="20" t="s">
        <v>120</v>
      </c>
      <c r="B65" s="21" t="s">
        <v>121</v>
      </c>
      <c r="C65" s="167"/>
      <c r="D65" s="168">
        <v>1000000</v>
      </c>
    </row>
    <row r="66" spans="1:4" ht="16.5" thickBot="1">
      <c r="A66" s="23" t="s">
        <v>122</v>
      </c>
      <c r="B66" s="24" t="s">
        <v>123</v>
      </c>
      <c r="C66" s="167"/>
      <c r="D66" s="168"/>
    </row>
    <row r="67" spans="1:4" ht="16.5" thickBot="1">
      <c r="A67" s="14" t="s">
        <v>124</v>
      </c>
      <c r="B67" s="15" t="s">
        <v>125</v>
      </c>
      <c r="C67" s="163">
        <f>C10+C17+C24+C31+C39+C51+C57+C62</f>
        <v>106051609</v>
      </c>
      <c r="D67" s="163">
        <f>D10+D17+D24+D31+D39+D51+D57+D62</f>
        <v>161451893</v>
      </c>
    </row>
    <row r="68" spans="1:4" ht="16.5" thickBot="1">
      <c r="A68" s="29" t="s">
        <v>126</v>
      </c>
      <c r="B68" s="25" t="s">
        <v>127</v>
      </c>
      <c r="C68" s="173">
        <f>SUM(C69:C71)</f>
        <v>0</v>
      </c>
      <c r="D68" s="173">
        <f>SUM(D69:D71)</f>
        <v>0</v>
      </c>
    </row>
    <row r="69" spans="1:4" ht="15.75">
      <c r="A69" s="17" t="s">
        <v>128</v>
      </c>
      <c r="B69" s="18" t="s">
        <v>129</v>
      </c>
      <c r="C69" s="165"/>
      <c r="D69" s="172"/>
    </row>
    <row r="70" spans="1:4" ht="15.75">
      <c r="A70" s="20" t="s">
        <v>130</v>
      </c>
      <c r="B70" s="21" t="s">
        <v>131</v>
      </c>
      <c r="C70" s="167"/>
      <c r="D70" s="168"/>
    </row>
    <row r="71" spans="1:4" ht="16.5" thickBot="1">
      <c r="A71" s="23" t="s">
        <v>132</v>
      </c>
      <c r="B71" s="30" t="s">
        <v>342</v>
      </c>
      <c r="C71" s="167"/>
      <c r="D71" s="171"/>
    </row>
    <row r="72" spans="1:4" ht="16.5" thickBot="1">
      <c r="A72" s="29" t="s">
        <v>134</v>
      </c>
      <c r="B72" s="25" t="s">
        <v>135</v>
      </c>
      <c r="C72" s="163">
        <f>SUM(C73:C76)</f>
        <v>0</v>
      </c>
      <c r="D72" s="163">
        <f>SUM(D73:D76)</f>
        <v>0</v>
      </c>
    </row>
    <row r="73" spans="1:4" ht="15.75">
      <c r="A73" s="17" t="s">
        <v>136</v>
      </c>
      <c r="B73" s="18" t="s">
        <v>137</v>
      </c>
      <c r="C73" s="167"/>
      <c r="D73" s="172"/>
    </row>
    <row r="74" spans="1:4" ht="15.75">
      <c r="A74" s="20" t="s">
        <v>138</v>
      </c>
      <c r="B74" s="21" t="s">
        <v>139</v>
      </c>
      <c r="C74" s="167"/>
      <c r="D74" s="168"/>
    </row>
    <row r="75" spans="1:4" ht="15.75">
      <c r="A75" s="20" t="s">
        <v>140</v>
      </c>
      <c r="B75" s="21" t="s">
        <v>141</v>
      </c>
      <c r="C75" s="167"/>
      <c r="D75" s="168"/>
    </row>
    <row r="76" spans="1:4" ht="16.5" thickBot="1">
      <c r="A76" s="23" t="s">
        <v>142</v>
      </c>
      <c r="B76" s="24" t="s">
        <v>143</v>
      </c>
      <c r="C76" s="167"/>
      <c r="D76" s="168"/>
    </row>
    <row r="77" spans="1:4" ht="16.5" thickBot="1">
      <c r="A77" s="29" t="s">
        <v>144</v>
      </c>
      <c r="B77" s="25" t="s">
        <v>145</v>
      </c>
      <c r="C77" s="163">
        <f>SUM(C78:C79)</f>
        <v>26968190</v>
      </c>
      <c r="D77" s="163">
        <f>SUM(D78:D79)</f>
        <v>22152913</v>
      </c>
    </row>
    <row r="78" spans="1:4" ht="15.75">
      <c r="A78" s="17" t="s">
        <v>146</v>
      </c>
      <c r="B78" s="18" t="s">
        <v>147</v>
      </c>
      <c r="C78" s="167">
        <v>26968190</v>
      </c>
      <c r="D78" s="168">
        <v>22152913</v>
      </c>
    </row>
    <row r="79" spans="1:4" ht="16.5" thickBot="1">
      <c r="A79" s="23" t="s">
        <v>148</v>
      </c>
      <c r="B79" s="24" t="s">
        <v>149</v>
      </c>
      <c r="C79" s="167"/>
      <c r="D79" s="168"/>
    </row>
    <row r="80" spans="1:4" ht="16.5" thickBot="1">
      <c r="A80" s="29" t="s">
        <v>150</v>
      </c>
      <c r="B80" s="25" t="s">
        <v>151</v>
      </c>
      <c r="C80" s="163">
        <f>SUM(C81:C83)</f>
        <v>0</v>
      </c>
      <c r="D80" s="163">
        <f>SUM(D81:D83)</f>
        <v>0</v>
      </c>
    </row>
    <row r="81" spans="1:4" ht="15.75">
      <c r="A81" s="17" t="s">
        <v>152</v>
      </c>
      <c r="B81" s="18" t="s">
        <v>153</v>
      </c>
      <c r="C81" s="167"/>
      <c r="D81" s="168"/>
    </row>
    <row r="82" spans="1:4" ht="15.75">
      <c r="A82" s="20" t="s">
        <v>154</v>
      </c>
      <c r="B82" s="21" t="s">
        <v>155</v>
      </c>
      <c r="C82" s="167"/>
      <c r="D82" s="168"/>
    </row>
    <row r="83" spans="1:4" ht="16.5" thickBot="1">
      <c r="A83" s="23" t="s">
        <v>156</v>
      </c>
      <c r="B83" s="24" t="s">
        <v>157</v>
      </c>
      <c r="C83" s="167"/>
      <c r="D83" s="168"/>
    </row>
    <row r="84" spans="1:4" ht="16.5" thickBot="1">
      <c r="A84" s="29" t="s">
        <v>158</v>
      </c>
      <c r="B84" s="25" t="s">
        <v>159</v>
      </c>
      <c r="C84" s="163">
        <f>SUM(C85:C88)</f>
        <v>0</v>
      </c>
      <c r="D84" s="163">
        <f>SUM(D85:D88)</f>
        <v>0</v>
      </c>
    </row>
    <row r="85" spans="1:4" ht="18" customHeight="1">
      <c r="A85" s="31" t="s">
        <v>160</v>
      </c>
      <c r="B85" s="18" t="s">
        <v>161</v>
      </c>
      <c r="C85" s="167"/>
      <c r="D85" s="168"/>
    </row>
    <row r="86" spans="1:4" ht="18" customHeight="1">
      <c r="A86" s="32" t="s">
        <v>162</v>
      </c>
      <c r="B86" s="21" t="s">
        <v>163</v>
      </c>
      <c r="C86" s="167"/>
      <c r="D86" s="168"/>
    </row>
    <row r="87" spans="1:4" ht="20.25" customHeight="1">
      <c r="A87" s="32" t="s">
        <v>164</v>
      </c>
      <c r="B87" s="21" t="s">
        <v>165</v>
      </c>
      <c r="C87" s="167"/>
      <c r="D87" s="168"/>
    </row>
    <row r="88" spans="1:4" ht="17.25" customHeight="1" thickBot="1">
      <c r="A88" s="33" t="s">
        <v>166</v>
      </c>
      <c r="B88" s="24" t="s">
        <v>167</v>
      </c>
      <c r="C88" s="167"/>
      <c r="D88" s="168"/>
    </row>
    <row r="89" spans="1:4" ht="16.5" thickBot="1">
      <c r="A89" s="29" t="s">
        <v>168</v>
      </c>
      <c r="B89" s="25" t="s">
        <v>169</v>
      </c>
      <c r="C89" s="187"/>
      <c r="D89" s="187"/>
    </row>
    <row r="90" spans="1:4" ht="16.5" thickBot="1">
      <c r="A90" s="29" t="s">
        <v>170</v>
      </c>
      <c r="B90" s="25" t="s">
        <v>171</v>
      </c>
      <c r="C90" s="187"/>
      <c r="D90" s="168"/>
    </row>
    <row r="91" spans="1:4" ht="16.5" thickBot="1">
      <c r="A91" s="29" t="s">
        <v>172</v>
      </c>
      <c r="B91" s="35" t="s">
        <v>173</v>
      </c>
      <c r="C91" s="163">
        <f>C68+C72+C77+C80+C84+C90+C89</f>
        <v>26968190</v>
      </c>
      <c r="D91" s="163">
        <f>D68+D72+D77+D80+D84+D90+D89</f>
        <v>22152913</v>
      </c>
    </row>
    <row r="92" spans="1:4" ht="16.5" thickBot="1">
      <c r="A92" s="36" t="s">
        <v>174</v>
      </c>
      <c r="B92" s="37" t="s">
        <v>175</v>
      </c>
      <c r="C92" s="163">
        <f>C67+C91</f>
        <v>133019799</v>
      </c>
      <c r="D92" s="163">
        <f>D67+D91</f>
        <v>183604806</v>
      </c>
    </row>
    <row r="93" spans="1:4" ht="16.5" thickBot="1">
      <c r="A93" s="38"/>
      <c r="B93" s="39"/>
      <c r="C93" s="40"/>
      <c r="D93" s="1"/>
    </row>
    <row r="94" spans="1:4" ht="32.25" thickBot="1">
      <c r="A94" s="8"/>
      <c r="B94" s="41" t="s">
        <v>176</v>
      </c>
      <c r="C94" s="142" t="s">
        <v>355</v>
      </c>
      <c r="D94" s="142" t="s">
        <v>354</v>
      </c>
    </row>
    <row r="95" spans="1:4" ht="16.5" thickBot="1">
      <c r="A95" s="43" t="s">
        <v>10</v>
      </c>
      <c r="B95" s="44" t="s">
        <v>320</v>
      </c>
      <c r="C95" s="188">
        <f>C96+C97+C98+C99+C100+C113</f>
        <v>78870531</v>
      </c>
      <c r="D95" s="164">
        <f>D96+D97+D98+D99+D100+D113</f>
        <v>128031855</v>
      </c>
    </row>
    <row r="96" spans="1:4" ht="15.75">
      <c r="A96" s="46" t="s">
        <v>12</v>
      </c>
      <c r="B96" s="47" t="s">
        <v>177</v>
      </c>
      <c r="C96" s="189">
        <v>37061432</v>
      </c>
      <c r="D96" s="172">
        <v>54050379</v>
      </c>
    </row>
    <row r="97" spans="1:4" ht="15.75">
      <c r="A97" s="20" t="s">
        <v>14</v>
      </c>
      <c r="B97" s="49" t="s">
        <v>178</v>
      </c>
      <c r="C97" s="167">
        <v>3902171</v>
      </c>
      <c r="D97" s="168">
        <v>6968012</v>
      </c>
    </row>
    <row r="98" spans="1:4" ht="15.75">
      <c r="A98" s="20" t="s">
        <v>16</v>
      </c>
      <c r="B98" s="49" t="s">
        <v>179</v>
      </c>
      <c r="C98" s="170">
        <v>24709908</v>
      </c>
      <c r="D98" s="168">
        <v>45135252</v>
      </c>
    </row>
    <row r="99" spans="1:4" ht="15.75">
      <c r="A99" s="20" t="s">
        <v>18</v>
      </c>
      <c r="B99" s="50" t="s">
        <v>180</v>
      </c>
      <c r="C99" s="170">
        <v>9374573</v>
      </c>
      <c r="D99" s="168">
        <v>14959823</v>
      </c>
    </row>
    <row r="100" spans="1:4" ht="15.75">
      <c r="A100" s="20" t="s">
        <v>181</v>
      </c>
      <c r="B100" s="51" t="s">
        <v>182</v>
      </c>
      <c r="C100" s="170">
        <v>3822447</v>
      </c>
      <c r="D100" s="168">
        <v>6918389</v>
      </c>
    </row>
    <row r="101" spans="1:4" ht="15.75">
      <c r="A101" s="20" t="s">
        <v>22</v>
      </c>
      <c r="B101" s="49" t="s">
        <v>183</v>
      </c>
      <c r="C101" s="170"/>
      <c r="D101" s="168"/>
    </row>
    <row r="102" spans="1:4" ht="15.75">
      <c r="A102" s="20" t="s">
        <v>184</v>
      </c>
      <c r="B102" s="52" t="s">
        <v>185</v>
      </c>
      <c r="C102" s="170"/>
      <c r="D102" s="168"/>
    </row>
    <row r="103" spans="1:4" ht="15.75">
      <c r="A103" s="20" t="s">
        <v>186</v>
      </c>
      <c r="B103" s="52" t="s">
        <v>187</v>
      </c>
      <c r="C103" s="170"/>
      <c r="D103" s="168"/>
    </row>
    <row r="104" spans="1:4" ht="15.75">
      <c r="A104" s="20" t="s">
        <v>188</v>
      </c>
      <c r="B104" s="52" t="s">
        <v>189</v>
      </c>
      <c r="C104" s="170"/>
      <c r="D104" s="168"/>
    </row>
    <row r="105" spans="1:4" ht="17.25" customHeight="1">
      <c r="A105" s="20" t="s">
        <v>190</v>
      </c>
      <c r="B105" s="53" t="s">
        <v>191</v>
      </c>
      <c r="C105" s="170"/>
      <c r="D105" s="168"/>
    </row>
    <row r="106" spans="1:4" ht="33.75" customHeight="1">
      <c r="A106" s="20" t="s">
        <v>192</v>
      </c>
      <c r="B106" s="53" t="s">
        <v>193</v>
      </c>
      <c r="C106" s="170"/>
      <c r="D106" s="168"/>
    </row>
    <row r="107" spans="1:4" ht="15.75">
      <c r="A107" s="20" t="s">
        <v>194</v>
      </c>
      <c r="B107" s="52" t="s">
        <v>195</v>
      </c>
      <c r="C107" s="170">
        <v>3776447</v>
      </c>
      <c r="D107" s="168">
        <v>4426447</v>
      </c>
    </row>
    <row r="108" spans="1:4" ht="15.75">
      <c r="A108" s="20" t="s">
        <v>196</v>
      </c>
      <c r="B108" s="52" t="s">
        <v>197</v>
      </c>
      <c r="C108" s="170"/>
      <c r="D108" s="168"/>
    </row>
    <row r="109" spans="1:4" ht="31.5">
      <c r="A109" s="20" t="s">
        <v>198</v>
      </c>
      <c r="B109" s="53" t="s">
        <v>199</v>
      </c>
      <c r="C109" s="170"/>
      <c r="D109" s="168"/>
    </row>
    <row r="110" spans="1:4" ht="15.75">
      <c r="A110" s="54" t="s">
        <v>200</v>
      </c>
      <c r="B110" s="55" t="s">
        <v>201</v>
      </c>
      <c r="C110" s="170"/>
      <c r="D110" s="168"/>
    </row>
    <row r="111" spans="1:4" ht="15.75">
      <c r="A111" s="20" t="s">
        <v>202</v>
      </c>
      <c r="B111" s="55" t="s">
        <v>203</v>
      </c>
      <c r="C111" s="170"/>
      <c r="D111" s="168"/>
    </row>
    <row r="112" spans="1:4" ht="31.5">
      <c r="A112" s="20" t="s">
        <v>204</v>
      </c>
      <c r="B112" s="53" t="s">
        <v>205</v>
      </c>
      <c r="C112" s="195">
        <v>46000</v>
      </c>
      <c r="D112" s="196">
        <v>2231000</v>
      </c>
    </row>
    <row r="113" spans="1:4" ht="15.75">
      <c r="A113" s="20" t="s">
        <v>206</v>
      </c>
      <c r="B113" s="50" t="s">
        <v>207</v>
      </c>
      <c r="C113" s="167"/>
      <c r="D113" s="168"/>
    </row>
    <row r="114" spans="1:4" ht="15.75">
      <c r="A114" s="23" t="s">
        <v>208</v>
      </c>
      <c r="B114" s="49" t="s">
        <v>209</v>
      </c>
      <c r="C114" s="170"/>
      <c r="D114" s="168"/>
    </row>
    <row r="115" spans="1:4" ht="16.5" thickBot="1">
      <c r="A115" s="56" t="s">
        <v>210</v>
      </c>
      <c r="B115" s="57" t="s">
        <v>211</v>
      </c>
      <c r="C115" s="190"/>
      <c r="D115" s="168"/>
    </row>
    <row r="116" spans="1:4" ht="16.5" thickBot="1">
      <c r="A116" s="14" t="s">
        <v>24</v>
      </c>
      <c r="B116" s="59" t="s">
        <v>321</v>
      </c>
      <c r="C116" s="163">
        <f>C117+C119+C121</f>
        <v>53041965</v>
      </c>
      <c r="D116" s="163">
        <f>D117+D119+D121</f>
        <v>54465648</v>
      </c>
    </row>
    <row r="117" spans="1:4" ht="15.75">
      <c r="A117" s="17" t="s">
        <v>26</v>
      </c>
      <c r="B117" s="49" t="s">
        <v>212</v>
      </c>
      <c r="C117" s="165">
        <v>4353508</v>
      </c>
      <c r="D117" s="168">
        <v>8451838</v>
      </c>
    </row>
    <row r="118" spans="1:4" ht="15.75">
      <c r="A118" s="17" t="s">
        <v>28</v>
      </c>
      <c r="B118" s="60" t="s">
        <v>213</v>
      </c>
      <c r="C118" s="165"/>
      <c r="D118" s="168">
        <v>5026608</v>
      </c>
    </row>
    <row r="119" spans="1:4" ht="15.75">
      <c r="A119" s="17" t="s">
        <v>30</v>
      </c>
      <c r="B119" s="60" t="s">
        <v>214</v>
      </c>
      <c r="C119" s="167">
        <v>48688457</v>
      </c>
      <c r="D119" s="168">
        <v>46013810</v>
      </c>
    </row>
    <row r="120" spans="1:4" ht="15.75">
      <c r="A120" s="17" t="s">
        <v>32</v>
      </c>
      <c r="B120" s="60" t="s">
        <v>215</v>
      </c>
      <c r="C120" s="191"/>
      <c r="D120" s="168">
        <v>21925423</v>
      </c>
    </row>
    <row r="121" spans="1:4" ht="15.75">
      <c r="A121" s="17" t="s">
        <v>34</v>
      </c>
      <c r="B121" s="62" t="s">
        <v>216</v>
      </c>
      <c r="C121" s="169">
        <f>SUM(C122:C129)</f>
        <v>0</v>
      </c>
      <c r="D121" s="169">
        <f>SUM(D122:D129)</f>
        <v>0</v>
      </c>
    </row>
    <row r="122" spans="1:4" ht="31.5">
      <c r="A122" s="17" t="s">
        <v>36</v>
      </c>
      <c r="B122" s="63" t="s">
        <v>217</v>
      </c>
      <c r="C122" s="191"/>
      <c r="D122" s="168"/>
    </row>
    <row r="123" spans="1:4" ht="31.5">
      <c r="A123" s="17" t="s">
        <v>218</v>
      </c>
      <c r="B123" s="64" t="s">
        <v>219</v>
      </c>
      <c r="C123" s="191"/>
      <c r="D123" s="168"/>
    </row>
    <row r="124" spans="1:4" ht="31.5">
      <c r="A124" s="17" t="s">
        <v>220</v>
      </c>
      <c r="B124" s="53" t="s">
        <v>193</v>
      </c>
      <c r="C124" s="191"/>
      <c r="D124" s="168"/>
    </row>
    <row r="125" spans="1:4" ht="15.75">
      <c r="A125" s="17" t="s">
        <v>221</v>
      </c>
      <c r="B125" s="53" t="s">
        <v>222</v>
      </c>
      <c r="C125" s="191"/>
      <c r="D125" s="168"/>
    </row>
    <row r="126" spans="1:4" ht="15.75">
      <c r="A126" s="17" t="s">
        <v>223</v>
      </c>
      <c r="B126" s="53" t="s">
        <v>224</v>
      </c>
      <c r="C126" s="191"/>
      <c r="D126" s="168"/>
    </row>
    <row r="127" spans="1:4" ht="31.5">
      <c r="A127" s="17" t="s">
        <v>225</v>
      </c>
      <c r="B127" s="53" t="s">
        <v>199</v>
      </c>
      <c r="C127" s="191"/>
      <c r="D127" s="168"/>
    </row>
    <row r="128" spans="1:4" ht="15.75">
      <c r="A128" s="17" t="s">
        <v>226</v>
      </c>
      <c r="B128" s="53" t="s">
        <v>227</v>
      </c>
      <c r="C128" s="191"/>
      <c r="D128" s="168"/>
    </row>
    <row r="129" spans="1:4" ht="32.25" thickBot="1">
      <c r="A129" s="54" t="s">
        <v>228</v>
      </c>
      <c r="B129" s="53" t="s">
        <v>229</v>
      </c>
      <c r="C129" s="192"/>
      <c r="D129" s="168"/>
    </row>
    <row r="130" spans="1:4" ht="16.5" thickBot="1">
      <c r="A130" s="14" t="s">
        <v>38</v>
      </c>
      <c r="B130" s="15" t="s">
        <v>230</v>
      </c>
      <c r="C130" s="163">
        <f>C95+C116</f>
        <v>131912496</v>
      </c>
      <c r="D130" s="163">
        <f>D95+D116</f>
        <v>182497503</v>
      </c>
    </row>
    <row r="131" spans="1:4" ht="32.25" thickBot="1">
      <c r="A131" s="14" t="s">
        <v>231</v>
      </c>
      <c r="B131" s="15" t="s">
        <v>232</v>
      </c>
      <c r="C131" s="163">
        <f>C132+C133+C134</f>
        <v>0</v>
      </c>
      <c r="D131" s="163">
        <f>D132+D133+D134</f>
        <v>0</v>
      </c>
    </row>
    <row r="132" spans="1:4" ht="15.75">
      <c r="A132" s="17" t="s">
        <v>54</v>
      </c>
      <c r="B132" s="66" t="s">
        <v>233</v>
      </c>
      <c r="C132" s="191"/>
      <c r="D132" s="168"/>
    </row>
    <row r="133" spans="1:4" ht="15.75">
      <c r="A133" s="17" t="s">
        <v>62</v>
      </c>
      <c r="B133" s="66" t="s">
        <v>234</v>
      </c>
      <c r="C133" s="191"/>
      <c r="D133" s="168"/>
    </row>
    <row r="134" spans="1:4" ht="16.5" thickBot="1">
      <c r="A134" s="54" t="s">
        <v>64</v>
      </c>
      <c r="B134" s="67" t="s">
        <v>235</v>
      </c>
      <c r="C134" s="191"/>
      <c r="D134" s="168"/>
    </row>
    <row r="135" spans="1:4" ht="16.5" thickBot="1">
      <c r="A135" s="14" t="s">
        <v>68</v>
      </c>
      <c r="B135" s="15" t="s">
        <v>236</v>
      </c>
      <c r="C135" s="163">
        <f>C136+C137+C138+C139+C140+C141</f>
        <v>0</v>
      </c>
      <c r="D135" s="163">
        <f>D136+D137+D138+D139+D140+D141</f>
        <v>0</v>
      </c>
    </row>
    <row r="136" spans="1:4" ht="15.75">
      <c r="A136" s="17" t="s">
        <v>70</v>
      </c>
      <c r="B136" s="66" t="s">
        <v>237</v>
      </c>
      <c r="C136" s="191"/>
      <c r="D136" s="168"/>
    </row>
    <row r="137" spans="1:4" ht="15.75">
      <c r="A137" s="17" t="s">
        <v>72</v>
      </c>
      <c r="B137" s="66" t="s">
        <v>238</v>
      </c>
      <c r="C137" s="191"/>
      <c r="D137" s="168"/>
    </row>
    <row r="138" spans="1:4" ht="15.75">
      <c r="A138" s="17" t="s">
        <v>74</v>
      </c>
      <c r="B138" s="66" t="s">
        <v>239</v>
      </c>
      <c r="C138" s="191"/>
      <c r="D138" s="168"/>
    </row>
    <row r="139" spans="1:4" ht="15.75">
      <c r="A139" s="17" t="s">
        <v>76</v>
      </c>
      <c r="B139" s="66" t="s">
        <v>240</v>
      </c>
      <c r="C139" s="191"/>
      <c r="D139" s="168"/>
    </row>
    <row r="140" spans="1:4" ht="15.75">
      <c r="A140" s="17" t="s">
        <v>78</v>
      </c>
      <c r="B140" s="66" t="s">
        <v>241</v>
      </c>
      <c r="C140" s="191"/>
      <c r="D140" s="168"/>
    </row>
    <row r="141" spans="1:4" ht="16.5" thickBot="1">
      <c r="A141" s="54" t="s">
        <v>80</v>
      </c>
      <c r="B141" s="67" t="s">
        <v>242</v>
      </c>
      <c r="C141" s="191"/>
      <c r="D141" s="168"/>
    </row>
    <row r="142" spans="1:4" ht="16.5" thickBot="1">
      <c r="A142" s="14" t="s">
        <v>92</v>
      </c>
      <c r="B142" s="15" t="s">
        <v>243</v>
      </c>
      <c r="C142" s="163">
        <f>C143+C144+C146+C147+C145</f>
        <v>1107303</v>
      </c>
      <c r="D142" s="163">
        <f>D143+D144+D146+D147+D145</f>
        <v>1107303</v>
      </c>
    </row>
    <row r="143" spans="1:4" ht="15.75">
      <c r="A143" s="17" t="s">
        <v>94</v>
      </c>
      <c r="B143" s="66" t="s">
        <v>244</v>
      </c>
      <c r="C143" s="191"/>
      <c r="D143" s="168"/>
    </row>
    <row r="144" spans="1:4" ht="15.75">
      <c r="A144" s="17" t="s">
        <v>96</v>
      </c>
      <c r="B144" s="66" t="s">
        <v>245</v>
      </c>
      <c r="C144" s="169">
        <v>1107303</v>
      </c>
      <c r="D144" s="169">
        <v>1107303</v>
      </c>
    </row>
    <row r="145" spans="1:4" ht="15.75">
      <c r="A145" s="17" t="s">
        <v>98</v>
      </c>
      <c r="B145" s="66" t="s">
        <v>246</v>
      </c>
      <c r="C145" s="191"/>
      <c r="D145" s="168"/>
    </row>
    <row r="146" spans="1:4" ht="15.75">
      <c r="A146" s="17" t="s">
        <v>100</v>
      </c>
      <c r="B146" s="66" t="s">
        <v>247</v>
      </c>
      <c r="C146" s="191"/>
      <c r="D146" s="168"/>
    </row>
    <row r="147" spans="1:4" ht="16.5" thickBot="1">
      <c r="A147" s="54" t="s">
        <v>102</v>
      </c>
      <c r="B147" s="67" t="s">
        <v>248</v>
      </c>
      <c r="C147" s="191"/>
      <c r="D147" s="168"/>
    </row>
    <row r="148" spans="1:4" ht="16.5" thickBot="1">
      <c r="A148" s="14" t="s">
        <v>249</v>
      </c>
      <c r="B148" s="15" t="s">
        <v>250</v>
      </c>
      <c r="C148" s="193">
        <f>C149+C150+C151+C152+C153</f>
        <v>0</v>
      </c>
      <c r="D148" s="193">
        <f>D149+D150+D151+D152+D153</f>
        <v>0</v>
      </c>
    </row>
    <row r="149" spans="1:4" ht="15.75">
      <c r="A149" s="17" t="s">
        <v>106</v>
      </c>
      <c r="B149" s="66" t="s">
        <v>251</v>
      </c>
      <c r="C149" s="191"/>
      <c r="D149" s="168"/>
    </row>
    <row r="150" spans="1:4" ht="15.75">
      <c r="A150" s="17" t="s">
        <v>108</v>
      </c>
      <c r="B150" s="66" t="s">
        <v>252</v>
      </c>
      <c r="C150" s="191"/>
      <c r="D150" s="168"/>
    </row>
    <row r="151" spans="1:4" ht="15.75">
      <c r="A151" s="17" t="s">
        <v>110</v>
      </c>
      <c r="B151" s="66" t="s">
        <v>253</v>
      </c>
      <c r="C151" s="191"/>
      <c r="D151" s="168"/>
    </row>
    <row r="152" spans="1:4" ht="31.5">
      <c r="A152" s="17" t="s">
        <v>112</v>
      </c>
      <c r="B152" s="66" t="s">
        <v>254</v>
      </c>
      <c r="C152" s="191"/>
      <c r="D152" s="168"/>
    </row>
    <row r="153" spans="1:4" ht="16.5" thickBot="1">
      <c r="A153" s="54" t="s">
        <v>255</v>
      </c>
      <c r="B153" s="67" t="s">
        <v>256</v>
      </c>
      <c r="C153" s="192"/>
      <c r="D153" s="168"/>
    </row>
    <row r="154" spans="1:4" ht="16.5" thickBot="1">
      <c r="A154" s="69" t="s">
        <v>114</v>
      </c>
      <c r="B154" s="15" t="s">
        <v>257</v>
      </c>
      <c r="C154" s="193"/>
      <c r="D154" s="193"/>
    </row>
    <row r="155" spans="1:4" ht="16.5" thickBot="1">
      <c r="A155" s="69" t="s">
        <v>124</v>
      </c>
      <c r="B155" s="15" t="s">
        <v>258</v>
      </c>
      <c r="C155" s="193"/>
      <c r="D155" s="168"/>
    </row>
    <row r="156" spans="1:4" ht="16.5" thickBot="1">
      <c r="A156" s="14" t="s">
        <v>259</v>
      </c>
      <c r="B156" s="15" t="s">
        <v>260</v>
      </c>
      <c r="C156" s="194">
        <f>C131+C135+C142+C148+C154+C155</f>
        <v>1107303</v>
      </c>
      <c r="D156" s="194">
        <f>D131+D135+D142+D148+D154+D155</f>
        <v>1107303</v>
      </c>
    </row>
    <row r="157" spans="1:4" ht="16.5" thickBot="1">
      <c r="A157" s="71" t="s">
        <v>261</v>
      </c>
      <c r="B157" s="72" t="s">
        <v>262</v>
      </c>
      <c r="C157" s="194">
        <f>C130+C156</f>
        <v>133019799</v>
      </c>
      <c r="D157" s="194">
        <f>D130+D156</f>
        <v>183604806</v>
      </c>
    </row>
    <row r="158" spans="1:4" ht="16.5" thickBot="1">
      <c r="A158" s="73"/>
      <c r="B158" s="74"/>
      <c r="C158" s="75"/>
      <c r="D158" s="1"/>
    </row>
    <row r="159" spans="1:4" ht="16.5" thickBot="1">
      <c r="A159" s="76" t="s">
        <v>263</v>
      </c>
      <c r="B159" s="77"/>
      <c r="C159" s="153">
        <v>40</v>
      </c>
      <c r="D159" s="153">
        <v>43</v>
      </c>
    </row>
    <row r="160" spans="1:4" ht="16.5" thickBot="1">
      <c r="A160" s="76" t="s">
        <v>264</v>
      </c>
      <c r="B160" s="77"/>
      <c r="C160" s="153">
        <v>36</v>
      </c>
      <c r="D160" s="153">
        <v>36</v>
      </c>
    </row>
  </sheetData>
  <mergeCells count="4">
    <mergeCell ref="C6:D6"/>
    <mergeCell ref="C8:D8"/>
    <mergeCell ref="A1:D1"/>
    <mergeCell ref="A2:D2"/>
  </mergeCells>
  <pageMargins left="0.31496062992125984" right="0.31496062992125984" top="0.35433070866141736" bottom="0.35433070866141736" header="0.31496062992125984" footer="0.31496062992125984"/>
  <pageSetup paperSize="9" scale="90" orientation="portrait" r:id="rId1"/>
  <rowBreaks count="3" manualBreakCount="3">
    <brk id="50" max="16383" man="1"/>
    <brk id="92" max="16383" man="1"/>
    <brk id="13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D160"/>
  <sheetViews>
    <sheetView topLeftCell="A109" zoomScaleNormal="100" workbookViewId="0">
      <selection activeCell="D151" sqref="D151"/>
    </sheetView>
  </sheetViews>
  <sheetFormatPr defaultRowHeight="15"/>
  <cols>
    <col min="1" max="1" width="14.28515625" customWidth="1"/>
    <col min="2" max="2" width="63.7109375" customWidth="1"/>
    <col min="3" max="3" width="15.140625" customWidth="1"/>
    <col min="4" max="4" width="15.42578125" customWidth="1"/>
  </cols>
  <sheetData>
    <row r="1" spans="1:4" ht="15.75">
      <c r="A1" s="237" t="s">
        <v>348</v>
      </c>
      <c r="B1" s="237"/>
      <c r="C1" s="237"/>
      <c r="D1" s="237"/>
    </row>
    <row r="2" spans="1:4" ht="15.75">
      <c r="A2" s="242" t="s">
        <v>381</v>
      </c>
      <c r="B2" s="242"/>
      <c r="C2" s="242"/>
      <c r="D2" s="242"/>
    </row>
    <row r="3" spans="1:4" ht="16.5" thickBot="1">
      <c r="A3" s="82"/>
      <c r="B3" s="82"/>
      <c r="C3" s="82"/>
    </row>
    <row r="4" spans="1:4" ht="15.75">
      <c r="A4" s="2" t="s">
        <v>0</v>
      </c>
      <c r="B4" s="3" t="s">
        <v>1</v>
      </c>
      <c r="C4" s="4"/>
      <c r="D4" s="4"/>
    </row>
    <row r="5" spans="1:4" ht="32.25" thickBot="1">
      <c r="A5" s="85" t="s">
        <v>2</v>
      </c>
      <c r="B5" s="83" t="s">
        <v>268</v>
      </c>
      <c r="C5" s="6"/>
      <c r="D5" s="6"/>
    </row>
    <row r="6" spans="1:4" ht="16.5" thickBot="1">
      <c r="A6" s="125"/>
      <c r="B6" s="7"/>
      <c r="C6" s="79"/>
      <c r="D6" s="217" t="s">
        <v>351</v>
      </c>
    </row>
    <row r="7" spans="1:4" ht="32.25" thickBot="1">
      <c r="A7" s="8" t="s">
        <v>4</v>
      </c>
      <c r="B7" s="9" t="s">
        <v>5</v>
      </c>
      <c r="C7" s="84" t="s">
        <v>355</v>
      </c>
      <c r="D7" s="84" t="s">
        <v>354</v>
      </c>
    </row>
    <row r="8" spans="1:4" ht="16.5" thickBot="1">
      <c r="A8" s="10" t="s">
        <v>6</v>
      </c>
      <c r="B8" s="11" t="s">
        <v>7</v>
      </c>
      <c r="C8" s="244" t="s">
        <v>8</v>
      </c>
      <c r="D8" s="245"/>
    </row>
    <row r="9" spans="1:4" ht="16.5" thickBot="1">
      <c r="A9" s="12"/>
      <c r="B9" s="13" t="s">
        <v>9</v>
      </c>
      <c r="C9" s="133"/>
      <c r="D9" s="133"/>
    </row>
    <row r="10" spans="1:4" ht="16.5" thickBot="1">
      <c r="A10" s="14" t="s">
        <v>10</v>
      </c>
      <c r="B10" s="15" t="s">
        <v>11</v>
      </c>
      <c r="C10" s="16">
        <f>SUM(C11:C16)</f>
        <v>27682572</v>
      </c>
      <c r="D10" s="16">
        <f>SUM(D11:D16)</f>
        <v>34283822</v>
      </c>
    </row>
    <row r="11" spans="1:4" ht="15.75">
      <c r="A11" s="17" t="s">
        <v>12</v>
      </c>
      <c r="B11" s="18" t="s">
        <v>13</v>
      </c>
      <c r="C11" s="19">
        <v>13493972</v>
      </c>
      <c r="D11" s="19">
        <v>13493972</v>
      </c>
    </row>
    <row r="12" spans="1:4" ht="17.25" customHeight="1">
      <c r="A12" s="20" t="s">
        <v>14</v>
      </c>
      <c r="B12" s="21" t="s">
        <v>15</v>
      </c>
      <c r="C12" s="22">
        <v>0</v>
      </c>
      <c r="D12" s="22">
        <v>0</v>
      </c>
    </row>
    <row r="13" spans="1:4" ht="15.75">
      <c r="A13" s="20" t="s">
        <v>16</v>
      </c>
      <c r="B13" s="21" t="s">
        <v>17</v>
      </c>
      <c r="C13" s="22">
        <v>12388600</v>
      </c>
      <c r="D13" s="22">
        <v>12388600</v>
      </c>
    </row>
    <row r="14" spans="1:4" ht="15.75">
      <c r="A14" s="20" t="s">
        <v>18</v>
      </c>
      <c r="B14" s="21" t="s">
        <v>19</v>
      </c>
      <c r="C14" s="22">
        <v>1800000</v>
      </c>
      <c r="D14" s="22">
        <v>1800000</v>
      </c>
    </row>
    <row r="15" spans="1:4" ht="15.75">
      <c r="A15" s="20" t="s">
        <v>20</v>
      </c>
      <c r="B15" s="21" t="s">
        <v>21</v>
      </c>
      <c r="C15" s="22"/>
      <c r="D15" s="22">
        <v>6601250</v>
      </c>
    </row>
    <row r="16" spans="1:4" ht="16.5" thickBot="1">
      <c r="A16" s="23" t="s">
        <v>22</v>
      </c>
      <c r="B16" s="24" t="s">
        <v>23</v>
      </c>
      <c r="C16" s="22"/>
      <c r="D16" s="22"/>
    </row>
    <row r="17" spans="1:4" ht="32.25" thickBot="1">
      <c r="A17" s="14" t="s">
        <v>24</v>
      </c>
      <c r="B17" s="25" t="s">
        <v>25</v>
      </c>
      <c r="C17" s="16">
        <f>C18+C19+C20+C21+C22</f>
        <v>38165476</v>
      </c>
      <c r="D17" s="16">
        <f>D18+D19+D20+D21+D22</f>
        <v>82128249</v>
      </c>
    </row>
    <row r="18" spans="1:4" ht="15.75">
      <c r="A18" s="17" t="s">
        <v>26</v>
      </c>
      <c r="B18" s="18" t="s">
        <v>27</v>
      </c>
      <c r="C18" s="19"/>
      <c r="D18" s="19"/>
    </row>
    <row r="19" spans="1:4" ht="18" customHeight="1">
      <c r="A19" s="20" t="s">
        <v>28</v>
      </c>
      <c r="B19" s="21" t="s">
        <v>29</v>
      </c>
      <c r="C19" s="22"/>
      <c r="D19" s="22"/>
    </row>
    <row r="20" spans="1:4" ht="15.75">
      <c r="A20" s="20" t="s">
        <v>30</v>
      </c>
      <c r="B20" s="21" t="s">
        <v>31</v>
      </c>
      <c r="C20" s="22"/>
      <c r="D20" s="22"/>
    </row>
    <row r="21" spans="1:4" ht="15.75">
      <c r="A21" s="20" t="s">
        <v>32</v>
      </c>
      <c r="B21" s="21" t="s">
        <v>33</v>
      </c>
      <c r="C21" s="22"/>
      <c r="D21" s="22"/>
    </row>
    <row r="22" spans="1:4" ht="15.75">
      <c r="A22" s="20" t="s">
        <v>34</v>
      </c>
      <c r="B22" s="21" t="s">
        <v>35</v>
      </c>
      <c r="C22" s="22">
        <v>38165476</v>
      </c>
      <c r="D22" s="22">
        <v>82128249</v>
      </c>
    </row>
    <row r="23" spans="1:4" ht="16.5" thickBot="1">
      <c r="A23" s="23" t="s">
        <v>36</v>
      </c>
      <c r="B23" s="24" t="s">
        <v>37</v>
      </c>
      <c r="C23" s="26"/>
      <c r="D23" s="26">
        <v>59118763</v>
      </c>
    </row>
    <row r="24" spans="1:4" ht="32.25" thickBot="1">
      <c r="A24" s="14" t="s">
        <v>38</v>
      </c>
      <c r="B24" s="15" t="s">
        <v>39</v>
      </c>
      <c r="C24" s="16">
        <f>+C25+C26+C27+C28+C29</f>
        <v>32508821</v>
      </c>
      <c r="D24" s="16">
        <f>+D25+D26+D27+D28+D29</f>
        <v>32721790</v>
      </c>
    </row>
    <row r="25" spans="1:4" ht="15.75">
      <c r="A25" s="17" t="s">
        <v>40</v>
      </c>
      <c r="B25" s="18" t="s">
        <v>41</v>
      </c>
      <c r="C25" s="19">
        <v>12630150</v>
      </c>
      <c r="D25" s="19">
        <v>12630150</v>
      </c>
    </row>
    <row r="26" spans="1:4" ht="15.75">
      <c r="A26" s="20" t="s">
        <v>42</v>
      </c>
      <c r="B26" s="21" t="s">
        <v>43</v>
      </c>
      <c r="C26" s="22"/>
      <c r="D26" s="22"/>
    </row>
    <row r="27" spans="1:4" ht="31.5">
      <c r="A27" s="20" t="s">
        <v>44</v>
      </c>
      <c r="B27" s="21" t="s">
        <v>45</v>
      </c>
      <c r="C27" s="22"/>
      <c r="D27" s="22"/>
    </row>
    <row r="28" spans="1:4" ht="31.5">
      <c r="A28" s="20" t="s">
        <v>46</v>
      </c>
      <c r="B28" s="21" t="s">
        <v>47</v>
      </c>
      <c r="C28" s="22"/>
      <c r="D28" s="22"/>
    </row>
    <row r="29" spans="1:4" ht="15.75">
      <c r="A29" s="20" t="s">
        <v>48</v>
      </c>
      <c r="B29" s="21" t="s">
        <v>49</v>
      </c>
      <c r="C29" s="22">
        <v>19878671</v>
      </c>
      <c r="D29" s="22">
        <v>20091640</v>
      </c>
    </row>
    <row r="30" spans="1:4" ht="16.5" thickBot="1">
      <c r="A30" s="23" t="s">
        <v>50</v>
      </c>
      <c r="B30" s="24" t="s">
        <v>51</v>
      </c>
      <c r="C30" s="26"/>
      <c r="D30" s="26"/>
    </row>
    <row r="31" spans="1:4" ht="16.5" thickBot="1">
      <c r="A31" s="14" t="s">
        <v>52</v>
      </c>
      <c r="B31" s="15" t="s">
        <v>53</v>
      </c>
      <c r="C31" s="16">
        <f>C32+C36+C37+C38</f>
        <v>6788000</v>
      </c>
      <c r="D31" s="16">
        <f>D32+D36+D37+D38</f>
        <v>9932979</v>
      </c>
    </row>
    <row r="32" spans="1:4" ht="15.75">
      <c r="A32" s="17" t="s">
        <v>54</v>
      </c>
      <c r="B32" s="18" t="s">
        <v>55</v>
      </c>
      <c r="C32" s="27">
        <f>SUM(C33:C35)</f>
        <v>6180000</v>
      </c>
      <c r="D32" s="27">
        <f>SUM(D33:D35)</f>
        <v>9254019</v>
      </c>
    </row>
    <row r="33" spans="1:4" ht="15.75">
      <c r="A33" s="20" t="s">
        <v>56</v>
      </c>
      <c r="B33" s="21" t="s">
        <v>57</v>
      </c>
      <c r="C33" s="22">
        <v>575000</v>
      </c>
      <c r="D33" s="22">
        <v>436159</v>
      </c>
    </row>
    <row r="34" spans="1:4" ht="15.75">
      <c r="A34" s="20" t="s">
        <v>58</v>
      </c>
      <c r="B34" s="21" t="s">
        <v>59</v>
      </c>
      <c r="C34" s="22"/>
      <c r="D34" s="22"/>
    </row>
    <row r="35" spans="1:4" ht="15.75">
      <c r="A35" s="20" t="s">
        <v>60</v>
      </c>
      <c r="B35" s="28" t="s">
        <v>61</v>
      </c>
      <c r="C35" s="22">
        <v>5605000</v>
      </c>
      <c r="D35" s="22">
        <v>8817860</v>
      </c>
    </row>
    <row r="36" spans="1:4" ht="15.75">
      <c r="A36" s="20" t="s">
        <v>62</v>
      </c>
      <c r="B36" s="21" t="s">
        <v>63</v>
      </c>
      <c r="C36" s="22">
        <v>318000</v>
      </c>
      <c r="D36" s="22">
        <v>370000</v>
      </c>
    </row>
    <row r="37" spans="1:4" ht="15.75">
      <c r="A37" s="20" t="s">
        <v>64</v>
      </c>
      <c r="B37" s="21" t="s">
        <v>65</v>
      </c>
      <c r="C37" s="22"/>
      <c r="D37" s="22"/>
    </row>
    <row r="38" spans="1:4" ht="16.5" thickBot="1">
      <c r="A38" s="23" t="s">
        <v>66</v>
      </c>
      <c r="B38" s="24" t="s">
        <v>67</v>
      </c>
      <c r="C38" s="26">
        <v>290000</v>
      </c>
      <c r="D38" s="26">
        <v>308960</v>
      </c>
    </row>
    <row r="39" spans="1:4" ht="16.5" thickBot="1">
      <c r="A39" s="14" t="s">
        <v>68</v>
      </c>
      <c r="B39" s="15" t="s">
        <v>69</v>
      </c>
      <c r="C39" s="16">
        <f>SUM(C40:C50)</f>
        <v>906740</v>
      </c>
      <c r="D39" s="16">
        <f>SUM(D40:D50)</f>
        <v>1385053</v>
      </c>
    </row>
    <row r="40" spans="1:4" ht="15.75">
      <c r="A40" s="17" t="s">
        <v>70</v>
      </c>
      <c r="B40" s="18" t="s">
        <v>71</v>
      </c>
      <c r="C40" s="19">
        <v>200000</v>
      </c>
      <c r="D40" s="19">
        <v>347000</v>
      </c>
    </row>
    <row r="41" spans="1:4" ht="15.75">
      <c r="A41" s="20" t="s">
        <v>72</v>
      </c>
      <c r="B41" s="21" t="s">
        <v>73</v>
      </c>
      <c r="C41" s="22">
        <v>25000</v>
      </c>
      <c r="D41" s="22">
        <v>425000</v>
      </c>
    </row>
    <row r="42" spans="1:4" ht="15.75">
      <c r="A42" s="20" t="s">
        <v>74</v>
      </c>
      <c r="B42" s="21" t="s">
        <v>75</v>
      </c>
      <c r="C42" s="22"/>
      <c r="D42" s="22"/>
    </row>
    <row r="43" spans="1:4" ht="15.75">
      <c r="A43" s="20" t="s">
        <v>76</v>
      </c>
      <c r="B43" s="21" t="s">
        <v>77</v>
      </c>
      <c r="C43" s="22">
        <v>429740</v>
      </c>
      <c r="D43" s="22">
        <v>100000</v>
      </c>
    </row>
    <row r="44" spans="1:4" ht="15.75">
      <c r="A44" s="20" t="s">
        <v>78</v>
      </c>
      <c r="B44" s="21" t="s">
        <v>79</v>
      </c>
      <c r="C44" s="22">
        <v>250000</v>
      </c>
      <c r="D44" s="22">
        <v>250000</v>
      </c>
    </row>
    <row r="45" spans="1:4" ht="15.75">
      <c r="A45" s="20" t="s">
        <v>80</v>
      </c>
      <c r="B45" s="21" t="s">
        <v>81</v>
      </c>
      <c r="C45" s="22"/>
      <c r="D45" s="22"/>
    </row>
    <row r="46" spans="1:4" ht="15.75">
      <c r="A46" s="20" t="s">
        <v>82</v>
      </c>
      <c r="B46" s="21" t="s">
        <v>83</v>
      </c>
      <c r="C46" s="22"/>
      <c r="D46" s="22"/>
    </row>
    <row r="47" spans="1:4" ht="15.75">
      <c r="A47" s="20" t="s">
        <v>84</v>
      </c>
      <c r="B47" s="21" t="s">
        <v>85</v>
      </c>
      <c r="C47" s="22">
        <v>2000</v>
      </c>
      <c r="D47" s="22">
        <v>1000</v>
      </c>
    </row>
    <row r="48" spans="1:4" ht="15.75">
      <c r="A48" s="20" t="s">
        <v>86</v>
      </c>
      <c r="B48" s="21" t="s">
        <v>87</v>
      </c>
      <c r="C48" s="22"/>
      <c r="D48" s="22"/>
    </row>
    <row r="49" spans="1:4" ht="15.75">
      <c r="A49" s="23" t="s">
        <v>88</v>
      </c>
      <c r="B49" s="24" t="s">
        <v>89</v>
      </c>
      <c r="C49" s="26"/>
      <c r="D49" s="26"/>
    </row>
    <row r="50" spans="1:4" ht="16.5" thickBot="1">
      <c r="A50" s="23" t="s">
        <v>90</v>
      </c>
      <c r="B50" s="24" t="s">
        <v>91</v>
      </c>
      <c r="C50" s="26"/>
      <c r="D50" s="26">
        <v>262053</v>
      </c>
    </row>
    <row r="51" spans="1:4" ht="16.5" thickBot="1">
      <c r="A51" s="14" t="s">
        <v>92</v>
      </c>
      <c r="B51" s="15" t="s">
        <v>93</v>
      </c>
      <c r="C51" s="16">
        <f>SUM(C52:C56)</f>
        <v>0</v>
      </c>
      <c r="D51" s="16">
        <f>SUM(D52:D56)</f>
        <v>0</v>
      </c>
    </row>
    <row r="52" spans="1:4" ht="15.75">
      <c r="A52" s="17" t="s">
        <v>94</v>
      </c>
      <c r="B52" s="18" t="s">
        <v>95</v>
      </c>
      <c r="C52" s="19"/>
      <c r="D52" s="19"/>
    </row>
    <row r="53" spans="1:4" ht="15.75">
      <c r="A53" s="20" t="s">
        <v>96</v>
      </c>
      <c r="B53" s="21" t="s">
        <v>97</v>
      </c>
      <c r="C53" s="22"/>
      <c r="D53" s="22"/>
    </row>
    <row r="54" spans="1:4" ht="15.75">
      <c r="A54" s="20" t="s">
        <v>98</v>
      </c>
      <c r="B54" s="21" t="s">
        <v>99</v>
      </c>
      <c r="C54" s="22"/>
      <c r="D54" s="22"/>
    </row>
    <row r="55" spans="1:4" ht="15.75">
      <c r="A55" s="20" t="s">
        <v>100</v>
      </c>
      <c r="B55" s="21" t="s">
        <v>101</v>
      </c>
      <c r="C55" s="22"/>
      <c r="D55" s="22"/>
    </row>
    <row r="56" spans="1:4" ht="16.5" thickBot="1">
      <c r="A56" s="23" t="s">
        <v>102</v>
      </c>
      <c r="B56" s="24" t="s">
        <v>103</v>
      </c>
      <c r="C56" s="26"/>
      <c r="D56" s="26"/>
    </row>
    <row r="57" spans="1:4" ht="16.5" thickBot="1">
      <c r="A57" s="14" t="s">
        <v>104</v>
      </c>
      <c r="B57" s="15" t="s">
        <v>105</v>
      </c>
      <c r="C57" s="16">
        <f>SUM(C58:C60)</f>
        <v>0</v>
      </c>
      <c r="D57" s="16">
        <f>SUM(D58:D60)</f>
        <v>0</v>
      </c>
    </row>
    <row r="58" spans="1:4" ht="31.5">
      <c r="A58" s="17" t="s">
        <v>106</v>
      </c>
      <c r="B58" s="18" t="s">
        <v>107</v>
      </c>
      <c r="C58" s="19"/>
      <c r="D58" s="19"/>
    </row>
    <row r="59" spans="1:4" ht="31.5">
      <c r="A59" s="20" t="s">
        <v>108</v>
      </c>
      <c r="B59" s="21" t="s">
        <v>109</v>
      </c>
      <c r="C59" s="22"/>
      <c r="D59" s="22"/>
    </row>
    <row r="60" spans="1:4" ht="15.75">
      <c r="A60" s="20" t="s">
        <v>110</v>
      </c>
      <c r="B60" s="21" t="s">
        <v>111</v>
      </c>
      <c r="C60" s="22"/>
      <c r="D60" s="22"/>
    </row>
    <row r="61" spans="1:4" ht="16.5" thickBot="1">
      <c r="A61" s="23" t="s">
        <v>112</v>
      </c>
      <c r="B61" s="24" t="s">
        <v>113</v>
      </c>
      <c r="C61" s="26"/>
      <c r="D61" s="26"/>
    </row>
    <row r="62" spans="1:4" ht="16.5" thickBot="1">
      <c r="A62" s="14" t="s">
        <v>114</v>
      </c>
      <c r="B62" s="25" t="s">
        <v>115</v>
      </c>
      <c r="C62" s="16">
        <f>SUM(C63:C65)</f>
        <v>0</v>
      </c>
      <c r="D62" s="16">
        <f>SUM(D63:D65)</f>
        <v>1000000</v>
      </c>
    </row>
    <row r="63" spans="1:4" ht="31.5">
      <c r="A63" s="17" t="s">
        <v>116</v>
      </c>
      <c r="B63" s="18" t="s">
        <v>117</v>
      </c>
      <c r="C63" s="22"/>
      <c r="D63" s="22"/>
    </row>
    <row r="64" spans="1:4" ht="31.5">
      <c r="A64" s="20" t="s">
        <v>118</v>
      </c>
      <c r="B64" s="21" t="s">
        <v>119</v>
      </c>
      <c r="C64" s="22"/>
      <c r="D64" s="22"/>
    </row>
    <row r="65" spans="1:4" ht="15.75">
      <c r="A65" s="20" t="s">
        <v>120</v>
      </c>
      <c r="B65" s="21" t="s">
        <v>121</v>
      </c>
      <c r="C65" s="22"/>
      <c r="D65" s="22">
        <v>1000000</v>
      </c>
    </row>
    <row r="66" spans="1:4" ht="16.5" thickBot="1">
      <c r="A66" s="23" t="s">
        <v>122</v>
      </c>
      <c r="B66" s="24" t="s">
        <v>123</v>
      </c>
      <c r="C66" s="22"/>
      <c r="D66" s="22"/>
    </row>
    <row r="67" spans="1:4" ht="16.5" thickBot="1">
      <c r="A67" s="14" t="s">
        <v>124</v>
      </c>
      <c r="B67" s="15" t="s">
        <v>125</v>
      </c>
      <c r="C67" s="16">
        <f>C10+C17+C24+C31+C39+C51+C57+C62</f>
        <v>106051609</v>
      </c>
      <c r="D67" s="16">
        <f>D10+D17+D24+D31+D39+D51+D57+D62</f>
        <v>161451893</v>
      </c>
    </row>
    <row r="68" spans="1:4" ht="16.5" thickBot="1">
      <c r="A68" s="29" t="s">
        <v>126</v>
      </c>
      <c r="B68" s="25" t="s">
        <v>127</v>
      </c>
      <c r="C68" s="16">
        <f>SUM(C69:C71)</f>
        <v>0</v>
      </c>
      <c r="D68" s="16">
        <f>SUM(D69:D71)</f>
        <v>0</v>
      </c>
    </row>
    <row r="69" spans="1:4" ht="15.75">
      <c r="A69" s="17" t="s">
        <v>128</v>
      </c>
      <c r="B69" s="18" t="s">
        <v>129</v>
      </c>
      <c r="C69" s="22"/>
      <c r="D69" s="22"/>
    </row>
    <row r="70" spans="1:4" ht="15.75">
      <c r="A70" s="20" t="s">
        <v>130</v>
      </c>
      <c r="B70" s="21" t="s">
        <v>131</v>
      </c>
      <c r="C70" s="22"/>
      <c r="D70" s="22"/>
    </row>
    <row r="71" spans="1:4" ht="16.5" thickBot="1">
      <c r="A71" s="23" t="s">
        <v>132</v>
      </c>
      <c r="B71" s="30" t="s">
        <v>133</v>
      </c>
      <c r="C71" s="22"/>
      <c r="D71" s="22"/>
    </row>
    <row r="72" spans="1:4" ht="16.5" thickBot="1">
      <c r="A72" s="29" t="s">
        <v>134</v>
      </c>
      <c r="B72" s="25" t="s">
        <v>135</v>
      </c>
      <c r="C72" s="16">
        <f>SUM(C73:C76)</f>
        <v>0</v>
      </c>
      <c r="D72" s="16">
        <f>SUM(D73:D76)</f>
        <v>0</v>
      </c>
    </row>
    <row r="73" spans="1:4" ht="15.75">
      <c r="A73" s="17" t="s">
        <v>136</v>
      </c>
      <c r="B73" s="18" t="s">
        <v>137</v>
      </c>
      <c r="C73" s="22"/>
      <c r="D73" s="22"/>
    </row>
    <row r="74" spans="1:4" ht="15.75">
      <c r="A74" s="20" t="s">
        <v>138</v>
      </c>
      <c r="B74" s="21" t="s">
        <v>139</v>
      </c>
      <c r="C74" s="22"/>
      <c r="D74" s="22"/>
    </row>
    <row r="75" spans="1:4" ht="17.25" customHeight="1">
      <c r="A75" s="20" t="s">
        <v>140</v>
      </c>
      <c r="B75" s="21" t="s">
        <v>141</v>
      </c>
      <c r="C75" s="22"/>
      <c r="D75" s="22"/>
    </row>
    <row r="76" spans="1:4" ht="16.5" thickBot="1">
      <c r="A76" s="23" t="s">
        <v>142</v>
      </c>
      <c r="B76" s="24" t="s">
        <v>143</v>
      </c>
      <c r="C76" s="22"/>
      <c r="D76" s="22"/>
    </row>
    <row r="77" spans="1:4" ht="16.5" thickBot="1">
      <c r="A77" s="29" t="s">
        <v>144</v>
      </c>
      <c r="B77" s="25" t="s">
        <v>145</v>
      </c>
      <c r="C77" s="16">
        <f>SUM(C78:C79)</f>
        <v>26968190</v>
      </c>
      <c r="D77" s="16">
        <f>SUM(D78:D79)</f>
        <v>22152913</v>
      </c>
    </row>
    <row r="78" spans="1:4" ht="15.75">
      <c r="A78" s="17" t="s">
        <v>146</v>
      </c>
      <c r="B78" s="18" t="s">
        <v>147</v>
      </c>
      <c r="C78" s="22">
        <v>26968190</v>
      </c>
      <c r="D78" s="22">
        <v>22152913</v>
      </c>
    </row>
    <row r="79" spans="1:4" ht="16.5" thickBot="1">
      <c r="A79" s="23" t="s">
        <v>148</v>
      </c>
      <c r="B79" s="24" t="s">
        <v>149</v>
      </c>
      <c r="C79" s="22"/>
      <c r="D79" s="22"/>
    </row>
    <row r="80" spans="1:4" ht="16.5" thickBot="1">
      <c r="A80" s="29" t="s">
        <v>150</v>
      </c>
      <c r="B80" s="25" t="s">
        <v>151</v>
      </c>
      <c r="C80" s="16">
        <f>SUM(C81:C83)</f>
        <v>0</v>
      </c>
      <c r="D80" s="16">
        <f>SUM(D81:D83)</f>
        <v>0</v>
      </c>
    </row>
    <row r="81" spans="1:4" ht="15.75">
      <c r="A81" s="17" t="s">
        <v>152</v>
      </c>
      <c r="B81" s="18" t="s">
        <v>153</v>
      </c>
      <c r="C81" s="22"/>
      <c r="D81" s="22"/>
    </row>
    <row r="82" spans="1:4" ht="15.75">
      <c r="A82" s="20" t="s">
        <v>154</v>
      </c>
      <c r="B82" s="21" t="s">
        <v>155</v>
      </c>
      <c r="C82" s="22"/>
      <c r="D82" s="22"/>
    </row>
    <row r="83" spans="1:4" ht="16.5" thickBot="1">
      <c r="A83" s="23" t="s">
        <v>156</v>
      </c>
      <c r="B83" s="24" t="s">
        <v>157</v>
      </c>
      <c r="C83" s="22"/>
      <c r="D83" s="22"/>
    </row>
    <row r="84" spans="1:4" ht="16.5" thickBot="1">
      <c r="A84" s="29" t="s">
        <v>158</v>
      </c>
      <c r="B84" s="25" t="s">
        <v>159</v>
      </c>
      <c r="C84" s="16">
        <f>SUM(C85:C88)</f>
        <v>0</v>
      </c>
      <c r="D84" s="16">
        <f>SUM(D85:D88)</f>
        <v>0</v>
      </c>
    </row>
    <row r="85" spans="1:4" ht="15.75">
      <c r="A85" s="31" t="s">
        <v>160</v>
      </c>
      <c r="B85" s="18" t="s">
        <v>161</v>
      </c>
      <c r="C85" s="22"/>
      <c r="D85" s="22"/>
    </row>
    <row r="86" spans="1:4" ht="17.25" customHeight="1">
      <c r="A86" s="32" t="s">
        <v>162</v>
      </c>
      <c r="B86" s="21" t="s">
        <v>163</v>
      </c>
      <c r="C86" s="22"/>
      <c r="D86" s="22"/>
    </row>
    <row r="87" spans="1:4" ht="15.75">
      <c r="A87" s="32" t="s">
        <v>164</v>
      </c>
      <c r="B87" s="21" t="s">
        <v>165</v>
      </c>
      <c r="C87" s="22"/>
      <c r="D87" s="22"/>
    </row>
    <row r="88" spans="1:4" ht="16.5" thickBot="1">
      <c r="A88" s="33" t="s">
        <v>166</v>
      </c>
      <c r="B88" s="24" t="s">
        <v>167</v>
      </c>
      <c r="C88" s="22"/>
      <c r="D88" s="22"/>
    </row>
    <row r="89" spans="1:4" ht="16.5" thickBot="1">
      <c r="A89" s="29" t="s">
        <v>168</v>
      </c>
      <c r="B89" s="25" t="s">
        <v>169</v>
      </c>
      <c r="C89" s="34"/>
      <c r="D89" s="34"/>
    </row>
    <row r="90" spans="1:4" ht="16.5" thickBot="1">
      <c r="A90" s="29" t="s">
        <v>170</v>
      </c>
      <c r="B90" s="25" t="s">
        <v>171</v>
      </c>
      <c r="C90" s="34"/>
      <c r="D90" s="34"/>
    </row>
    <row r="91" spans="1:4" ht="16.5" thickBot="1">
      <c r="A91" s="29" t="s">
        <v>172</v>
      </c>
      <c r="B91" s="35" t="s">
        <v>173</v>
      </c>
      <c r="C91" s="16">
        <f>C68+C72+C77+C80+C84+C90+C89</f>
        <v>26968190</v>
      </c>
      <c r="D91" s="16">
        <f>D68+D72+D77+D80+D84+D90+D89</f>
        <v>22152913</v>
      </c>
    </row>
    <row r="92" spans="1:4" ht="16.5" thickBot="1">
      <c r="A92" s="36" t="s">
        <v>174</v>
      </c>
      <c r="B92" s="37" t="s">
        <v>175</v>
      </c>
      <c r="C92" s="16">
        <f>C67+C91</f>
        <v>133019799</v>
      </c>
      <c r="D92" s="16">
        <f>D67+D91</f>
        <v>183604806</v>
      </c>
    </row>
    <row r="93" spans="1:4" ht="16.5" thickBot="1">
      <c r="A93" s="38"/>
      <c r="B93" s="39"/>
      <c r="C93" s="40"/>
    </row>
    <row r="94" spans="1:4" ht="32.25" thickBot="1">
      <c r="A94" s="8"/>
      <c r="B94" s="41" t="s">
        <v>176</v>
      </c>
      <c r="C94" s="84" t="s">
        <v>353</v>
      </c>
      <c r="D94" s="84" t="s">
        <v>353</v>
      </c>
    </row>
    <row r="95" spans="1:4" ht="16.5" thickBot="1">
      <c r="A95" s="43" t="s">
        <v>10</v>
      </c>
      <c r="B95" s="44" t="s">
        <v>320</v>
      </c>
      <c r="C95" s="45">
        <f>C96+C97+C98+C99+C100+C113</f>
        <v>78870531</v>
      </c>
      <c r="D95" s="45">
        <f>D96+D97+D98+D99+D100+D113</f>
        <v>128031855</v>
      </c>
    </row>
    <row r="96" spans="1:4" ht="15.75">
      <c r="A96" s="46" t="s">
        <v>12</v>
      </c>
      <c r="B96" s="47" t="s">
        <v>177</v>
      </c>
      <c r="C96" s="48">
        <v>37061432</v>
      </c>
      <c r="D96" s="48">
        <v>54050379</v>
      </c>
    </row>
    <row r="97" spans="1:4" ht="21" customHeight="1">
      <c r="A97" s="20" t="s">
        <v>14</v>
      </c>
      <c r="B97" s="49" t="s">
        <v>178</v>
      </c>
      <c r="C97" s="22">
        <v>3902171</v>
      </c>
      <c r="D97" s="22">
        <v>6968012</v>
      </c>
    </row>
    <row r="98" spans="1:4" ht="15.75">
      <c r="A98" s="20" t="s">
        <v>16</v>
      </c>
      <c r="B98" s="49" t="s">
        <v>179</v>
      </c>
      <c r="C98" s="26">
        <v>24709908</v>
      </c>
      <c r="D98" s="26">
        <v>45135252</v>
      </c>
    </row>
    <row r="99" spans="1:4" ht="15.75">
      <c r="A99" s="20" t="s">
        <v>18</v>
      </c>
      <c r="B99" s="50" t="s">
        <v>180</v>
      </c>
      <c r="C99" s="26">
        <v>9374573</v>
      </c>
      <c r="D99" s="26">
        <v>14959823</v>
      </c>
    </row>
    <row r="100" spans="1:4" ht="15.75">
      <c r="A100" s="20" t="s">
        <v>181</v>
      </c>
      <c r="B100" s="51" t="s">
        <v>182</v>
      </c>
      <c r="C100" s="26">
        <v>3822447</v>
      </c>
      <c r="D100" s="26">
        <v>6918389</v>
      </c>
    </row>
    <row r="101" spans="1:4" ht="15.75">
      <c r="A101" s="20" t="s">
        <v>22</v>
      </c>
      <c r="B101" s="49" t="s">
        <v>183</v>
      </c>
      <c r="C101" s="26"/>
      <c r="D101" s="26"/>
    </row>
    <row r="102" spans="1:4" ht="15.75">
      <c r="A102" s="20" t="s">
        <v>184</v>
      </c>
      <c r="B102" s="52" t="s">
        <v>185</v>
      </c>
      <c r="C102" s="26"/>
      <c r="D102" s="26"/>
    </row>
    <row r="103" spans="1:4" ht="15.75">
      <c r="A103" s="20" t="s">
        <v>186</v>
      </c>
      <c r="B103" s="52" t="s">
        <v>187</v>
      </c>
      <c r="C103" s="26"/>
      <c r="D103" s="26"/>
    </row>
    <row r="104" spans="1:4" ht="15.75">
      <c r="A104" s="20" t="s">
        <v>188</v>
      </c>
      <c r="B104" s="52" t="s">
        <v>189</v>
      </c>
      <c r="C104" s="26"/>
      <c r="D104" s="26"/>
    </row>
    <row r="105" spans="1:4" ht="31.5">
      <c r="A105" s="20" t="s">
        <v>190</v>
      </c>
      <c r="B105" s="53" t="s">
        <v>191</v>
      </c>
      <c r="C105" s="26"/>
      <c r="D105" s="26"/>
    </row>
    <row r="106" spans="1:4" ht="31.5">
      <c r="A106" s="20" t="s">
        <v>192</v>
      </c>
      <c r="B106" s="53" t="s">
        <v>193</v>
      </c>
      <c r="C106" s="26"/>
      <c r="D106" s="26"/>
    </row>
    <row r="107" spans="1:4" ht="15.75">
      <c r="A107" s="20" t="s">
        <v>194</v>
      </c>
      <c r="B107" s="52" t="s">
        <v>195</v>
      </c>
      <c r="C107" s="26">
        <v>3776447</v>
      </c>
      <c r="D107" s="26">
        <v>4426447</v>
      </c>
    </row>
    <row r="108" spans="1:4" ht="15.75">
      <c r="A108" s="20" t="s">
        <v>196</v>
      </c>
      <c r="B108" s="52" t="s">
        <v>197</v>
      </c>
      <c r="C108" s="26"/>
      <c r="D108" s="26"/>
    </row>
    <row r="109" spans="1:4" ht="31.5">
      <c r="A109" s="20" t="s">
        <v>198</v>
      </c>
      <c r="B109" s="53" t="s">
        <v>199</v>
      </c>
      <c r="C109" s="26"/>
      <c r="D109" s="26"/>
    </row>
    <row r="110" spans="1:4" ht="15.75">
      <c r="A110" s="54" t="s">
        <v>200</v>
      </c>
      <c r="B110" s="55" t="s">
        <v>201</v>
      </c>
      <c r="C110" s="26"/>
      <c r="D110" s="26"/>
    </row>
    <row r="111" spans="1:4" ht="15.75">
      <c r="A111" s="20" t="s">
        <v>202</v>
      </c>
      <c r="B111" s="55" t="s">
        <v>203</v>
      </c>
      <c r="C111" s="26"/>
      <c r="D111" s="26"/>
    </row>
    <row r="112" spans="1:4" ht="31.5">
      <c r="A112" s="20" t="s">
        <v>204</v>
      </c>
      <c r="B112" s="53" t="s">
        <v>205</v>
      </c>
      <c r="C112" s="22">
        <v>46000</v>
      </c>
      <c r="D112" s="22">
        <v>2231000</v>
      </c>
    </row>
    <row r="113" spans="1:4" ht="15.75">
      <c r="A113" s="20" t="s">
        <v>206</v>
      </c>
      <c r="B113" s="50" t="s">
        <v>207</v>
      </c>
      <c r="C113" s="22"/>
      <c r="D113" s="22"/>
    </row>
    <row r="114" spans="1:4" ht="15.75">
      <c r="A114" s="23" t="s">
        <v>208</v>
      </c>
      <c r="B114" s="49" t="s">
        <v>209</v>
      </c>
      <c r="C114" s="26"/>
      <c r="D114" s="26"/>
    </row>
    <row r="115" spans="1:4" ht="16.5" thickBot="1">
      <c r="A115" s="56" t="s">
        <v>210</v>
      </c>
      <c r="B115" s="57" t="s">
        <v>211</v>
      </c>
      <c r="C115" s="58"/>
      <c r="D115" s="58"/>
    </row>
    <row r="116" spans="1:4" ht="16.5" thickBot="1">
      <c r="A116" s="14" t="s">
        <v>24</v>
      </c>
      <c r="B116" s="59" t="s">
        <v>321</v>
      </c>
      <c r="C116" s="16">
        <f>C117+C119+C121</f>
        <v>53041965</v>
      </c>
      <c r="D116" s="16">
        <f>D117+D119+D121</f>
        <v>54465648</v>
      </c>
    </row>
    <row r="117" spans="1:4" ht="15.75">
      <c r="A117" s="17" t="s">
        <v>26</v>
      </c>
      <c r="B117" s="49" t="s">
        <v>212</v>
      </c>
      <c r="C117" s="19">
        <v>4353508</v>
      </c>
      <c r="D117" s="19">
        <v>8451838</v>
      </c>
    </row>
    <row r="118" spans="1:4" ht="15.75">
      <c r="A118" s="17" t="s">
        <v>28</v>
      </c>
      <c r="B118" s="60" t="s">
        <v>213</v>
      </c>
      <c r="C118" s="19"/>
      <c r="D118" s="19">
        <v>5026608</v>
      </c>
    </row>
    <row r="119" spans="1:4" ht="15.75">
      <c r="A119" s="17" t="s">
        <v>30</v>
      </c>
      <c r="B119" s="60" t="s">
        <v>214</v>
      </c>
      <c r="C119" s="22">
        <v>48688457</v>
      </c>
      <c r="D119" s="22">
        <v>46013810</v>
      </c>
    </row>
    <row r="120" spans="1:4" ht="15.75">
      <c r="A120" s="17" t="s">
        <v>32</v>
      </c>
      <c r="B120" s="60" t="s">
        <v>215</v>
      </c>
      <c r="C120" s="61"/>
      <c r="D120" s="61">
        <v>21925423</v>
      </c>
    </row>
    <row r="121" spans="1:4" ht="15.75">
      <c r="A121" s="17" t="s">
        <v>34</v>
      </c>
      <c r="B121" s="62" t="s">
        <v>216</v>
      </c>
      <c r="C121" s="61">
        <f>SUM(C122:C129)</f>
        <v>0</v>
      </c>
      <c r="D121" s="61">
        <f>SUM(D122:D129)</f>
        <v>0</v>
      </c>
    </row>
    <row r="122" spans="1:4" ht="31.5">
      <c r="A122" s="17" t="s">
        <v>36</v>
      </c>
      <c r="B122" s="63" t="s">
        <v>217</v>
      </c>
      <c r="C122" s="61"/>
      <c r="D122" s="61"/>
    </row>
    <row r="123" spans="1:4" ht="31.5">
      <c r="A123" s="17" t="s">
        <v>218</v>
      </c>
      <c r="B123" s="64" t="s">
        <v>219</v>
      </c>
      <c r="C123" s="61"/>
      <c r="D123" s="61"/>
    </row>
    <row r="124" spans="1:4" ht="31.5">
      <c r="A124" s="17" t="s">
        <v>220</v>
      </c>
      <c r="B124" s="53" t="s">
        <v>193</v>
      </c>
      <c r="C124" s="61"/>
      <c r="D124" s="61"/>
    </row>
    <row r="125" spans="1:4" ht="22.5" customHeight="1">
      <c r="A125" s="17" t="s">
        <v>221</v>
      </c>
      <c r="B125" s="53" t="s">
        <v>222</v>
      </c>
      <c r="C125" s="61"/>
      <c r="D125" s="61"/>
    </row>
    <row r="126" spans="1:4" ht="15.75">
      <c r="A126" s="17" t="s">
        <v>223</v>
      </c>
      <c r="B126" s="53" t="s">
        <v>224</v>
      </c>
      <c r="C126" s="61"/>
      <c r="D126" s="61"/>
    </row>
    <row r="127" spans="1:4" ht="31.5">
      <c r="A127" s="17" t="s">
        <v>225</v>
      </c>
      <c r="B127" s="53" t="s">
        <v>199</v>
      </c>
      <c r="C127" s="61"/>
      <c r="D127" s="61"/>
    </row>
    <row r="128" spans="1:4" ht="15.75">
      <c r="A128" s="17" t="s">
        <v>226</v>
      </c>
      <c r="B128" s="53" t="s">
        <v>227</v>
      </c>
      <c r="C128" s="61"/>
      <c r="D128" s="61"/>
    </row>
    <row r="129" spans="1:4" ht="32.25" thickBot="1">
      <c r="A129" s="54" t="s">
        <v>228</v>
      </c>
      <c r="B129" s="53" t="s">
        <v>229</v>
      </c>
      <c r="C129" s="65"/>
      <c r="D129" s="65"/>
    </row>
    <row r="130" spans="1:4" ht="16.5" thickBot="1">
      <c r="A130" s="14" t="s">
        <v>38</v>
      </c>
      <c r="B130" s="15" t="s">
        <v>230</v>
      </c>
      <c r="C130" s="16">
        <f>C95+C116</f>
        <v>131912496</v>
      </c>
      <c r="D130" s="16">
        <f>D95+D116</f>
        <v>182497503</v>
      </c>
    </row>
    <row r="131" spans="1:4" ht="32.25" thickBot="1">
      <c r="A131" s="14" t="s">
        <v>231</v>
      </c>
      <c r="B131" s="15" t="s">
        <v>232</v>
      </c>
      <c r="C131" s="16">
        <f>+C132+C133+C134</f>
        <v>0</v>
      </c>
      <c r="D131" s="16">
        <f>+D132+D133+D134</f>
        <v>0</v>
      </c>
    </row>
    <row r="132" spans="1:4" ht="15.75">
      <c r="A132" s="17" t="s">
        <v>54</v>
      </c>
      <c r="B132" s="66" t="s">
        <v>233</v>
      </c>
      <c r="C132" s="61"/>
      <c r="D132" s="61"/>
    </row>
    <row r="133" spans="1:4" ht="15.75">
      <c r="A133" s="17" t="s">
        <v>62</v>
      </c>
      <c r="B133" s="66" t="s">
        <v>234</v>
      </c>
      <c r="C133" s="61"/>
      <c r="D133" s="61"/>
    </row>
    <row r="134" spans="1:4" ht="16.5" thickBot="1">
      <c r="A134" s="54" t="s">
        <v>64</v>
      </c>
      <c r="B134" s="67" t="s">
        <v>235</v>
      </c>
      <c r="C134" s="61"/>
      <c r="D134" s="61"/>
    </row>
    <row r="135" spans="1:4" ht="16.5" thickBot="1">
      <c r="A135" s="14" t="s">
        <v>68</v>
      </c>
      <c r="B135" s="15" t="s">
        <v>236</v>
      </c>
      <c r="C135" s="16">
        <f>+C136+C137+C138+C139+C140+C141</f>
        <v>0</v>
      </c>
      <c r="D135" s="16">
        <f>+D136+D137+D138+D139+D140+D141</f>
        <v>0</v>
      </c>
    </row>
    <row r="136" spans="1:4" ht="15.75">
      <c r="A136" s="17" t="s">
        <v>70</v>
      </c>
      <c r="B136" s="66" t="s">
        <v>237</v>
      </c>
      <c r="C136" s="61"/>
      <c r="D136" s="61"/>
    </row>
    <row r="137" spans="1:4" ht="15.75">
      <c r="A137" s="17" t="s">
        <v>72</v>
      </c>
      <c r="B137" s="66" t="s">
        <v>238</v>
      </c>
      <c r="C137" s="61"/>
      <c r="D137" s="61"/>
    </row>
    <row r="138" spans="1:4" ht="15.75">
      <c r="A138" s="17" t="s">
        <v>74</v>
      </c>
      <c r="B138" s="66" t="s">
        <v>239</v>
      </c>
      <c r="C138" s="61"/>
      <c r="D138" s="61"/>
    </row>
    <row r="139" spans="1:4" ht="15.75">
      <c r="A139" s="17" t="s">
        <v>76</v>
      </c>
      <c r="B139" s="66" t="s">
        <v>240</v>
      </c>
      <c r="C139" s="61"/>
      <c r="D139" s="61"/>
    </row>
    <row r="140" spans="1:4" ht="15.75">
      <c r="A140" s="17" t="s">
        <v>78</v>
      </c>
      <c r="B140" s="66" t="s">
        <v>241</v>
      </c>
      <c r="C140" s="61"/>
      <c r="D140" s="61"/>
    </row>
    <row r="141" spans="1:4" ht="16.5" thickBot="1">
      <c r="A141" s="54" t="s">
        <v>80</v>
      </c>
      <c r="B141" s="67" t="s">
        <v>242</v>
      </c>
      <c r="C141" s="61"/>
      <c r="D141" s="61"/>
    </row>
    <row r="142" spans="1:4" ht="16.5" thickBot="1">
      <c r="A142" s="14" t="s">
        <v>92</v>
      </c>
      <c r="B142" s="15" t="s">
        <v>243</v>
      </c>
      <c r="C142" s="16">
        <f>+C143+C144+C146+C147+C145</f>
        <v>1107303</v>
      </c>
      <c r="D142" s="16">
        <f>+D143+D144+D146+D147+D145</f>
        <v>1107303</v>
      </c>
    </row>
    <row r="143" spans="1:4" ht="15.75">
      <c r="A143" s="17" t="s">
        <v>94</v>
      </c>
      <c r="B143" s="66" t="s">
        <v>244</v>
      </c>
      <c r="C143" s="61"/>
      <c r="D143" s="61"/>
    </row>
    <row r="144" spans="1:4" ht="15.75">
      <c r="A144" s="17" t="s">
        <v>96</v>
      </c>
      <c r="B144" s="66" t="s">
        <v>245</v>
      </c>
      <c r="C144" s="61">
        <v>1107303</v>
      </c>
      <c r="D144" s="61">
        <v>1107303</v>
      </c>
    </row>
    <row r="145" spans="1:4" ht="15.75">
      <c r="A145" s="17" t="s">
        <v>98</v>
      </c>
      <c r="B145" s="66" t="s">
        <v>246</v>
      </c>
      <c r="C145" s="61"/>
      <c r="D145" s="61"/>
    </row>
    <row r="146" spans="1:4" ht="15.75">
      <c r="A146" s="17" t="s">
        <v>100</v>
      </c>
      <c r="B146" s="66" t="s">
        <v>247</v>
      </c>
      <c r="C146" s="61"/>
      <c r="D146" s="61"/>
    </row>
    <row r="147" spans="1:4" ht="16.5" thickBot="1">
      <c r="A147" s="54" t="s">
        <v>102</v>
      </c>
      <c r="B147" s="67" t="s">
        <v>248</v>
      </c>
      <c r="C147" s="61"/>
      <c r="D147" s="61"/>
    </row>
    <row r="148" spans="1:4" ht="16.5" thickBot="1">
      <c r="A148" s="14" t="s">
        <v>249</v>
      </c>
      <c r="B148" s="15" t="s">
        <v>250</v>
      </c>
      <c r="C148" s="68">
        <f>+C149+C150+C151+C152+C153</f>
        <v>0</v>
      </c>
      <c r="D148" s="68">
        <f>+D149+D150+D151+D152+D153</f>
        <v>0</v>
      </c>
    </row>
    <row r="149" spans="1:4" ht="15.75">
      <c r="A149" s="17" t="s">
        <v>106</v>
      </c>
      <c r="B149" s="66" t="s">
        <v>251</v>
      </c>
      <c r="C149" s="61"/>
      <c r="D149" s="61"/>
    </row>
    <row r="150" spans="1:4" ht="15.75">
      <c r="A150" s="17" t="s">
        <v>108</v>
      </c>
      <c r="B150" s="66" t="s">
        <v>252</v>
      </c>
      <c r="C150" s="61"/>
      <c r="D150" s="61"/>
    </row>
    <row r="151" spans="1:4" ht="15.75">
      <c r="A151" s="17" t="s">
        <v>110</v>
      </c>
      <c r="B151" s="66" t="s">
        <v>253</v>
      </c>
      <c r="C151" s="61"/>
      <c r="D151" s="61"/>
    </row>
    <row r="152" spans="1:4" ht="31.5">
      <c r="A152" s="17" t="s">
        <v>112</v>
      </c>
      <c r="B152" s="66" t="s">
        <v>254</v>
      </c>
      <c r="C152" s="61"/>
      <c r="D152" s="61"/>
    </row>
    <row r="153" spans="1:4" ht="16.5" thickBot="1">
      <c r="A153" s="54" t="s">
        <v>255</v>
      </c>
      <c r="B153" s="67" t="s">
        <v>256</v>
      </c>
      <c r="C153" s="65"/>
      <c r="D153" s="65"/>
    </row>
    <row r="154" spans="1:4" ht="16.5" thickBot="1">
      <c r="A154" s="69" t="s">
        <v>114</v>
      </c>
      <c r="B154" s="15" t="s">
        <v>257</v>
      </c>
      <c r="C154" s="68"/>
      <c r="D154" s="68"/>
    </row>
    <row r="155" spans="1:4" ht="16.5" thickBot="1">
      <c r="A155" s="69" t="s">
        <v>124</v>
      </c>
      <c r="B155" s="15" t="s">
        <v>258</v>
      </c>
      <c r="C155" s="68"/>
      <c r="D155" s="68"/>
    </row>
    <row r="156" spans="1:4" ht="16.5" thickBot="1">
      <c r="A156" s="14" t="s">
        <v>259</v>
      </c>
      <c r="B156" s="15" t="s">
        <v>260</v>
      </c>
      <c r="C156" s="70">
        <f>+C131+C135+C142+C148+C154+C155</f>
        <v>1107303</v>
      </c>
      <c r="D156" s="70">
        <f>+D131+D135+D142+D148+D154+D155</f>
        <v>1107303</v>
      </c>
    </row>
    <row r="157" spans="1:4" ht="16.5" thickBot="1">
      <c r="A157" s="71" t="s">
        <v>261</v>
      </c>
      <c r="B157" s="72" t="s">
        <v>262</v>
      </c>
      <c r="C157" s="70">
        <f>C130+C156</f>
        <v>133019799</v>
      </c>
      <c r="D157" s="70">
        <f>D130+D156</f>
        <v>183604806</v>
      </c>
    </row>
    <row r="158" spans="1:4" ht="16.5" thickBot="1">
      <c r="A158" s="73"/>
      <c r="B158" s="74"/>
      <c r="C158" s="75"/>
    </row>
    <row r="159" spans="1:4" ht="16.5" thickBot="1">
      <c r="A159" s="76" t="s">
        <v>263</v>
      </c>
      <c r="B159" s="77"/>
      <c r="C159" s="78">
        <v>40</v>
      </c>
      <c r="D159" s="78">
        <v>43</v>
      </c>
    </row>
    <row r="160" spans="1:4" ht="16.5" thickBot="1">
      <c r="A160" s="76" t="s">
        <v>264</v>
      </c>
      <c r="B160" s="77"/>
      <c r="C160" s="78">
        <v>36</v>
      </c>
      <c r="D160" s="78">
        <v>36</v>
      </c>
    </row>
  </sheetData>
  <mergeCells count="3">
    <mergeCell ref="C8:D8"/>
    <mergeCell ref="A1:D1"/>
    <mergeCell ref="A2:D2"/>
  </mergeCells>
  <pageMargins left="0.31496062992125984" right="0.31496062992125984" top="0.35433070866141736" bottom="0.35433070866141736" header="0.31496062992125984" footer="0.31496062992125984"/>
  <pageSetup paperSize="9" scale="89" orientation="portrait" r:id="rId1"/>
  <rowBreaks count="3" manualBreakCount="3">
    <brk id="50" max="16383" man="1"/>
    <brk id="92" max="16383" man="1"/>
    <brk id="13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G28"/>
  <sheetViews>
    <sheetView topLeftCell="A4" zoomScaleNormal="100" workbookViewId="0">
      <selection activeCell="G17" sqref="G17"/>
    </sheetView>
  </sheetViews>
  <sheetFormatPr defaultRowHeight="15"/>
  <cols>
    <col min="1" max="1" width="6.7109375" customWidth="1"/>
    <col min="2" max="2" width="41.85546875" customWidth="1"/>
    <col min="3" max="4" width="17.140625" customWidth="1"/>
    <col min="5" max="5" width="37.85546875" customWidth="1"/>
    <col min="6" max="6" width="17.85546875" customWidth="1"/>
    <col min="7" max="7" width="17.7109375" customWidth="1"/>
  </cols>
  <sheetData>
    <row r="1" spans="1:7" ht="15.75">
      <c r="A1" s="237" t="s">
        <v>349</v>
      </c>
      <c r="B1" s="237"/>
      <c r="C1" s="237"/>
      <c r="D1" s="237"/>
      <c r="E1" s="237"/>
      <c r="F1" s="237"/>
      <c r="G1" s="237"/>
    </row>
    <row r="2" spans="1:7" ht="15.75">
      <c r="A2" s="242" t="s">
        <v>381</v>
      </c>
      <c r="B2" s="242"/>
      <c r="C2" s="242"/>
      <c r="D2" s="242"/>
      <c r="E2" s="242"/>
      <c r="F2" s="242"/>
      <c r="G2" s="242"/>
    </row>
    <row r="3" spans="1:7" ht="15.75">
      <c r="A3" s="82"/>
      <c r="B3" s="82"/>
      <c r="C3" s="82"/>
      <c r="D3" s="82"/>
      <c r="E3" s="1"/>
      <c r="F3" s="1"/>
    </row>
    <row r="4" spans="1:7" ht="24" customHeight="1">
      <c r="A4" s="252" t="s">
        <v>340</v>
      </c>
      <c r="B4" s="252"/>
      <c r="C4" s="252"/>
      <c r="D4" s="252"/>
      <c r="E4" s="252"/>
      <c r="F4" s="252"/>
      <c r="G4" s="252"/>
    </row>
    <row r="5" spans="1:7" ht="16.5" thickBot="1">
      <c r="A5" s="86"/>
      <c r="B5" s="87"/>
      <c r="C5" s="86"/>
      <c r="D5" s="86"/>
      <c r="E5" s="86"/>
      <c r="F5" s="251" t="s">
        <v>352</v>
      </c>
      <c r="G5" s="251"/>
    </row>
    <row r="6" spans="1:7" ht="16.5" thickBot="1">
      <c r="A6" s="246" t="s">
        <v>269</v>
      </c>
      <c r="B6" s="88" t="s">
        <v>9</v>
      </c>
      <c r="C6" s="89"/>
      <c r="D6" s="134"/>
      <c r="E6" s="248" t="s">
        <v>176</v>
      </c>
      <c r="F6" s="249"/>
      <c r="G6" s="250"/>
    </row>
    <row r="7" spans="1:7" ht="32.25" thickBot="1">
      <c r="A7" s="247"/>
      <c r="B7" s="91" t="s">
        <v>0</v>
      </c>
      <c r="C7" s="136" t="s">
        <v>355</v>
      </c>
      <c r="D7" s="139" t="s">
        <v>354</v>
      </c>
      <c r="E7" s="135" t="s">
        <v>0</v>
      </c>
      <c r="F7" s="136" t="s">
        <v>355</v>
      </c>
      <c r="G7" s="139" t="s">
        <v>354</v>
      </c>
    </row>
    <row r="8" spans="1:7" ht="16.5" thickBot="1">
      <c r="A8" s="94" t="s">
        <v>6</v>
      </c>
      <c r="B8" s="91" t="s">
        <v>7</v>
      </c>
      <c r="C8" s="92" t="s">
        <v>8</v>
      </c>
      <c r="D8" s="127"/>
      <c r="E8" s="91" t="s">
        <v>270</v>
      </c>
      <c r="F8" s="92" t="s">
        <v>271</v>
      </c>
      <c r="G8" s="137"/>
    </row>
    <row r="9" spans="1:7" ht="15.75">
      <c r="A9" s="120" t="s">
        <v>10</v>
      </c>
      <c r="B9" s="95" t="s">
        <v>272</v>
      </c>
      <c r="C9" s="96">
        <v>27682572</v>
      </c>
      <c r="D9" s="128">
        <v>34283822</v>
      </c>
      <c r="E9" s="95" t="s">
        <v>273</v>
      </c>
      <c r="F9" s="232">
        <v>37061432</v>
      </c>
      <c r="G9" s="172">
        <v>54050379</v>
      </c>
    </row>
    <row r="10" spans="1:7" ht="31.5">
      <c r="A10" s="121" t="s">
        <v>24</v>
      </c>
      <c r="B10" s="98" t="s">
        <v>274</v>
      </c>
      <c r="C10" s="99">
        <v>38165476</v>
      </c>
      <c r="D10" s="129">
        <v>82128249</v>
      </c>
      <c r="E10" s="98" t="s">
        <v>178</v>
      </c>
      <c r="F10" s="233">
        <v>3902171</v>
      </c>
      <c r="G10" s="168">
        <v>6968012</v>
      </c>
    </row>
    <row r="11" spans="1:7" ht="15.75">
      <c r="A11" s="121" t="s">
        <v>38</v>
      </c>
      <c r="B11" s="98" t="s">
        <v>275</v>
      </c>
      <c r="C11" s="99"/>
      <c r="D11" s="129">
        <v>59118763</v>
      </c>
      <c r="E11" s="98" t="s">
        <v>276</v>
      </c>
      <c r="F11" s="233">
        <v>24709908</v>
      </c>
      <c r="G11" s="168">
        <v>45135252</v>
      </c>
    </row>
    <row r="12" spans="1:7" ht="15.75">
      <c r="A12" s="121" t="s">
        <v>231</v>
      </c>
      <c r="B12" s="98" t="s">
        <v>265</v>
      </c>
      <c r="C12" s="99">
        <v>6788000</v>
      </c>
      <c r="D12" s="129">
        <v>9932979</v>
      </c>
      <c r="E12" s="98" t="s">
        <v>180</v>
      </c>
      <c r="F12" s="233">
        <v>9374573</v>
      </c>
      <c r="G12" s="168">
        <v>14959823</v>
      </c>
    </row>
    <row r="13" spans="1:7" ht="15.75">
      <c r="A13" s="121" t="s">
        <v>68</v>
      </c>
      <c r="B13" s="101" t="s">
        <v>277</v>
      </c>
      <c r="C13" s="99">
        <v>906740</v>
      </c>
      <c r="D13" s="129">
        <v>1385053</v>
      </c>
      <c r="E13" s="98" t="s">
        <v>182</v>
      </c>
      <c r="F13" s="233">
        <v>3822447</v>
      </c>
      <c r="G13" s="168">
        <v>6918389</v>
      </c>
    </row>
    <row r="14" spans="1:7" ht="15.75">
      <c r="A14" s="121" t="s">
        <v>92</v>
      </c>
      <c r="B14" s="98" t="s">
        <v>266</v>
      </c>
      <c r="C14" s="102"/>
      <c r="D14" s="130"/>
      <c r="E14" s="98" t="s">
        <v>207</v>
      </c>
      <c r="F14" s="233"/>
      <c r="G14" s="168"/>
    </row>
    <row r="15" spans="1:7" ht="16.5" thickBot="1">
      <c r="A15" s="121" t="s">
        <v>249</v>
      </c>
      <c r="B15" s="98" t="s">
        <v>278</v>
      </c>
      <c r="C15" s="99"/>
      <c r="D15" s="129"/>
      <c r="E15" s="103"/>
      <c r="F15" s="234"/>
      <c r="G15" s="171"/>
    </row>
    <row r="16" spans="1:7" ht="32.25" thickBot="1">
      <c r="A16" s="94" t="s">
        <v>114</v>
      </c>
      <c r="B16" s="104" t="s">
        <v>328</v>
      </c>
      <c r="C16" s="105">
        <f>SUM(C9:C10,C12:C14)</f>
        <v>73542788</v>
      </c>
      <c r="D16" s="105">
        <f>SUM(D9:D10,D12:D14)</f>
        <v>127730103</v>
      </c>
      <c r="E16" s="140" t="s">
        <v>327</v>
      </c>
      <c r="F16" s="235">
        <f>SUM(F9:F14)</f>
        <v>78870531</v>
      </c>
      <c r="G16" s="235">
        <f>SUM(G9:G14)</f>
        <v>128031855</v>
      </c>
    </row>
    <row r="17" spans="1:7" ht="31.5">
      <c r="A17" s="122" t="s">
        <v>124</v>
      </c>
      <c r="B17" s="107" t="s">
        <v>325</v>
      </c>
      <c r="C17" s="229">
        <f>C18+C19+C20+C21</f>
        <v>26968190</v>
      </c>
      <c r="D17" s="229">
        <f>D18+D19+D20+D21</f>
        <v>1409055</v>
      </c>
      <c r="E17" s="98" t="s">
        <v>282</v>
      </c>
      <c r="F17" s="232"/>
      <c r="G17" s="172"/>
    </row>
    <row r="18" spans="1:7" ht="15.75">
      <c r="A18" s="123" t="s">
        <v>259</v>
      </c>
      <c r="B18" s="98" t="s">
        <v>284</v>
      </c>
      <c r="C18" s="99">
        <v>26968190</v>
      </c>
      <c r="D18" s="129">
        <v>1409055</v>
      </c>
      <c r="E18" s="98" t="s">
        <v>285</v>
      </c>
      <c r="F18" s="233"/>
      <c r="G18" s="168"/>
    </row>
    <row r="19" spans="1:7" ht="15.75">
      <c r="A19" s="123" t="s">
        <v>261</v>
      </c>
      <c r="B19" s="98" t="s">
        <v>287</v>
      </c>
      <c r="C19" s="99"/>
      <c r="D19" s="129"/>
      <c r="E19" s="98" t="s">
        <v>288</v>
      </c>
      <c r="F19" s="233"/>
      <c r="G19" s="168"/>
    </row>
    <row r="20" spans="1:7" ht="15.75">
      <c r="A20" s="123" t="s">
        <v>279</v>
      </c>
      <c r="B20" s="98" t="s">
        <v>290</v>
      </c>
      <c r="C20" s="99"/>
      <c r="D20" s="129"/>
      <c r="E20" s="98" t="s">
        <v>291</v>
      </c>
      <c r="F20" s="233"/>
      <c r="G20" s="168"/>
    </row>
    <row r="21" spans="1:7" ht="15.75">
      <c r="A21" s="123" t="s">
        <v>280</v>
      </c>
      <c r="B21" s="98" t="s">
        <v>293</v>
      </c>
      <c r="C21" s="99"/>
      <c r="D21" s="132"/>
      <c r="E21" s="107" t="s">
        <v>294</v>
      </c>
      <c r="F21" s="233"/>
      <c r="G21" s="168"/>
    </row>
    <row r="22" spans="1:7" ht="31.5">
      <c r="A22" s="123" t="s">
        <v>281</v>
      </c>
      <c r="B22" s="98" t="s">
        <v>324</v>
      </c>
      <c r="C22" s="230">
        <f>C23+C24</f>
        <v>0</v>
      </c>
      <c r="D22" s="231"/>
      <c r="E22" s="98" t="s">
        <v>296</v>
      </c>
      <c r="F22" s="233"/>
      <c r="G22" s="168"/>
    </row>
    <row r="23" spans="1:7" ht="31.5">
      <c r="A23" s="122" t="s">
        <v>283</v>
      </c>
      <c r="B23" s="107" t="s">
        <v>298</v>
      </c>
      <c r="C23" s="109"/>
      <c r="D23" s="132"/>
      <c r="E23" s="95" t="s">
        <v>247</v>
      </c>
      <c r="F23" s="233"/>
      <c r="G23" s="168"/>
    </row>
    <row r="24" spans="1:7" ht="31.5">
      <c r="A24" s="123" t="s">
        <v>286</v>
      </c>
      <c r="B24" s="98" t="s">
        <v>300</v>
      </c>
      <c r="C24" s="99"/>
      <c r="D24" s="129"/>
      <c r="E24" s="98" t="s">
        <v>257</v>
      </c>
      <c r="F24" s="233"/>
      <c r="G24" s="168"/>
    </row>
    <row r="25" spans="1:7" ht="15.75">
      <c r="A25" s="121" t="s">
        <v>289</v>
      </c>
      <c r="B25" s="98" t="s">
        <v>169</v>
      </c>
      <c r="C25" s="99"/>
      <c r="D25" s="129"/>
      <c r="E25" s="98" t="s">
        <v>258</v>
      </c>
      <c r="F25" s="233"/>
      <c r="G25" s="168"/>
    </row>
    <row r="26" spans="1:7" ht="32.25" thickBot="1">
      <c r="A26" s="124" t="s">
        <v>292</v>
      </c>
      <c r="B26" s="107" t="s">
        <v>171</v>
      </c>
      <c r="C26" s="109"/>
      <c r="D26" s="132"/>
      <c r="E26" s="110" t="s">
        <v>245</v>
      </c>
      <c r="F26" s="234">
        <v>1107303</v>
      </c>
      <c r="G26" s="171">
        <v>1107303</v>
      </c>
    </row>
    <row r="27" spans="1:7" ht="32.25" thickBot="1">
      <c r="A27" s="94" t="s">
        <v>295</v>
      </c>
      <c r="B27" s="104" t="s">
        <v>326</v>
      </c>
      <c r="C27" s="105">
        <f>C17+C22+C25+C26</f>
        <v>26968190</v>
      </c>
      <c r="D27" s="105">
        <f>D17+D22+D25+D26</f>
        <v>1409055</v>
      </c>
      <c r="E27" s="104" t="s">
        <v>339</v>
      </c>
      <c r="F27" s="235">
        <f>SUM(F17:F26)</f>
        <v>1107303</v>
      </c>
      <c r="G27" s="235">
        <f>SUM(G17:G26)</f>
        <v>1107303</v>
      </c>
    </row>
    <row r="28" spans="1:7" ht="16.5" thickBot="1">
      <c r="A28" s="94" t="s">
        <v>297</v>
      </c>
      <c r="B28" s="104" t="s">
        <v>329</v>
      </c>
      <c r="C28" s="42">
        <f>C16+C27</f>
        <v>100510978</v>
      </c>
      <c r="D28" s="42">
        <f>D16+D27</f>
        <v>129139158</v>
      </c>
      <c r="E28" s="104" t="s">
        <v>330</v>
      </c>
      <c r="F28" s="235">
        <f>F16+F27</f>
        <v>79977834</v>
      </c>
      <c r="G28" s="235">
        <f>G16+G27</f>
        <v>129139158</v>
      </c>
    </row>
  </sheetData>
  <mergeCells count="6">
    <mergeCell ref="A6:A7"/>
    <mergeCell ref="E6:G6"/>
    <mergeCell ref="F5:G5"/>
    <mergeCell ref="A1:G1"/>
    <mergeCell ref="A2:G2"/>
    <mergeCell ref="A4:G4"/>
  </mergeCells>
  <pageMargins left="1.19" right="0.70866141732283472" top="0.35433070866141736" bottom="0.35433070866141736" header="0.31496062992125984" footer="0.31496062992125984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29"/>
  <sheetViews>
    <sheetView topLeftCell="A7" zoomScaleNormal="100" workbookViewId="0">
      <selection activeCell="G13" sqref="G13"/>
    </sheetView>
  </sheetViews>
  <sheetFormatPr defaultRowHeight="15"/>
  <cols>
    <col min="1" max="1" width="6.7109375" customWidth="1"/>
    <col min="2" max="2" width="41.85546875" customWidth="1"/>
    <col min="3" max="4" width="17.140625" customWidth="1"/>
    <col min="5" max="5" width="37.85546875" customWidth="1"/>
    <col min="6" max="6" width="16.7109375" customWidth="1"/>
    <col min="7" max="7" width="18" customWidth="1"/>
  </cols>
  <sheetData>
    <row r="1" spans="1:7" ht="15.75">
      <c r="A1" s="237" t="s">
        <v>350</v>
      </c>
      <c r="B1" s="237"/>
      <c r="C1" s="237"/>
      <c r="D1" s="237"/>
      <c r="E1" s="237"/>
      <c r="F1" s="237"/>
      <c r="G1" s="237"/>
    </row>
    <row r="2" spans="1:7" ht="15.75">
      <c r="A2" s="242" t="s">
        <v>381</v>
      </c>
      <c r="B2" s="242"/>
      <c r="C2" s="242"/>
      <c r="D2" s="242"/>
      <c r="E2" s="242"/>
      <c r="F2" s="242"/>
      <c r="G2" s="242"/>
    </row>
    <row r="3" spans="1:7" ht="15.75">
      <c r="A3" s="80"/>
      <c r="B3" s="80"/>
      <c r="C3" s="80"/>
      <c r="D3" s="80"/>
      <c r="E3" s="80"/>
      <c r="F3" s="80"/>
      <c r="G3" s="80"/>
    </row>
    <row r="4" spans="1:7" ht="15.75">
      <c r="A4" s="252" t="s">
        <v>341</v>
      </c>
      <c r="B4" s="252"/>
      <c r="C4" s="252"/>
      <c r="D4" s="252"/>
      <c r="E4" s="252"/>
      <c r="F4" s="252"/>
      <c r="G4" s="252"/>
    </row>
    <row r="5" spans="1:7" ht="16.5" thickBot="1">
      <c r="A5" s="86"/>
      <c r="B5" s="87"/>
      <c r="C5" s="86"/>
      <c r="D5" s="86"/>
      <c r="E5" s="86"/>
      <c r="F5" s="86"/>
      <c r="G5" s="111" t="s">
        <v>351</v>
      </c>
    </row>
    <row r="6" spans="1:7" ht="16.5" thickBot="1">
      <c r="A6" s="253" t="s">
        <v>269</v>
      </c>
      <c r="B6" s="88" t="s">
        <v>9</v>
      </c>
      <c r="C6" s="89"/>
      <c r="D6" s="126"/>
      <c r="E6" s="88" t="s">
        <v>176</v>
      </c>
      <c r="F6" s="134"/>
      <c r="G6" s="90"/>
    </row>
    <row r="7" spans="1:7" ht="32.25" thickBot="1">
      <c r="A7" s="254"/>
      <c r="B7" s="91" t="s">
        <v>0</v>
      </c>
      <c r="C7" s="138" t="s">
        <v>355</v>
      </c>
      <c r="D7" s="138" t="s">
        <v>354</v>
      </c>
      <c r="E7" s="91" t="s">
        <v>0</v>
      </c>
      <c r="F7" s="138" t="s">
        <v>355</v>
      </c>
      <c r="G7" s="138" t="s">
        <v>354</v>
      </c>
    </row>
    <row r="8" spans="1:7" ht="16.5" thickBot="1">
      <c r="A8" s="94" t="s">
        <v>6</v>
      </c>
      <c r="B8" s="91" t="s">
        <v>7</v>
      </c>
      <c r="C8" s="92" t="s">
        <v>8</v>
      </c>
      <c r="D8" s="127"/>
      <c r="E8" s="91" t="s">
        <v>270</v>
      </c>
      <c r="F8" s="93" t="s">
        <v>271</v>
      </c>
      <c r="G8" s="93" t="s">
        <v>271</v>
      </c>
    </row>
    <row r="9" spans="1:7" ht="31.5">
      <c r="A9" s="120" t="s">
        <v>10</v>
      </c>
      <c r="B9" s="95" t="s">
        <v>301</v>
      </c>
      <c r="C9" s="96">
        <v>32508821</v>
      </c>
      <c r="D9" s="128">
        <v>32721790</v>
      </c>
      <c r="E9" s="95" t="s">
        <v>212</v>
      </c>
      <c r="F9" s="97">
        <v>4353508</v>
      </c>
      <c r="G9" s="97">
        <v>8451838</v>
      </c>
    </row>
    <row r="10" spans="1:7" ht="31.5">
      <c r="A10" s="121" t="s">
        <v>24</v>
      </c>
      <c r="B10" s="98" t="s">
        <v>302</v>
      </c>
      <c r="C10" s="99"/>
      <c r="D10" s="129"/>
      <c r="E10" s="98" t="s">
        <v>303</v>
      </c>
      <c r="F10" s="100"/>
      <c r="G10" s="100">
        <v>5026608</v>
      </c>
    </row>
    <row r="11" spans="1:7" ht="15.75">
      <c r="A11" s="121" t="s">
        <v>38</v>
      </c>
      <c r="B11" s="98" t="s">
        <v>304</v>
      </c>
      <c r="C11" s="99"/>
      <c r="D11" s="129"/>
      <c r="E11" s="98" t="s">
        <v>214</v>
      </c>
      <c r="F11" s="100">
        <v>48688457</v>
      </c>
      <c r="G11" s="100">
        <v>46013810</v>
      </c>
    </row>
    <row r="12" spans="1:7" ht="31.5">
      <c r="A12" s="121" t="s">
        <v>231</v>
      </c>
      <c r="B12" s="98" t="s">
        <v>357</v>
      </c>
      <c r="C12" s="99"/>
      <c r="D12" s="129">
        <v>1000000</v>
      </c>
      <c r="E12" s="98" t="s">
        <v>305</v>
      </c>
      <c r="F12" s="100"/>
      <c r="G12" s="100">
        <v>21925423</v>
      </c>
    </row>
    <row r="13" spans="1:7" ht="15.75">
      <c r="A13" s="121" t="s">
        <v>68</v>
      </c>
      <c r="B13" s="98" t="s">
        <v>306</v>
      </c>
      <c r="C13" s="99"/>
      <c r="D13" s="129"/>
      <c r="E13" s="98" t="s">
        <v>216</v>
      </c>
      <c r="F13" s="100"/>
      <c r="G13" s="100"/>
    </row>
    <row r="14" spans="1:7" ht="16.5" thickBot="1">
      <c r="A14" s="121" t="s">
        <v>92</v>
      </c>
      <c r="B14" s="98" t="s">
        <v>307</v>
      </c>
      <c r="C14" s="99"/>
      <c r="D14" s="99"/>
      <c r="E14" s="203" t="s">
        <v>207</v>
      </c>
      <c r="F14" s="100"/>
      <c r="G14" s="100"/>
    </row>
    <row r="15" spans="1:7" ht="32.25" thickBot="1">
      <c r="A15" s="94" t="s">
        <v>249</v>
      </c>
      <c r="B15" s="104" t="s">
        <v>331</v>
      </c>
      <c r="C15" s="204">
        <f>C9+C11+C12+C14</f>
        <v>32508821</v>
      </c>
      <c r="D15" s="204">
        <f>D9+D11+D12+D14</f>
        <v>33721790</v>
      </c>
      <c r="E15" s="104" t="s">
        <v>332</v>
      </c>
      <c r="F15" s="106">
        <f>F9+F11+F13+F14</f>
        <v>53041965</v>
      </c>
      <c r="G15" s="106">
        <f>G9+G11+G13+G14</f>
        <v>54465648</v>
      </c>
    </row>
    <row r="16" spans="1:7" ht="31.5">
      <c r="A16" s="120" t="s">
        <v>114</v>
      </c>
      <c r="B16" s="112" t="s">
        <v>333</v>
      </c>
      <c r="C16" s="113">
        <f>C17+C18+C19+C20+C21</f>
        <v>0</v>
      </c>
      <c r="D16" s="236">
        <f>SUM(D17)</f>
        <v>20743858</v>
      </c>
      <c r="E16" s="98" t="s">
        <v>282</v>
      </c>
      <c r="F16" s="97"/>
      <c r="G16" s="97"/>
    </row>
    <row r="17" spans="1:7" ht="15.75">
      <c r="A17" s="121" t="s">
        <v>124</v>
      </c>
      <c r="B17" s="114" t="s">
        <v>267</v>
      </c>
      <c r="C17" s="99"/>
      <c r="D17" s="129">
        <v>20743858</v>
      </c>
      <c r="E17" s="98" t="s">
        <v>308</v>
      </c>
      <c r="F17" s="100"/>
      <c r="G17" s="100"/>
    </row>
    <row r="18" spans="1:7" ht="15.75">
      <c r="A18" s="120" t="s">
        <v>259</v>
      </c>
      <c r="B18" s="114" t="s">
        <v>309</v>
      </c>
      <c r="C18" s="99"/>
      <c r="D18" s="129"/>
      <c r="E18" s="98" t="s">
        <v>288</v>
      </c>
      <c r="F18" s="100"/>
      <c r="G18" s="100"/>
    </row>
    <row r="19" spans="1:7" ht="15.75">
      <c r="A19" s="121" t="s">
        <v>261</v>
      </c>
      <c r="B19" s="114" t="s">
        <v>310</v>
      </c>
      <c r="C19" s="99"/>
      <c r="D19" s="129"/>
      <c r="E19" s="98" t="s">
        <v>291</v>
      </c>
      <c r="F19" s="100"/>
      <c r="G19" s="100"/>
    </row>
    <row r="20" spans="1:7" ht="15.75">
      <c r="A20" s="120" t="s">
        <v>279</v>
      </c>
      <c r="B20" s="114" t="s">
        <v>311</v>
      </c>
      <c r="C20" s="99"/>
      <c r="D20" s="132"/>
      <c r="E20" s="107" t="s">
        <v>294</v>
      </c>
      <c r="F20" s="100"/>
      <c r="G20" s="100"/>
    </row>
    <row r="21" spans="1:7" ht="31.5">
      <c r="A21" s="121" t="s">
        <v>280</v>
      </c>
      <c r="B21" s="115" t="s">
        <v>312</v>
      </c>
      <c r="C21" s="99"/>
      <c r="D21" s="129"/>
      <c r="E21" s="98" t="s">
        <v>313</v>
      </c>
      <c r="F21" s="100"/>
      <c r="G21" s="100"/>
    </row>
    <row r="22" spans="1:7" ht="31.5">
      <c r="A22" s="120" t="s">
        <v>281</v>
      </c>
      <c r="B22" s="116" t="s">
        <v>334</v>
      </c>
      <c r="C22" s="108">
        <f>C23+C24+C25+C26+C27</f>
        <v>0</v>
      </c>
      <c r="D22" s="141"/>
      <c r="E22" s="95" t="s">
        <v>314</v>
      </c>
      <c r="F22" s="100"/>
      <c r="G22" s="100"/>
    </row>
    <row r="23" spans="1:7" ht="15.75">
      <c r="A23" s="121" t="s">
        <v>283</v>
      </c>
      <c r="B23" s="115" t="s">
        <v>315</v>
      </c>
      <c r="C23" s="99"/>
      <c r="D23" s="128"/>
      <c r="E23" s="95" t="s">
        <v>248</v>
      </c>
      <c r="F23" s="100"/>
      <c r="G23" s="100"/>
    </row>
    <row r="24" spans="1:7" ht="15.75">
      <c r="A24" s="120" t="s">
        <v>286</v>
      </c>
      <c r="B24" s="115" t="s">
        <v>316</v>
      </c>
      <c r="C24" s="99"/>
      <c r="D24" s="128"/>
      <c r="E24" s="117"/>
      <c r="F24" s="100"/>
      <c r="G24" s="100"/>
    </row>
    <row r="25" spans="1:7" ht="15.75">
      <c r="A25" s="121" t="s">
        <v>289</v>
      </c>
      <c r="B25" s="114" t="s">
        <v>317</v>
      </c>
      <c r="C25" s="99"/>
      <c r="D25" s="128"/>
      <c r="E25" s="117"/>
      <c r="F25" s="100"/>
      <c r="G25" s="100"/>
    </row>
    <row r="26" spans="1:7" ht="19.5" customHeight="1">
      <c r="A26" s="120" t="s">
        <v>292</v>
      </c>
      <c r="B26" s="118" t="s">
        <v>318</v>
      </c>
      <c r="C26" s="99"/>
      <c r="D26" s="129"/>
      <c r="E26" s="103"/>
      <c r="F26" s="100"/>
      <c r="G26" s="100"/>
    </row>
    <row r="27" spans="1:7" ht="16.5" thickBot="1">
      <c r="A27" s="121" t="s">
        <v>295</v>
      </c>
      <c r="B27" s="119" t="s">
        <v>319</v>
      </c>
      <c r="C27" s="99"/>
      <c r="D27" s="128"/>
      <c r="E27" s="117"/>
      <c r="F27" s="100"/>
      <c r="G27" s="100"/>
    </row>
    <row r="28" spans="1:7" ht="48" thickBot="1">
      <c r="A28" s="94" t="s">
        <v>297</v>
      </c>
      <c r="B28" s="104" t="s">
        <v>335</v>
      </c>
      <c r="C28" s="105">
        <f>C16+C22</f>
        <v>0</v>
      </c>
      <c r="D28" s="131">
        <f>SUM(D16+D22)</f>
        <v>20743858</v>
      </c>
      <c r="E28" s="104" t="s">
        <v>336</v>
      </c>
      <c r="F28" s="106">
        <f>SUM(F16:F23)</f>
        <v>0</v>
      </c>
      <c r="G28" s="106">
        <f>SUM(G16:G23)</f>
        <v>0</v>
      </c>
    </row>
    <row r="29" spans="1:7" ht="16.5" thickBot="1">
      <c r="A29" s="94" t="s">
        <v>299</v>
      </c>
      <c r="B29" s="104" t="s">
        <v>337</v>
      </c>
      <c r="C29" s="42">
        <f>C15+C28</f>
        <v>32508821</v>
      </c>
      <c r="D29" s="42">
        <f>D15+D28</f>
        <v>54465648</v>
      </c>
      <c r="E29" s="104" t="s">
        <v>338</v>
      </c>
      <c r="F29" s="42">
        <f>F15+F28</f>
        <v>53041965</v>
      </c>
      <c r="G29" s="42">
        <f>G15+G28</f>
        <v>54465648</v>
      </c>
    </row>
  </sheetData>
  <mergeCells count="4">
    <mergeCell ref="A6:A7"/>
    <mergeCell ref="A1:G1"/>
    <mergeCell ref="A2:G2"/>
    <mergeCell ref="A4:G4"/>
  </mergeCells>
  <pageMargins left="1.44" right="0.70866141732283472" top="0.35433070866141736" bottom="0.35433070866141736" header="0.31496062992125984" footer="0.31496062992125984"/>
  <pageSetup paperSize="9" scale="7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34"/>
  <sheetViews>
    <sheetView zoomScaleNormal="100" workbookViewId="0">
      <selection activeCell="A2" sqref="A2:D2"/>
    </sheetView>
  </sheetViews>
  <sheetFormatPr defaultRowHeight="15"/>
  <cols>
    <col min="1" max="1" width="8.42578125" customWidth="1"/>
    <col min="2" max="2" width="58.85546875" customWidth="1"/>
    <col min="3" max="3" width="14.42578125" customWidth="1"/>
    <col min="4" max="4" width="14.85546875" bestFit="1" customWidth="1"/>
  </cols>
  <sheetData>
    <row r="1" spans="1:4" ht="15.75">
      <c r="A1" s="237" t="s">
        <v>358</v>
      </c>
      <c r="B1" s="237"/>
      <c r="C1" s="237"/>
      <c r="D1" s="237"/>
    </row>
    <row r="2" spans="1:4" ht="15.75">
      <c r="A2" s="242" t="s">
        <v>381</v>
      </c>
      <c r="B2" s="242"/>
      <c r="C2" s="242"/>
      <c r="D2" s="242"/>
    </row>
    <row r="3" spans="1:4" ht="15.75">
      <c r="A3" s="1"/>
      <c r="B3" s="1"/>
      <c r="C3" s="1"/>
    </row>
    <row r="4" spans="1:4" ht="15.75" customHeight="1">
      <c r="A4" s="257" t="s">
        <v>359</v>
      </c>
      <c r="B4" s="257"/>
      <c r="C4" s="257"/>
      <c r="D4" s="257"/>
    </row>
    <row r="5" spans="1:4" ht="15.75">
      <c r="A5" s="1"/>
      <c r="B5" s="1"/>
      <c r="C5" s="1"/>
      <c r="D5" s="205" t="s">
        <v>352</v>
      </c>
    </row>
    <row r="6" spans="1:4" ht="31.5">
      <c r="A6" s="1"/>
      <c r="B6" s="1"/>
      <c r="C6" s="214" t="s">
        <v>355</v>
      </c>
      <c r="D6" s="215" t="s">
        <v>354</v>
      </c>
    </row>
    <row r="7" spans="1:4" ht="15.75">
      <c r="A7" s="206">
        <v>1</v>
      </c>
      <c r="B7" s="206" t="s">
        <v>360</v>
      </c>
      <c r="C7" s="207">
        <v>6180000</v>
      </c>
      <c r="D7" s="207">
        <v>9254019</v>
      </c>
    </row>
    <row r="8" spans="1:4" ht="31.5">
      <c r="A8" s="206">
        <v>2</v>
      </c>
      <c r="B8" s="206" t="s">
        <v>361</v>
      </c>
      <c r="C8" s="207">
        <v>429740</v>
      </c>
      <c r="D8" s="207">
        <v>100000</v>
      </c>
    </row>
    <row r="9" spans="1:4" ht="15.75">
      <c r="A9" s="206">
        <v>3</v>
      </c>
      <c r="B9" s="206" t="s">
        <v>362</v>
      </c>
      <c r="C9" s="207">
        <v>0</v>
      </c>
      <c r="D9" s="207">
        <v>0</v>
      </c>
    </row>
    <row r="10" spans="1:4" ht="31.5">
      <c r="A10" s="206">
        <v>4</v>
      </c>
      <c r="B10" s="206" t="s">
        <v>363</v>
      </c>
      <c r="C10" s="207">
        <v>0</v>
      </c>
      <c r="D10" s="207">
        <v>0</v>
      </c>
    </row>
    <row r="11" spans="1:4" ht="15.75">
      <c r="A11" s="206">
        <v>5</v>
      </c>
      <c r="B11" s="206" t="s">
        <v>364</v>
      </c>
      <c r="C11" s="207">
        <v>0</v>
      </c>
      <c r="D11" s="207">
        <v>0</v>
      </c>
    </row>
    <row r="12" spans="1:4" ht="15.75">
      <c r="A12" s="206">
        <v>6</v>
      </c>
      <c r="B12" s="206" t="s">
        <v>365</v>
      </c>
      <c r="C12" s="207">
        <v>0</v>
      </c>
      <c r="D12" s="207">
        <v>0</v>
      </c>
    </row>
    <row r="13" spans="1:4" ht="15.75">
      <c r="A13" s="255" t="s">
        <v>366</v>
      </c>
      <c r="B13" s="255"/>
      <c r="C13" s="208">
        <v>6609740</v>
      </c>
      <c r="D13" s="208">
        <v>9354019</v>
      </c>
    </row>
    <row r="14" spans="1:4" ht="15.75">
      <c r="A14" s="255" t="s">
        <v>367</v>
      </c>
      <c r="B14" s="255"/>
      <c r="C14" s="209">
        <f>C13/2</f>
        <v>3304870</v>
      </c>
      <c r="D14" s="209">
        <f>D13/2</f>
        <v>4677009.5</v>
      </c>
    </row>
    <row r="15" spans="1:4" ht="15.75">
      <c r="A15" s="256" t="s">
        <v>368</v>
      </c>
      <c r="B15" s="256"/>
      <c r="C15" s="210">
        <f t="shared" ref="C15:D15" si="0">SUM(C16:C23)</f>
        <v>0</v>
      </c>
      <c r="D15" s="210">
        <f t="shared" si="0"/>
        <v>0</v>
      </c>
    </row>
    <row r="16" spans="1:4" ht="15.75">
      <c r="A16" s="206">
        <v>7</v>
      </c>
      <c r="B16" s="206" t="s">
        <v>369</v>
      </c>
      <c r="C16" s="211">
        <v>0</v>
      </c>
      <c r="D16" s="211">
        <v>0</v>
      </c>
    </row>
    <row r="17" spans="1:4" ht="15.75">
      <c r="A17" s="206">
        <v>8</v>
      </c>
      <c r="B17" s="206" t="s">
        <v>370</v>
      </c>
      <c r="C17" s="211">
        <v>0</v>
      </c>
      <c r="D17" s="211">
        <v>0</v>
      </c>
    </row>
    <row r="18" spans="1:4" ht="15.75">
      <c r="A18" s="206">
        <v>9</v>
      </c>
      <c r="B18" s="206" t="s">
        <v>371</v>
      </c>
      <c r="C18" s="211">
        <v>0</v>
      </c>
      <c r="D18" s="211">
        <v>0</v>
      </c>
    </row>
    <row r="19" spans="1:4" ht="15.75">
      <c r="A19" s="206">
        <v>10</v>
      </c>
      <c r="B19" s="206" t="s">
        <v>372</v>
      </c>
      <c r="C19" s="211">
        <v>0</v>
      </c>
      <c r="D19" s="211">
        <v>0</v>
      </c>
    </row>
    <row r="20" spans="1:4" ht="15.75">
      <c r="A20" s="206">
        <v>11</v>
      </c>
      <c r="B20" s="206" t="s">
        <v>373</v>
      </c>
      <c r="C20" s="211">
        <v>0</v>
      </c>
      <c r="D20" s="211">
        <v>0</v>
      </c>
    </row>
    <row r="21" spans="1:4" ht="15.75">
      <c r="A21" s="206">
        <v>12</v>
      </c>
      <c r="B21" s="206" t="s">
        <v>374</v>
      </c>
      <c r="C21" s="211">
        <v>0</v>
      </c>
      <c r="D21" s="211">
        <v>0</v>
      </c>
    </row>
    <row r="22" spans="1:4" ht="15.75">
      <c r="A22" s="206">
        <v>13</v>
      </c>
      <c r="B22" s="206" t="s">
        <v>375</v>
      </c>
      <c r="C22" s="211">
        <v>0</v>
      </c>
      <c r="D22" s="211">
        <v>0</v>
      </c>
    </row>
    <row r="23" spans="1:4" ht="15.75">
      <c r="A23" s="206">
        <v>14</v>
      </c>
      <c r="B23" s="206" t="s">
        <v>376</v>
      </c>
      <c r="C23" s="211">
        <v>0</v>
      </c>
      <c r="D23" s="211">
        <v>0</v>
      </c>
    </row>
    <row r="24" spans="1:4" ht="15.75">
      <c r="A24" s="256" t="s">
        <v>377</v>
      </c>
      <c r="B24" s="256"/>
      <c r="C24" s="210">
        <f t="shared" ref="C24:D24" si="1">SUM(C25:C32)</f>
        <v>0</v>
      </c>
      <c r="D24" s="210">
        <f t="shared" si="1"/>
        <v>0</v>
      </c>
    </row>
    <row r="25" spans="1:4" ht="15.75">
      <c r="A25" s="206">
        <v>15</v>
      </c>
      <c r="B25" s="206" t="s">
        <v>369</v>
      </c>
      <c r="C25" s="211">
        <v>0</v>
      </c>
      <c r="D25" s="211">
        <v>0</v>
      </c>
    </row>
    <row r="26" spans="1:4" ht="15.75">
      <c r="A26" s="206">
        <v>16</v>
      </c>
      <c r="B26" s="206" t="s">
        <v>370</v>
      </c>
      <c r="C26" s="211">
        <v>0</v>
      </c>
      <c r="D26" s="211">
        <v>0</v>
      </c>
    </row>
    <row r="27" spans="1:4" ht="15.75">
      <c r="A27" s="206">
        <v>17</v>
      </c>
      <c r="B27" s="206" t="s">
        <v>371</v>
      </c>
      <c r="C27" s="211">
        <v>0</v>
      </c>
      <c r="D27" s="211">
        <v>0</v>
      </c>
    </row>
    <row r="28" spans="1:4" ht="15.75">
      <c r="A28" s="206">
        <v>18</v>
      </c>
      <c r="B28" s="206" t="s">
        <v>372</v>
      </c>
      <c r="C28" s="211">
        <v>0</v>
      </c>
      <c r="D28" s="211">
        <v>0</v>
      </c>
    </row>
    <row r="29" spans="1:4" ht="15.75">
      <c r="A29" s="206">
        <v>19</v>
      </c>
      <c r="B29" s="206" t="s">
        <v>373</v>
      </c>
      <c r="C29" s="211">
        <v>0</v>
      </c>
      <c r="D29" s="211">
        <v>0</v>
      </c>
    </row>
    <row r="30" spans="1:4" ht="15.75">
      <c r="A30" s="206">
        <v>20</v>
      </c>
      <c r="B30" s="206" t="s">
        <v>374</v>
      </c>
      <c r="C30" s="211">
        <v>0</v>
      </c>
      <c r="D30" s="211">
        <v>0</v>
      </c>
    </row>
    <row r="31" spans="1:4" ht="15.75">
      <c r="A31" s="206">
        <v>21</v>
      </c>
      <c r="B31" s="206" t="s">
        <v>375</v>
      </c>
      <c r="C31" s="211">
        <v>0</v>
      </c>
      <c r="D31" s="211">
        <v>0</v>
      </c>
    </row>
    <row r="32" spans="1:4" ht="15.75">
      <c r="A32" s="206">
        <v>22</v>
      </c>
      <c r="B32" s="206" t="s">
        <v>376</v>
      </c>
      <c r="C32" s="211">
        <v>0</v>
      </c>
      <c r="D32" s="211">
        <v>0</v>
      </c>
    </row>
    <row r="33" spans="1:4" ht="15.75">
      <c r="A33" s="255" t="s">
        <v>378</v>
      </c>
      <c r="B33" s="255"/>
      <c r="C33" s="212">
        <f t="shared" ref="C33:D33" si="2">SUM(C15,C24)</f>
        <v>0</v>
      </c>
      <c r="D33" s="212">
        <f t="shared" si="2"/>
        <v>0</v>
      </c>
    </row>
    <row r="34" spans="1:4" ht="15.75">
      <c r="A34" s="255" t="s">
        <v>379</v>
      </c>
      <c r="B34" s="255"/>
      <c r="C34" s="213">
        <f>C14-C33</f>
        <v>3304870</v>
      </c>
      <c r="D34" s="213">
        <f>D14-D33</f>
        <v>4677009.5</v>
      </c>
    </row>
  </sheetData>
  <mergeCells count="9">
    <mergeCell ref="A34:B34"/>
    <mergeCell ref="A13:B13"/>
    <mergeCell ref="A14:B14"/>
    <mergeCell ref="A15:B15"/>
    <mergeCell ref="A1:D1"/>
    <mergeCell ref="A2:D2"/>
    <mergeCell ref="A4:D4"/>
    <mergeCell ref="A24:B24"/>
    <mergeCell ref="A33:B33"/>
  </mergeCells>
  <pageMargins left="0.7" right="0.7" top="0.75" bottom="0.75" header="0.3" footer="0.3"/>
  <pageSetup paperSize="9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L40"/>
  <sheetViews>
    <sheetView zoomScaleNormal="100" workbookViewId="0">
      <selection activeCell="M32" sqref="M32"/>
    </sheetView>
  </sheetViews>
  <sheetFormatPr defaultRowHeight="15"/>
  <sheetData>
    <row r="1" spans="1:12" ht="15.75">
      <c r="A1" s="237" t="s">
        <v>423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</row>
    <row r="2" spans="1:12" ht="15.75">
      <c r="A2" s="242" t="s">
        <v>381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</row>
    <row r="4" spans="1:12" ht="15.75">
      <c r="C4" s="307" t="s">
        <v>382</v>
      </c>
      <c r="D4" s="307"/>
      <c r="E4" s="307"/>
      <c r="F4" s="307"/>
      <c r="G4" s="307"/>
      <c r="H4" s="307"/>
      <c r="I4" s="307"/>
    </row>
    <row r="5" spans="1:12" ht="15.75">
      <c r="C5" s="307" t="s">
        <v>383</v>
      </c>
      <c r="D5" s="307"/>
      <c r="E5" s="307"/>
      <c r="F5" s="307"/>
      <c r="G5" s="307"/>
      <c r="H5" s="307"/>
      <c r="I5" s="307"/>
    </row>
    <row r="7" spans="1:12" ht="15.75">
      <c r="A7" s="308" t="s">
        <v>384</v>
      </c>
      <c r="B7" s="308"/>
      <c r="C7" s="308"/>
      <c r="D7" s="308"/>
      <c r="E7" t="s">
        <v>380</v>
      </c>
    </row>
    <row r="8" spans="1:12" ht="15.75">
      <c r="A8" s="218" t="s">
        <v>386</v>
      </c>
      <c r="B8" s="218"/>
      <c r="C8" s="227" t="s">
        <v>413</v>
      </c>
      <c r="D8" s="219"/>
      <c r="E8" s="219"/>
      <c r="F8" s="219"/>
      <c r="G8" s="219"/>
      <c r="H8" s="219"/>
    </row>
    <row r="9" spans="1:12" ht="15.75">
      <c r="A9" s="218" t="s">
        <v>388</v>
      </c>
      <c r="B9" s="218"/>
      <c r="C9" s="227" t="s">
        <v>414</v>
      </c>
      <c r="D9" s="218"/>
    </row>
    <row r="10" spans="1:12" ht="15.75">
      <c r="A10" s="218" t="s">
        <v>390</v>
      </c>
      <c r="B10" s="218"/>
      <c r="C10" s="218"/>
      <c r="D10" s="228" t="s">
        <v>415</v>
      </c>
    </row>
    <row r="11" spans="1:12" ht="15.75" thickBot="1"/>
    <row r="12" spans="1:12" ht="15.75" thickBot="1">
      <c r="A12" s="258" t="s">
        <v>392</v>
      </c>
      <c r="B12" s="259"/>
      <c r="C12" s="259"/>
      <c r="D12" s="260"/>
      <c r="E12" s="295" t="s">
        <v>393</v>
      </c>
      <c r="F12" s="296"/>
      <c r="G12" s="295">
        <v>2019</v>
      </c>
      <c r="H12" s="296"/>
      <c r="I12" s="297" t="s">
        <v>394</v>
      </c>
      <c r="J12" s="297"/>
      <c r="K12" s="298" t="s">
        <v>395</v>
      </c>
      <c r="L12" s="262"/>
    </row>
    <row r="13" spans="1:12">
      <c r="A13" s="288" t="s">
        <v>396</v>
      </c>
      <c r="B13" s="289"/>
      <c r="C13" s="289"/>
      <c r="D13" s="303"/>
      <c r="E13" s="304">
        <v>0</v>
      </c>
      <c r="F13" s="304"/>
      <c r="G13" s="304">
        <v>0</v>
      </c>
      <c r="H13" s="304"/>
      <c r="I13" s="304">
        <v>0</v>
      </c>
      <c r="J13" s="305"/>
      <c r="K13" s="304">
        <v>0</v>
      </c>
      <c r="L13" s="306"/>
    </row>
    <row r="14" spans="1:12">
      <c r="A14" s="221" t="s">
        <v>397</v>
      </c>
      <c r="B14" s="222"/>
      <c r="C14" s="222"/>
      <c r="D14" s="223"/>
      <c r="E14" s="282"/>
      <c r="F14" s="282"/>
      <c r="G14" s="282"/>
      <c r="H14" s="282"/>
      <c r="I14" s="282"/>
      <c r="J14" s="300"/>
      <c r="K14" s="282"/>
      <c r="L14" s="285"/>
    </row>
    <row r="15" spans="1:12">
      <c r="A15" s="286" t="s">
        <v>398</v>
      </c>
      <c r="B15" s="287"/>
      <c r="C15" s="287"/>
      <c r="D15" s="299"/>
      <c r="E15" s="282">
        <v>12911439</v>
      </c>
      <c r="F15" s="282"/>
      <c r="G15" s="282">
        <v>8296574</v>
      </c>
      <c r="H15" s="282"/>
      <c r="I15" s="282">
        <v>902717</v>
      </c>
      <c r="J15" s="300"/>
      <c r="K15" s="282">
        <f>SUM(E15:J15)</f>
        <v>22110730</v>
      </c>
      <c r="L15" s="285"/>
    </row>
    <row r="16" spans="1:12">
      <c r="A16" s="286" t="s">
        <v>399</v>
      </c>
      <c r="B16" s="287"/>
      <c r="C16" s="287"/>
      <c r="D16" s="299"/>
      <c r="E16" s="282"/>
      <c r="F16" s="282"/>
      <c r="G16" s="282"/>
      <c r="H16" s="282"/>
      <c r="I16" s="282"/>
      <c r="J16" s="300"/>
      <c r="K16" s="282"/>
      <c r="L16" s="285"/>
    </row>
    <row r="17" spans="1:12">
      <c r="A17" s="286" t="s">
        <v>400</v>
      </c>
      <c r="B17" s="287"/>
      <c r="C17" s="287"/>
      <c r="D17" s="299"/>
      <c r="E17" s="282"/>
      <c r="F17" s="282"/>
      <c r="G17" s="282"/>
      <c r="H17" s="282"/>
      <c r="I17" s="282"/>
      <c r="J17" s="300"/>
      <c r="K17" s="282"/>
      <c r="L17" s="285"/>
    </row>
    <row r="18" spans="1:12">
      <c r="A18" s="286" t="s">
        <v>401</v>
      </c>
      <c r="B18" s="287"/>
      <c r="C18" s="287"/>
      <c r="D18" s="299"/>
      <c r="E18" s="282"/>
      <c r="F18" s="282"/>
      <c r="G18" s="282"/>
      <c r="H18" s="282"/>
      <c r="I18" s="282"/>
      <c r="J18" s="300"/>
      <c r="K18" s="282"/>
      <c r="L18" s="285"/>
    </row>
    <row r="19" spans="1:12" ht="15.75" thickBot="1">
      <c r="A19" s="270"/>
      <c r="B19" s="271"/>
      <c r="C19" s="271"/>
      <c r="D19" s="301"/>
      <c r="E19" s="273"/>
      <c r="F19" s="273"/>
      <c r="G19" s="273"/>
      <c r="H19" s="273"/>
      <c r="I19" s="273"/>
      <c r="J19" s="302"/>
      <c r="K19" s="273"/>
      <c r="L19" s="274"/>
    </row>
    <row r="20" spans="1:12" ht="15.75" thickBot="1">
      <c r="A20" s="275" t="s">
        <v>402</v>
      </c>
      <c r="B20" s="276"/>
      <c r="C20" s="276"/>
      <c r="D20" s="290"/>
      <c r="E20" s="291">
        <f>SUM(E15:F19)</f>
        <v>12911439</v>
      </c>
      <c r="F20" s="292"/>
      <c r="G20" s="291">
        <f t="shared" ref="G20:J20" si="0">SUM(G15:H19)</f>
        <v>8296574</v>
      </c>
      <c r="H20" s="292"/>
      <c r="I20" s="291">
        <f t="shared" ref="I20:J20" si="1">SUM(I15:J19)</f>
        <v>902717</v>
      </c>
      <c r="J20" s="292"/>
      <c r="K20" s="294">
        <f>SUM(K13:L19)</f>
        <v>22110730</v>
      </c>
      <c r="L20" s="278"/>
    </row>
    <row r="21" spans="1:12">
      <c r="A21" s="224"/>
      <c r="B21" s="224"/>
      <c r="C21" s="224"/>
      <c r="D21" s="225"/>
      <c r="E21" s="225"/>
      <c r="F21" s="225"/>
      <c r="G21" s="225"/>
      <c r="H21" s="225"/>
      <c r="I21" s="225"/>
      <c r="J21" s="225"/>
    </row>
    <row r="22" spans="1:12" ht="15.75" thickBot="1">
      <c r="A22" s="224"/>
      <c r="B22" s="224"/>
      <c r="C22" s="224"/>
      <c r="D22" s="225"/>
      <c r="E22" s="225"/>
      <c r="F22" s="225"/>
      <c r="G22" s="225"/>
      <c r="H22" s="225"/>
      <c r="I22" s="225"/>
      <c r="J22" s="225"/>
    </row>
    <row r="23" spans="1:12" ht="15.75" thickBot="1">
      <c r="A23" s="275" t="s">
        <v>403</v>
      </c>
      <c r="B23" s="276"/>
      <c r="C23" s="276"/>
      <c r="D23" s="276"/>
      <c r="E23" s="295" t="s">
        <v>393</v>
      </c>
      <c r="F23" s="296"/>
      <c r="G23" s="295">
        <v>2019</v>
      </c>
      <c r="H23" s="296"/>
      <c r="I23" s="297" t="s">
        <v>394</v>
      </c>
      <c r="J23" s="297"/>
      <c r="K23" s="298" t="s">
        <v>395</v>
      </c>
      <c r="L23" s="262"/>
    </row>
    <row r="24" spans="1:12">
      <c r="A24" s="288" t="s">
        <v>404</v>
      </c>
      <c r="B24" s="289"/>
      <c r="C24" s="289"/>
      <c r="D24" s="289"/>
      <c r="E24" s="282">
        <v>2657787</v>
      </c>
      <c r="F24" s="282"/>
      <c r="G24" s="282">
        <v>2899404</v>
      </c>
      <c r="H24" s="282"/>
      <c r="I24" s="282">
        <v>241629</v>
      </c>
      <c r="J24" s="282"/>
      <c r="K24" s="282">
        <f>SUM(E24:J24)</f>
        <v>5798820</v>
      </c>
      <c r="L24" s="282"/>
    </row>
    <row r="25" spans="1:12">
      <c r="A25" s="286" t="s">
        <v>405</v>
      </c>
      <c r="B25" s="287"/>
      <c r="C25" s="287"/>
      <c r="D25" s="287"/>
      <c r="E25" s="282">
        <v>1013408</v>
      </c>
      <c r="F25" s="282"/>
      <c r="G25" s="282">
        <v>1105536</v>
      </c>
      <c r="H25" s="282"/>
      <c r="I25" s="282">
        <v>92129</v>
      </c>
      <c r="J25" s="282"/>
      <c r="K25" s="282">
        <f>SUM(E25:J25)</f>
        <v>2211073</v>
      </c>
      <c r="L25" s="282"/>
    </row>
    <row r="26" spans="1:12">
      <c r="A26" s="286" t="s">
        <v>406</v>
      </c>
      <c r="B26" s="287"/>
      <c r="C26" s="287"/>
      <c r="D26" s="287"/>
      <c r="E26" s="282">
        <v>8841758</v>
      </c>
      <c r="F26" s="282"/>
      <c r="G26" s="282">
        <v>3856922</v>
      </c>
      <c r="H26" s="282"/>
      <c r="I26" s="282">
        <v>532715</v>
      </c>
      <c r="J26" s="282"/>
      <c r="K26" s="282">
        <f>SUM(E26:J26)</f>
        <v>13231395</v>
      </c>
      <c r="L26" s="282"/>
    </row>
    <row r="27" spans="1:12">
      <c r="A27" s="286" t="s">
        <v>407</v>
      </c>
      <c r="B27" s="287"/>
      <c r="C27" s="287"/>
      <c r="D27" s="287"/>
      <c r="E27" s="282">
        <v>113498</v>
      </c>
      <c r="F27" s="282"/>
      <c r="G27" s="282">
        <v>123816</v>
      </c>
      <c r="H27" s="282"/>
      <c r="I27" s="282">
        <v>10336</v>
      </c>
      <c r="J27" s="282"/>
      <c r="K27" s="282">
        <f>SUM(E27:J27)</f>
        <v>247650</v>
      </c>
      <c r="L27" s="282"/>
    </row>
    <row r="28" spans="1:12">
      <c r="A28" s="279" t="s">
        <v>408</v>
      </c>
      <c r="B28" s="280"/>
      <c r="C28" s="280"/>
      <c r="D28" s="281"/>
      <c r="E28" s="282">
        <v>284988</v>
      </c>
      <c r="F28" s="282"/>
      <c r="G28" s="282">
        <v>310896</v>
      </c>
      <c r="H28" s="282"/>
      <c r="I28" s="282">
        <v>25908</v>
      </c>
      <c r="J28" s="282"/>
      <c r="K28" s="282">
        <f>SUM(E28:J28)</f>
        <v>621792</v>
      </c>
      <c r="L28" s="282"/>
    </row>
    <row r="29" spans="1:12">
      <c r="A29" s="283"/>
      <c r="B29" s="284"/>
      <c r="C29" s="284"/>
      <c r="D29" s="284"/>
      <c r="E29" s="282"/>
      <c r="F29" s="282"/>
      <c r="G29" s="282"/>
      <c r="H29" s="282"/>
      <c r="I29" s="282"/>
      <c r="J29" s="282"/>
      <c r="K29" s="282"/>
      <c r="L29" s="285"/>
    </row>
    <row r="30" spans="1:12" ht="15.75" thickBot="1">
      <c r="A30" s="270"/>
      <c r="B30" s="271"/>
      <c r="C30" s="271"/>
      <c r="D30" s="271"/>
      <c r="E30" s="273"/>
      <c r="F30" s="273"/>
      <c r="G30" s="273"/>
      <c r="H30" s="273"/>
      <c r="I30" s="273"/>
      <c r="J30" s="273"/>
      <c r="K30" s="273"/>
      <c r="L30" s="274"/>
    </row>
    <row r="31" spans="1:12" ht="15.75" thickBot="1">
      <c r="A31" s="275" t="s">
        <v>395</v>
      </c>
      <c r="B31" s="276"/>
      <c r="C31" s="276"/>
      <c r="D31" s="276"/>
      <c r="E31" s="277">
        <f>SUM(E24:F30)</f>
        <v>12911439</v>
      </c>
      <c r="F31" s="277"/>
      <c r="G31" s="277">
        <f t="shared" ref="G31:J31" si="2">SUM(G24:H30)</f>
        <v>8296574</v>
      </c>
      <c r="H31" s="277"/>
      <c r="I31" s="277">
        <f t="shared" ref="I31:J31" si="3">SUM(I24:J30)</f>
        <v>902717</v>
      </c>
      <c r="J31" s="277"/>
      <c r="K31" s="277">
        <f>SUM(K24:L28)</f>
        <v>22110730</v>
      </c>
      <c r="L31" s="278"/>
    </row>
    <row r="34" spans="1:12" ht="15.75">
      <c r="A34" s="226" t="s">
        <v>409</v>
      </c>
      <c r="B34" s="226"/>
      <c r="C34" s="226"/>
      <c r="D34" s="226"/>
      <c r="E34" s="226"/>
      <c r="F34" s="226"/>
      <c r="G34" s="226"/>
      <c r="H34" s="226"/>
      <c r="I34" s="226"/>
    </row>
    <row r="36" spans="1:12" ht="15.75" thickBot="1"/>
    <row r="37" spans="1:12" ht="15.75" thickBot="1">
      <c r="A37" s="263" t="s">
        <v>410</v>
      </c>
      <c r="B37" s="264"/>
      <c r="C37" s="264"/>
      <c r="D37" s="264"/>
      <c r="E37" s="264"/>
      <c r="F37" s="264"/>
      <c r="G37" s="264"/>
      <c r="H37" s="264"/>
      <c r="I37" s="264"/>
      <c r="J37" s="261" t="s">
        <v>411</v>
      </c>
      <c r="K37" s="261"/>
      <c r="L37" s="262"/>
    </row>
    <row r="38" spans="1:12">
      <c r="A38" s="265"/>
      <c r="B38" s="266"/>
      <c r="C38" s="266"/>
      <c r="D38" s="266"/>
      <c r="E38" s="266"/>
      <c r="F38" s="266"/>
      <c r="G38" s="266"/>
      <c r="H38" s="266"/>
      <c r="I38" s="266"/>
      <c r="J38" s="267"/>
      <c r="K38" s="268"/>
      <c r="L38" s="269"/>
    </row>
    <row r="39" spans="1:12" ht="15.75" thickBot="1">
      <c r="A39" s="270"/>
      <c r="B39" s="271"/>
      <c r="C39" s="271"/>
      <c r="D39" s="271"/>
      <c r="E39" s="271"/>
      <c r="F39" s="271"/>
      <c r="G39" s="271"/>
      <c r="H39" s="271"/>
      <c r="I39" s="271"/>
      <c r="J39" s="271"/>
      <c r="K39" s="271"/>
      <c r="L39" s="272"/>
    </row>
    <row r="40" spans="1:12" ht="15.75" thickBot="1">
      <c r="A40" s="258" t="s">
        <v>412</v>
      </c>
      <c r="B40" s="259"/>
      <c r="C40" s="259"/>
      <c r="D40" s="259"/>
      <c r="E40" s="259"/>
      <c r="F40" s="259"/>
      <c r="G40" s="259"/>
      <c r="H40" s="259"/>
      <c r="I40" s="260"/>
      <c r="J40" s="261"/>
      <c r="K40" s="261"/>
      <c r="L40" s="262"/>
    </row>
  </sheetData>
  <mergeCells count="102">
    <mergeCell ref="K12:L12"/>
    <mergeCell ref="A13:D13"/>
    <mergeCell ref="E13:F13"/>
    <mergeCell ref="G13:H13"/>
    <mergeCell ref="I13:J13"/>
    <mergeCell ref="K13:L13"/>
    <mergeCell ref="C4:I4"/>
    <mergeCell ref="C5:I5"/>
    <mergeCell ref="A7:D7"/>
    <mergeCell ref="A12:D12"/>
    <mergeCell ref="E12:F12"/>
    <mergeCell ref="G12:H12"/>
    <mergeCell ref="I12:J12"/>
    <mergeCell ref="E14:F14"/>
    <mergeCell ref="G14:H14"/>
    <mergeCell ref="I14:J14"/>
    <mergeCell ref="K14:L14"/>
    <mergeCell ref="A15:D15"/>
    <mergeCell ref="E15:F15"/>
    <mergeCell ref="G15:H15"/>
    <mergeCell ref="I15:J15"/>
    <mergeCell ref="K15:L15"/>
    <mergeCell ref="A16:D16"/>
    <mergeCell ref="E16:F16"/>
    <mergeCell ref="G16:H16"/>
    <mergeCell ref="I16:J16"/>
    <mergeCell ref="K16:L16"/>
    <mergeCell ref="A17:D17"/>
    <mergeCell ref="E17:F17"/>
    <mergeCell ref="G17:H17"/>
    <mergeCell ref="I17:J17"/>
    <mergeCell ref="K17:L17"/>
    <mergeCell ref="A18:D18"/>
    <mergeCell ref="E18:F18"/>
    <mergeCell ref="G18:H18"/>
    <mergeCell ref="I18:J18"/>
    <mergeCell ref="K18:L18"/>
    <mergeCell ref="A19:D19"/>
    <mergeCell ref="E19:F19"/>
    <mergeCell ref="G19:H19"/>
    <mergeCell ref="I19:J19"/>
    <mergeCell ref="K19:L19"/>
    <mergeCell ref="A20:D20"/>
    <mergeCell ref="E20:F20"/>
    <mergeCell ref="G20:H20"/>
    <mergeCell ref="I20:J20"/>
    <mergeCell ref="K20:L20"/>
    <mergeCell ref="A23:D23"/>
    <mergeCell ref="E23:F23"/>
    <mergeCell ref="G23:H23"/>
    <mergeCell ref="I23:J23"/>
    <mergeCell ref="K23:L23"/>
    <mergeCell ref="A24:D24"/>
    <mergeCell ref="E24:F24"/>
    <mergeCell ref="G24:H24"/>
    <mergeCell ref="I24:J24"/>
    <mergeCell ref="K24:L24"/>
    <mergeCell ref="A25:D25"/>
    <mergeCell ref="E25:F25"/>
    <mergeCell ref="G25:H25"/>
    <mergeCell ref="I25:J25"/>
    <mergeCell ref="K25:L25"/>
    <mergeCell ref="K28:L28"/>
    <mergeCell ref="A29:D29"/>
    <mergeCell ref="E29:F29"/>
    <mergeCell ref="G29:H29"/>
    <mergeCell ref="I29:J29"/>
    <mergeCell ref="K29:L29"/>
    <mergeCell ref="A26:D26"/>
    <mergeCell ref="E26:F26"/>
    <mergeCell ref="G26:H26"/>
    <mergeCell ref="I26:J26"/>
    <mergeCell ref="K26:L26"/>
    <mergeCell ref="A27:D27"/>
    <mergeCell ref="E27:F27"/>
    <mergeCell ref="G27:H27"/>
    <mergeCell ref="I27:J27"/>
    <mergeCell ref="K27:L27"/>
    <mergeCell ref="A40:I40"/>
    <mergeCell ref="J40:L40"/>
    <mergeCell ref="A1:L1"/>
    <mergeCell ref="A2:L2"/>
    <mergeCell ref="A37:I37"/>
    <mergeCell ref="J37:L37"/>
    <mergeCell ref="A38:I38"/>
    <mergeCell ref="J38:L38"/>
    <mergeCell ref="A39:I39"/>
    <mergeCell ref="J39:L39"/>
    <mergeCell ref="A30:D30"/>
    <mergeCell ref="E30:F30"/>
    <mergeCell ref="G30:H30"/>
    <mergeCell ref="I30:J30"/>
    <mergeCell ref="K30:L30"/>
    <mergeCell ref="A31:D31"/>
    <mergeCell ref="E31:F31"/>
    <mergeCell ref="G31:H31"/>
    <mergeCell ref="I31:J31"/>
    <mergeCell ref="K31:L31"/>
    <mergeCell ref="A28:D28"/>
    <mergeCell ref="E28:F28"/>
    <mergeCell ref="G28:H28"/>
    <mergeCell ref="I28:J28"/>
  </mergeCells>
  <pageMargins left="0.7" right="0.7" top="0.75" bottom="0.75" header="0.3" footer="0.3"/>
  <pageSetup paperSize="9" scale="7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L40"/>
  <sheetViews>
    <sheetView zoomScaleNormal="100" workbookViewId="0">
      <selection activeCell="J33" sqref="J33"/>
    </sheetView>
  </sheetViews>
  <sheetFormatPr defaultRowHeight="15"/>
  <sheetData>
    <row r="1" spans="1:12" ht="15.75">
      <c r="A1" s="237" t="s">
        <v>424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</row>
    <row r="2" spans="1:12" ht="15.75">
      <c r="A2" s="242" t="s">
        <v>381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</row>
    <row r="4" spans="1:12" ht="15.75">
      <c r="C4" s="307" t="s">
        <v>382</v>
      </c>
      <c r="D4" s="307"/>
      <c r="E4" s="307"/>
      <c r="F4" s="307"/>
      <c r="G4" s="307"/>
      <c r="H4" s="307"/>
      <c r="I4" s="307"/>
    </row>
    <row r="5" spans="1:12" ht="15.75">
      <c r="C5" s="307" t="s">
        <v>383</v>
      </c>
      <c r="D5" s="307"/>
      <c r="E5" s="307"/>
      <c r="F5" s="307"/>
      <c r="G5" s="307"/>
      <c r="H5" s="307"/>
      <c r="I5" s="307"/>
    </row>
    <row r="7" spans="1:12" ht="15.75">
      <c r="A7" s="308" t="s">
        <v>384</v>
      </c>
      <c r="B7" s="308"/>
      <c r="C7" s="308"/>
      <c r="D7" s="308"/>
      <c r="E7" t="s">
        <v>380</v>
      </c>
    </row>
    <row r="8" spans="1:12" ht="15.75">
      <c r="A8" s="218" t="s">
        <v>386</v>
      </c>
      <c r="B8" s="218"/>
      <c r="C8" t="s">
        <v>416</v>
      </c>
      <c r="D8" s="219"/>
      <c r="E8" s="219"/>
      <c r="F8" s="219"/>
      <c r="G8" s="219"/>
      <c r="H8" s="219"/>
    </row>
    <row r="9" spans="1:12" ht="15.75">
      <c r="A9" s="218" t="s">
        <v>388</v>
      </c>
      <c r="B9" s="218"/>
      <c r="C9" t="s">
        <v>417</v>
      </c>
      <c r="D9" s="218"/>
    </row>
    <row r="10" spans="1:12" ht="15.75">
      <c r="A10" s="218" t="s">
        <v>390</v>
      </c>
      <c r="B10" s="218"/>
      <c r="C10" s="218"/>
      <c r="D10" s="228" t="s">
        <v>418</v>
      </c>
    </row>
    <row r="11" spans="1:12" ht="15.75" thickBot="1"/>
    <row r="12" spans="1:12" ht="15.75" thickBot="1">
      <c r="A12" s="258" t="s">
        <v>392</v>
      </c>
      <c r="B12" s="259"/>
      <c r="C12" s="259"/>
      <c r="D12" s="260"/>
      <c r="E12" s="295" t="s">
        <v>393</v>
      </c>
      <c r="F12" s="296"/>
      <c r="G12" s="295">
        <v>2019</v>
      </c>
      <c r="H12" s="296"/>
      <c r="I12" s="297" t="s">
        <v>394</v>
      </c>
      <c r="J12" s="297"/>
      <c r="K12" s="298" t="s">
        <v>395</v>
      </c>
      <c r="L12" s="262"/>
    </row>
    <row r="13" spans="1:12">
      <c r="A13" s="288" t="s">
        <v>396</v>
      </c>
      <c r="B13" s="289"/>
      <c r="C13" s="289"/>
      <c r="D13" s="303"/>
      <c r="E13" s="304">
        <v>0</v>
      </c>
      <c r="F13" s="304"/>
      <c r="G13" s="304">
        <v>0</v>
      </c>
      <c r="H13" s="304"/>
      <c r="I13" s="304">
        <v>0</v>
      </c>
      <c r="J13" s="305"/>
      <c r="K13" s="304">
        <v>0</v>
      </c>
      <c r="L13" s="306"/>
    </row>
    <row r="14" spans="1:12">
      <c r="A14" s="221" t="s">
        <v>397</v>
      </c>
      <c r="B14" s="222"/>
      <c r="C14" s="222"/>
      <c r="D14" s="223"/>
      <c r="E14" s="282"/>
      <c r="F14" s="282"/>
      <c r="G14" s="282"/>
      <c r="H14" s="282"/>
      <c r="I14" s="282"/>
      <c r="J14" s="300"/>
      <c r="K14" s="282"/>
      <c r="L14" s="285"/>
    </row>
    <row r="15" spans="1:12">
      <c r="A15" s="286" t="s">
        <v>398</v>
      </c>
      <c r="B15" s="287"/>
      <c r="C15" s="287"/>
      <c r="D15" s="299"/>
      <c r="E15" s="282">
        <v>24179972</v>
      </c>
      <c r="F15" s="282"/>
      <c r="G15" s="282">
        <v>30256054</v>
      </c>
      <c r="H15" s="282"/>
      <c r="I15" s="282">
        <v>16608698</v>
      </c>
      <c r="J15" s="300"/>
      <c r="K15" s="282">
        <f>SUM(E15:J15)</f>
        <v>71044724</v>
      </c>
      <c r="L15" s="285"/>
    </row>
    <row r="16" spans="1:12">
      <c r="A16" s="286" t="s">
        <v>399</v>
      </c>
      <c r="B16" s="287"/>
      <c r="C16" s="287"/>
      <c r="D16" s="299"/>
      <c r="E16" s="282"/>
      <c r="F16" s="282"/>
      <c r="G16" s="282"/>
      <c r="H16" s="282"/>
      <c r="I16" s="282"/>
      <c r="J16" s="300"/>
      <c r="K16" s="282"/>
      <c r="L16" s="285"/>
    </row>
    <row r="17" spans="1:12">
      <c r="A17" s="286" t="s">
        <v>400</v>
      </c>
      <c r="B17" s="287"/>
      <c r="C17" s="287"/>
      <c r="D17" s="299"/>
      <c r="E17" s="282"/>
      <c r="F17" s="282"/>
      <c r="G17" s="282"/>
      <c r="H17" s="282"/>
      <c r="I17" s="282"/>
      <c r="J17" s="300"/>
      <c r="K17" s="282"/>
      <c r="L17" s="285"/>
    </row>
    <row r="18" spans="1:12">
      <c r="A18" s="286" t="s">
        <v>401</v>
      </c>
      <c r="B18" s="287"/>
      <c r="C18" s="287"/>
      <c r="D18" s="299"/>
      <c r="E18" s="282"/>
      <c r="F18" s="282"/>
      <c r="G18" s="282"/>
      <c r="H18" s="282"/>
      <c r="I18" s="282"/>
      <c r="J18" s="300"/>
      <c r="K18" s="282"/>
      <c r="L18" s="285"/>
    </row>
    <row r="19" spans="1:12" ht="15.75" thickBot="1">
      <c r="A19" s="270"/>
      <c r="B19" s="271"/>
      <c r="C19" s="271"/>
      <c r="D19" s="301"/>
      <c r="E19" s="273"/>
      <c r="F19" s="273"/>
      <c r="G19" s="273"/>
      <c r="H19" s="273"/>
      <c r="I19" s="273"/>
      <c r="J19" s="302"/>
      <c r="K19" s="273"/>
      <c r="L19" s="274"/>
    </row>
    <row r="20" spans="1:12" ht="15.75" thickBot="1">
      <c r="A20" s="275" t="s">
        <v>402</v>
      </c>
      <c r="B20" s="276"/>
      <c r="C20" s="276"/>
      <c r="D20" s="290"/>
      <c r="E20" s="291">
        <f>SUM(E15:F19)</f>
        <v>24179972</v>
      </c>
      <c r="F20" s="292"/>
      <c r="G20" s="291">
        <f t="shared" ref="G20:J20" si="0">SUM(G15:H19)</f>
        <v>30256054</v>
      </c>
      <c r="H20" s="292"/>
      <c r="I20" s="291">
        <f t="shared" ref="I20:J20" si="1">SUM(I15:J19)</f>
        <v>16608698</v>
      </c>
      <c r="J20" s="292"/>
      <c r="K20" s="294">
        <f>SUM(K13:L19)</f>
        <v>71044724</v>
      </c>
      <c r="L20" s="278"/>
    </row>
    <row r="21" spans="1:12">
      <c r="A21" s="224"/>
      <c r="B21" s="224"/>
      <c r="C21" s="224"/>
      <c r="D21" s="225"/>
      <c r="E21" s="225"/>
      <c r="F21" s="225"/>
      <c r="G21" s="225"/>
      <c r="H21" s="225"/>
      <c r="I21" s="225"/>
      <c r="J21" s="225"/>
    </row>
    <row r="22" spans="1:12" ht="15.75" thickBot="1">
      <c r="A22" s="224"/>
      <c r="B22" s="224"/>
      <c r="C22" s="224"/>
      <c r="D22" s="225"/>
      <c r="E22" s="225"/>
      <c r="F22" s="225"/>
      <c r="G22" s="225"/>
      <c r="H22" s="225"/>
      <c r="I22" s="225"/>
      <c r="J22" s="225"/>
    </row>
    <row r="23" spans="1:12" ht="15.75" thickBot="1">
      <c r="A23" s="275" t="s">
        <v>403</v>
      </c>
      <c r="B23" s="276"/>
      <c r="C23" s="276"/>
      <c r="D23" s="276"/>
      <c r="E23" s="295" t="s">
        <v>393</v>
      </c>
      <c r="F23" s="296"/>
      <c r="G23" s="295">
        <v>2019</v>
      </c>
      <c r="H23" s="296"/>
      <c r="I23" s="297" t="s">
        <v>394</v>
      </c>
      <c r="J23" s="297"/>
      <c r="K23" s="298" t="s">
        <v>395</v>
      </c>
      <c r="L23" s="262"/>
    </row>
    <row r="24" spans="1:12">
      <c r="A24" s="288" t="s">
        <v>404</v>
      </c>
      <c r="B24" s="289"/>
      <c r="C24" s="289"/>
      <c r="D24" s="289"/>
      <c r="E24" s="282">
        <v>5371656</v>
      </c>
      <c r="F24" s="282"/>
      <c r="G24" s="282">
        <v>10743312</v>
      </c>
      <c r="H24" s="282"/>
      <c r="I24" s="282">
        <v>5371677</v>
      </c>
      <c r="J24" s="282"/>
      <c r="K24" s="282">
        <f>SUM(E24:J24)</f>
        <v>21486645</v>
      </c>
      <c r="L24" s="282"/>
    </row>
    <row r="25" spans="1:12">
      <c r="A25" s="286" t="s">
        <v>405</v>
      </c>
      <c r="B25" s="287"/>
      <c r="C25" s="287"/>
      <c r="D25" s="287"/>
      <c r="E25" s="282">
        <v>4013200</v>
      </c>
      <c r="F25" s="282"/>
      <c r="G25" s="282"/>
      <c r="H25" s="282"/>
      <c r="I25" s="282"/>
      <c r="J25" s="282"/>
      <c r="K25" s="282">
        <f t="shared" ref="K25:K29" si="2">SUM(E25:J25)</f>
        <v>4013200</v>
      </c>
      <c r="L25" s="282"/>
    </row>
    <row r="26" spans="1:12">
      <c r="A26" s="286" t="s">
        <v>406</v>
      </c>
      <c r="B26" s="287"/>
      <c r="C26" s="287"/>
      <c r="D26" s="287"/>
      <c r="E26" s="282">
        <v>13265086</v>
      </c>
      <c r="F26" s="282"/>
      <c r="G26" s="282">
        <v>16452682</v>
      </c>
      <c r="H26" s="282"/>
      <c r="I26" s="282">
        <v>9706992</v>
      </c>
      <c r="J26" s="282"/>
      <c r="K26" s="282">
        <f t="shared" si="2"/>
        <v>39424760</v>
      </c>
      <c r="L26" s="282"/>
    </row>
    <row r="27" spans="1:12">
      <c r="A27" s="286" t="s">
        <v>407</v>
      </c>
      <c r="B27" s="287"/>
      <c r="C27" s="287"/>
      <c r="D27" s="287"/>
      <c r="E27" s="282">
        <v>432030</v>
      </c>
      <c r="F27" s="282"/>
      <c r="G27" s="282">
        <v>864060</v>
      </c>
      <c r="H27" s="282"/>
      <c r="I27" s="282">
        <v>432029</v>
      </c>
      <c r="J27" s="282"/>
      <c r="K27" s="282">
        <f t="shared" si="2"/>
        <v>1728119</v>
      </c>
      <c r="L27" s="282"/>
    </row>
    <row r="28" spans="1:12">
      <c r="A28" s="279" t="s">
        <v>408</v>
      </c>
      <c r="B28" s="280"/>
      <c r="C28" s="280"/>
      <c r="D28" s="281"/>
      <c r="E28" s="282">
        <v>1098000</v>
      </c>
      <c r="F28" s="282"/>
      <c r="G28" s="282">
        <v>2196000</v>
      </c>
      <c r="H28" s="282"/>
      <c r="I28" s="282">
        <v>1098000</v>
      </c>
      <c r="J28" s="282"/>
      <c r="K28" s="282">
        <f t="shared" si="2"/>
        <v>4392000</v>
      </c>
      <c r="L28" s="282"/>
    </row>
    <row r="29" spans="1:12">
      <c r="A29" s="283"/>
      <c r="B29" s="284"/>
      <c r="C29" s="284"/>
      <c r="D29" s="284"/>
      <c r="E29" s="282"/>
      <c r="F29" s="282"/>
      <c r="G29" s="282"/>
      <c r="H29" s="282"/>
      <c r="I29" s="282"/>
      <c r="J29" s="282"/>
      <c r="K29" s="282">
        <f t="shared" si="2"/>
        <v>0</v>
      </c>
      <c r="L29" s="282"/>
    </row>
    <row r="30" spans="1:12" ht="15.75" thickBot="1">
      <c r="A30" s="270"/>
      <c r="B30" s="271"/>
      <c r="C30" s="271"/>
      <c r="D30" s="271"/>
      <c r="E30" s="273"/>
      <c r="F30" s="273"/>
      <c r="G30" s="273"/>
      <c r="H30" s="273"/>
      <c r="I30" s="273"/>
      <c r="J30" s="273"/>
      <c r="K30" s="273"/>
      <c r="L30" s="274"/>
    </row>
    <row r="31" spans="1:12" ht="15.75" thickBot="1">
      <c r="A31" s="275" t="s">
        <v>395</v>
      </c>
      <c r="B31" s="276"/>
      <c r="C31" s="276"/>
      <c r="D31" s="276"/>
      <c r="E31" s="277">
        <f>SUM(E24:F30)</f>
        <v>24179972</v>
      </c>
      <c r="F31" s="277"/>
      <c r="G31" s="277">
        <f t="shared" ref="G31:J31" si="3">SUM(G24:H30)</f>
        <v>30256054</v>
      </c>
      <c r="H31" s="277"/>
      <c r="I31" s="277">
        <f t="shared" ref="I31:J31" si="4">SUM(I24:J30)</f>
        <v>16608698</v>
      </c>
      <c r="J31" s="277"/>
      <c r="K31" s="277">
        <f>SUM(K24:L28)</f>
        <v>71044724</v>
      </c>
      <c r="L31" s="278"/>
    </row>
    <row r="34" spans="1:12" ht="15.75">
      <c r="A34" s="226" t="s">
        <v>409</v>
      </c>
      <c r="B34" s="226"/>
      <c r="C34" s="226"/>
      <c r="D34" s="226"/>
      <c r="E34" s="226"/>
      <c r="F34" s="226"/>
      <c r="G34" s="226"/>
      <c r="H34" s="226"/>
      <c r="I34" s="226"/>
    </row>
    <row r="36" spans="1:12" ht="15.75" thickBot="1"/>
    <row r="37" spans="1:12" ht="15.75" thickBot="1">
      <c r="A37" s="263" t="s">
        <v>410</v>
      </c>
      <c r="B37" s="264"/>
      <c r="C37" s="264"/>
      <c r="D37" s="264"/>
      <c r="E37" s="264"/>
      <c r="F37" s="264"/>
      <c r="G37" s="264"/>
      <c r="H37" s="264"/>
      <c r="I37" s="264"/>
      <c r="J37" s="261" t="s">
        <v>411</v>
      </c>
      <c r="K37" s="261"/>
      <c r="L37" s="262"/>
    </row>
    <row r="38" spans="1:12">
      <c r="A38" s="265"/>
      <c r="B38" s="266"/>
      <c r="C38" s="266"/>
      <c r="D38" s="266"/>
      <c r="E38" s="266"/>
      <c r="F38" s="266"/>
      <c r="G38" s="266"/>
      <c r="H38" s="266"/>
      <c r="I38" s="266"/>
      <c r="J38" s="267"/>
      <c r="K38" s="268"/>
      <c r="L38" s="269"/>
    </row>
    <row r="39" spans="1:12" ht="15.75" thickBot="1">
      <c r="A39" s="270"/>
      <c r="B39" s="271"/>
      <c r="C39" s="271"/>
      <c r="D39" s="271"/>
      <c r="E39" s="271"/>
      <c r="F39" s="271"/>
      <c r="G39" s="271"/>
      <c r="H39" s="271"/>
      <c r="I39" s="271"/>
      <c r="J39" s="271"/>
      <c r="K39" s="271"/>
      <c r="L39" s="272"/>
    </row>
    <row r="40" spans="1:12" ht="15.75" thickBot="1">
      <c r="A40" s="258" t="s">
        <v>412</v>
      </c>
      <c r="B40" s="259"/>
      <c r="C40" s="259"/>
      <c r="D40" s="259"/>
      <c r="E40" s="259"/>
      <c r="F40" s="259"/>
      <c r="G40" s="259"/>
      <c r="H40" s="259"/>
      <c r="I40" s="260"/>
      <c r="J40" s="261"/>
      <c r="K40" s="261"/>
      <c r="L40" s="262"/>
    </row>
  </sheetData>
  <mergeCells count="102">
    <mergeCell ref="K12:L12"/>
    <mergeCell ref="A13:D13"/>
    <mergeCell ref="E13:F13"/>
    <mergeCell ref="G13:H13"/>
    <mergeCell ref="I13:J13"/>
    <mergeCell ref="K13:L13"/>
    <mergeCell ref="C4:I4"/>
    <mergeCell ref="C5:I5"/>
    <mergeCell ref="A7:D7"/>
    <mergeCell ref="A12:D12"/>
    <mergeCell ref="E12:F12"/>
    <mergeCell ref="G12:H12"/>
    <mergeCell ref="I12:J12"/>
    <mergeCell ref="E14:F14"/>
    <mergeCell ref="G14:H14"/>
    <mergeCell ref="I14:J14"/>
    <mergeCell ref="K14:L14"/>
    <mergeCell ref="A15:D15"/>
    <mergeCell ref="E15:F15"/>
    <mergeCell ref="G15:H15"/>
    <mergeCell ref="I15:J15"/>
    <mergeCell ref="K15:L15"/>
    <mergeCell ref="A16:D16"/>
    <mergeCell ref="E16:F16"/>
    <mergeCell ref="G16:H16"/>
    <mergeCell ref="I16:J16"/>
    <mergeCell ref="K16:L16"/>
    <mergeCell ref="A17:D17"/>
    <mergeCell ref="E17:F17"/>
    <mergeCell ref="G17:H17"/>
    <mergeCell ref="I17:J17"/>
    <mergeCell ref="K17:L17"/>
    <mergeCell ref="A18:D18"/>
    <mergeCell ref="E18:F18"/>
    <mergeCell ref="G18:H18"/>
    <mergeCell ref="I18:J18"/>
    <mergeCell ref="K18:L18"/>
    <mergeCell ref="A19:D19"/>
    <mergeCell ref="E19:F19"/>
    <mergeCell ref="G19:H19"/>
    <mergeCell ref="I19:J19"/>
    <mergeCell ref="K19:L19"/>
    <mergeCell ref="A20:D20"/>
    <mergeCell ref="E20:F20"/>
    <mergeCell ref="G20:H20"/>
    <mergeCell ref="I20:J20"/>
    <mergeCell ref="K20:L20"/>
    <mergeCell ref="A23:D23"/>
    <mergeCell ref="E23:F23"/>
    <mergeCell ref="G23:H23"/>
    <mergeCell ref="I23:J23"/>
    <mergeCell ref="K23:L23"/>
    <mergeCell ref="A24:D24"/>
    <mergeCell ref="E24:F24"/>
    <mergeCell ref="G24:H24"/>
    <mergeCell ref="I24:J24"/>
    <mergeCell ref="K24:L24"/>
    <mergeCell ref="A25:D25"/>
    <mergeCell ref="E25:F25"/>
    <mergeCell ref="G25:H25"/>
    <mergeCell ref="I25:J25"/>
    <mergeCell ref="K25:L25"/>
    <mergeCell ref="K28:L28"/>
    <mergeCell ref="A29:D29"/>
    <mergeCell ref="E29:F29"/>
    <mergeCell ref="G29:H29"/>
    <mergeCell ref="I29:J29"/>
    <mergeCell ref="K29:L29"/>
    <mergeCell ref="A26:D26"/>
    <mergeCell ref="E26:F26"/>
    <mergeCell ref="G26:H26"/>
    <mergeCell ref="I26:J26"/>
    <mergeCell ref="K26:L26"/>
    <mergeCell ref="A27:D27"/>
    <mergeCell ref="E27:F27"/>
    <mergeCell ref="G27:H27"/>
    <mergeCell ref="I27:J27"/>
    <mergeCell ref="K27:L27"/>
    <mergeCell ref="A40:I40"/>
    <mergeCell ref="J40:L40"/>
    <mergeCell ref="A1:L1"/>
    <mergeCell ref="A2:L2"/>
    <mergeCell ref="A37:I37"/>
    <mergeCell ref="J37:L37"/>
    <mergeCell ref="A38:I38"/>
    <mergeCell ref="J38:L38"/>
    <mergeCell ref="A39:I39"/>
    <mergeCell ref="J39:L39"/>
    <mergeCell ref="A30:D30"/>
    <mergeCell ref="E30:F30"/>
    <mergeCell ref="G30:H30"/>
    <mergeCell ref="I30:J30"/>
    <mergeCell ref="K30:L30"/>
    <mergeCell ref="A31:D31"/>
    <mergeCell ref="E31:F31"/>
    <mergeCell ref="G31:H31"/>
    <mergeCell ref="I31:J31"/>
    <mergeCell ref="K31:L31"/>
    <mergeCell ref="A28:D28"/>
    <mergeCell ref="E28:F28"/>
    <mergeCell ref="G28:H28"/>
    <mergeCell ref="I28:J28"/>
  </mergeCells>
  <pageMargins left="0.7" right="0.7" top="0.75" bottom="0.75" header="0.3" footer="0.3"/>
  <pageSetup paperSize="9" scale="7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L40"/>
  <sheetViews>
    <sheetView tabSelected="1" view="pageBreakPreview" zoomScale="60" zoomScaleNormal="100" workbookViewId="0">
      <selection activeCell="E20" sqref="E20:J20"/>
    </sheetView>
  </sheetViews>
  <sheetFormatPr defaultRowHeight="15"/>
  <sheetData>
    <row r="1" spans="1:12" ht="15.75">
      <c r="A1" s="237" t="s">
        <v>425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</row>
    <row r="2" spans="1:12" ht="15.75">
      <c r="A2" s="242" t="s">
        <v>381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</row>
    <row r="4" spans="1:12" ht="15.75">
      <c r="C4" s="307" t="s">
        <v>382</v>
      </c>
      <c r="D4" s="307"/>
      <c r="E4" s="307"/>
      <c r="F4" s="307"/>
      <c r="G4" s="307"/>
      <c r="H4" s="307"/>
      <c r="I4" s="307"/>
    </row>
    <row r="5" spans="1:12" ht="15.75">
      <c r="C5" s="307" t="s">
        <v>383</v>
      </c>
      <c r="D5" s="307"/>
      <c r="E5" s="307"/>
      <c r="F5" s="307"/>
      <c r="G5" s="307"/>
      <c r="H5" s="307"/>
      <c r="I5" s="307"/>
    </row>
    <row r="7" spans="1:12" ht="15.75">
      <c r="A7" s="308" t="s">
        <v>384</v>
      </c>
      <c r="B7" s="308"/>
      <c r="C7" s="308"/>
      <c r="D7" s="308"/>
      <c r="E7" s="219" t="s">
        <v>419</v>
      </c>
      <c r="F7" s="219"/>
      <c r="G7" s="219"/>
      <c r="H7" s="219"/>
      <c r="I7" s="219"/>
      <c r="J7" s="219"/>
      <c r="K7" s="219"/>
    </row>
    <row r="8" spans="1:12" ht="15.75">
      <c r="A8" s="218" t="s">
        <v>386</v>
      </c>
      <c r="B8" s="218"/>
      <c r="C8" s="228" t="s">
        <v>420</v>
      </c>
      <c r="D8" s="218"/>
    </row>
    <row r="9" spans="1:12" ht="15.75">
      <c r="A9" s="218" t="s">
        <v>388</v>
      </c>
      <c r="B9" s="218"/>
      <c r="C9" s="228" t="s">
        <v>421</v>
      </c>
      <c r="D9" s="228"/>
      <c r="E9" s="228"/>
      <c r="F9" s="228"/>
      <c r="G9" s="228"/>
      <c r="H9" s="228"/>
    </row>
    <row r="10" spans="1:12" ht="15.75">
      <c r="A10" s="218" t="s">
        <v>390</v>
      </c>
      <c r="B10" s="218"/>
      <c r="C10" s="218"/>
      <c r="D10" s="228" t="s">
        <v>422</v>
      </c>
    </row>
    <row r="11" spans="1:12" ht="15.75" thickBot="1"/>
    <row r="12" spans="1:12" ht="15.75" thickBot="1">
      <c r="A12" s="258" t="s">
        <v>392</v>
      </c>
      <c r="B12" s="259"/>
      <c r="C12" s="259"/>
      <c r="D12" s="260"/>
      <c r="E12" s="295" t="s">
        <v>393</v>
      </c>
      <c r="F12" s="296"/>
      <c r="G12" s="295">
        <v>2019</v>
      </c>
      <c r="H12" s="296"/>
      <c r="I12" s="297" t="s">
        <v>394</v>
      </c>
      <c r="J12" s="297"/>
      <c r="K12" s="298" t="s">
        <v>395</v>
      </c>
      <c r="L12" s="262"/>
    </row>
    <row r="13" spans="1:12">
      <c r="A13" s="288" t="s">
        <v>396</v>
      </c>
      <c r="B13" s="289"/>
      <c r="C13" s="289"/>
      <c r="D13" s="303"/>
      <c r="E13" s="304">
        <v>0</v>
      </c>
      <c r="F13" s="304"/>
      <c r="G13" s="304">
        <v>0</v>
      </c>
      <c r="H13" s="304"/>
      <c r="I13" s="304">
        <v>0</v>
      </c>
      <c r="J13" s="305"/>
      <c r="K13" s="304">
        <f>SUM(E13:J13)</f>
        <v>0</v>
      </c>
      <c r="L13" s="306"/>
    </row>
    <row r="14" spans="1:12">
      <c r="A14" s="221" t="s">
        <v>397</v>
      </c>
      <c r="B14" s="222"/>
      <c r="C14" s="222"/>
      <c r="D14" s="223"/>
      <c r="E14" s="282"/>
      <c r="F14" s="282"/>
      <c r="G14" s="282"/>
      <c r="H14" s="282"/>
      <c r="I14" s="282"/>
      <c r="J14" s="300"/>
      <c r="K14" s="282"/>
      <c r="L14" s="285"/>
    </row>
    <row r="15" spans="1:12">
      <c r="A15" s="286" t="s">
        <v>398</v>
      </c>
      <c r="B15" s="287"/>
      <c r="C15" s="287"/>
      <c r="D15" s="299"/>
      <c r="E15" s="282">
        <v>3403389</v>
      </c>
      <c r="F15" s="282"/>
      <c r="G15" s="282">
        <v>4084067</v>
      </c>
      <c r="H15" s="282"/>
      <c r="I15" s="282">
        <v>4764744</v>
      </c>
      <c r="J15" s="300"/>
      <c r="K15" s="282">
        <f>SUM(E15:J15)</f>
        <v>12252200</v>
      </c>
      <c r="L15" s="285"/>
    </row>
    <row r="16" spans="1:12">
      <c r="A16" s="286" t="s">
        <v>399</v>
      </c>
      <c r="B16" s="287"/>
      <c r="C16" s="287"/>
      <c r="D16" s="299"/>
      <c r="E16" s="282"/>
      <c r="F16" s="282"/>
      <c r="G16" s="282"/>
      <c r="H16" s="282"/>
      <c r="I16" s="282"/>
      <c r="J16" s="300"/>
      <c r="K16" s="282"/>
      <c r="L16" s="285"/>
    </row>
    <row r="17" spans="1:12">
      <c r="A17" s="286" t="s">
        <v>400</v>
      </c>
      <c r="B17" s="287"/>
      <c r="C17" s="287"/>
      <c r="D17" s="299"/>
      <c r="E17" s="282"/>
      <c r="F17" s="282"/>
      <c r="G17" s="282"/>
      <c r="H17" s="282"/>
      <c r="I17" s="282"/>
      <c r="J17" s="300"/>
      <c r="K17" s="282"/>
      <c r="L17" s="285"/>
    </row>
    <row r="18" spans="1:12">
      <c r="A18" s="286" t="s">
        <v>401</v>
      </c>
      <c r="B18" s="287"/>
      <c r="C18" s="287"/>
      <c r="D18" s="299"/>
      <c r="E18" s="282"/>
      <c r="F18" s="282"/>
      <c r="G18" s="282"/>
      <c r="H18" s="282"/>
      <c r="I18" s="282"/>
      <c r="J18" s="300"/>
      <c r="K18" s="282"/>
      <c r="L18" s="285"/>
    </row>
    <row r="19" spans="1:12" ht="15.75" thickBot="1">
      <c r="A19" s="270"/>
      <c r="B19" s="271"/>
      <c r="C19" s="271"/>
      <c r="D19" s="301"/>
      <c r="E19" s="273"/>
      <c r="F19" s="273"/>
      <c r="G19" s="273"/>
      <c r="H19" s="273"/>
      <c r="I19" s="273"/>
      <c r="J19" s="302"/>
      <c r="K19" s="273"/>
      <c r="L19" s="274"/>
    </row>
    <row r="20" spans="1:12" ht="15.75" thickBot="1">
      <c r="A20" s="275" t="s">
        <v>402</v>
      </c>
      <c r="B20" s="276"/>
      <c r="C20" s="276"/>
      <c r="D20" s="290"/>
      <c r="E20" s="291">
        <f>SUM(E15:F19)</f>
        <v>3403389</v>
      </c>
      <c r="F20" s="292"/>
      <c r="G20" s="291">
        <f t="shared" ref="G20:J20" si="0">SUM(G15:H19)</f>
        <v>4084067</v>
      </c>
      <c r="H20" s="292"/>
      <c r="I20" s="291">
        <f t="shared" ref="I20:J20" si="1">SUM(I15:J19)</f>
        <v>4764744</v>
      </c>
      <c r="J20" s="292"/>
      <c r="K20" s="294">
        <f>SUM(K13:L19)</f>
        <v>12252200</v>
      </c>
      <c r="L20" s="278"/>
    </row>
    <row r="21" spans="1:12">
      <c r="A21" s="224"/>
      <c r="B21" s="224"/>
      <c r="C21" s="224"/>
      <c r="D21" s="225"/>
      <c r="E21" s="225"/>
      <c r="F21" s="225"/>
      <c r="G21" s="225"/>
      <c r="H21" s="225"/>
      <c r="I21" s="225"/>
      <c r="J21" s="225"/>
    </row>
    <row r="22" spans="1:12" ht="15.75" thickBot="1">
      <c r="A22" s="224"/>
      <c r="B22" s="224"/>
      <c r="C22" s="224"/>
      <c r="D22" s="225"/>
      <c r="E22" s="225"/>
      <c r="F22" s="225"/>
      <c r="G22" s="225"/>
      <c r="H22" s="225"/>
      <c r="I22" s="225"/>
      <c r="J22" s="225"/>
    </row>
    <row r="23" spans="1:12" ht="15.75" thickBot="1">
      <c r="A23" s="275" t="s">
        <v>403</v>
      </c>
      <c r="B23" s="276"/>
      <c r="C23" s="276"/>
      <c r="D23" s="276"/>
      <c r="E23" s="295" t="s">
        <v>393</v>
      </c>
      <c r="F23" s="296"/>
      <c r="G23" s="295">
        <v>2019</v>
      </c>
      <c r="H23" s="296"/>
      <c r="I23" s="297" t="s">
        <v>394</v>
      </c>
      <c r="J23" s="297"/>
      <c r="K23" s="298" t="s">
        <v>395</v>
      </c>
      <c r="L23" s="262"/>
    </row>
    <row r="24" spans="1:12">
      <c r="A24" s="288" t="s">
        <v>404</v>
      </c>
      <c r="B24" s="289"/>
      <c r="C24" s="289"/>
      <c r="D24" s="289"/>
      <c r="E24" s="310">
        <v>1830000</v>
      </c>
      <c r="F24" s="311"/>
      <c r="G24" s="310">
        <v>2196000</v>
      </c>
      <c r="H24" s="311"/>
      <c r="I24" s="310">
        <v>2562000</v>
      </c>
      <c r="J24" s="311"/>
      <c r="K24" s="309">
        <f>SUM(E24:J24)</f>
        <v>6588000</v>
      </c>
      <c r="L24" s="309"/>
    </row>
    <row r="25" spans="1:12">
      <c r="A25" s="286" t="s">
        <v>405</v>
      </c>
      <c r="B25" s="287"/>
      <c r="C25" s="287"/>
      <c r="D25" s="287"/>
      <c r="E25" s="309"/>
      <c r="F25" s="309"/>
      <c r="G25" s="309"/>
      <c r="H25" s="309"/>
      <c r="I25" s="309"/>
      <c r="J25" s="309"/>
      <c r="K25" s="309"/>
      <c r="L25" s="309"/>
    </row>
    <row r="26" spans="1:12">
      <c r="A26" s="286" t="s">
        <v>406</v>
      </c>
      <c r="B26" s="287"/>
      <c r="C26" s="287"/>
      <c r="D26" s="287"/>
      <c r="E26" s="309">
        <v>1573389</v>
      </c>
      <c r="F26" s="309"/>
      <c r="G26" s="309">
        <v>1888067</v>
      </c>
      <c r="H26" s="309"/>
      <c r="I26" s="309">
        <v>2202744</v>
      </c>
      <c r="J26" s="309"/>
      <c r="K26" s="309">
        <f t="shared" ref="K26" si="2">SUM(E26:J26)</f>
        <v>5664200</v>
      </c>
      <c r="L26" s="309"/>
    </row>
    <row r="27" spans="1:12">
      <c r="A27" s="286" t="s">
        <v>407</v>
      </c>
      <c r="B27" s="287"/>
      <c r="C27" s="287"/>
      <c r="D27" s="287"/>
      <c r="E27" s="309"/>
      <c r="F27" s="309"/>
      <c r="G27" s="309"/>
      <c r="H27" s="309"/>
      <c r="I27" s="309"/>
      <c r="J27" s="309"/>
      <c r="K27" s="309"/>
      <c r="L27" s="309"/>
    </row>
    <row r="28" spans="1:12">
      <c r="A28" s="279" t="s">
        <v>408</v>
      </c>
      <c r="B28" s="280"/>
      <c r="C28" s="280"/>
      <c r="D28" s="281"/>
      <c r="E28" s="309"/>
      <c r="F28" s="309"/>
      <c r="G28" s="309"/>
      <c r="H28" s="309"/>
      <c r="I28" s="309"/>
      <c r="J28" s="309"/>
      <c r="K28" s="309"/>
      <c r="L28" s="309"/>
    </row>
    <row r="29" spans="1:12">
      <c r="A29" s="283"/>
      <c r="B29" s="284"/>
      <c r="C29" s="284"/>
      <c r="D29" s="284"/>
      <c r="E29" s="282"/>
      <c r="F29" s="282"/>
      <c r="G29" s="282"/>
      <c r="H29" s="282"/>
      <c r="I29" s="282"/>
      <c r="J29" s="282"/>
      <c r="K29" s="309"/>
      <c r="L29" s="309"/>
    </row>
    <row r="30" spans="1:12" ht="15.75" thickBot="1">
      <c r="A30" s="270"/>
      <c r="B30" s="271"/>
      <c r="C30" s="271"/>
      <c r="D30" s="271"/>
      <c r="E30" s="273"/>
      <c r="F30" s="273"/>
      <c r="G30" s="273"/>
      <c r="H30" s="273"/>
      <c r="I30" s="273"/>
      <c r="J30" s="273"/>
      <c r="K30" s="309"/>
      <c r="L30" s="309"/>
    </row>
    <row r="31" spans="1:12" ht="15.75" thickBot="1">
      <c r="A31" s="275" t="s">
        <v>395</v>
      </c>
      <c r="B31" s="276"/>
      <c r="C31" s="276"/>
      <c r="D31" s="276"/>
      <c r="E31" s="277">
        <f>SUM(E24:F30)</f>
        <v>3403389</v>
      </c>
      <c r="F31" s="277"/>
      <c r="G31" s="277">
        <f>SUM(G24:H30)</f>
        <v>4084067</v>
      </c>
      <c r="H31" s="277"/>
      <c r="I31" s="277">
        <f>SUM(I24:J30)</f>
        <v>4764744</v>
      </c>
      <c r="J31" s="277"/>
      <c r="K31" s="277">
        <f>SUM(K24:L28)</f>
        <v>12252200</v>
      </c>
      <c r="L31" s="278"/>
    </row>
    <row r="34" spans="1:12" ht="15.75">
      <c r="A34" s="226" t="s">
        <v>409</v>
      </c>
      <c r="B34" s="226"/>
      <c r="C34" s="226"/>
      <c r="D34" s="226"/>
      <c r="E34" s="226"/>
      <c r="F34" s="226"/>
      <c r="G34" s="226"/>
      <c r="H34" s="226"/>
      <c r="I34" s="226"/>
    </row>
    <row r="36" spans="1:12" ht="15.75" thickBot="1"/>
    <row r="37" spans="1:12" ht="15.75" thickBot="1">
      <c r="A37" s="263" t="s">
        <v>410</v>
      </c>
      <c r="B37" s="264"/>
      <c r="C37" s="264"/>
      <c r="D37" s="264"/>
      <c r="E37" s="264"/>
      <c r="F37" s="264"/>
      <c r="G37" s="264"/>
      <c r="H37" s="264"/>
      <c r="I37" s="264"/>
      <c r="J37" s="261" t="s">
        <v>411</v>
      </c>
      <c r="K37" s="261"/>
      <c r="L37" s="262"/>
    </row>
    <row r="38" spans="1:12">
      <c r="A38" s="265"/>
      <c r="B38" s="266"/>
      <c r="C38" s="266"/>
      <c r="D38" s="266"/>
      <c r="E38" s="266"/>
      <c r="F38" s="266"/>
      <c r="G38" s="266"/>
      <c r="H38" s="266"/>
      <c r="I38" s="266"/>
      <c r="J38" s="267"/>
      <c r="K38" s="268"/>
      <c r="L38" s="269"/>
    </row>
    <row r="39" spans="1:12" ht="15.75" thickBot="1">
      <c r="A39" s="270"/>
      <c r="B39" s="271"/>
      <c r="C39" s="271"/>
      <c r="D39" s="271"/>
      <c r="E39" s="271"/>
      <c r="F39" s="271"/>
      <c r="G39" s="271"/>
      <c r="H39" s="271"/>
      <c r="I39" s="271"/>
      <c r="J39" s="271"/>
      <c r="K39" s="271"/>
      <c r="L39" s="272"/>
    </row>
    <row r="40" spans="1:12" ht="15.75" thickBot="1">
      <c r="A40" s="258" t="s">
        <v>412</v>
      </c>
      <c r="B40" s="259"/>
      <c r="C40" s="259"/>
      <c r="D40" s="259"/>
      <c r="E40" s="259"/>
      <c r="F40" s="259"/>
      <c r="G40" s="259"/>
      <c r="H40" s="259"/>
      <c r="I40" s="260"/>
      <c r="J40" s="261"/>
      <c r="K40" s="261"/>
      <c r="L40" s="262"/>
    </row>
  </sheetData>
  <mergeCells count="102">
    <mergeCell ref="K12:L12"/>
    <mergeCell ref="A13:D13"/>
    <mergeCell ref="E13:F13"/>
    <mergeCell ref="G13:H13"/>
    <mergeCell ref="I13:J13"/>
    <mergeCell ref="K13:L13"/>
    <mergeCell ref="C4:I4"/>
    <mergeCell ref="C5:I5"/>
    <mergeCell ref="A7:D7"/>
    <mergeCell ref="A12:D12"/>
    <mergeCell ref="E12:F12"/>
    <mergeCell ref="G12:H12"/>
    <mergeCell ref="I12:J12"/>
    <mergeCell ref="E14:F14"/>
    <mergeCell ref="G14:H14"/>
    <mergeCell ref="I14:J14"/>
    <mergeCell ref="K14:L14"/>
    <mergeCell ref="A15:D15"/>
    <mergeCell ref="E15:F15"/>
    <mergeCell ref="G15:H15"/>
    <mergeCell ref="I15:J15"/>
    <mergeCell ref="K15:L15"/>
    <mergeCell ref="A16:D16"/>
    <mergeCell ref="E16:F16"/>
    <mergeCell ref="G16:H16"/>
    <mergeCell ref="I16:J16"/>
    <mergeCell ref="K16:L16"/>
    <mergeCell ref="A17:D17"/>
    <mergeCell ref="E17:F17"/>
    <mergeCell ref="G17:H17"/>
    <mergeCell ref="I17:J17"/>
    <mergeCell ref="K17:L17"/>
    <mergeCell ref="A18:D18"/>
    <mergeCell ref="E18:F18"/>
    <mergeCell ref="G18:H18"/>
    <mergeCell ref="I18:J18"/>
    <mergeCell ref="K18:L18"/>
    <mergeCell ref="A19:D19"/>
    <mergeCell ref="E19:F19"/>
    <mergeCell ref="G19:H19"/>
    <mergeCell ref="I19:J19"/>
    <mergeCell ref="K19:L19"/>
    <mergeCell ref="A20:D20"/>
    <mergeCell ref="E20:F20"/>
    <mergeCell ref="G20:H20"/>
    <mergeCell ref="I20:J20"/>
    <mergeCell ref="K20:L20"/>
    <mergeCell ref="A23:D23"/>
    <mergeCell ref="E23:F23"/>
    <mergeCell ref="G23:H23"/>
    <mergeCell ref="I23:J23"/>
    <mergeCell ref="K23:L23"/>
    <mergeCell ref="A24:D24"/>
    <mergeCell ref="E24:F24"/>
    <mergeCell ref="G24:H24"/>
    <mergeCell ref="I24:J24"/>
    <mergeCell ref="K24:L24"/>
    <mergeCell ref="A25:D25"/>
    <mergeCell ref="E25:F25"/>
    <mergeCell ref="G25:H25"/>
    <mergeCell ref="I25:J25"/>
    <mergeCell ref="K25:L25"/>
    <mergeCell ref="K28:L28"/>
    <mergeCell ref="A29:D29"/>
    <mergeCell ref="E29:F29"/>
    <mergeCell ref="G29:H29"/>
    <mergeCell ref="I29:J29"/>
    <mergeCell ref="K29:L29"/>
    <mergeCell ref="A26:D26"/>
    <mergeCell ref="E26:F26"/>
    <mergeCell ref="G26:H26"/>
    <mergeCell ref="I26:J26"/>
    <mergeCell ref="K26:L26"/>
    <mergeCell ref="A27:D27"/>
    <mergeCell ref="E27:F27"/>
    <mergeCell ref="G27:H27"/>
    <mergeCell ref="I27:J27"/>
    <mergeCell ref="K27:L27"/>
    <mergeCell ref="A40:I40"/>
    <mergeCell ref="J40:L40"/>
    <mergeCell ref="A1:L1"/>
    <mergeCell ref="A2:L2"/>
    <mergeCell ref="A37:I37"/>
    <mergeCell ref="J37:L37"/>
    <mergeCell ref="A38:I38"/>
    <mergeCell ref="J38:L38"/>
    <mergeCell ref="A39:I39"/>
    <mergeCell ref="J39:L39"/>
    <mergeCell ref="A30:D30"/>
    <mergeCell ref="E30:F30"/>
    <mergeCell ref="G30:H30"/>
    <mergeCell ref="I30:J30"/>
    <mergeCell ref="K30:L30"/>
    <mergeCell ref="A31:D31"/>
    <mergeCell ref="E31:F31"/>
    <mergeCell ref="G31:H31"/>
    <mergeCell ref="I31:J31"/>
    <mergeCell ref="K31:L31"/>
    <mergeCell ref="A28:D28"/>
    <mergeCell ref="E28:F28"/>
    <mergeCell ref="G28:H28"/>
    <mergeCell ref="I28:J28"/>
  </mergeCells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10</vt:i4>
      </vt:variant>
    </vt:vector>
  </HeadingPairs>
  <TitlesOfParts>
    <vt:vector size="10" baseType="lpstr">
      <vt:lpstr>1</vt:lpstr>
      <vt:lpstr>2</vt:lpstr>
      <vt:lpstr>3-a</vt:lpstr>
      <vt:lpstr>4-a</vt:lpstr>
      <vt:lpstr>4-b</vt:lpstr>
      <vt:lpstr>5</vt:lpstr>
      <vt:lpstr>6-a</vt:lpstr>
      <vt:lpstr>6-b</vt:lpstr>
      <vt:lpstr>6-c</vt:lpstr>
      <vt:lpstr>6-d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betti</dc:creator>
  <cp:lastModifiedBy>penzugy</cp:lastModifiedBy>
  <cp:lastPrinted>2018-11-27T09:37:54Z</cp:lastPrinted>
  <dcterms:created xsi:type="dcterms:W3CDTF">2015-02-23T07:05:39Z</dcterms:created>
  <dcterms:modified xsi:type="dcterms:W3CDTF">2018-11-27T09:38:30Z</dcterms:modified>
</cp:coreProperties>
</file>