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int.összesítő" sheetId="1407" r:id="rId1"/>
  </sheets>
  <calcPr calcId="145621"/>
</workbook>
</file>

<file path=xl/calcChain.xml><?xml version="1.0" encoding="utf-8"?>
<calcChain xmlns="http://schemas.openxmlformats.org/spreadsheetml/2006/main">
  <c r="H16" i="1407" l="1"/>
  <c r="K15" i="1407"/>
  <c r="I15" i="1407"/>
  <c r="I16" i="1407" s="1"/>
  <c r="C15" i="1407"/>
  <c r="D15" i="1407" s="1"/>
  <c r="J14" i="1407"/>
  <c r="G14" i="1407"/>
  <c r="F14" i="1407"/>
  <c r="E14" i="1407"/>
  <c r="K14" i="1407" s="1"/>
  <c r="C14" i="1407" s="1"/>
  <c r="B14" i="1407"/>
  <c r="J13" i="1407"/>
  <c r="G13" i="1407"/>
  <c r="F13" i="1407"/>
  <c r="E13" i="1407"/>
  <c r="K13" i="1407" s="1"/>
  <c r="C13" i="1407" s="1"/>
  <c r="B13" i="1407"/>
  <c r="D13" i="1407" s="1"/>
  <c r="J12" i="1407"/>
  <c r="G12" i="1407"/>
  <c r="F12" i="1407"/>
  <c r="E12" i="1407"/>
  <c r="K12" i="1407" s="1"/>
  <c r="C12" i="1407" s="1"/>
  <c r="B12" i="1407"/>
  <c r="J11" i="1407"/>
  <c r="G11" i="1407"/>
  <c r="F11" i="1407"/>
  <c r="E11" i="1407"/>
  <c r="K11" i="1407" s="1"/>
  <c r="C11" i="1407" s="1"/>
  <c r="B11" i="1407"/>
  <c r="J10" i="1407"/>
  <c r="J16" i="1407" s="1"/>
  <c r="G10" i="1407"/>
  <c r="G16" i="1407" s="1"/>
  <c r="F10" i="1407"/>
  <c r="F16" i="1407" s="1"/>
  <c r="E10" i="1407"/>
  <c r="E16" i="1407" s="1"/>
  <c r="B10" i="1407"/>
  <c r="B16" i="1407" s="1"/>
  <c r="D11" i="1407" l="1"/>
  <c r="D12" i="1407"/>
  <c r="D14" i="1407"/>
  <c r="K10" i="1407"/>
  <c r="K16" i="1407" l="1"/>
  <c r="C10" i="1407"/>
  <c r="C16" i="1407" l="1"/>
  <c r="D10" i="1407"/>
  <c r="D16" i="1407" s="1"/>
</calcChain>
</file>

<file path=xl/sharedStrings.xml><?xml version="1.0" encoding="utf-8"?>
<sst xmlns="http://schemas.openxmlformats.org/spreadsheetml/2006/main" count="32" uniqueCount="30">
  <si>
    <t>Tiszavasvári Bölcsőde</t>
  </si>
  <si>
    <t>Tiszavasvári Polgármesteri Hivatal</t>
  </si>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</sst>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10"/>
      <name val="MS Sans Serif"/>
      <family val="2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" fillId="0" borderId="0"/>
  </cellStyleXfs>
  <cellXfs count="51">
    <xf numFmtId="0" fontId="0" fillId="0" borderId="0" xfId="0"/>
    <xf numFmtId="0" fontId="4" fillId="0" borderId="0" xfId="22" applyFont="1"/>
    <xf numFmtId="0" fontId="19" fillId="0" borderId="0" xfId="22" applyFont="1"/>
    <xf numFmtId="0" fontId="24" fillId="0" borderId="0" xfId="22" applyFont="1"/>
    <xf numFmtId="0" fontId="25" fillId="0" borderId="0" xfId="22" applyFont="1"/>
    <xf numFmtId="0" fontId="26" fillId="0" borderId="0" xfId="22" applyFont="1" applyAlignment="1">
      <alignment horizontal="centerContinuous"/>
    </xf>
    <xf numFmtId="0" fontId="26" fillId="0" borderId="0" xfId="20" applyFont="1" applyAlignment="1">
      <alignment horizontal="centerContinuous"/>
    </xf>
    <xf numFmtId="0" fontId="13" fillId="0" borderId="0" xfId="22"/>
    <xf numFmtId="0" fontId="27" fillId="0" borderId="0" xfId="22" applyFont="1" applyAlignment="1">
      <alignment horizontal="centerContinuous"/>
    </xf>
    <xf numFmtId="0" fontId="28" fillId="0" borderId="0" xfId="20" applyFont="1" applyFill="1" applyAlignment="1">
      <alignment horizontal="centerContinuous"/>
    </xf>
    <xf numFmtId="0" fontId="28" fillId="0" borderId="0" xfId="22" applyFont="1" applyAlignment="1">
      <alignment horizontal="centerContinuous"/>
    </xf>
    <xf numFmtId="0" fontId="29" fillId="0" borderId="0" xfId="22" applyFont="1" applyAlignment="1">
      <alignment horizontal="centerContinuous"/>
    </xf>
    <xf numFmtId="0" fontId="30" fillId="0" borderId="0" xfId="22" applyFont="1" applyAlignment="1">
      <alignment horizontal="centerContinuous"/>
    </xf>
    <xf numFmtId="0" fontId="31" fillId="0" borderId="0" xfId="22" applyFont="1" applyAlignment="1">
      <alignment horizontal="right"/>
    </xf>
    <xf numFmtId="0" fontId="18" fillId="0" borderId="1" xfId="22" applyFont="1" applyBorder="1" applyAlignment="1">
      <alignment horizontal="center"/>
    </xf>
    <xf numFmtId="0" fontId="18" fillId="0" borderId="11" xfId="22" applyFont="1" applyBorder="1" applyAlignment="1">
      <alignment horizontal="center"/>
    </xf>
    <xf numFmtId="0" fontId="9" fillId="0" borderId="6" xfId="22" applyFont="1" applyBorder="1" applyAlignment="1">
      <alignment horizontal="left"/>
    </xf>
    <xf numFmtId="3" fontId="16" fillId="0" borderId="1" xfId="22" applyNumberFormat="1" applyFont="1" applyBorder="1" applyAlignment="1">
      <alignment horizontal="right"/>
    </xf>
    <xf numFmtId="3" fontId="17" fillId="0" borderId="1" xfId="22" applyNumberFormat="1" applyFont="1" applyBorder="1" applyAlignment="1">
      <alignment horizontal="right"/>
    </xf>
    <xf numFmtId="3" fontId="17" fillId="0" borderId="11" xfId="22" applyNumberFormat="1" applyFont="1" applyBorder="1" applyAlignment="1">
      <alignment horizontal="right"/>
    </xf>
    <xf numFmtId="0" fontId="13" fillId="0" borderId="0" xfId="22" applyFont="1"/>
    <xf numFmtId="3" fontId="13" fillId="0" borderId="0" xfId="22" applyNumberFormat="1"/>
    <xf numFmtId="0" fontId="9" fillId="0" borderId="6" xfId="21" applyFont="1" applyBorder="1" applyAlignment="1">
      <alignment horizontal="left"/>
    </xf>
    <xf numFmtId="3" fontId="16" fillId="0" borderId="1" xfId="18" quotePrefix="1" applyNumberFormat="1" applyFont="1" applyBorder="1" applyAlignment="1">
      <alignment horizontal="right"/>
    </xf>
    <xf numFmtId="3" fontId="16" fillId="0" borderId="1" xfId="18" applyNumberFormat="1" applyFont="1" applyBorder="1" applyAlignment="1">
      <alignment horizontal="right"/>
    </xf>
    <xf numFmtId="3" fontId="17" fillId="0" borderId="1" xfId="18" quotePrefix="1" applyNumberFormat="1" applyFont="1" applyBorder="1" applyAlignment="1">
      <alignment horizontal="right"/>
    </xf>
    <xf numFmtId="3" fontId="17" fillId="0" borderId="1" xfId="18" applyNumberFormat="1" applyFont="1" applyBorder="1" applyAlignment="1">
      <alignment horizontal="right"/>
    </xf>
    <xf numFmtId="0" fontId="10" fillId="0" borderId="8" xfId="21" applyFont="1" applyBorder="1"/>
    <xf numFmtId="3" fontId="8" fillId="0" borderId="12" xfId="18" applyNumberFormat="1" applyFont="1" applyBorder="1" applyAlignment="1">
      <alignment horizontal="right"/>
    </xf>
    <xf numFmtId="3" fontId="8" fillId="0" borderId="13" xfId="18" applyNumberFormat="1" applyFont="1" applyBorder="1" applyAlignment="1">
      <alignment horizontal="right"/>
    </xf>
    <xf numFmtId="0" fontId="32" fillId="0" borderId="0" xfId="22" applyFont="1"/>
    <xf numFmtId="3" fontId="20" fillId="0" borderId="0" xfId="22" applyNumberFormat="1" applyFont="1"/>
    <xf numFmtId="3" fontId="33" fillId="0" borderId="0" xfId="22" applyNumberFormat="1" applyFont="1"/>
    <xf numFmtId="3" fontId="7" fillId="0" borderId="0" xfId="22" applyNumberFormat="1" applyFont="1"/>
    <xf numFmtId="3" fontId="22" fillId="0" borderId="0" xfId="22" applyNumberFormat="1" applyFont="1"/>
    <xf numFmtId="3" fontId="21" fillId="0" borderId="0" xfId="22" applyNumberFormat="1" applyFont="1"/>
    <xf numFmtId="3" fontId="34" fillId="0" borderId="0" xfId="22" applyNumberFormat="1" applyFont="1"/>
    <xf numFmtId="3" fontId="25" fillId="0" borderId="0" xfId="22" applyNumberFormat="1" applyFont="1"/>
    <xf numFmtId="0" fontId="35" fillId="0" borderId="0" xfId="22" applyFont="1"/>
    <xf numFmtId="3" fontId="15" fillId="0" borderId="1" xfId="22" applyNumberFormat="1" applyFont="1" applyBorder="1" applyAlignment="1">
      <alignment horizontal="right"/>
    </xf>
    <xf numFmtId="3" fontId="15" fillId="0" borderId="12" xfId="18" applyNumberFormat="1" applyFont="1" applyBorder="1" applyAlignment="1">
      <alignment horizontal="right"/>
    </xf>
    <xf numFmtId="0" fontId="6" fillId="0" borderId="9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7" xfId="22" applyFont="1" applyBorder="1" applyAlignment="1">
      <alignment horizontal="center" vertical="center"/>
    </xf>
    <xf numFmtId="0" fontId="18" fillId="0" borderId="3" xfId="22" applyFont="1" applyBorder="1" applyAlignment="1">
      <alignment horizontal="left"/>
    </xf>
    <xf numFmtId="0" fontId="25" fillId="0" borderId="3" xfId="22" applyFont="1" applyBorder="1" applyAlignment="1">
      <alignment horizontal="left"/>
    </xf>
    <xf numFmtId="0" fontId="18" fillId="0" borderId="3" xfId="22" applyFont="1" applyBorder="1" applyAlignment="1">
      <alignment horizontal="center"/>
    </xf>
    <xf numFmtId="0" fontId="25" fillId="0" borderId="3" xfId="22" applyFont="1" applyBorder="1" applyAlignment="1">
      <alignment horizontal="center"/>
    </xf>
    <xf numFmtId="0" fontId="25" fillId="0" borderId="10" xfId="22" applyFont="1" applyBorder="1" applyAlignment="1">
      <alignment horizontal="center"/>
    </xf>
    <xf numFmtId="0" fontId="18" fillId="0" borderId="4" xfId="22" applyFont="1" applyBorder="1" applyAlignment="1">
      <alignment horizontal="center" vertical="top" wrapText="1"/>
    </xf>
    <xf numFmtId="0" fontId="18" fillId="0" borderId="2" xfId="22" applyFont="1" applyBorder="1" applyAlignment="1">
      <alignment horizontal="center" vertical="top" wrapText="1"/>
    </xf>
  </cellXfs>
  <cellStyles count="24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8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19"/>
    <cellStyle name="Normál 2 3" xfId="23"/>
    <cellStyle name="Normál 3" xfId="15"/>
    <cellStyle name="Normál 3 2" xfId="16"/>
    <cellStyle name="Normál 3 2 2" xfId="17"/>
    <cellStyle name="Normál_Önkormányzati%20melléklet%202013.(1) 2 2" xfId="20"/>
    <cellStyle name="Normál_szakfeladat táblázat költségvetéshez" xfId="21"/>
    <cellStyle name="Normál_szakfeladatokhoz táblázat 2 2" xfId="2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Normal="100" zoomScaleSheetLayoutView="115" workbookViewId="0">
      <selection activeCell="I3" sqref="I3"/>
    </sheetView>
  </sheetViews>
  <sheetFormatPr defaultColWidth="14.5" defaultRowHeight="12.75" x14ac:dyDescent="0.2"/>
  <cols>
    <col min="1" max="1" width="41.6640625" style="7" customWidth="1"/>
    <col min="2" max="2" width="14" style="4" customWidth="1"/>
    <col min="3" max="3" width="18.6640625" style="4" customWidth="1"/>
    <col min="4" max="4" width="17.5" style="38" customWidth="1"/>
    <col min="5" max="5" width="16.33203125" style="4" customWidth="1"/>
    <col min="6" max="6" width="16" style="4" customWidth="1"/>
    <col min="7" max="7" width="15.5" style="4" customWidth="1"/>
    <col min="8" max="8" width="14.33203125" style="4" customWidth="1"/>
    <col min="9" max="10" width="14" style="4" customWidth="1"/>
    <col min="11" max="11" width="17.1640625" style="38" customWidth="1"/>
    <col min="12" max="12" width="14.83203125" style="7" bestFit="1" customWidth="1"/>
    <col min="13" max="257" width="14.5" style="7"/>
    <col min="258" max="258" width="39.6640625" style="7" bestFit="1" customWidth="1"/>
    <col min="259" max="259" width="15.1640625" style="7" bestFit="1" customWidth="1"/>
    <col min="260" max="261" width="17.1640625" style="7" bestFit="1" customWidth="1"/>
    <col min="262" max="262" width="15.33203125" style="7" customWidth="1"/>
    <col min="263" max="264" width="15.1640625" style="7" bestFit="1" customWidth="1"/>
    <col min="265" max="265" width="14.83203125" style="7" customWidth="1"/>
    <col min="266" max="266" width="13.6640625" style="7" bestFit="1" customWidth="1"/>
    <col min="267" max="267" width="17.1640625" style="7" bestFit="1" customWidth="1"/>
    <col min="268" max="513" width="14.5" style="7"/>
    <col min="514" max="514" width="39.6640625" style="7" bestFit="1" customWidth="1"/>
    <col min="515" max="515" width="15.1640625" style="7" bestFit="1" customWidth="1"/>
    <col min="516" max="517" width="17.1640625" style="7" bestFit="1" customWidth="1"/>
    <col min="518" max="518" width="15.33203125" style="7" customWidth="1"/>
    <col min="519" max="520" width="15.1640625" style="7" bestFit="1" customWidth="1"/>
    <col min="521" max="521" width="14.83203125" style="7" customWidth="1"/>
    <col min="522" max="522" width="13.6640625" style="7" bestFit="1" customWidth="1"/>
    <col min="523" max="523" width="17.1640625" style="7" bestFit="1" customWidth="1"/>
    <col min="524" max="769" width="14.5" style="7"/>
    <col min="770" max="770" width="39.6640625" style="7" bestFit="1" customWidth="1"/>
    <col min="771" max="771" width="15.1640625" style="7" bestFit="1" customWidth="1"/>
    <col min="772" max="773" width="17.1640625" style="7" bestFit="1" customWidth="1"/>
    <col min="774" max="774" width="15.33203125" style="7" customWidth="1"/>
    <col min="775" max="776" width="15.1640625" style="7" bestFit="1" customWidth="1"/>
    <col min="777" max="777" width="14.83203125" style="7" customWidth="1"/>
    <col min="778" max="778" width="13.6640625" style="7" bestFit="1" customWidth="1"/>
    <col min="779" max="779" width="17.1640625" style="7" bestFit="1" customWidth="1"/>
    <col min="780" max="1025" width="14.5" style="7"/>
    <col min="1026" max="1026" width="39.6640625" style="7" bestFit="1" customWidth="1"/>
    <col min="1027" max="1027" width="15.1640625" style="7" bestFit="1" customWidth="1"/>
    <col min="1028" max="1029" width="17.1640625" style="7" bestFit="1" customWidth="1"/>
    <col min="1030" max="1030" width="15.33203125" style="7" customWidth="1"/>
    <col min="1031" max="1032" width="15.1640625" style="7" bestFit="1" customWidth="1"/>
    <col min="1033" max="1033" width="14.83203125" style="7" customWidth="1"/>
    <col min="1034" max="1034" width="13.6640625" style="7" bestFit="1" customWidth="1"/>
    <col min="1035" max="1035" width="17.1640625" style="7" bestFit="1" customWidth="1"/>
    <col min="1036" max="1281" width="14.5" style="7"/>
    <col min="1282" max="1282" width="39.6640625" style="7" bestFit="1" customWidth="1"/>
    <col min="1283" max="1283" width="15.1640625" style="7" bestFit="1" customWidth="1"/>
    <col min="1284" max="1285" width="17.1640625" style="7" bestFit="1" customWidth="1"/>
    <col min="1286" max="1286" width="15.33203125" style="7" customWidth="1"/>
    <col min="1287" max="1288" width="15.1640625" style="7" bestFit="1" customWidth="1"/>
    <col min="1289" max="1289" width="14.83203125" style="7" customWidth="1"/>
    <col min="1290" max="1290" width="13.6640625" style="7" bestFit="1" customWidth="1"/>
    <col min="1291" max="1291" width="17.1640625" style="7" bestFit="1" customWidth="1"/>
    <col min="1292" max="1537" width="14.5" style="7"/>
    <col min="1538" max="1538" width="39.6640625" style="7" bestFit="1" customWidth="1"/>
    <col min="1539" max="1539" width="15.1640625" style="7" bestFit="1" customWidth="1"/>
    <col min="1540" max="1541" width="17.1640625" style="7" bestFit="1" customWidth="1"/>
    <col min="1542" max="1542" width="15.33203125" style="7" customWidth="1"/>
    <col min="1543" max="1544" width="15.1640625" style="7" bestFit="1" customWidth="1"/>
    <col min="1545" max="1545" width="14.83203125" style="7" customWidth="1"/>
    <col min="1546" max="1546" width="13.6640625" style="7" bestFit="1" customWidth="1"/>
    <col min="1547" max="1547" width="17.1640625" style="7" bestFit="1" customWidth="1"/>
    <col min="1548" max="1793" width="14.5" style="7"/>
    <col min="1794" max="1794" width="39.6640625" style="7" bestFit="1" customWidth="1"/>
    <col min="1795" max="1795" width="15.1640625" style="7" bestFit="1" customWidth="1"/>
    <col min="1796" max="1797" width="17.1640625" style="7" bestFit="1" customWidth="1"/>
    <col min="1798" max="1798" width="15.33203125" style="7" customWidth="1"/>
    <col min="1799" max="1800" width="15.1640625" style="7" bestFit="1" customWidth="1"/>
    <col min="1801" max="1801" width="14.83203125" style="7" customWidth="1"/>
    <col min="1802" max="1802" width="13.6640625" style="7" bestFit="1" customWidth="1"/>
    <col min="1803" max="1803" width="17.1640625" style="7" bestFit="1" customWidth="1"/>
    <col min="1804" max="2049" width="14.5" style="7"/>
    <col min="2050" max="2050" width="39.6640625" style="7" bestFit="1" customWidth="1"/>
    <col min="2051" max="2051" width="15.1640625" style="7" bestFit="1" customWidth="1"/>
    <col min="2052" max="2053" width="17.1640625" style="7" bestFit="1" customWidth="1"/>
    <col min="2054" max="2054" width="15.33203125" style="7" customWidth="1"/>
    <col min="2055" max="2056" width="15.1640625" style="7" bestFit="1" customWidth="1"/>
    <col min="2057" max="2057" width="14.83203125" style="7" customWidth="1"/>
    <col min="2058" max="2058" width="13.6640625" style="7" bestFit="1" customWidth="1"/>
    <col min="2059" max="2059" width="17.1640625" style="7" bestFit="1" customWidth="1"/>
    <col min="2060" max="2305" width="14.5" style="7"/>
    <col min="2306" max="2306" width="39.6640625" style="7" bestFit="1" customWidth="1"/>
    <col min="2307" max="2307" width="15.1640625" style="7" bestFit="1" customWidth="1"/>
    <col min="2308" max="2309" width="17.1640625" style="7" bestFit="1" customWidth="1"/>
    <col min="2310" max="2310" width="15.33203125" style="7" customWidth="1"/>
    <col min="2311" max="2312" width="15.1640625" style="7" bestFit="1" customWidth="1"/>
    <col min="2313" max="2313" width="14.83203125" style="7" customWidth="1"/>
    <col min="2314" max="2314" width="13.6640625" style="7" bestFit="1" customWidth="1"/>
    <col min="2315" max="2315" width="17.1640625" style="7" bestFit="1" customWidth="1"/>
    <col min="2316" max="2561" width="14.5" style="7"/>
    <col min="2562" max="2562" width="39.6640625" style="7" bestFit="1" customWidth="1"/>
    <col min="2563" max="2563" width="15.1640625" style="7" bestFit="1" customWidth="1"/>
    <col min="2564" max="2565" width="17.1640625" style="7" bestFit="1" customWidth="1"/>
    <col min="2566" max="2566" width="15.33203125" style="7" customWidth="1"/>
    <col min="2567" max="2568" width="15.1640625" style="7" bestFit="1" customWidth="1"/>
    <col min="2569" max="2569" width="14.83203125" style="7" customWidth="1"/>
    <col min="2570" max="2570" width="13.6640625" style="7" bestFit="1" customWidth="1"/>
    <col min="2571" max="2571" width="17.1640625" style="7" bestFit="1" customWidth="1"/>
    <col min="2572" max="2817" width="14.5" style="7"/>
    <col min="2818" max="2818" width="39.6640625" style="7" bestFit="1" customWidth="1"/>
    <col min="2819" max="2819" width="15.1640625" style="7" bestFit="1" customWidth="1"/>
    <col min="2820" max="2821" width="17.1640625" style="7" bestFit="1" customWidth="1"/>
    <col min="2822" max="2822" width="15.33203125" style="7" customWidth="1"/>
    <col min="2823" max="2824" width="15.1640625" style="7" bestFit="1" customWidth="1"/>
    <col min="2825" max="2825" width="14.83203125" style="7" customWidth="1"/>
    <col min="2826" max="2826" width="13.6640625" style="7" bestFit="1" customWidth="1"/>
    <col min="2827" max="2827" width="17.1640625" style="7" bestFit="1" customWidth="1"/>
    <col min="2828" max="3073" width="14.5" style="7"/>
    <col min="3074" max="3074" width="39.6640625" style="7" bestFit="1" customWidth="1"/>
    <col min="3075" max="3075" width="15.1640625" style="7" bestFit="1" customWidth="1"/>
    <col min="3076" max="3077" width="17.1640625" style="7" bestFit="1" customWidth="1"/>
    <col min="3078" max="3078" width="15.33203125" style="7" customWidth="1"/>
    <col min="3079" max="3080" width="15.1640625" style="7" bestFit="1" customWidth="1"/>
    <col min="3081" max="3081" width="14.83203125" style="7" customWidth="1"/>
    <col min="3082" max="3082" width="13.6640625" style="7" bestFit="1" customWidth="1"/>
    <col min="3083" max="3083" width="17.1640625" style="7" bestFit="1" customWidth="1"/>
    <col min="3084" max="3329" width="14.5" style="7"/>
    <col min="3330" max="3330" width="39.6640625" style="7" bestFit="1" customWidth="1"/>
    <col min="3331" max="3331" width="15.1640625" style="7" bestFit="1" customWidth="1"/>
    <col min="3332" max="3333" width="17.1640625" style="7" bestFit="1" customWidth="1"/>
    <col min="3334" max="3334" width="15.33203125" style="7" customWidth="1"/>
    <col min="3335" max="3336" width="15.1640625" style="7" bestFit="1" customWidth="1"/>
    <col min="3337" max="3337" width="14.83203125" style="7" customWidth="1"/>
    <col min="3338" max="3338" width="13.6640625" style="7" bestFit="1" customWidth="1"/>
    <col min="3339" max="3339" width="17.1640625" style="7" bestFit="1" customWidth="1"/>
    <col min="3340" max="3585" width="14.5" style="7"/>
    <col min="3586" max="3586" width="39.6640625" style="7" bestFit="1" customWidth="1"/>
    <col min="3587" max="3587" width="15.1640625" style="7" bestFit="1" customWidth="1"/>
    <col min="3588" max="3589" width="17.1640625" style="7" bestFit="1" customWidth="1"/>
    <col min="3590" max="3590" width="15.33203125" style="7" customWidth="1"/>
    <col min="3591" max="3592" width="15.1640625" style="7" bestFit="1" customWidth="1"/>
    <col min="3593" max="3593" width="14.83203125" style="7" customWidth="1"/>
    <col min="3594" max="3594" width="13.6640625" style="7" bestFit="1" customWidth="1"/>
    <col min="3595" max="3595" width="17.1640625" style="7" bestFit="1" customWidth="1"/>
    <col min="3596" max="3841" width="14.5" style="7"/>
    <col min="3842" max="3842" width="39.6640625" style="7" bestFit="1" customWidth="1"/>
    <col min="3843" max="3843" width="15.1640625" style="7" bestFit="1" customWidth="1"/>
    <col min="3844" max="3845" width="17.1640625" style="7" bestFit="1" customWidth="1"/>
    <col min="3846" max="3846" width="15.33203125" style="7" customWidth="1"/>
    <col min="3847" max="3848" width="15.1640625" style="7" bestFit="1" customWidth="1"/>
    <col min="3849" max="3849" width="14.83203125" style="7" customWidth="1"/>
    <col min="3850" max="3850" width="13.6640625" style="7" bestFit="1" customWidth="1"/>
    <col min="3851" max="3851" width="17.1640625" style="7" bestFit="1" customWidth="1"/>
    <col min="3852" max="4097" width="14.5" style="7"/>
    <col min="4098" max="4098" width="39.6640625" style="7" bestFit="1" customWidth="1"/>
    <col min="4099" max="4099" width="15.1640625" style="7" bestFit="1" customWidth="1"/>
    <col min="4100" max="4101" width="17.1640625" style="7" bestFit="1" customWidth="1"/>
    <col min="4102" max="4102" width="15.33203125" style="7" customWidth="1"/>
    <col min="4103" max="4104" width="15.1640625" style="7" bestFit="1" customWidth="1"/>
    <col min="4105" max="4105" width="14.83203125" style="7" customWidth="1"/>
    <col min="4106" max="4106" width="13.6640625" style="7" bestFit="1" customWidth="1"/>
    <col min="4107" max="4107" width="17.1640625" style="7" bestFit="1" customWidth="1"/>
    <col min="4108" max="4353" width="14.5" style="7"/>
    <col min="4354" max="4354" width="39.6640625" style="7" bestFit="1" customWidth="1"/>
    <col min="4355" max="4355" width="15.1640625" style="7" bestFit="1" customWidth="1"/>
    <col min="4356" max="4357" width="17.1640625" style="7" bestFit="1" customWidth="1"/>
    <col min="4358" max="4358" width="15.33203125" style="7" customWidth="1"/>
    <col min="4359" max="4360" width="15.1640625" style="7" bestFit="1" customWidth="1"/>
    <col min="4361" max="4361" width="14.83203125" style="7" customWidth="1"/>
    <col min="4362" max="4362" width="13.6640625" style="7" bestFit="1" customWidth="1"/>
    <col min="4363" max="4363" width="17.1640625" style="7" bestFit="1" customWidth="1"/>
    <col min="4364" max="4609" width="14.5" style="7"/>
    <col min="4610" max="4610" width="39.6640625" style="7" bestFit="1" customWidth="1"/>
    <col min="4611" max="4611" width="15.1640625" style="7" bestFit="1" customWidth="1"/>
    <col min="4612" max="4613" width="17.1640625" style="7" bestFit="1" customWidth="1"/>
    <col min="4614" max="4614" width="15.33203125" style="7" customWidth="1"/>
    <col min="4615" max="4616" width="15.1640625" style="7" bestFit="1" customWidth="1"/>
    <col min="4617" max="4617" width="14.83203125" style="7" customWidth="1"/>
    <col min="4618" max="4618" width="13.6640625" style="7" bestFit="1" customWidth="1"/>
    <col min="4619" max="4619" width="17.1640625" style="7" bestFit="1" customWidth="1"/>
    <col min="4620" max="4865" width="14.5" style="7"/>
    <col min="4866" max="4866" width="39.6640625" style="7" bestFit="1" customWidth="1"/>
    <col min="4867" max="4867" width="15.1640625" style="7" bestFit="1" customWidth="1"/>
    <col min="4868" max="4869" width="17.1640625" style="7" bestFit="1" customWidth="1"/>
    <col min="4870" max="4870" width="15.33203125" style="7" customWidth="1"/>
    <col min="4871" max="4872" width="15.1640625" style="7" bestFit="1" customWidth="1"/>
    <col min="4873" max="4873" width="14.83203125" style="7" customWidth="1"/>
    <col min="4874" max="4874" width="13.6640625" style="7" bestFit="1" customWidth="1"/>
    <col min="4875" max="4875" width="17.1640625" style="7" bestFit="1" customWidth="1"/>
    <col min="4876" max="5121" width="14.5" style="7"/>
    <col min="5122" max="5122" width="39.6640625" style="7" bestFit="1" customWidth="1"/>
    <col min="5123" max="5123" width="15.1640625" style="7" bestFit="1" customWidth="1"/>
    <col min="5124" max="5125" width="17.1640625" style="7" bestFit="1" customWidth="1"/>
    <col min="5126" max="5126" width="15.33203125" style="7" customWidth="1"/>
    <col min="5127" max="5128" width="15.1640625" style="7" bestFit="1" customWidth="1"/>
    <col min="5129" max="5129" width="14.83203125" style="7" customWidth="1"/>
    <col min="5130" max="5130" width="13.6640625" style="7" bestFit="1" customWidth="1"/>
    <col min="5131" max="5131" width="17.1640625" style="7" bestFit="1" customWidth="1"/>
    <col min="5132" max="5377" width="14.5" style="7"/>
    <col min="5378" max="5378" width="39.6640625" style="7" bestFit="1" customWidth="1"/>
    <col min="5379" max="5379" width="15.1640625" style="7" bestFit="1" customWidth="1"/>
    <col min="5380" max="5381" width="17.1640625" style="7" bestFit="1" customWidth="1"/>
    <col min="5382" max="5382" width="15.33203125" style="7" customWidth="1"/>
    <col min="5383" max="5384" width="15.1640625" style="7" bestFit="1" customWidth="1"/>
    <col min="5385" max="5385" width="14.83203125" style="7" customWidth="1"/>
    <col min="5386" max="5386" width="13.6640625" style="7" bestFit="1" customWidth="1"/>
    <col min="5387" max="5387" width="17.1640625" style="7" bestFit="1" customWidth="1"/>
    <col min="5388" max="5633" width="14.5" style="7"/>
    <col min="5634" max="5634" width="39.6640625" style="7" bestFit="1" customWidth="1"/>
    <col min="5635" max="5635" width="15.1640625" style="7" bestFit="1" customWidth="1"/>
    <col min="5636" max="5637" width="17.1640625" style="7" bestFit="1" customWidth="1"/>
    <col min="5638" max="5638" width="15.33203125" style="7" customWidth="1"/>
    <col min="5639" max="5640" width="15.1640625" style="7" bestFit="1" customWidth="1"/>
    <col min="5641" max="5641" width="14.83203125" style="7" customWidth="1"/>
    <col min="5642" max="5642" width="13.6640625" style="7" bestFit="1" customWidth="1"/>
    <col min="5643" max="5643" width="17.1640625" style="7" bestFit="1" customWidth="1"/>
    <col min="5644" max="5889" width="14.5" style="7"/>
    <col min="5890" max="5890" width="39.6640625" style="7" bestFit="1" customWidth="1"/>
    <col min="5891" max="5891" width="15.1640625" style="7" bestFit="1" customWidth="1"/>
    <col min="5892" max="5893" width="17.1640625" style="7" bestFit="1" customWidth="1"/>
    <col min="5894" max="5894" width="15.33203125" style="7" customWidth="1"/>
    <col min="5895" max="5896" width="15.1640625" style="7" bestFit="1" customWidth="1"/>
    <col min="5897" max="5897" width="14.83203125" style="7" customWidth="1"/>
    <col min="5898" max="5898" width="13.6640625" style="7" bestFit="1" customWidth="1"/>
    <col min="5899" max="5899" width="17.1640625" style="7" bestFit="1" customWidth="1"/>
    <col min="5900" max="6145" width="14.5" style="7"/>
    <col min="6146" max="6146" width="39.6640625" style="7" bestFit="1" customWidth="1"/>
    <col min="6147" max="6147" width="15.1640625" style="7" bestFit="1" customWidth="1"/>
    <col min="6148" max="6149" width="17.1640625" style="7" bestFit="1" customWidth="1"/>
    <col min="6150" max="6150" width="15.33203125" style="7" customWidth="1"/>
    <col min="6151" max="6152" width="15.1640625" style="7" bestFit="1" customWidth="1"/>
    <col min="6153" max="6153" width="14.83203125" style="7" customWidth="1"/>
    <col min="6154" max="6154" width="13.6640625" style="7" bestFit="1" customWidth="1"/>
    <col min="6155" max="6155" width="17.1640625" style="7" bestFit="1" customWidth="1"/>
    <col min="6156" max="6401" width="14.5" style="7"/>
    <col min="6402" max="6402" width="39.6640625" style="7" bestFit="1" customWidth="1"/>
    <col min="6403" max="6403" width="15.1640625" style="7" bestFit="1" customWidth="1"/>
    <col min="6404" max="6405" width="17.1640625" style="7" bestFit="1" customWidth="1"/>
    <col min="6406" max="6406" width="15.33203125" style="7" customWidth="1"/>
    <col min="6407" max="6408" width="15.1640625" style="7" bestFit="1" customWidth="1"/>
    <col min="6409" max="6409" width="14.83203125" style="7" customWidth="1"/>
    <col min="6410" max="6410" width="13.6640625" style="7" bestFit="1" customWidth="1"/>
    <col min="6411" max="6411" width="17.1640625" style="7" bestFit="1" customWidth="1"/>
    <col min="6412" max="6657" width="14.5" style="7"/>
    <col min="6658" max="6658" width="39.6640625" style="7" bestFit="1" customWidth="1"/>
    <col min="6659" max="6659" width="15.1640625" style="7" bestFit="1" customWidth="1"/>
    <col min="6660" max="6661" width="17.1640625" style="7" bestFit="1" customWidth="1"/>
    <col min="6662" max="6662" width="15.33203125" style="7" customWidth="1"/>
    <col min="6663" max="6664" width="15.1640625" style="7" bestFit="1" customWidth="1"/>
    <col min="6665" max="6665" width="14.83203125" style="7" customWidth="1"/>
    <col min="6666" max="6666" width="13.6640625" style="7" bestFit="1" customWidth="1"/>
    <col min="6667" max="6667" width="17.1640625" style="7" bestFit="1" customWidth="1"/>
    <col min="6668" max="6913" width="14.5" style="7"/>
    <col min="6914" max="6914" width="39.6640625" style="7" bestFit="1" customWidth="1"/>
    <col min="6915" max="6915" width="15.1640625" style="7" bestFit="1" customWidth="1"/>
    <col min="6916" max="6917" width="17.1640625" style="7" bestFit="1" customWidth="1"/>
    <col min="6918" max="6918" width="15.33203125" style="7" customWidth="1"/>
    <col min="6919" max="6920" width="15.1640625" style="7" bestFit="1" customWidth="1"/>
    <col min="6921" max="6921" width="14.83203125" style="7" customWidth="1"/>
    <col min="6922" max="6922" width="13.6640625" style="7" bestFit="1" customWidth="1"/>
    <col min="6923" max="6923" width="17.1640625" style="7" bestFit="1" customWidth="1"/>
    <col min="6924" max="7169" width="14.5" style="7"/>
    <col min="7170" max="7170" width="39.6640625" style="7" bestFit="1" customWidth="1"/>
    <col min="7171" max="7171" width="15.1640625" style="7" bestFit="1" customWidth="1"/>
    <col min="7172" max="7173" width="17.1640625" style="7" bestFit="1" customWidth="1"/>
    <col min="7174" max="7174" width="15.33203125" style="7" customWidth="1"/>
    <col min="7175" max="7176" width="15.1640625" style="7" bestFit="1" customWidth="1"/>
    <col min="7177" max="7177" width="14.83203125" style="7" customWidth="1"/>
    <col min="7178" max="7178" width="13.6640625" style="7" bestFit="1" customWidth="1"/>
    <col min="7179" max="7179" width="17.1640625" style="7" bestFit="1" customWidth="1"/>
    <col min="7180" max="7425" width="14.5" style="7"/>
    <col min="7426" max="7426" width="39.6640625" style="7" bestFit="1" customWidth="1"/>
    <col min="7427" max="7427" width="15.1640625" style="7" bestFit="1" customWidth="1"/>
    <col min="7428" max="7429" width="17.1640625" style="7" bestFit="1" customWidth="1"/>
    <col min="7430" max="7430" width="15.33203125" style="7" customWidth="1"/>
    <col min="7431" max="7432" width="15.1640625" style="7" bestFit="1" customWidth="1"/>
    <col min="7433" max="7433" width="14.83203125" style="7" customWidth="1"/>
    <col min="7434" max="7434" width="13.6640625" style="7" bestFit="1" customWidth="1"/>
    <col min="7435" max="7435" width="17.1640625" style="7" bestFit="1" customWidth="1"/>
    <col min="7436" max="7681" width="14.5" style="7"/>
    <col min="7682" max="7682" width="39.6640625" style="7" bestFit="1" customWidth="1"/>
    <col min="7683" max="7683" width="15.1640625" style="7" bestFit="1" customWidth="1"/>
    <col min="7684" max="7685" width="17.1640625" style="7" bestFit="1" customWidth="1"/>
    <col min="7686" max="7686" width="15.33203125" style="7" customWidth="1"/>
    <col min="7687" max="7688" width="15.1640625" style="7" bestFit="1" customWidth="1"/>
    <col min="7689" max="7689" width="14.83203125" style="7" customWidth="1"/>
    <col min="7690" max="7690" width="13.6640625" style="7" bestFit="1" customWidth="1"/>
    <col min="7691" max="7691" width="17.1640625" style="7" bestFit="1" customWidth="1"/>
    <col min="7692" max="7937" width="14.5" style="7"/>
    <col min="7938" max="7938" width="39.6640625" style="7" bestFit="1" customWidth="1"/>
    <col min="7939" max="7939" width="15.1640625" style="7" bestFit="1" customWidth="1"/>
    <col min="7940" max="7941" width="17.1640625" style="7" bestFit="1" customWidth="1"/>
    <col min="7942" max="7942" width="15.33203125" style="7" customWidth="1"/>
    <col min="7943" max="7944" width="15.1640625" style="7" bestFit="1" customWidth="1"/>
    <col min="7945" max="7945" width="14.83203125" style="7" customWidth="1"/>
    <col min="7946" max="7946" width="13.6640625" style="7" bestFit="1" customWidth="1"/>
    <col min="7947" max="7947" width="17.1640625" style="7" bestFit="1" customWidth="1"/>
    <col min="7948" max="8193" width="14.5" style="7"/>
    <col min="8194" max="8194" width="39.6640625" style="7" bestFit="1" customWidth="1"/>
    <col min="8195" max="8195" width="15.1640625" style="7" bestFit="1" customWidth="1"/>
    <col min="8196" max="8197" width="17.1640625" style="7" bestFit="1" customWidth="1"/>
    <col min="8198" max="8198" width="15.33203125" style="7" customWidth="1"/>
    <col min="8199" max="8200" width="15.1640625" style="7" bestFit="1" customWidth="1"/>
    <col min="8201" max="8201" width="14.83203125" style="7" customWidth="1"/>
    <col min="8202" max="8202" width="13.6640625" style="7" bestFit="1" customWidth="1"/>
    <col min="8203" max="8203" width="17.1640625" style="7" bestFit="1" customWidth="1"/>
    <col min="8204" max="8449" width="14.5" style="7"/>
    <col min="8450" max="8450" width="39.6640625" style="7" bestFit="1" customWidth="1"/>
    <col min="8451" max="8451" width="15.1640625" style="7" bestFit="1" customWidth="1"/>
    <col min="8452" max="8453" width="17.1640625" style="7" bestFit="1" customWidth="1"/>
    <col min="8454" max="8454" width="15.33203125" style="7" customWidth="1"/>
    <col min="8455" max="8456" width="15.1640625" style="7" bestFit="1" customWidth="1"/>
    <col min="8457" max="8457" width="14.83203125" style="7" customWidth="1"/>
    <col min="8458" max="8458" width="13.6640625" style="7" bestFit="1" customWidth="1"/>
    <col min="8459" max="8459" width="17.1640625" style="7" bestFit="1" customWidth="1"/>
    <col min="8460" max="8705" width="14.5" style="7"/>
    <col min="8706" max="8706" width="39.6640625" style="7" bestFit="1" customWidth="1"/>
    <col min="8707" max="8707" width="15.1640625" style="7" bestFit="1" customWidth="1"/>
    <col min="8708" max="8709" width="17.1640625" style="7" bestFit="1" customWidth="1"/>
    <col min="8710" max="8710" width="15.33203125" style="7" customWidth="1"/>
    <col min="8711" max="8712" width="15.1640625" style="7" bestFit="1" customWidth="1"/>
    <col min="8713" max="8713" width="14.83203125" style="7" customWidth="1"/>
    <col min="8714" max="8714" width="13.6640625" style="7" bestFit="1" customWidth="1"/>
    <col min="8715" max="8715" width="17.1640625" style="7" bestFit="1" customWidth="1"/>
    <col min="8716" max="8961" width="14.5" style="7"/>
    <col min="8962" max="8962" width="39.6640625" style="7" bestFit="1" customWidth="1"/>
    <col min="8963" max="8963" width="15.1640625" style="7" bestFit="1" customWidth="1"/>
    <col min="8964" max="8965" width="17.1640625" style="7" bestFit="1" customWidth="1"/>
    <col min="8966" max="8966" width="15.33203125" style="7" customWidth="1"/>
    <col min="8967" max="8968" width="15.1640625" style="7" bestFit="1" customWidth="1"/>
    <col min="8969" max="8969" width="14.83203125" style="7" customWidth="1"/>
    <col min="8970" max="8970" width="13.6640625" style="7" bestFit="1" customWidth="1"/>
    <col min="8971" max="8971" width="17.1640625" style="7" bestFit="1" customWidth="1"/>
    <col min="8972" max="9217" width="14.5" style="7"/>
    <col min="9218" max="9218" width="39.6640625" style="7" bestFit="1" customWidth="1"/>
    <col min="9219" max="9219" width="15.1640625" style="7" bestFit="1" customWidth="1"/>
    <col min="9220" max="9221" width="17.1640625" style="7" bestFit="1" customWidth="1"/>
    <col min="9222" max="9222" width="15.33203125" style="7" customWidth="1"/>
    <col min="9223" max="9224" width="15.1640625" style="7" bestFit="1" customWidth="1"/>
    <col min="9225" max="9225" width="14.83203125" style="7" customWidth="1"/>
    <col min="9226" max="9226" width="13.6640625" style="7" bestFit="1" customWidth="1"/>
    <col min="9227" max="9227" width="17.1640625" style="7" bestFit="1" customWidth="1"/>
    <col min="9228" max="9473" width="14.5" style="7"/>
    <col min="9474" max="9474" width="39.6640625" style="7" bestFit="1" customWidth="1"/>
    <col min="9475" max="9475" width="15.1640625" style="7" bestFit="1" customWidth="1"/>
    <col min="9476" max="9477" width="17.1640625" style="7" bestFit="1" customWidth="1"/>
    <col min="9478" max="9478" width="15.33203125" style="7" customWidth="1"/>
    <col min="9479" max="9480" width="15.1640625" style="7" bestFit="1" customWidth="1"/>
    <col min="9481" max="9481" width="14.83203125" style="7" customWidth="1"/>
    <col min="9482" max="9482" width="13.6640625" style="7" bestFit="1" customWidth="1"/>
    <col min="9483" max="9483" width="17.1640625" style="7" bestFit="1" customWidth="1"/>
    <col min="9484" max="9729" width="14.5" style="7"/>
    <col min="9730" max="9730" width="39.6640625" style="7" bestFit="1" customWidth="1"/>
    <col min="9731" max="9731" width="15.1640625" style="7" bestFit="1" customWidth="1"/>
    <col min="9732" max="9733" width="17.1640625" style="7" bestFit="1" customWidth="1"/>
    <col min="9734" max="9734" width="15.33203125" style="7" customWidth="1"/>
    <col min="9735" max="9736" width="15.1640625" style="7" bestFit="1" customWidth="1"/>
    <col min="9737" max="9737" width="14.83203125" style="7" customWidth="1"/>
    <col min="9738" max="9738" width="13.6640625" style="7" bestFit="1" customWidth="1"/>
    <col min="9739" max="9739" width="17.1640625" style="7" bestFit="1" customWidth="1"/>
    <col min="9740" max="9985" width="14.5" style="7"/>
    <col min="9986" max="9986" width="39.6640625" style="7" bestFit="1" customWidth="1"/>
    <col min="9987" max="9987" width="15.1640625" style="7" bestFit="1" customWidth="1"/>
    <col min="9988" max="9989" width="17.1640625" style="7" bestFit="1" customWidth="1"/>
    <col min="9990" max="9990" width="15.33203125" style="7" customWidth="1"/>
    <col min="9991" max="9992" width="15.1640625" style="7" bestFit="1" customWidth="1"/>
    <col min="9993" max="9993" width="14.83203125" style="7" customWidth="1"/>
    <col min="9994" max="9994" width="13.6640625" style="7" bestFit="1" customWidth="1"/>
    <col min="9995" max="9995" width="17.1640625" style="7" bestFit="1" customWidth="1"/>
    <col min="9996" max="10241" width="14.5" style="7"/>
    <col min="10242" max="10242" width="39.6640625" style="7" bestFit="1" customWidth="1"/>
    <col min="10243" max="10243" width="15.1640625" style="7" bestFit="1" customWidth="1"/>
    <col min="10244" max="10245" width="17.1640625" style="7" bestFit="1" customWidth="1"/>
    <col min="10246" max="10246" width="15.33203125" style="7" customWidth="1"/>
    <col min="10247" max="10248" width="15.1640625" style="7" bestFit="1" customWidth="1"/>
    <col min="10249" max="10249" width="14.83203125" style="7" customWidth="1"/>
    <col min="10250" max="10250" width="13.6640625" style="7" bestFit="1" customWidth="1"/>
    <col min="10251" max="10251" width="17.1640625" style="7" bestFit="1" customWidth="1"/>
    <col min="10252" max="10497" width="14.5" style="7"/>
    <col min="10498" max="10498" width="39.6640625" style="7" bestFit="1" customWidth="1"/>
    <col min="10499" max="10499" width="15.1640625" style="7" bestFit="1" customWidth="1"/>
    <col min="10500" max="10501" width="17.1640625" style="7" bestFit="1" customWidth="1"/>
    <col min="10502" max="10502" width="15.33203125" style="7" customWidth="1"/>
    <col min="10503" max="10504" width="15.1640625" style="7" bestFit="1" customWidth="1"/>
    <col min="10505" max="10505" width="14.83203125" style="7" customWidth="1"/>
    <col min="10506" max="10506" width="13.6640625" style="7" bestFit="1" customWidth="1"/>
    <col min="10507" max="10507" width="17.1640625" style="7" bestFit="1" customWidth="1"/>
    <col min="10508" max="10753" width="14.5" style="7"/>
    <col min="10754" max="10754" width="39.6640625" style="7" bestFit="1" customWidth="1"/>
    <col min="10755" max="10755" width="15.1640625" style="7" bestFit="1" customWidth="1"/>
    <col min="10756" max="10757" width="17.1640625" style="7" bestFit="1" customWidth="1"/>
    <col min="10758" max="10758" width="15.33203125" style="7" customWidth="1"/>
    <col min="10759" max="10760" width="15.1640625" style="7" bestFit="1" customWidth="1"/>
    <col min="10761" max="10761" width="14.83203125" style="7" customWidth="1"/>
    <col min="10762" max="10762" width="13.6640625" style="7" bestFit="1" customWidth="1"/>
    <col min="10763" max="10763" width="17.1640625" style="7" bestFit="1" customWidth="1"/>
    <col min="10764" max="11009" width="14.5" style="7"/>
    <col min="11010" max="11010" width="39.6640625" style="7" bestFit="1" customWidth="1"/>
    <col min="11011" max="11011" width="15.1640625" style="7" bestFit="1" customWidth="1"/>
    <col min="11012" max="11013" width="17.1640625" style="7" bestFit="1" customWidth="1"/>
    <col min="11014" max="11014" width="15.33203125" style="7" customWidth="1"/>
    <col min="11015" max="11016" width="15.1640625" style="7" bestFit="1" customWidth="1"/>
    <col min="11017" max="11017" width="14.83203125" style="7" customWidth="1"/>
    <col min="11018" max="11018" width="13.6640625" style="7" bestFit="1" customWidth="1"/>
    <col min="11019" max="11019" width="17.1640625" style="7" bestFit="1" customWidth="1"/>
    <col min="11020" max="11265" width="14.5" style="7"/>
    <col min="11266" max="11266" width="39.6640625" style="7" bestFit="1" customWidth="1"/>
    <col min="11267" max="11267" width="15.1640625" style="7" bestFit="1" customWidth="1"/>
    <col min="11268" max="11269" width="17.1640625" style="7" bestFit="1" customWidth="1"/>
    <col min="11270" max="11270" width="15.33203125" style="7" customWidth="1"/>
    <col min="11271" max="11272" width="15.1640625" style="7" bestFit="1" customWidth="1"/>
    <col min="11273" max="11273" width="14.83203125" style="7" customWidth="1"/>
    <col min="11274" max="11274" width="13.6640625" style="7" bestFit="1" customWidth="1"/>
    <col min="11275" max="11275" width="17.1640625" style="7" bestFit="1" customWidth="1"/>
    <col min="11276" max="11521" width="14.5" style="7"/>
    <col min="11522" max="11522" width="39.6640625" style="7" bestFit="1" customWidth="1"/>
    <col min="11523" max="11523" width="15.1640625" style="7" bestFit="1" customWidth="1"/>
    <col min="11524" max="11525" width="17.1640625" style="7" bestFit="1" customWidth="1"/>
    <col min="11526" max="11526" width="15.33203125" style="7" customWidth="1"/>
    <col min="11527" max="11528" width="15.1640625" style="7" bestFit="1" customWidth="1"/>
    <col min="11529" max="11529" width="14.83203125" style="7" customWidth="1"/>
    <col min="11530" max="11530" width="13.6640625" style="7" bestFit="1" customWidth="1"/>
    <col min="11531" max="11531" width="17.1640625" style="7" bestFit="1" customWidth="1"/>
    <col min="11532" max="11777" width="14.5" style="7"/>
    <col min="11778" max="11778" width="39.6640625" style="7" bestFit="1" customWidth="1"/>
    <col min="11779" max="11779" width="15.1640625" style="7" bestFit="1" customWidth="1"/>
    <col min="11780" max="11781" width="17.1640625" style="7" bestFit="1" customWidth="1"/>
    <col min="11782" max="11782" width="15.33203125" style="7" customWidth="1"/>
    <col min="11783" max="11784" width="15.1640625" style="7" bestFit="1" customWidth="1"/>
    <col min="11785" max="11785" width="14.83203125" style="7" customWidth="1"/>
    <col min="11786" max="11786" width="13.6640625" style="7" bestFit="1" customWidth="1"/>
    <col min="11787" max="11787" width="17.1640625" style="7" bestFit="1" customWidth="1"/>
    <col min="11788" max="12033" width="14.5" style="7"/>
    <col min="12034" max="12034" width="39.6640625" style="7" bestFit="1" customWidth="1"/>
    <col min="12035" max="12035" width="15.1640625" style="7" bestFit="1" customWidth="1"/>
    <col min="12036" max="12037" width="17.1640625" style="7" bestFit="1" customWidth="1"/>
    <col min="12038" max="12038" width="15.33203125" style="7" customWidth="1"/>
    <col min="12039" max="12040" width="15.1640625" style="7" bestFit="1" customWidth="1"/>
    <col min="12041" max="12041" width="14.83203125" style="7" customWidth="1"/>
    <col min="12042" max="12042" width="13.6640625" style="7" bestFit="1" customWidth="1"/>
    <col min="12043" max="12043" width="17.1640625" style="7" bestFit="1" customWidth="1"/>
    <col min="12044" max="12289" width="14.5" style="7"/>
    <col min="12290" max="12290" width="39.6640625" style="7" bestFit="1" customWidth="1"/>
    <col min="12291" max="12291" width="15.1640625" style="7" bestFit="1" customWidth="1"/>
    <col min="12292" max="12293" width="17.1640625" style="7" bestFit="1" customWidth="1"/>
    <col min="12294" max="12294" width="15.33203125" style="7" customWidth="1"/>
    <col min="12295" max="12296" width="15.1640625" style="7" bestFit="1" customWidth="1"/>
    <col min="12297" max="12297" width="14.83203125" style="7" customWidth="1"/>
    <col min="12298" max="12298" width="13.6640625" style="7" bestFit="1" customWidth="1"/>
    <col min="12299" max="12299" width="17.1640625" style="7" bestFit="1" customWidth="1"/>
    <col min="12300" max="12545" width="14.5" style="7"/>
    <col min="12546" max="12546" width="39.6640625" style="7" bestFit="1" customWidth="1"/>
    <col min="12547" max="12547" width="15.1640625" style="7" bestFit="1" customWidth="1"/>
    <col min="12548" max="12549" width="17.1640625" style="7" bestFit="1" customWidth="1"/>
    <col min="12550" max="12550" width="15.33203125" style="7" customWidth="1"/>
    <col min="12551" max="12552" width="15.1640625" style="7" bestFit="1" customWidth="1"/>
    <col min="12553" max="12553" width="14.83203125" style="7" customWidth="1"/>
    <col min="12554" max="12554" width="13.6640625" style="7" bestFit="1" customWidth="1"/>
    <col min="12555" max="12555" width="17.1640625" style="7" bestFit="1" customWidth="1"/>
    <col min="12556" max="12801" width="14.5" style="7"/>
    <col min="12802" max="12802" width="39.6640625" style="7" bestFit="1" customWidth="1"/>
    <col min="12803" max="12803" width="15.1640625" style="7" bestFit="1" customWidth="1"/>
    <col min="12804" max="12805" width="17.1640625" style="7" bestFit="1" customWidth="1"/>
    <col min="12806" max="12806" width="15.33203125" style="7" customWidth="1"/>
    <col min="12807" max="12808" width="15.1640625" style="7" bestFit="1" customWidth="1"/>
    <col min="12809" max="12809" width="14.83203125" style="7" customWidth="1"/>
    <col min="12810" max="12810" width="13.6640625" style="7" bestFit="1" customWidth="1"/>
    <col min="12811" max="12811" width="17.1640625" style="7" bestFit="1" customWidth="1"/>
    <col min="12812" max="13057" width="14.5" style="7"/>
    <col min="13058" max="13058" width="39.6640625" style="7" bestFit="1" customWidth="1"/>
    <col min="13059" max="13059" width="15.1640625" style="7" bestFit="1" customWidth="1"/>
    <col min="13060" max="13061" width="17.1640625" style="7" bestFit="1" customWidth="1"/>
    <col min="13062" max="13062" width="15.33203125" style="7" customWidth="1"/>
    <col min="13063" max="13064" width="15.1640625" style="7" bestFit="1" customWidth="1"/>
    <col min="13065" max="13065" width="14.83203125" style="7" customWidth="1"/>
    <col min="13066" max="13066" width="13.6640625" style="7" bestFit="1" customWidth="1"/>
    <col min="13067" max="13067" width="17.1640625" style="7" bestFit="1" customWidth="1"/>
    <col min="13068" max="13313" width="14.5" style="7"/>
    <col min="13314" max="13314" width="39.6640625" style="7" bestFit="1" customWidth="1"/>
    <col min="13315" max="13315" width="15.1640625" style="7" bestFit="1" customWidth="1"/>
    <col min="13316" max="13317" width="17.1640625" style="7" bestFit="1" customWidth="1"/>
    <col min="13318" max="13318" width="15.33203125" style="7" customWidth="1"/>
    <col min="13319" max="13320" width="15.1640625" style="7" bestFit="1" customWidth="1"/>
    <col min="13321" max="13321" width="14.83203125" style="7" customWidth="1"/>
    <col min="13322" max="13322" width="13.6640625" style="7" bestFit="1" customWidth="1"/>
    <col min="13323" max="13323" width="17.1640625" style="7" bestFit="1" customWidth="1"/>
    <col min="13324" max="13569" width="14.5" style="7"/>
    <col min="13570" max="13570" width="39.6640625" style="7" bestFit="1" customWidth="1"/>
    <col min="13571" max="13571" width="15.1640625" style="7" bestFit="1" customWidth="1"/>
    <col min="13572" max="13573" width="17.1640625" style="7" bestFit="1" customWidth="1"/>
    <col min="13574" max="13574" width="15.33203125" style="7" customWidth="1"/>
    <col min="13575" max="13576" width="15.1640625" style="7" bestFit="1" customWidth="1"/>
    <col min="13577" max="13577" width="14.83203125" style="7" customWidth="1"/>
    <col min="13578" max="13578" width="13.6640625" style="7" bestFit="1" customWidth="1"/>
    <col min="13579" max="13579" width="17.1640625" style="7" bestFit="1" customWidth="1"/>
    <col min="13580" max="13825" width="14.5" style="7"/>
    <col min="13826" max="13826" width="39.6640625" style="7" bestFit="1" customWidth="1"/>
    <col min="13827" max="13827" width="15.1640625" style="7" bestFit="1" customWidth="1"/>
    <col min="13828" max="13829" width="17.1640625" style="7" bestFit="1" customWidth="1"/>
    <col min="13830" max="13830" width="15.33203125" style="7" customWidth="1"/>
    <col min="13831" max="13832" width="15.1640625" style="7" bestFit="1" customWidth="1"/>
    <col min="13833" max="13833" width="14.83203125" style="7" customWidth="1"/>
    <col min="13834" max="13834" width="13.6640625" style="7" bestFit="1" customWidth="1"/>
    <col min="13835" max="13835" width="17.1640625" style="7" bestFit="1" customWidth="1"/>
    <col min="13836" max="14081" width="14.5" style="7"/>
    <col min="14082" max="14082" width="39.6640625" style="7" bestFit="1" customWidth="1"/>
    <col min="14083" max="14083" width="15.1640625" style="7" bestFit="1" customWidth="1"/>
    <col min="14084" max="14085" width="17.1640625" style="7" bestFit="1" customWidth="1"/>
    <col min="14086" max="14086" width="15.33203125" style="7" customWidth="1"/>
    <col min="14087" max="14088" width="15.1640625" style="7" bestFit="1" customWidth="1"/>
    <col min="14089" max="14089" width="14.83203125" style="7" customWidth="1"/>
    <col min="14090" max="14090" width="13.6640625" style="7" bestFit="1" customWidth="1"/>
    <col min="14091" max="14091" width="17.1640625" style="7" bestFit="1" customWidth="1"/>
    <col min="14092" max="14337" width="14.5" style="7"/>
    <col min="14338" max="14338" width="39.6640625" style="7" bestFit="1" customWidth="1"/>
    <col min="14339" max="14339" width="15.1640625" style="7" bestFit="1" customWidth="1"/>
    <col min="14340" max="14341" width="17.1640625" style="7" bestFit="1" customWidth="1"/>
    <col min="14342" max="14342" width="15.33203125" style="7" customWidth="1"/>
    <col min="14343" max="14344" width="15.1640625" style="7" bestFit="1" customWidth="1"/>
    <col min="14345" max="14345" width="14.83203125" style="7" customWidth="1"/>
    <col min="14346" max="14346" width="13.6640625" style="7" bestFit="1" customWidth="1"/>
    <col min="14347" max="14347" width="17.1640625" style="7" bestFit="1" customWidth="1"/>
    <col min="14348" max="14593" width="14.5" style="7"/>
    <col min="14594" max="14594" width="39.6640625" style="7" bestFit="1" customWidth="1"/>
    <col min="14595" max="14595" width="15.1640625" style="7" bestFit="1" customWidth="1"/>
    <col min="14596" max="14597" width="17.1640625" style="7" bestFit="1" customWidth="1"/>
    <col min="14598" max="14598" width="15.33203125" style="7" customWidth="1"/>
    <col min="14599" max="14600" width="15.1640625" style="7" bestFit="1" customWidth="1"/>
    <col min="14601" max="14601" width="14.83203125" style="7" customWidth="1"/>
    <col min="14602" max="14602" width="13.6640625" style="7" bestFit="1" customWidth="1"/>
    <col min="14603" max="14603" width="17.1640625" style="7" bestFit="1" customWidth="1"/>
    <col min="14604" max="14849" width="14.5" style="7"/>
    <col min="14850" max="14850" width="39.6640625" style="7" bestFit="1" customWidth="1"/>
    <col min="14851" max="14851" width="15.1640625" style="7" bestFit="1" customWidth="1"/>
    <col min="14852" max="14853" width="17.1640625" style="7" bestFit="1" customWidth="1"/>
    <col min="14854" max="14854" width="15.33203125" style="7" customWidth="1"/>
    <col min="14855" max="14856" width="15.1640625" style="7" bestFit="1" customWidth="1"/>
    <col min="14857" max="14857" width="14.83203125" style="7" customWidth="1"/>
    <col min="14858" max="14858" width="13.6640625" style="7" bestFit="1" customWidth="1"/>
    <col min="14859" max="14859" width="17.1640625" style="7" bestFit="1" customWidth="1"/>
    <col min="14860" max="15105" width="14.5" style="7"/>
    <col min="15106" max="15106" width="39.6640625" style="7" bestFit="1" customWidth="1"/>
    <col min="15107" max="15107" width="15.1640625" style="7" bestFit="1" customWidth="1"/>
    <col min="15108" max="15109" width="17.1640625" style="7" bestFit="1" customWidth="1"/>
    <col min="15110" max="15110" width="15.33203125" style="7" customWidth="1"/>
    <col min="15111" max="15112" width="15.1640625" style="7" bestFit="1" customWidth="1"/>
    <col min="15113" max="15113" width="14.83203125" style="7" customWidth="1"/>
    <col min="15114" max="15114" width="13.6640625" style="7" bestFit="1" customWidth="1"/>
    <col min="15115" max="15115" width="17.1640625" style="7" bestFit="1" customWidth="1"/>
    <col min="15116" max="15361" width="14.5" style="7"/>
    <col min="15362" max="15362" width="39.6640625" style="7" bestFit="1" customWidth="1"/>
    <col min="15363" max="15363" width="15.1640625" style="7" bestFit="1" customWidth="1"/>
    <col min="15364" max="15365" width="17.1640625" style="7" bestFit="1" customWidth="1"/>
    <col min="15366" max="15366" width="15.33203125" style="7" customWidth="1"/>
    <col min="15367" max="15368" width="15.1640625" style="7" bestFit="1" customWidth="1"/>
    <col min="15369" max="15369" width="14.83203125" style="7" customWidth="1"/>
    <col min="15370" max="15370" width="13.6640625" style="7" bestFit="1" customWidth="1"/>
    <col min="15371" max="15371" width="17.1640625" style="7" bestFit="1" customWidth="1"/>
    <col min="15372" max="15617" width="14.5" style="7"/>
    <col min="15618" max="15618" width="39.6640625" style="7" bestFit="1" customWidth="1"/>
    <col min="15619" max="15619" width="15.1640625" style="7" bestFit="1" customWidth="1"/>
    <col min="15620" max="15621" width="17.1640625" style="7" bestFit="1" customWidth="1"/>
    <col min="15622" max="15622" width="15.33203125" style="7" customWidth="1"/>
    <col min="15623" max="15624" width="15.1640625" style="7" bestFit="1" customWidth="1"/>
    <col min="15625" max="15625" width="14.83203125" style="7" customWidth="1"/>
    <col min="15626" max="15626" width="13.6640625" style="7" bestFit="1" customWidth="1"/>
    <col min="15627" max="15627" width="17.1640625" style="7" bestFit="1" customWidth="1"/>
    <col min="15628" max="15873" width="14.5" style="7"/>
    <col min="15874" max="15874" width="39.6640625" style="7" bestFit="1" customWidth="1"/>
    <col min="15875" max="15875" width="15.1640625" style="7" bestFit="1" customWidth="1"/>
    <col min="15876" max="15877" width="17.1640625" style="7" bestFit="1" customWidth="1"/>
    <col min="15878" max="15878" width="15.33203125" style="7" customWidth="1"/>
    <col min="15879" max="15880" width="15.1640625" style="7" bestFit="1" customWidth="1"/>
    <col min="15881" max="15881" width="14.83203125" style="7" customWidth="1"/>
    <col min="15882" max="15882" width="13.6640625" style="7" bestFit="1" customWidth="1"/>
    <col min="15883" max="15883" width="17.1640625" style="7" bestFit="1" customWidth="1"/>
    <col min="15884" max="16129" width="14.5" style="7"/>
    <col min="16130" max="16130" width="39.6640625" style="7" bestFit="1" customWidth="1"/>
    <col min="16131" max="16131" width="15.1640625" style="7" bestFit="1" customWidth="1"/>
    <col min="16132" max="16133" width="17.1640625" style="7" bestFit="1" customWidth="1"/>
    <col min="16134" max="16134" width="15.33203125" style="7" customWidth="1"/>
    <col min="16135" max="16136" width="15.1640625" style="7" bestFit="1" customWidth="1"/>
    <col min="16137" max="16137" width="14.83203125" style="7" customWidth="1"/>
    <col min="16138" max="16138" width="13.6640625" style="7" bestFit="1" customWidth="1"/>
    <col min="16139" max="16139" width="17.1640625" style="7" bestFit="1" customWidth="1"/>
    <col min="16140" max="16384" width="14.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4</v>
      </c>
    </row>
    <row r="7" spans="1:12" ht="15.95" customHeight="1" x14ac:dyDescent="0.2">
      <c r="A7" s="41" t="s">
        <v>5</v>
      </c>
      <c r="B7" s="44" t="s">
        <v>6</v>
      </c>
      <c r="C7" s="45"/>
      <c r="D7" s="45"/>
      <c r="E7" s="46" t="s">
        <v>7</v>
      </c>
      <c r="F7" s="47"/>
      <c r="G7" s="47"/>
      <c r="H7" s="47"/>
      <c r="I7" s="47"/>
      <c r="J7" s="47"/>
      <c r="K7" s="48"/>
    </row>
    <row r="8" spans="1:12" ht="15.95" customHeight="1" x14ac:dyDescent="0.2">
      <c r="A8" s="42"/>
      <c r="B8" s="14" t="s">
        <v>8</v>
      </c>
      <c r="C8" s="14" t="s">
        <v>9</v>
      </c>
      <c r="D8" s="14" t="s">
        <v>10</v>
      </c>
      <c r="E8" s="14" t="s">
        <v>11</v>
      </c>
      <c r="F8" s="14" t="s">
        <v>12</v>
      </c>
      <c r="G8" s="14" t="s">
        <v>13</v>
      </c>
      <c r="H8" s="49" t="s">
        <v>14</v>
      </c>
      <c r="I8" s="14" t="s">
        <v>15</v>
      </c>
      <c r="J8" s="14" t="s">
        <v>16</v>
      </c>
      <c r="K8" s="15" t="s">
        <v>10</v>
      </c>
    </row>
    <row r="9" spans="1:12" ht="15.95" customHeight="1" x14ac:dyDescent="0.2">
      <c r="A9" s="43"/>
      <c r="B9" s="14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50"/>
      <c r="I9" s="14" t="s">
        <v>23</v>
      </c>
      <c r="J9" s="14" t="s">
        <v>22</v>
      </c>
      <c r="K9" s="15" t="s">
        <v>24</v>
      </c>
    </row>
    <row r="10" spans="1:12" ht="15.95" customHeight="1" x14ac:dyDescent="0.2">
      <c r="A10" s="16" t="s">
        <v>25</v>
      </c>
      <c r="B10" s="17">
        <f>174100032-39200831+106800+217036+11270+88700-1755000</f>
        <v>133568007</v>
      </c>
      <c r="C10" s="17">
        <f t="shared" ref="C10:C14" si="0">K10-B10</f>
        <v>160379893</v>
      </c>
      <c r="D10" s="18">
        <f t="shared" ref="D10:D14" si="1">SUM(B10:C10)</f>
        <v>293947900</v>
      </c>
      <c r="E10" s="17">
        <f>61703726+51600+80000-1157738+9431+125000-1390000</f>
        <v>59422019</v>
      </c>
      <c r="F10" s="17">
        <f>14089304-225759+1839+50888-190000</f>
        <v>13726272</v>
      </c>
      <c r="G10" s="17">
        <f>230665212+622141+5207819+250000+2256671+273050-20175000</f>
        <v>219099893</v>
      </c>
      <c r="H10" s="17"/>
      <c r="I10" s="17"/>
      <c r="J10" s="17">
        <f>1229000+40000+54500+88700+287516</f>
        <v>1699716</v>
      </c>
      <c r="K10" s="19">
        <f t="shared" ref="K10:K14" si="2">SUM(E10:J10)</f>
        <v>293947900</v>
      </c>
      <c r="L10" s="20"/>
    </row>
    <row r="11" spans="1:12" ht="15.95" customHeight="1" x14ac:dyDescent="0.2">
      <c r="A11" s="16" t="s">
        <v>26</v>
      </c>
      <c r="B11" s="17">
        <f>12280923+30000+513084</f>
        <v>12824007</v>
      </c>
      <c r="C11" s="17">
        <f>K11-B11</f>
        <v>287972093</v>
      </c>
      <c r="D11" s="18">
        <f t="shared" si="1"/>
        <v>300796100</v>
      </c>
      <c r="E11" s="17">
        <f>187166011+408000+80000+1630390-80000+109620-136112+275000-1472000</f>
        <v>187980909</v>
      </c>
      <c r="F11" s="17">
        <f>40197175+71604+14040+308098+21376-23888+111953-400000</f>
        <v>40300358</v>
      </c>
      <c r="G11" s="17">
        <f>71308603+110000+60000+624000-624000+130000+80000+88350+30000+160000+37000-1841500</f>
        <v>70162453</v>
      </c>
      <c r="H11" s="17"/>
      <c r="I11" s="17"/>
      <c r="J11" s="17">
        <f>2766980-60000-354600</f>
        <v>2352380</v>
      </c>
      <c r="K11" s="19">
        <f t="shared" si="2"/>
        <v>300796100</v>
      </c>
      <c r="L11" s="21"/>
    </row>
    <row r="12" spans="1:12" ht="15.95" customHeight="1" x14ac:dyDescent="0.2">
      <c r="A12" s="16" t="s">
        <v>27</v>
      </c>
      <c r="B12" s="17">
        <f>13275287+408000+888900+136269+166174</f>
        <v>14874630</v>
      </c>
      <c r="C12" s="17">
        <f t="shared" si="0"/>
        <v>80964759</v>
      </c>
      <c r="D12" s="18">
        <f t="shared" si="1"/>
        <v>95839389</v>
      </c>
      <c r="E12" s="39">
        <f>44090923+69000+170500+27000+100000+130212-1500000-250000</f>
        <v>42837635</v>
      </c>
      <c r="F12" s="39">
        <f>8671204+12110+33248+30533-500000+250000</f>
        <v>8497095</v>
      </c>
      <c r="G12" s="17">
        <f>42412062-81110+232749-170000-100000+408000+232749+888900+176000-190500-4600000</f>
        <v>39208850</v>
      </c>
      <c r="H12" s="17"/>
      <c r="I12" s="17"/>
      <c r="J12" s="17">
        <f>2678704+1598336+170000+522000+136269+190500</f>
        <v>5295809</v>
      </c>
      <c r="K12" s="19">
        <f t="shared" si="2"/>
        <v>95839389</v>
      </c>
    </row>
    <row r="13" spans="1:12" s="20" customFormat="1" ht="18" customHeight="1" x14ac:dyDescent="0.2">
      <c r="A13" s="22" t="s">
        <v>28</v>
      </c>
      <c r="B13" s="23">
        <f>224494113-28+3011250+1595250-4000000+2336516+105000+90115</f>
        <v>227632216</v>
      </c>
      <c r="C13" s="17">
        <f t="shared" si="0"/>
        <v>501059575</v>
      </c>
      <c r="D13" s="18">
        <f t="shared" si="1"/>
        <v>728691791</v>
      </c>
      <c r="E13" s="24">
        <f>432587281+258000+374000+4907657+673383+1000000+1499370-602934-83255+12671+75411+2038500+730000-14000000</f>
        <v>429470084</v>
      </c>
      <c r="F13" s="24">
        <f>91161523+50310+72930+949388+132042+175500+292377-117572-16237+14704+397508+297184-2730000</f>
        <v>90679657</v>
      </c>
      <c r="G13" s="24">
        <f>186217978+192293+628600+1606688-528975+955814-179000+1462000+1524000+6523801+400000-83820+863600+416292+3810000+67000+186826+89250-10400000</f>
        <v>193752347</v>
      </c>
      <c r="H13" s="24"/>
      <c r="I13" s="24"/>
      <c r="J13" s="24">
        <f>12698618+599137-646525+179000-400000+83820+57150+2380000-199497+38000</f>
        <v>14789703</v>
      </c>
      <c r="K13" s="19">
        <f t="shared" si="2"/>
        <v>728691791</v>
      </c>
    </row>
    <row r="14" spans="1:12" s="20" customFormat="1" ht="18" customHeight="1" x14ac:dyDescent="0.2">
      <c r="A14" s="22" t="s">
        <v>0</v>
      </c>
      <c r="B14" s="23">
        <f>944234+20000+28756</f>
        <v>992990</v>
      </c>
      <c r="C14" s="17">
        <f t="shared" si="0"/>
        <v>85869213</v>
      </c>
      <c r="D14" s="18">
        <f t="shared" si="1"/>
        <v>86862203</v>
      </c>
      <c r="E14" s="24">
        <f>58944411+230755+24064+105000-800000</f>
        <v>58504230</v>
      </c>
      <c r="F14" s="24">
        <f>11728198+44997+4692+42745-200000</f>
        <v>11620632</v>
      </c>
      <c r="G14" s="24">
        <f>15292331+10000-285000-345000-350000</f>
        <v>14322331</v>
      </c>
      <c r="H14" s="24"/>
      <c r="I14" s="24"/>
      <c r="J14" s="24">
        <f>1630810+305000+134200+345000</f>
        <v>2415010</v>
      </c>
      <c r="K14" s="19">
        <f t="shared" si="2"/>
        <v>86862203</v>
      </c>
    </row>
    <row r="15" spans="1:12" s="20" customFormat="1" ht="18" customHeight="1" x14ac:dyDescent="0.2">
      <c r="A15" s="22" t="s">
        <v>1</v>
      </c>
      <c r="B15" s="25">
        <v>15749497</v>
      </c>
      <c r="C15" s="18">
        <f>K15-B15</f>
        <v>197064147</v>
      </c>
      <c r="D15" s="18">
        <f>SUM(B15:C15)</f>
        <v>212813644</v>
      </c>
      <c r="E15" s="26">
        <v>142996782</v>
      </c>
      <c r="F15" s="26">
        <v>30146688</v>
      </c>
      <c r="G15" s="26">
        <v>37098944</v>
      </c>
      <c r="H15" s="24">
        <v>86500</v>
      </c>
      <c r="I15" s="24">
        <f>24250000-24050000</f>
        <v>200000</v>
      </c>
      <c r="J15" s="26">
        <v>2284730</v>
      </c>
      <c r="K15" s="19">
        <f>SUM(E15:J15)</f>
        <v>212813644</v>
      </c>
    </row>
    <row r="16" spans="1:12" s="30" customFormat="1" ht="18" customHeight="1" thickBot="1" x14ac:dyDescent="0.25">
      <c r="A16" s="27" t="s">
        <v>29</v>
      </c>
      <c r="B16" s="28">
        <f t="shared" ref="B16:J16" si="3">SUM(B10:B15)</f>
        <v>405641347</v>
      </c>
      <c r="C16" s="28">
        <f t="shared" si="3"/>
        <v>1313309680</v>
      </c>
      <c r="D16" s="28">
        <f t="shared" si="3"/>
        <v>1718951027</v>
      </c>
      <c r="E16" s="40">
        <f t="shared" si="3"/>
        <v>921211659</v>
      </c>
      <c r="F16" s="40">
        <f t="shared" si="3"/>
        <v>194970702</v>
      </c>
      <c r="G16" s="28">
        <f t="shared" si="3"/>
        <v>573644818</v>
      </c>
      <c r="H16" s="28">
        <f t="shared" si="3"/>
        <v>86500</v>
      </c>
      <c r="I16" s="28">
        <f t="shared" si="3"/>
        <v>200000</v>
      </c>
      <c r="J16" s="28">
        <f t="shared" si="3"/>
        <v>28837348</v>
      </c>
      <c r="K16" s="29">
        <f>SUM(K10:K15)</f>
        <v>1718951027</v>
      </c>
    </row>
    <row r="17" spans="2:11" s="33" customFormat="1" ht="11.25" x14ac:dyDescent="0.2">
      <c r="B17" s="31"/>
      <c r="C17" s="31"/>
      <c r="D17" s="32"/>
      <c r="E17" s="31"/>
      <c r="F17" s="31"/>
      <c r="G17" s="31"/>
      <c r="H17" s="31"/>
      <c r="I17" s="31"/>
      <c r="J17" s="31"/>
      <c r="K17" s="32"/>
    </row>
    <row r="18" spans="2:11" s="33" customFormat="1" ht="11.25" x14ac:dyDescent="0.2">
      <c r="B18" s="31"/>
      <c r="C18" s="31"/>
      <c r="D18" s="32"/>
      <c r="E18" s="31"/>
      <c r="F18" s="31"/>
      <c r="G18" s="31"/>
      <c r="H18" s="31"/>
      <c r="I18" s="31"/>
      <c r="J18" s="31"/>
      <c r="K18" s="32"/>
    </row>
    <row r="19" spans="2:11" s="36" customFormat="1" x14ac:dyDescent="0.2">
      <c r="B19" s="34"/>
      <c r="C19" s="34"/>
      <c r="D19" s="35"/>
      <c r="E19" s="34"/>
      <c r="F19" s="34"/>
      <c r="G19" s="34"/>
      <c r="H19" s="34"/>
      <c r="I19" s="34"/>
      <c r="J19" s="34"/>
      <c r="K19" s="35"/>
    </row>
    <row r="20" spans="2:11" s="36" customFormat="1" x14ac:dyDescent="0.2">
      <c r="B20" s="34"/>
      <c r="C20" s="34"/>
      <c r="D20" s="35"/>
      <c r="E20" s="34"/>
      <c r="F20" s="34"/>
      <c r="G20" s="34"/>
      <c r="H20" s="34"/>
      <c r="I20" s="34"/>
      <c r="J20" s="34"/>
      <c r="K20" s="35"/>
    </row>
    <row r="21" spans="2:11" s="36" customFormat="1" x14ac:dyDescent="0.2">
      <c r="B21" s="34"/>
      <c r="C21" s="34"/>
      <c r="D21" s="35"/>
      <c r="E21" s="34"/>
      <c r="F21" s="34"/>
      <c r="G21" s="34"/>
      <c r="H21" s="34"/>
      <c r="I21" s="34"/>
      <c r="J21" s="34"/>
      <c r="K21" s="35"/>
    </row>
    <row r="22" spans="2:11" s="36" customFormat="1" x14ac:dyDescent="0.2">
      <c r="B22" s="34"/>
      <c r="C22" s="34"/>
      <c r="D22" s="35"/>
      <c r="E22" s="34"/>
      <c r="F22" s="34"/>
      <c r="G22" s="34"/>
      <c r="H22" s="34"/>
      <c r="I22" s="34"/>
      <c r="J22" s="34"/>
      <c r="K22" s="35"/>
    </row>
    <row r="23" spans="2:11" s="36" customFormat="1" x14ac:dyDescent="0.2">
      <c r="B23" s="34"/>
      <c r="C23" s="34"/>
      <c r="D23" s="35"/>
      <c r="E23" s="34"/>
      <c r="F23" s="34"/>
      <c r="G23" s="34"/>
      <c r="H23" s="34"/>
      <c r="I23" s="34"/>
      <c r="J23" s="34"/>
      <c r="K23" s="35"/>
    </row>
    <row r="24" spans="2:11" s="36" customFormat="1" x14ac:dyDescent="0.2">
      <c r="B24" s="34"/>
      <c r="C24" s="34"/>
      <c r="D24" s="35"/>
      <c r="E24" s="34"/>
      <c r="F24" s="34"/>
      <c r="G24" s="34"/>
      <c r="H24" s="34"/>
      <c r="I24" s="34"/>
      <c r="J24" s="34"/>
      <c r="K24" s="35"/>
    </row>
    <row r="25" spans="2:11" s="36" customFormat="1" x14ac:dyDescent="0.2">
      <c r="B25" s="34"/>
      <c r="C25" s="34"/>
      <c r="D25" s="35"/>
      <c r="E25" s="34"/>
      <c r="F25" s="34"/>
      <c r="G25" s="34"/>
      <c r="H25" s="34"/>
      <c r="I25" s="34"/>
      <c r="J25" s="34"/>
      <c r="K25" s="35"/>
    </row>
    <row r="26" spans="2:11" s="36" customFormat="1" x14ac:dyDescent="0.2">
      <c r="B26" s="34"/>
      <c r="C26" s="34"/>
      <c r="D26" s="35"/>
      <c r="E26" s="34"/>
      <c r="F26" s="34"/>
      <c r="G26" s="34"/>
      <c r="H26" s="34"/>
      <c r="I26" s="34"/>
      <c r="J26" s="34"/>
      <c r="K26" s="35"/>
    </row>
    <row r="27" spans="2:11" x14ac:dyDescent="0.2">
      <c r="C27" s="37"/>
      <c r="G27" s="37"/>
      <c r="H27" s="37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6. melléklet a 7/2019.(III.14.)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2019-03-15T08:44:53Z</dcterms:modified>
</cp:coreProperties>
</file>