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5600"/>
  </bookViews>
  <sheets>
    <sheet name="Z_1.1.sz.mell." sheetId="1" r:id="rId1"/>
    <sheet name="Z_1.2.sz.mell." sheetId="2" r:id="rId2"/>
    <sheet name="Z_1.3.sz.mell." sheetId="3" r:id="rId3"/>
    <sheet name="Z_1.4.sz.mell." sheetId="4" r:id="rId4"/>
    <sheet name="Z_2.1.sz.mell" sheetId="5" r:id="rId5"/>
    <sheet name="Z_2.2.sz.mell" sheetId="6" r:id="rId6"/>
    <sheet name="Z_3.sz.mell." sheetId="7" r:id="rId7"/>
    <sheet name="Z_4.sz.mell." sheetId="8" r:id="rId8"/>
    <sheet name="Z_5.sz.mell." sheetId="9" r:id="rId9"/>
    <sheet name="Z_6.1.sz.mell" sheetId="10" r:id="rId10"/>
    <sheet name="Z_6.1.1.sz.mell" sheetId="11" r:id="rId11"/>
    <sheet name="Z_6.1.2.sz.mell" sheetId="12" r:id="rId12"/>
    <sheet name="Z_6.1.3.sz.mell" sheetId="13" r:id="rId13"/>
    <sheet name="Z_6.2.sz.mell" sheetId="14" r:id="rId14"/>
    <sheet name="Z_6.2.1.sz.mell" sheetId="15" r:id="rId15"/>
    <sheet name="Z_6.2.2.sz.mell" sheetId="16" r:id="rId16"/>
    <sheet name="Z_6.2.3.sz.mell" sheetId="17" r:id="rId17"/>
    <sheet name="Z_7.sz.mell" sheetId="18" r:id="rId18"/>
    <sheet name="Z_8.sz.mell" sheetId="19" r:id="rId19"/>
    <sheet name="Z_2.tájékoztató_t." sheetId="21" r:id="rId20"/>
    <sheet name="Z_3.tájékoztató_t." sheetId="22" r:id="rId21"/>
    <sheet name="Z_4.tájékoztató_t." sheetId="23" r:id="rId22"/>
    <sheet name="Z_5.tájékoztató_t." sheetId="24" r:id="rId23"/>
    <sheet name="Z_6.tájékoztató_t." sheetId="25" r:id="rId24"/>
    <sheet name="Z_8.tájékoztató_t." sheetId="26" r:id="rId25"/>
    <sheet name="Z_9.tájékoztató_t." sheetId="27" r:id="rId26"/>
  </sheets>
  <externalReferences>
    <externalReference r:id="rId27"/>
  </externalReferences>
  <definedNames>
    <definedName name="_xlnm.Print_Titles" localSheetId="10">Z_6.1.1.sz.mell!$1:$6</definedName>
    <definedName name="_xlnm.Print_Titles" localSheetId="11">Z_6.1.2.sz.mell!$1:$6</definedName>
    <definedName name="_xlnm.Print_Titles" localSheetId="12">Z_6.1.3.sz.mell!$1:$6</definedName>
    <definedName name="_xlnm.Print_Titles" localSheetId="9">Z_6.1.sz.mell!$1:$6</definedName>
    <definedName name="_xlnm.Print_Titles" localSheetId="14">Z_6.2.1.sz.mell!$1:$6</definedName>
    <definedName name="_xlnm.Print_Titles" localSheetId="15">Z_6.2.2.sz.mell!$1:$6</definedName>
    <definedName name="_xlnm.Print_Titles" localSheetId="16">Z_6.2.3.sz.mell!$1:$6</definedName>
    <definedName name="_xlnm.Print_Titles" localSheetId="13">Z_6.2.sz.mell!$1:$6</definedName>
    <definedName name="_xlnm.Print_Area" localSheetId="0">Z_1.1.sz.mell.!$A$1:$E$166</definedName>
    <definedName name="_xlnm.Print_Area" localSheetId="1">Z_1.2.sz.mell.!$A$1:$E$166</definedName>
    <definedName name="_xlnm.Print_Area" localSheetId="2">Z_1.3.sz.mell.!$A$1:$E$166</definedName>
    <definedName name="_xlnm.Print_Area" localSheetId="3">Z_1.4.sz.mell.!$A$1:$E$166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8"/>
  <c r="G8"/>
  <c r="D57" i="15" l="1"/>
  <c r="C57"/>
  <c r="D56"/>
  <c r="C56"/>
  <c r="D55"/>
  <c r="D52" s="1"/>
  <c r="C55"/>
  <c r="D54"/>
  <c r="C54"/>
  <c r="E52"/>
  <c r="C52"/>
  <c r="C51"/>
  <c r="D50"/>
  <c r="D46" s="1"/>
  <c r="D58" s="1"/>
  <c r="C50"/>
  <c r="E46"/>
  <c r="E58" s="1"/>
  <c r="C46"/>
  <c r="C58" s="1"/>
  <c r="D40"/>
  <c r="D38" s="1"/>
  <c r="C40"/>
  <c r="E38"/>
  <c r="C38"/>
  <c r="D36"/>
  <c r="C36"/>
  <c r="D35"/>
  <c r="C35"/>
  <c r="D34"/>
  <c r="C34"/>
  <c r="D33"/>
  <c r="C33"/>
  <c r="D32"/>
  <c r="C32"/>
  <c r="E31"/>
  <c r="D31"/>
  <c r="C31"/>
  <c r="D30"/>
  <c r="C30"/>
  <c r="D29"/>
  <c r="C29"/>
  <c r="D28"/>
  <c r="C28"/>
  <c r="D27"/>
  <c r="C27"/>
  <c r="E26"/>
  <c r="D26"/>
  <c r="C26"/>
  <c r="D25"/>
  <c r="C25"/>
  <c r="D24"/>
  <c r="C24"/>
  <c r="D22"/>
  <c r="C22"/>
  <c r="D21"/>
  <c r="C21"/>
  <c r="E20"/>
  <c r="D20"/>
  <c r="D16"/>
  <c r="C16"/>
  <c r="D15"/>
  <c r="C15"/>
  <c r="D14"/>
  <c r="C14"/>
  <c r="D12"/>
  <c r="C12"/>
  <c r="C8" s="1"/>
  <c r="C37" s="1"/>
  <c r="D10"/>
  <c r="C10"/>
  <c r="D9"/>
  <c r="D8" s="1"/>
  <c r="D37" s="1"/>
  <c r="D42" s="1"/>
  <c r="C9"/>
  <c r="E8"/>
  <c r="E37" s="1"/>
  <c r="E42" s="1"/>
  <c r="D153" i="11"/>
  <c r="C153"/>
  <c r="D152"/>
  <c r="C152"/>
  <c r="D151"/>
  <c r="C151"/>
  <c r="D150"/>
  <c r="C150"/>
  <c r="D149"/>
  <c r="C149"/>
  <c r="D148"/>
  <c r="C148"/>
  <c r="D147"/>
  <c r="C147"/>
  <c r="E146"/>
  <c r="D146"/>
  <c r="C146"/>
  <c r="D145"/>
  <c r="C145"/>
  <c r="D144"/>
  <c r="C144"/>
  <c r="D141"/>
  <c r="D140" s="1"/>
  <c r="D154" s="1"/>
  <c r="C141"/>
  <c r="E140"/>
  <c r="C140"/>
  <c r="C154" s="1"/>
  <c r="D139"/>
  <c r="C139"/>
  <c r="D138"/>
  <c r="C138"/>
  <c r="D137"/>
  <c r="C137"/>
  <c r="D136"/>
  <c r="C136"/>
  <c r="D135"/>
  <c r="C135"/>
  <c r="D134"/>
  <c r="C134"/>
  <c r="E133"/>
  <c r="E154" s="1"/>
  <c r="D133"/>
  <c r="C133"/>
  <c r="D132"/>
  <c r="C132"/>
  <c r="D131"/>
  <c r="C131"/>
  <c r="D130"/>
  <c r="C130"/>
  <c r="E129"/>
  <c r="D129"/>
  <c r="C129"/>
  <c r="E128"/>
  <c r="E155" s="1"/>
  <c r="D127"/>
  <c r="C127"/>
  <c r="D126"/>
  <c r="C126"/>
  <c r="D125"/>
  <c r="C125"/>
  <c r="D124"/>
  <c r="C124"/>
  <c r="D123"/>
  <c r="C123"/>
  <c r="D122"/>
  <c r="C122"/>
  <c r="D121"/>
  <c r="C121"/>
  <c r="D120"/>
  <c r="C120"/>
  <c r="D119"/>
  <c r="C119"/>
  <c r="D118"/>
  <c r="C118"/>
  <c r="D116"/>
  <c r="D114" s="1"/>
  <c r="C116"/>
  <c r="C114" s="1"/>
  <c r="C128" s="1"/>
  <c r="E114"/>
  <c r="D113"/>
  <c r="C113"/>
  <c r="D112"/>
  <c r="C112"/>
  <c r="D111"/>
  <c r="C111"/>
  <c r="D110"/>
  <c r="C110"/>
  <c r="D109"/>
  <c r="C109"/>
  <c r="D108"/>
  <c r="C108"/>
  <c r="D107"/>
  <c r="C107"/>
  <c r="D106"/>
  <c r="C106"/>
  <c r="D105"/>
  <c r="C105"/>
  <c r="D104"/>
  <c r="C104"/>
  <c r="D103"/>
  <c r="C103"/>
  <c r="D102"/>
  <c r="C102"/>
  <c r="D101"/>
  <c r="C101"/>
  <c r="D100"/>
  <c r="C100"/>
  <c r="D99"/>
  <c r="D93" s="1"/>
  <c r="C99"/>
  <c r="E93"/>
  <c r="C93"/>
  <c r="D88"/>
  <c r="C88"/>
  <c r="D87"/>
  <c r="C87"/>
  <c r="D86"/>
  <c r="C86"/>
  <c r="D85"/>
  <c r="C85"/>
  <c r="D84"/>
  <c r="C84"/>
  <c r="D83"/>
  <c r="C83"/>
  <c r="E82"/>
  <c r="D82"/>
  <c r="C82"/>
  <c r="D81"/>
  <c r="C81"/>
  <c r="D80"/>
  <c r="C80"/>
  <c r="D79"/>
  <c r="C79"/>
  <c r="E78"/>
  <c r="E89" s="1"/>
  <c r="D78"/>
  <c r="C78"/>
  <c r="E75"/>
  <c r="D75"/>
  <c r="C75"/>
  <c r="D74"/>
  <c r="C74"/>
  <c r="D73"/>
  <c r="C73"/>
  <c r="D72"/>
  <c r="C72"/>
  <c r="D71"/>
  <c r="C71"/>
  <c r="E70"/>
  <c r="D70"/>
  <c r="C70"/>
  <c r="D69"/>
  <c r="C69"/>
  <c r="D68"/>
  <c r="C68"/>
  <c r="D67"/>
  <c r="C67"/>
  <c r="E66"/>
  <c r="D66"/>
  <c r="D89" s="1"/>
  <c r="C66"/>
  <c r="C89" s="1"/>
  <c r="D64"/>
  <c r="C64"/>
  <c r="C63"/>
  <c r="D62"/>
  <c r="D60" s="1"/>
  <c r="C62"/>
  <c r="D61"/>
  <c r="C61"/>
  <c r="E60"/>
  <c r="C60"/>
  <c r="D59"/>
  <c r="C59"/>
  <c r="D58"/>
  <c r="C58"/>
  <c r="D57"/>
  <c r="C57"/>
  <c r="D56"/>
  <c r="C56"/>
  <c r="E55"/>
  <c r="D55"/>
  <c r="C55"/>
  <c r="D54"/>
  <c r="C54"/>
  <c r="D53"/>
  <c r="D49" s="1"/>
  <c r="C53"/>
  <c r="C52"/>
  <c r="C51"/>
  <c r="C50"/>
  <c r="C49" s="1"/>
  <c r="E49"/>
  <c r="D38"/>
  <c r="D37" s="1"/>
  <c r="C38"/>
  <c r="E37"/>
  <c r="C37"/>
  <c r="E29"/>
  <c r="D29"/>
  <c r="C29"/>
  <c r="D28"/>
  <c r="D22" s="1"/>
  <c r="C28"/>
  <c r="E22"/>
  <c r="C22"/>
  <c r="D21"/>
  <c r="C21"/>
  <c r="E15"/>
  <c r="C15"/>
  <c r="C65" s="1"/>
  <c r="E8"/>
  <c r="E65" s="1"/>
  <c r="E90" s="1"/>
  <c r="D8"/>
  <c r="C8"/>
  <c r="C30" i="6"/>
  <c r="C31" s="1"/>
  <c r="D30"/>
  <c r="D31" s="1"/>
  <c r="H31"/>
  <c r="G31"/>
  <c r="H17"/>
  <c r="G17"/>
  <c r="D17"/>
  <c r="E30" i="5"/>
  <c r="D30"/>
  <c r="D29"/>
  <c r="C30"/>
  <c r="C29"/>
  <c r="I30"/>
  <c r="H30"/>
  <c r="G30"/>
  <c r="I18"/>
  <c r="H18"/>
  <c r="G18"/>
  <c r="D18"/>
  <c r="C18"/>
  <c r="E135" i="2"/>
  <c r="E121"/>
  <c r="D121"/>
  <c r="D135" s="1"/>
  <c r="D161" s="1"/>
  <c r="C121"/>
  <c r="C135"/>
  <c r="C161" s="1"/>
  <c r="D160"/>
  <c r="C160"/>
  <c r="D150"/>
  <c r="C150"/>
  <c r="D148"/>
  <c r="C148"/>
  <c r="E147"/>
  <c r="D147"/>
  <c r="C147"/>
  <c r="D100"/>
  <c r="C100"/>
  <c r="D63" i="3"/>
  <c r="C66"/>
  <c r="D93" i="2"/>
  <c r="C93"/>
  <c r="D92"/>
  <c r="C92"/>
  <c r="D81"/>
  <c r="C81"/>
  <c r="E78"/>
  <c r="D78"/>
  <c r="C78"/>
  <c r="D68"/>
  <c r="C68"/>
  <c r="D40"/>
  <c r="C40"/>
  <c r="D32"/>
  <c r="C32"/>
  <c r="D11"/>
  <c r="C11"/>
  <c r="D121" i="3"/>
  <c r="D135" s="1"/>
  <c r="C121"/>
  <c r="C135" s="1"/>
  <c r="D25"/>
  <c r="D68" s="1"/>
  <c r="C25"/>
  <c r="C68" s="1"/>
  <c r="C93" s="1"/>
  <c r="C30"/>
  <c r="D92"/>
  <c r="C92"/>
  <c r="D18"/>
  <c r="C18"/>
  <c r="D82" i="2"/>
  <c r="C82"/>
  <c r="C7" i="27"/>
  <c r="C42" i="15" l="1"/>
  <c r="D128" i="11"/>
  <c r="D155"/>
  <c r="C155"/>
  <c r="D65"/>
  <c r="D90" s="1"/>
  <c r="C90"/>
  <c r="D93" i="3"/>
  <c r="D58" i="14"/>
  <c r="C58"/>
  <c r="C46"/>
  <c r="C52"/>
  <c r="E42"/>
  <c r="D42"/>
  <c r="C42"/>
  <c r="C38"/>
  <c r="C37"/>
  <c r="E8"/>
  <c r="D8"/>
  <c r="C8"/>
  <c r="D155" i="10"/>
  <c r="C155"/>
  <c r="D154"/>
  <c r="C154"/>
  <c r="C140"/>
  <c r="C93"/>
  <c r="E128"/>
  <c r="D128"/>
  <c r="C128"/>
  <c r="E114"/>
  <c r="D114"/>
  <c r="C114"/>
  <c r="D65"/>
  <c r="D29"/>
  <c r="D37"/>
  <c r="D60"/>
  <c r="C28"/>
  <c r="D28"/>
  <c r="C29"/>
  <c r="E29"/>
  <c r="E15"/>
  <c r="C15"/>
  <c r="D8"/>
  <c r="E8"/>
  <c r="C8"/>
  <c r="D75"/>
  <c r="C75"/>
  <c r="C89" s="1"/>
  <c r="C49"/>
  <c r="D49"/>
  <c r="C37"/>
  <c r="D22"/>
  <c r="C22"/>
  <c r="C13" i="27"/>
  <c r="D23" i="26"/>
  <c r="E23"/>
  <c r="D41" i="25"/>
  <c r="E41"/>
  <c r="C33" i="24"/>
  <c r="D33"/>
  <c r="H7" i="23"/>
  <c r="I7" s="1"/>
  <c r="H8"/>
  <c r="I8"/>
  <c r="H9"/>
  <c r="I9" s="1"/>
  <c r="H10"/>
  <c r="I10"/>
  <c r="H11"/>
  <c r="I11" s="1"/>
  <c r="H12"/>
  <c r="I12"/>
  <c r="H13"/>
  <c r="I13" s="1"/>
  <c r="C14"/>
  <c r="D14"/>
  <c r="D19" s="1"/>
  <c r="E14"/>
  <c r="E19" s="1"/>
  <c r="F14"/>
  <c r="G14"/>
  <c r="H14"/>
  <c r="H16"/>
  <c r="I16"/>
  <c r="H17"/>
  <c r="C18"/>
  <c r="D18"/>
  <c r="E18"/>
  <c r="F18"/>
  <c r="G18"/>
  <c r="C19"/>
  <c r="F19"/>
  <c r="G19"/>
  <c r="E7" i="22"/>
  <c r="F7"/>
  <c r="G7"/>
  <c r="H7"/>
  <c r="E14"/>
  <c r="F14"/>
  <c r="G14"/>
  <c r="H14"/>
  <c r="E21"/>
  <c r="F21"/>
  <c r="G21"/>
  <c r="H21"/>
  <c r="D8" i="21"/>
  <c r="D21" s="1"/>
  <c r="E8"/>
  <c r="F8"/>
  <c r="G8"/>
  <c r="H8"/>
  <c r="H21" s="1"/>
  <c r="I8"/>
  <c r="J9"/>
  <c r="J10"/>
  <c r="D11"/>
  <c r="E11"/>
  <c r="F11"/>
  <c r="G11"/>
  <c r="H11"/>
  <c r="I11"/>
  <c r="J12"/>
  <c r="J13"/>
  <c r="D14"/>
  <c r="E14"/>
  <c r="F14"/>
  <c r="G14"/>
  <c r="H14"/>
  <c r="I14"/>
  <c r="J14"/>
  <c r="J15"/>
  <c r="D16"/>
  <c r="E16"/>
  <c r="F16"/>
  <c r="G16"/>
  <c r="H16"/>
  <c r="I16"/>
  <c r="J16"/>
  <c r="J17"/>
  <c r="D18"/>
  <c r="E18"/>
  <c r="F18"/>
  <c r="G18"/>
  <c r="H18"/>
  <c r="I18"/>
  <c r="J18"/>
  <c r="J19"/>
  <c r="J20"/>
  <c r="E21"/>
  <c r="I21"/>
  <c r="B1" i="19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E25"/>
  <c r="C26"/>
  <c r="D26"/>
  <c r="E9" i="18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5"/>
  <c r="E36"/>
  <c r="E37"/>
  <c r="E38"/>
  <c r="E39"/>
  <c r="C40"/>
  <c r="D40"/>
  <c r="F40"/>
  <c r="G40"/>
  <c r="E8" i="17"/>
  <c r="E37" s="1"/>
  <c r="E42" s="1"/>
  <c r="E20"/>
  <c r="E26"/>
  <c r="E31"/>
  <c r="E38"/>
  <c r="E46"/>
  <c r="E58" s="1"/>
  <c r="E52"/>
  <c r="E8" i="16"/>
  <c r="E20"/>
  <c r="E26"/>
  <c r="E31"/>
  <c r="E37"/>
  <c r="E42" s="1"/>
  <c r="E38"/>
  <c r="E46"/>
  <c r="E52"/>
  <c r="E58"/>
  <c r="B2" i="15"/>
  <c r="B2" i="16" s="1"/>
  <c r="B2" i="17" s="1"/>
  <c r="E20" i="14"/>
  <c r="E37" s="1"/>
  <c r="E26"/>
  <c r="E31"/>
  <c r="E38"/>
  <c r="E46"/>
  <c r="E52"/>
  <c r="E8" i="13"/>
  <c r="E15"/>
  <c r="E22"/>
  <c r="E29"/>
  <c r="E37"/>
  <c r="E49"/>
  <c r="E55"/>
  <c r="E60"/>
  <c r="E66"/>
  <c r="E70"/>
  <c r="E75"/>
  <c r="E78"/>
  <c r="E82"/>
  <c r="E93"/>
  <c r="E114"/>
  <c r="E128"/>
  <c r="E129"/>
  <c r="E133"/>
  <c r="E140"/>
  <c r="E146"/>
  <c r="E154"/>
  <c r="E155" s="1"/>
  <c r="E8" i="12"/>
  <c r="E15"/>
  <c r="E22"/>
  <c r="E29"/>
  <c r="E37"/>
  <c r="E49"/>
  <c r="E55"/>
  <c r="E60"/>
  <c r="E66"/>
  <c r="E70"/>
  <c r="E75"/>
  <c r="E78"/>
  <c r="E89" s="1"/>
  <c r="E82"/>
  <c r="E93"/>
  <c r="E114"/>
  <c r="E128"/>
  <c r="E129"/>
  <c r="E133"/>
  <c r="E140"/>
  <c r="E146"/>
  <c r="E154" s="1"/>
  <c r="E155" s="1"/>
  <c r="E5" i="11"/>
  <c r="E5" i="12" s="1"/>
  <c r="E5" i="13" s="1"/>
  <c r="E5" i="14" s="1"/>
  <c r="E5" i="15" s="1"/>
  <c r="E5" i="16" s="1"/>
  <c r="E5" i="17" s="1"/>
  <c r="E5" i="10"/>
  <c r="E22"/>
  <c r="E37"/>
  <c r="E49"/>
  <c r="E55"/>
  <c r="E60"/>
  <c r="E66"/>
  <c r="E70"/>
  <c r="E75"/>
  <c r="E78"/>
  <c r="E82"/>
  <c r="E93"/>
  <c r="E129"/>
  <c r="E133"/>
  <c r="E140"/>
  <c r="E154" s="1"/>
  <c r="E146"/>
  <c r="D9" i="9"/>
  <c r="F9"/>
  <c r="K9" s="1"/>
  <c r="H9"/>
  <c r="J9"/>
  <c r="M9"/>
  <c r="L11"/>
  <c r="M11"/>
  <c r="L12"/>
  <c r="M12"/>
  <c r="L13"/>
  <c r="M13"/>
  <c r="L14"/>
  <c r="M14"/>
  <c r="L15"/>
  <c r="M15"/>
  <c r="L16"/>
  <c r="M16"/>
  <c r="L17"/>
  <c r="M17"/>
  <c r="B18"/>
  <c r="C18"/>
  <c r="M18" s="1"/>
  <c r="D18"/>
  <c r="E18"/>
  <c r="F18"/>
  <c r="G18"/>
  <c r="H18"/>
  <c r="I18"/>
  <c r="J18"/>
  <c r="K18"/>
  <c r="L18"/>
  <c r="L21"/>
  <c r="M21"/>
  <c r="L22"/>
  <c r="M22"/>
  <c r="L23"/>
  <c r="M23"/>
  <c r="L24"/>
  <c r="M24"/>
  <c r="L25"/>
  <c r="M25"/>
  <c r="L26"/>
  <c r="M26"/>
  <c r="B27"/>
  <c r="C27"/>
  <c r="D27"/>
  <c r="E27"/>
  <c r="F27"/>
  <c r="G27"/>
  <c r="H27"/>
  <c r="I27"/>
  <c r="J27"/>
  <c r="K27"/>
  <c r="L27"/>
  <c r="M27"/>
  <c r="A30"/>
  <c r="K35"/>
  <c r="L35"/>
  <c r="M35"/>
  <c r="E5" i="8"/>
  <c r="F5"/>
  <c r="G5"/>
  <c r="F25"/>
  <c r="D5" i="7"/>
  <c r="D5" i="8" s="1"/>
  <c r="E5" i="7"/>
  <c r="F5"/>
  <c r="G5"/>
  <c r="F25"/>
  <c r="E17" i="6"/>
  <c r="I17"/>
  <c r="I32" s="1"/>
  <c r="E18"/>
  <c r="E30" s="1"/>
  <c r="E24"/>
  <c r="I30"/>
  <c r="E18" i="5"/>
  <c r="E19"/>
  <c r="E24"/>
  <c r="I29"/>
  <c r="C8" i="4"/>
  <c r="E11"/>
  <c r="E18"/>
  <c r="E25"/>
  <c r="E32"/>
  <c r="E40"/>
  <c r="E52"/>
  <c r="E58"/>
  <c r="E63"/>
  <c r="E68"/>
  <c r="E69"/>
  <c r="E92" s="1"/>
  <c r="E73"/>
  <c r="E78"/>
  <c r="E81"/>
  <c r="E85"/>
  <c r="C97"/>
  <c r="E100"/>
  <c r="E121"/>
  <c r="E135"/>
  <c r="E136"/>
  <c r="E140"/>
  <c r="E160" s="1"/>
  <c r="E147"/>
  <c r="E152"/>
  <c r="E165"/>
  <c r="C8" i="3"/>
  <c r="E11"/>
  <c r="E18"/>
  <c r="E25"/>
  <c r="E32"/>
  <c r="E40"/>
  <c r="E52"/>
  <c r="E58"/>
  <c r="E63"/>
  <c r="E69"/>
  <c r="E73"/>
  <c r="E78"/>
  <c r="E81"/>
  <c r="E85"/>
  <c r="E92"/>
  <c r="C97"/>
  <c r="E100"/>
  <c r="E121"/>
  <c r="E135"/>
  <c r="E136"/>
  <c r="E140"/>
  <c r="E147"/>
  <c r="E152"/>
  <c r="E160"/>
  <c r="E166"/>
  <c r="E7" i="2"/>
  <c r="E7" i="3" s="1"/>
  <c r="E7" i="4" s="1"/>
  <c r="C8" i="2"/>
  <c r="E11"/>
  <c r="E18"/>
  <c r="E25"/>
  <c r="E32"/>
  <c r="E40"/>
  <c r="E52"/>
  <c r="E58"/>
  <c r="E63"/>
  <c r="E69"/>
  <c r="E73"/>
  <c r="E81"/>
  <c r="E85"/>
  <c r="E96"/>
  <c r="C97"/>
  <c r="E100"/>
  <c r="E136"/>
  <c r="E140"/>
  <c r="E152"/>
  <c r="E160"/>
  <c r="E164"/>
  <c r="C8" i="1"/>
  <c r="E9"/>
  <c r="E9" i="2" s="1"/>
  <c r="E11" i="1"/>
  <c r="E17"/>
  <c r="E18"/>
  <c r="E25"/>
  <c r="C32"/>
  <c r="D32"/>
  <c r="E32"/>
  <c r="C40"/>
  <c r="D40"/>
  <c r="E40"/>
  <c r="E52"/>
  <c r="E68" s="1"/>
  <c r="E93" s="1"/>
  <c r="E58"/>
  <c r="E63"/>
  <c r="E69"/>
  <c r="E73"/>
  <c r="C78"/>
  <c r="D78"/>
  <c r="E78"/>
  <c r="E81"/>
  <c r="E85"/>
  <c r="E92"/>
  <c r="E96"/>
  <c r="C97"/>
  <c r="E98"/>
  <c r="E100"/>
  <c r="E135" s="1"/>
  <c r="E121"/>
  <c r="E136"/>
  <c r="E140"/>
  <c r="E147"/>
  <c r="E160" s="1"/>
  <c r="E152"/>
  <c r="E164"/>
  <c r="B6" i="19"/>
  <c r="B26"/>
  <c r="A26"/>
  <c r="B25"/>
  <c r="A25"/>
  <c r="C24"/>
  <c r="B24"/>
  <c r="A24"/>
  <c r="C23"/>
  <c r="B23"/>
  <c r="A23"/>
  <c r="C22"/>
  <c r="B22"/>
  <c r="A22"/>
  <c r="C21"/>
  <c r="B21"/>
  <c r="A21"/>
  <c r="C20"/>
  <c r="B20"/>
  <c r="A20"/>
  <c r="C19"/>
  <c r="B19"/>
  <c r="A19"/>
  <c r="C18"/>
  <c r="B18"/>
  <c r="A18"/>
  <c r="C17"/>
  <c r="B17"/>
  <c r="A17"/>
  <c r="C16"/>
  <c r="B16"/>
  <c r="A16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A6"/>
  <c r="C5"/>
  <c r="B5"/>
  <c r="A5"/>
  <c r="C4"/>
  <c r="B4"/>
  <c r="A4"/>
  <c r="B3"/>
  <c r="A3"/>
  <c r="C3"/>
  <c r="D25"/>
  <c r="A25" i="8"/>
  <c r="E24"/>
  <c r="D24"/>
  <c r="C24"/>
  <c r="B24"/>
  <c r="G24" s="1"/>
  <c r="A24"/>
  <c r="A25" i="7"/>
  <c r="E24"/>
  <c r="D24"/>
  <c r="C24"/>
  <c r="B24"/>
  <c r="G24" s="1"/>
  <c r="A24"/>
  <c r="E23"/>
  <c r="D23"/>
  <c r="C23"/>
  <c r="B23"/>
  <c r="G23" s="1"/>
  <c r="A23"/>
  <c r="D17" i="5"/>
  <c r="C24" i="16"/>
  <c r="C36"/>
  <c r="C12" i="14"/>
  <c r="C99" i="13"/>
  <c r="C105"/>
  <c r="C113"/>
  <c r="C115"/>
  <c r="C121"/>
  <c r="C123"/>
  <c r="C131"/>
  <c r="C136"/>
  <c r="C149"/>
  <c r="C94" i="12"/>
  <c r="C100"/>
  <c r="C102"/>
  <c r="C120"/>
  <c r="C126"/>
  <c r="C130"/>
  <c r="C142"/>
  <c r="C158"/>
  <c r="C12"/>
  <c r="C20"/>
  <c r="C44"/>
  <c r="C52"/>
  <c r="C56"/>
  <c r="C64"/>
  <c r="C68"/>
  <c r="C72"/>
  <c r="C105" i="10"/>
  <c r="C111"/>
  <c r="C113"/>
  <c r="C123"/>
  <c r="C135"/>
  <c r="C147"/>
  <c r="C153"/>
  <c r="C38"/>
  <c r="C54"/>
  <c r="C57"/>
  <c r="C61"/>
  <c r="C69"/>
  <c r="C71"/>
  <c r="C85"/>
  <c r="C87"/>
  <c r="B9" i="8"/>
  <c r="B10"/>
  <c r="E11"/>
  <c r="E13"/>
  <c r="C14"/>
  <c r="E15"/>
  <c r="C18"/>
  <c r="D18"/>
  <c r="C21"/>
  <c r="C23"/>
  <c r="A15"/>
  <c r="A16"/>
  <c r="A21"/>
  <c r="C13" i="7"/>
  <c r="D13"/>
  <c r="E14"/>
  <c r="C16"/>
  <c r="D16"/>
  <c r="C17"/>
  <c r="D17"/>
  <c r="E18"/>
  <c r="C21"/>
  <c r="D22"/>
  <c r="E22"/>
  <c r="A15"/>
  <c r="A16"/>
  <c r="A19"/>
  <c r="A20"/>
  <c r="H7" i="6"/>
  <c r="H9"/>
  <c r="G12"/>
  <c r="G14"/>
  <c r="G16"/>
  <c r="G18"/>
  <c r="G20"/>
  <c r="H21"/>
  <c r="G26"/>
  <c r="C7"/>
  <c r="D9"/>
  <c r="C10"/>
  <c r="C11"/>
  <c r="D12"/>
  <c r="C13"/>
  <c r="C27"/>
  <c r="D28"/>
  <c r="C29"/>
  <c r="H14" i="5"/>
  <c r="G19"/>
  <c r="H22"/>
  <c r="G23"/>
  <c r="H25"/>
  <c r="C12"/>
  <c r="C14"/>
  <c r="C16"/>
  <c r="C101" i="4"/>
  <c r="C106"/>
  <c r="C113"/>
  <c r="C116"/>
  <c r="C118"/>
  <c r="C125"/>
  <c r="C126"/>
  <c r="C129"/>
  <c r="C141"/>
  <c r="C144"/>
  <c r="C146"/>
  <c r="C154"/>
  <c r="C156"/>
  <c r="C159"/>
  <c r="C148" i="3"/>
  <c r="C139"/>
  <c r="C125"/>
  <c r="C120"/>
  <c r="C119"/>
  <c r="C116"/>
  <c r="C105"/>
  <c r="C12"/>
  <c r="C24"/>
  <c r="C27"/>
  <c r="C38"/>
  <c r="C41"/>
  <c r="C49"/>
  <c r="C50"/>
  <c r="C55"/>
  <c r="C56"/>
  <c r="C60"/>
  <c r="C61"/>
  <c r="C62"/>
  <c r="C72"/>
  <c r="C75"/>
  <c r="C76"/>
  <c r="C77"/>
  <c r="C82"/>
  <c r="C83"/>
  <c r="C87"/>
  <c r="C90"/>
  <c r="C106" i="2"/>
  <c r="C108"/>
  <c r="C113"/>
  <c r="C114"/>
  <c r="C123"/>
  <c r="C125"/>
  <c r="C126"/>
  <c r="C129"/>
  <c r="C131"/>
  <c r="C133"/>
  <c r="C137"/>
  <c r="C139"/>
  <c r="C146"/>
  <c r="C19"/>
  <c r="C20"/>
  <c r="C30"/>
  <c r="C31"/>
  <c r="C54"/>
  <c r="C57"/>
  <c r="C60"/>
  <c r="C62"/>
  <c r="C66"/>
  <c r="C67"/>
  <c r="C71"/>
  <c r="C75"/>
  <c r="C76"/>
  <c r="C77"/>
  <c r="C86"/>
  <c r="C87"/>
  <c r="C90"/>
  <c r="C106" i="1"/>
  <c r="C107"/>
  <c r="C109"/>
  <c r="C110"/>
  <c r="C111"/>
  <c r="C113"/>
  <c r="C114"/>
  <c r="C117"/>
  <c r="C118"/>
  <c r="C119"/>
  <c r="C126"/>
  <c r="C128"/>
  <c r="C129"/>
  <c r="C130"/>
  <c r="C131"/>
  <c r="C133"/>
  <c r="C137"/>
  <c r="C138"/>
  <c r="C141"/>
  <c r="C142"/>
  <c r="C144"/>
  <c r="C145"/>
  <c r="C146"/>
  <c r="C153"/>
  <c r="C155"/>
  <c r="C156"/>
  <c r="C158"/>
  <c r="C159"/>
  <c r="C19"/>
  <c r="C21"/>
  <c r="C22"/>
  <c r="C24"/>
  <c r="C27"/>
  <c r="C28"/>
  <c r="C31"/>
  <c r="C53"/>
  <c r="C54"/>
  <c r="C56"/>
  <c r="C57"/>
  <c r="C59"/>
  <c r="C60"/>
  <c r="C62"/>
  <c r="C64"/>
  <c r="C66"/>
  <c r="C70"/>
  <c r="C72"/>
  <c r="C75"/>
  <c r="C76"/>
  <c r="C77"/>
  <c r="C82"/>
  <c r="C81" s="1"/>
  <c r="C92" s="1"/>
  <c r="C86"/>
  <c r="C88"/>
  <c r="C89"/>
  <c r="C91"/>
  <c r="D31" i="12"/>
  <c r="D24"/>
  <c r="D29" i="6"/>
  <c r="H28"/>
  <c r="H27"/>
  <c r="D27"/>
  <c r="H26"/>
  <c r="H24"/>
  <c r="H23"/>
  <c r="D23"/>
  <c r="H22"/>
  <c r="D22"/>
  <c r="D21"/>
  <c r="H20"/>
  <c r="D20"/>
  <c r="H19"/>
  <c r="H16"/>
  <c r="D16"/>
  <c r="H15"/>
  <c r="D15"/>
  <c r="H13"/>
  <c r="D13"/>
  <c r="H12"/>
  <c r="H11"/>
  <c r="D11"/>
  <c r="D8"/>
  <c r="D7"/>
  <c r="H28" i="5"/>
  <c r="D28"/>
  <c r="H27"/>
  <c r="D27"/>
  <c r="H26"/>
  <c r="D25"/>
  <c r="H24"/>
  <c r="H23"/>
  <c r="D23"/>
  <c r="D22"/>
  <c r="H19"/>
  <c r="H17"/>
  <c r="H16"/>
  <c r="D16"/>
  <c r="D15"/>
  <c r="D13"/>
  <c r="H12"/>
  <c r="D12"/>
  <c r="D8"/>
  <c r="D154" i="4"/>
  <c r="D153"/>
  <c r="D144"/>
  <c r="D133"/>
  <c r="D107"/>
  <c r="D105"/>
  <c r="D151" i="3"/>
  <c r="D104"/>
  <c r="D70"/>
  <c r="D60"/>
  <c r="D56"/>
  <c r="D50"/>
  <c r="D24"/>
  <c r="D12"/>
  <c r="D123" i="2"/>
  <c r="D120"/>
  <c r="D117"/>
  <c r="D114"/>
  <c r="D86"/>
  <c r="D65"/>
  <c r="D26"/>
  <c r="D24"/>
  <c r="D21"/>
  <c r="D158" i="1"/>
  <c r="D91"/>
  <c r="D90"/>
  <c r="D57"/>
  <c r="D29"/>
  <c r="D28"/>
  <c r="C25" i="19"/>
  <c r="C82" i="10"/>
  <c r="C152" i="4"/>
  <c r="C52" i="2"/>
  <c r="D142" i="4"/>
  <c r="D74" i="2"/>
  <c r="D20"/>
  <c r="D141" i="3"/>
  <c r="D10" i="6"/>
  <c r="D22" i="1"/>
  <c r="D88"/>
  <c r="D132" i="2"/>
  <c r="D134"/>
  <c r="D65" i="3"/>
  <c r="D90"/>
  <c r="D129"/>
  <c r="D103" i="4"/>
  <c r="D119"/>
  <c r="D131"/>
  <c r="D159"/>
  <c r="D100" i="10"/>
  <c r="D71" i="12"/>
  <c r="D107"/>
  <c r="D136"/>
  <c r="D95" i="13"/>
  <c r="D40" i="16"/>
  <c r="D119" i="3"/>
  <c r="D115" i="4"/>
  <c r="D139"/>
  <c r="D52" i="12"/>
  <c r="D85"/>
  <c r="D119" i="13"/>
  <c r="D9" i="14"/>
  <c r="D31" i="1"/>
  <c r="D62"/>
  <c r="D108" i="2"/>
  <c r="D116"/>
  <c r="D133"/>
  <c r="D143"/>
  <c r="D45" i="3"/>
  <c r="D130"/>
  <c r="D133"/>
  <c r="D118" i="4"/>
  <c r="D130"/>
  <c r="D151"/>
  <c r="D158"/>
  <c r="D25" i="6"/>
  <c r="D105" i="10"/>
  <c r="D139"/>
  <c r="D145"/>
  <c r="D120" i="13"/>
  <c r="D47" i="16"/>
  <c r="D131" i="2"/>
  <c r="D38" i="3"/>
  <c r="D128" i="4"/>
  <c r="D110" i="10"/>
  <c r="D123" i="13"/>
  <c r="D32" i="14"/>
  <c r="C65" i="1"/>
  <c r="C154"/>
  <c r="C115"/>
  <c r="C127" i="2"/>
  <c r="D127"/>
  <c r="C54" i="3"/>
  <c r="C148" i="4"/>
  <c r="C133"/>
  <c r="C120"/>
  <c r="C28" i="5"/>
  <c r="C25"/>
  <c r="C21" i="6"/>
  <c r="C19" i="7"/>
  <c r="C83" i="10"/>
  <c r="C73"/>
  <c r="C63"/>
  <c r="C157"/>
  <c r="C141"/>
  <c r="C118"/>
  <c r="C110"/>
  <c r="C103"/>
  <c r="C99"/>
  <c r="C74" i="12"/>
  <c r="C46"/>
  <c r="C42"/>
  <c r="C38"/>
  <c r="C136"/>
  <c r="C111"/>
  <c r="C101" i="13"/>
  <c r="C94"/>
  <c r="C33" i="14"/>
  <c r="C41" i="16"/>
  <c r="C28"/>
  <c r="C11"/>
  <c r="C49"/>
  <c r="C108" i="3"/>
  <c r="C87" i="1"/>
  <c r="C74"/>
  <c r="C55"/>
  <c r="D55"/>
  <c r="C17"/>
  <c r="C11" s="1"/>
  <c r="C157"/>
  <c r="C139"/>
  <c r="C48" i="3"/>
  <c r="C157"/>
  <c r="C138" i="4"/>
  <c r="C124"/>
  <c r="D124"/>
  <c r="C111"/>
  <c r="D111"/>
  <c r="C104"/>
  <c r="G21" i="5"/>
  <c r="G16"/>
  <c r="C25" i="6"/>
  <c r="E21" i="7"/>
  <c r="C15"/>
  <c r="C144" i="10"/>
  <c r="C131"/>
  <c r="C121"/>
  <c r="C86" i="12"/>
  <c r="C14"/>
  <c r="C10"/>
  <c r="C143"/>
  <c r="C125"/>
  <c r="D125"/>
  <c r="C121"/>
  <c r="C95"/>
  <c r="C147" i="13"/>
  <c r="C137"/>
  <c r="C104"/>
  <c r="C27" i="14"/>
  <c r="C14" i="16"/>
  <c r="C20" i="1"/>
  <c r="D18" i="7"/>
  <c r="D10" i="8"/>
  <c r="C90" i="1"/>
  <c r="C26"/>
  <c r="C143"/>
  <c r="C144" i="2"/>
  <c r="C117"/>
  <c r="C109"/>
  <c r="D51" i="3"/>
  <c r="C51"/>
  <c r="C43"/>
  <c r="D43"/>
  <c r="C26"/>
  <c r="C146"/>
  <c r="C157" i="4"/>
  <c r="C155"/>
  <c r="C127"/>
  <c r="C114"/>
  <c r="C8" i="6"/>
  <c r="E17" i="7"/>
  <c r="B16"/>
  <c r="G16" s="1"/>
  <c r="C80" i="10"/>
  <c r="C67"/>
  <c r="C56"/>
  <c r="C124"/>
  <c r="C26" i="12"/>
  <c r="C150"/>
  <c r="C105"/>
  <c r="C98"/>
  <c r="C107" i="13"/>
  <c r="C40" i="14"/>
  <c r="C34" i="16"/>
  <c r="C17"/>
  <c r="C71" i="1"/>
  <c r="D71"/>
  <c r="C29"/>
  <c r="C150"/>
  <c r="C132"/>
  <c r="C125"/>
  <c r="C112"/>
  <c r="C89" i="2"/>
  <c r="C56"/>
  <c r="C28"/>
  <c r="C120"/>
  <c r="D112"/>
  <c r="C112"/>
  <c r="C46" i="3"/>
  <c r="D46"/>
  <c r="C34"/>
  <c r="D34"/>
  <c r="C20"/>
  <c r="C130" i="4"/>
  <c r="C13" i="5"/>
  <c r="G22" i="6"/>
  <c r="G11"/>
  <c r="A21" i="7"/>
  <c r="A17"/>
  <c r="A13"/>
  <c r="E13"/>
  <c r="A13" i="8"/>
  <c r="D23"/>
  <c r="D22"/>
  <c r="D21"/>
  <c r="D20"/>
  <c r="D19"/>
  <c r="D17"/>
  <c r="D16"/>
  <c r="D15"/>
  <c r="D14"/>
  <c r="D13"/>
  <c r="D12"/>
  <c r="D11"/>
  <c r="D9"/>
  <c r="C151" i="10"/>
  <c r="C127"/>
  <c r="C62" i="12"/>
  <c r="C34"/>
  <c r="C30"/>
  <c r="C132"/>
  <c r="C108"/>
  <c r="C144" i="13"/>
  <c r="C110"/>
  <c r="C24" i="14"/>
  <c r="C56"/>
  <c r="A17" i="8"/>
  <c r="C45" i="3"/>
  <c r="C39"/>
  <c r="C16"/>
  <c r="C112"/>
  <c r="C129"/>
  <c r="C149" i="4"/>
  <c r="C137"/>
  <c r="C123"/>
  <c r="C107"/>
  <c r="C27" i="5"/>
  <c r="C24"/>
  <c r="C15"/>
  <c r="G28"/>
  <c r="C20" i="6"/>
  <c r="G25"/>
  <c r="G21"/>
  <c r="G7"/>
  <c r="C22" i="7"/>
  <c r="E20"/>
  <c r="B19"/>
  <c r="G19" s="1"/>
  <c r="C18"/>
  <c r="E16"/>
  <c r="B15"/>
  <c r="A12" i="8"/>
  <c r="C20"/>
  <c r="C19"/>
  <c r="C16"/>
  <c r="C13"/>
  <c r="C12"/>
  <c r="C79" i="10"/>
  <c r="C62"/>
  <c r="C58"/>
  <c r="C52"/>
  <c r="C137"/>
  <c r="C134"/>
  <c r="C120"/>
  <c r="C109"/>
  <c r="C106"/>
  <c r="C102"/>
  <c r="C158" i="11"/>
  <c r="C85" i="12"/>
  <c r="C81"/>
  <c r="C73"/>
  <c r="C69"/>
  <c r="C61"/>
  <c r="C57"/>
  <c r="C53"/>
  <c r="C45"/>
  <c r="C33"/>
  <c r="C25"/>
  <c r="C21"/>
  <c r="C17"/>
  <c r="C9"/>
  <c r="C157"/>
  <c r="C153"/>
  <c r="C149"/>
  <c r="C139"/>
  <c r="C135"/>
  <c r="C131"/>
  <c r="C127"/>
  <c r="C124"/>
  <c r="C107"/>
  <c r="C104"/>
  <c r="C101"/>
  <c r="C153" i="13"/>
  <c r="C143"/>
  <c r="C132"/>
  <c r="C124"/>
  <c r="C120"/>
  <c r="C116"/>
  <c r="C106"/>
  <c r="C103"/>
  <c r="C100"/>
  <c r="C36" i="14"/>
  <c r="C29"/>
  <c r="C9"/>
  <c r="C55"/>
  <c r="C50"/>
  <c r="C61" i="15"/>
  <c r="C40" i="16"/>
  <c r="C33"/>
  <c r="C30"/>
  <c r="C27"/>
  <c r="C13"/>
  <c r="C10"/>
  <c r="C57"/>
  <c r="C54"/>
  <c r="C48"/>
  <c r="C134" i="1"/>
  <c r="C91" i="2"/>
  <c r="C59"/>
  <c r="C27"/>
  <c r="C145"/>
  <c r="C35" i="3"/>
  <c r="C134"/>
  <c r="C103" i="4"/>
  <c r="C119"/>
  <c r="C153"/>
  <c r="C16" i="6"/>
  <c r="B13" i="7"/>
  <c r="G13" s="1"/>
  <c r="A22"/>
  <c r="B14" i="8"/>
  <c r="C17"/>
  <c r="E23"/>
  <c r="D35" i="16"/>
  <c r="C71" i="3"/>
  <c r="C64"/>
  <c r="C47"/>
  <c r="C42"/>
  <c r="C15"/>
  <c r="C113"/>
  <c r="C130"/>
  <c r="C133"/>
  <c r="C144"/>
  <c r="C151"/>
  <c r="C143" i="4"/>
  <c r="C132"/>
  <c r="C122"/>
  <c r="C112"/>
  <c r="C109"/>
  <c r="G24" i="5"/>
  <c r="G22"/>
  <c r="G12"/>
  <c r="C23" i="6"/>
  <c r="C15"/>
  <c r="C12"/>
  <c r="G28"/>
  <c r="G24"/>
  <c r="G13"/>
  <c r="B22" i="7"/>
  <c r="G22" s="1"/>
  <c r="D20"/>
  <c r="B18"/>
  <c r="G18" s="1"/>
  <c r="B14"/>
  <c r="A23" i="8"/>
  <c r="B23"/>
  <c r="G23" s="1"/>
  <c r="B21"/>
  <c r="G21" s="1"/>
  <c r="B19"/>
  <c r="G19" s="1"/>
  <c r="B18"/>
  <c r="G18" s="1"/>
  <c r="B16"/>
  <c r="G16" s="1"/>
  <c r="B15"/>
  <c r="G15" s="1"/>
  <c r="B13"/>
  <c r="G13" s="1"/>
  <c r="B11"/>
  <c r="B8"/>
  <c r="C88" i="10"/>
  <c r="C81"/>
  <c r="C72"/>
  <c r="C51"/>
  <c r="C150"/>
  <c r="C139"/>
  <c r="C136"/>
  <c r="C130"/>
  <c r="C126"/>
  <c r="C116"/>
  <c r="C112"/>
  <c r="C108"/>
  <c r="C101"/>
  <c r="C88" i="12"/>
  <c r="C80"/>
  <c r="C76"/>
  <c r="C48"/>
  <c r="C40"/>
  <c r="C36"/>
  <c r="C28"/>
  <c r="C16"/>
  <c r="C148"/>
  <c r="C145"/>
  <c r="C138"/>
  <c r="C123"/>
  <c r="C119"/>
  <c r="C116"/>
  <c r="C113"/>
  <c r="C103"/>
  <c r="C97"/>
  <c r="C152" i="13"/>
  <c r="C142"/>
  <c r="C139"/>
  <c r="C135"/>
  <c r="C127"/>
  <c r="C119"/>
  <c r="C109"/>
  <c r="C102"/>
  <c r="C96"/>
  <c r="C32" i="14"/>
  <c r="C28"/>
  <c r="C15"/>
  <c r="C51"/>
  <c r="C60" i="15"/>
  <c r="C39" i="16"/>
  <c r="C29"/>
  <c r="C23"/>
  <c r="C19"/>
  <c r="C9"/>
  <c r="C60"/>
  <c r="C56"/>
  <c r="C47"/>
  <c r="C148" i="1"/>
  <c r="C147" s="1"/>
  <c r="C160" s="1"/>
  <c r="C116"/>
  <c r="C143" i="2"/>
  <c r="C65" i="3"/>
  <c r="C33"/>
  <c r="C132"/>
  <c r="C105" i="4"/>
  <c r="C23" i="5"/>
  <c r="C14" i="7"/>
  <c r="B17"/>
  <c r="G17" s="1"/>
  <c r="B12" i="8"/>
  <c r="G12" s="1"/>
  <c r="C15"/>
  <c r="E21"/>
  <c r="C70" i="3"/>
  <c r="C29"/>
  <c r="C21"/>
  <c r="D132"/>
  <c r="C107"/>
  <c r="C117"/>
  <c r="C138"/>
  <c r="C145"/>
  <c r="C153"/>
  <c r="C156"/>
  <c r="C158" i="4"/>
  <c r="C151"/>
  <c r="C142"/>
  <c r="C139"/>
  <c r="C134"/>
  <c r="C131"/>
  <c r="C128"/>
  <c r="C115"/>
  <c r="C108"/>
  <c r="C102"/>
  <c r="C22" i="5"/>
  <c r="C17"/>
  <c r="G26"/>
  <c r="G17"/>
  <c r="G14"/>
  <c r="C28" i="6"/>
  <c r="C22"/>
  <c r="G27"/>
  <c r="G23"/>
  <c r="G19"/>
  <c r="G15"/>
  <c r="G9"/>
  <c r="A18" i="7"/>
  <c r="A14"/>
  <c r="B21"/>
  <c r="D19"/>
  <c r="D15"/>
  <c r="A22" i="8"/>
  <c r="A18"/>
  <c r="A14"/>
  <c r="E22"/>
  <c r="E20"/>
  <c r="E18"/>
  <c r="E17"/>
  <c r="E12"/>
  <c r="E10"/>
  <c r="E9"/>
  <c r="E8"/>
  <c r="C84" i="10"/>
  <c r="C74"/>
  <c r="C68"/>
  <c r="C64"/>
  <c r="C53"/>
  <c r="C50"/>
  <c r="C158"/>
  <c r="C152"/>
  <c r="C149"/>
  <c r="C132"/>
  <c r="C125"/>
  <c r="C122"/>
  <c r="C107"/>
  <c r="C104"/>
  <c r="C100"/>
  <c r="C157" i="11"/>
  <c r="C87" i="12"/>
  <c r="C83"/>
  <c r="C79"/>
  <c r="C71"/>
  <c r="C67"/>
  <c r="C63"/>
  <c r="C59"/>
  <c r="C51"/>
  <c r="C47"/>
  <c r="C43"/>
  <c r="C39"/>
  <c r="C35"/>
  <c r="C31"/>
  <c r="C19"/>
  <c r="C11"/>
  <c r="C151"/>
  <c r="C147"/>
  <c r="C141"/>
  <c r="C137"/>
  <c r="C122"/>
  <c r="C115"/>
  <c r="C112"/>
  <c r="C109"/>
  <c r="C99"/>
  <c r="C96"/>
  <c r="C158" i="13"/>
  <c r="C151"/>
  <c r="C148"/>
  <c r="C145"/>
  <c r="C138"/>
  <c r="C134"/>
  <c r="C130"/>
  <c r="C126"/>
  <c r="C122"/>
  <c r="C118"/>
  <c r="C111"/>
  <c r="C108"/>
  <c r="C98"/>
  <c r="C95"/>
  <c r="C34" i="14"/>
  <c r="C14"/>
  <c r="C61"/>
  <c r="C54"/>
  <c r="C35" i="16"/>
  <c r="C32"/>
  <c r="C25"/>
  <c r="C22"/>
  <c r="C18"/>
  <c r="C15"/>
  <c r="C59" i="3"/>
  <c r="B22" i="8"/>
  <c r="G22" s="1"/>
  <c r="D109" i="10"/>
  <c r="D99"/>
  <c r="D59" i="2"/>
  <c r="D139" i="13"/>
  <c r="D98" i="12"/>
  <c r="D79"/>
  <c r="D43"/>
  <c r="D26"/>
  <c r="D151" i="10"/>
  <c r="D127"/>
  <c r="D120"/>
  <c r="D79"/>
  <c r="D131" i="1"/>
  <c r="D115"/>
  <c r="D105" i="13"/>
  <c r="D11" i="16"/>
  <c r="D71" i="2"/>
  <c r="D56" i="10"/>
  <c r="H21" i="5"/>
  <c r="D49" i="16"/>
  <c r="D54" i="14"/>
  <c r="D64" i="3"/>
  <c r="D61" i="15"/>
  <c r="D151" i="13"/>
  <c r="D147" i="12"/>
  <c r="D101"/>
  <c r="D80"/>
  <c r="D157" i="10"/>
  <c r="D121"/>
  <c r="D68"/>
  <c r="D107" i="1"/>
  <c r="D141" i="12"/>
  <c r="D19" i="16"/>
  <c r="D20" i="12"/>
  <c r="D144" i="10"/>
  <c r="D124"/>
  <c r="D106"/>
  <c r="D72"/>
  <c r="D157" i="4"/>
  <c r="D139" i="3"/>
  <c r="D129" i="1"/>
  <c r="D148" i="4"/>
  <c r="D96" i="13"/>
  <c r="D158" i="11"/>
  <c r="D131" i="10"/>
  <c r="D14" i="16"/>
  <c r="D27" i="14"/>
  <c r="D41" i="16"/>
  <c r="D56"/>
  <c r="D109" i="13"/>
  <c r="D145" i="12"/>
  <c r="D104" i="13"/>
  <c r="D135" i="12"/>
  <c r="D74"/>
  <c r="D40"/>
  <c r="D134" i="10"/>
  <c r="D75" i="2"/>
  <c r="D12" i="14"/>
  <c r="D127" i="13"/>
  <c r="D103"/>
  <c r="D36" i="16"/>
  <c r="D17"/>
  <c r="D124" i="12"/>
  <c r="D104"/>
  <c r="D47"/>
  <c r="D39"/>
  <c r="D122" i="10"/>
  <c r="D138" i="1"/>
  <c r="D139"/>
  <c r="D101" i="13"/>
  <c r="D118" i="10"/>
  <c r="D150"/>
  <c r="D27" i="1"/>
  <c r="D25" s="1"/>
  <c r="D56" i="14"/>
  <c r="D131" i="12"/>
  <c r="D108"/>
  <c r="D86"/>
  <c r="D46"/>
  <c r="D116" i="10"/>
  <c r="D101"/>
  <c r="D57"/>
  <c r="D75" i="3"/>
  <c r="D116" i="1"/>
  <c r="D132" i="13"/>
  <c r="D132" i="12"/>
  <c r="D158" i="10"/>
  <c r="D132"/>
  <c r="D141" i="4"/>
  <c r="D122"/>
  <c r="D153" i="3"/>
  <c r="C146" i="13"/>
  <c r="C8" i="12"/>
  <c r="A19" i="8"/>
  <c r="C85" i="3"/>
  <c r="C11"/>
  <c r="D112" i="1"/>
  <c r="D132"/>
  <c r="D152" i="12"/>
  <c r="D86" i="3"/>
  <c r="D47"/>
  <c r="D77" i="1"/>
  <c r="D56" i="2"/>
  <c r="D64"/>
  <c r="C70" i="12"/>
  <c r="D107" i="2"/>
  <c r="D29"/>
  <c r="D137" i="1"/>
  <c r="D87" i="2"/>
  <c r="D113"/>
  <c r="D139"/>
  <c r="C146" i="10"/>
  <c r="D56" i="1"/>
  <c r="D72" i="2"/>
  <c r="D118"/>
  <c r="D21" i="3"/>
  <c r="D75" i="1"/>
  <c r="D91" i="2"/>
  <c r="D145"/>
  <c r="D138" i="3"/>
  <c r="D154"/>
  <c r="D150" i="4"/>
  <c r="D87" i="12"/>
  <c r="D17" i="1"/>
  <c r="D11" s="1"/>
  <c r="D110" i="2"/>
  <c r="D117" i="3"/>
  <c r="D137" i="4"/>
  <c r="D65" i="1"/>
  <c r="D144" i="2"/>
  <c r="D20" i="3"/>
  <c r="D109"/>
  <c r="D104" i="4"/>
  <c r="D112"/>
  <c r="D127"/>
  <c r="D113" i="10"/>
  <c r="D62" i="12"/>
  <c r="D148"/>
  <c r="D71" i="10"/>
  <c r="D111"/>
  <c r="D15" i="14"/>
  <c r="D55" i="2"/>
  <c r="D16" i="3"/>
  <c r="D61" i="16"/>
  <c r="D13" i="12"/>
  <c r="D100" i="13"/>
  <c r="D53" i="12"/>
  <c r="D131" i="13"/>
  <c r="C134" i="2"/>
  <c r="C111"/>
  <c r="C132"/>
  <c r="C116"/>
  <c r="C72"/>
  <c r="C17"/>
  <c r="C118"/>
  <c r="C91" i="3"/>
  <c r="C86"/>
  <c r="C110"/>
  <c r="C20" i="7"/>
  <c r="C51" i="16"/>
  <c r="C88" i="2"/>
  <c r="C65"/>
  <c r="C159" i="3"/>
  <c r="C108" i="1"/>
  <c r="C141" i="3"/>
  <c r="C158"/>
  <c r="G25" i="5"/>
  <c r="D24" i="16"/>
  <c r="C9" i="6"/>
  <c r="D21" i="7"/>
  <c r="C22" i="8"/>
  <c r="C24" i="12"/>
  <c r="C84"/>
  <c r="C53" i="16"/>
  <c r="C152" i="12"/>
  <c r="D96"/>
  <c r="D144" i="1"/>
  <c r="D29" i="16"/>
  <c r="D126" i="1"/>
  <c r="D146"/>
  <c r="D57" i="2"/>
  <c r="D67"/>
  <c r="D36" i="3"/>
  <c r="D57"/>
  <c r="D145"/>
  <c r="D120" i="4"/>
  <c r="D121"/>
  <c r="D134"/>
  <c r="D155"/>
  <c r="D89" i="2"/>
  <c r="D90"/>
  <c r="D136" i="3"/>
  <c r="D144" i="12"/>
  <c r="D22" i="16"/>
  <c r="C104" i="3"/>
  <c r="C109"/>
  <c r="C143"/>
  <c r="D14" i="5"/>
  <c r="A20" i="8"/>
  <c r="C118" i="12"/>
  <c r="C67" i="3"/>
  <c r="G27" i="5"/>
  <c r="B17" i="8"/>
  <c r="G17" s="1"/>
  <c r="C134" i="12"/>
  <c r="C74" i="2"/>
  <c r="G20" i="5"/>
  <c r="H13"/>
  <c r="E19" i="7"/>
  <c r="E16" i="8"/>
  <c r="C144" i="12"/>
  <c r="C22" i="14"/>
  <c r="C32" i="3"/>
  <c r="C8" i="16"/>
  <c r="C133" i="10"/>
  <c r="C60"/>
  <c r="C15" i="12"/>
  <c r="C114" i="13"/>
  <c r="G13" i="5"/>
  <c r="H14" i="6"/>
  <c r="C145" i="10"/>
  <c r="D110" i="1"/>
  <c r="C73"/>
  <c r="C52"/>
  <c r="C81" i="3"/>
  <c r="C121" i="4"/>
  <c r="C26" i="14"/>
  <c r="C46" i="16"/>
  <c r="C147" i="4"/>
  <c r="C129" i="12"/>
  <c r="C82"/>
  <c r="C140" i="13"/>
  <c r="C31" i="14"/>
  <c r="D125" i="4"/>
  <c r="C8" i="5"/>
  <c r="C136" i="3"/>
  <c r="D17" i="2"/>
  <c r="D157" i="3"/>
  <c r="D38" i="12"/>
  <c r="D67"/>
  <c r="C147" i="3"/>
  <c r="D61"/>
  <c r="D22" i="14"/>
  <c r="C136" i="2"/>
  <c r="C60" i="12"/>
  <c r="D146" i="2"/>
  <c r="H18" i="6"/>
  <c r="D130" i="2"/>
  <c r="D28"/>
  <c r="D35" i="3"/>
  <c r="D14" i="12"/>
  <c r="C74" i="3"/>
  <c r="D29"/>
  <c r="D112"/>
  <c r="E14" i="8"/>
  <c r="C26" i="6"/>
  <c r="C55" i="2"/>
  <c r="D53" i="1"/>
  <c r="D52" s="1"/>
  <c r="C93" i="12"/>
  <c r="D33" i="16"/>
  <c r="D26" i="3"/>
  <c r="D50" i="14"/>
  <c r="D46" s="1"/>
  <c r="D107" i="13"/>
  <c r="D153" i="12"/>
  <c r="C140" i="1"/>
  <c r="C63" i="2"/>
  <c r="C25"/>
  <c r="C58" i="3"/>
  <c r="C140" i="4"/>
  <c r="C55" i="10"/>
  <c r="D48" i="16"/>
  <c r="D142" i="12"/>
  <c r="D141" i="1"/>
  <c r="C52" i="16"/>
  <c r="D84" i="3"/>
  <c r="D149" i="4"/>
  <c r="D102" i="10"/>
  <c r="D77" i="3"/>
  <c r="D108"/>
  <c r="D44"/>
  <c r="C140"/>
  <c r="D60" i="2"/>
  <c r="D137"/>
  <c r="D106"/>
  <c r="D112" i="10"/>
  <c r="D59" i="3"/>
  <c r="D19" i="2"/>
  <c r="D76"/>
  <c r="D87" i="3"/>
  <c r="D62" i="2"/>
  <c r="H20" i="5"/>
  <c r="H29"/>
  <c r="G29"/>
  <c r="C152" i="3"/>
  <c r="H25" i="6"/>
  <c r="H10"/>
  <c r="C24"/>
  <c r="C136" i="4"/>
  <c r="C115" i="3"/>
  <c r="D115"/>
  <c r="C138" i="10"/>
  <c r="D138"/>
  <c r="D23" i="12"/>
  <c r="C23"/>
  <c r="C110"/>
  <c r="D110"/>
  <c r="C106"/>
  <c r="C25" i="14"/>
  <c r="C16"/>
  <c r="C10"/>
  <c r="C16" i="16"/>
  <c r="C61"/>
  <c r="D55"/>
  <c r="C55"/>
  <c r="C32" i="12"/>
  <c r="C35" i="14"/>
  <c r="D148" i="10"/>
  <c r="D69"/>
  <c r="D121" i="12"/>
  <c r="D128" i="2"/>
  <c r="C128"/>
  <c r="G29" i="6"/>
  <c r="C27" i="12"/>
  <c r="C97" i="13"/>
  <c r="D97"/>
  <c r="C30" i="14"/>
  <c r="C21"/>
  <c r="D57"/>
  <c r="C57"/>
  <c r="C21" i="16"/>
  <c r="C12"/>
  <c r="C50"/>
  <c r="D154" i="1"/>
  <c r="D143" i="4"/>
  <c r="D122" i="13"/>
  <c r="D118"/>
  <c r="D34" i="12"/>
  <c r="D73" i="10"/>
  <c r="D113" i="13"/>
  <c r="D148"/>
  <c r="D106" i="1"/>
  <c r="D67" i="10"/>
  <c r="C40" i="3"/>
  <c r="C29" i="12"/>
  <c r="D94" i="13"/>
  <c r="C140" i="12"/>
  <c r="C63" i="1"/>
  <c r="D106" i="4"/>
  <c r="D129" i="2"/>
  <c r="D114" i="4"/>
  <c r="D123" i="10"/>
  <c r="D54" i="2"/>
  <c r="D31"/>
  <c r="D142" i="13"/>
  <c r="D109" i="2"/>
  <c r="D15" i="3"/>
  <c r="D102" i="13"/>
  <c r="D153"/>
  <c r="C142" i="2"/>
  <c r="C88" i="3"/>
  <c r="D106" i="12"/>
  <c r="D30" i="16"/>
  <c r="D72" i="3"/>
  <c r="D34" i="14"/>
  <c r="D74" i="3"/>
  <c r="D138" i="12"/>
  <c r="D118" i="1"/>
  <c r="D95" i="12"/>
  <c r="D36" i="14"/>
  <c r="D25" i="16"/>
  <c r="D155" i="1"/>
  <c r="D36" i="12"/>
  <c r="D143" i="13"/>
  <c r="D59" i="1"/>
  <c r="D75" i="12"/>
  <c r="D114" i="1"/>
  <c r="C100" i="4"/>
  <c r="D62" i="10"/>
  <c r="D157" i="12"/>
  <c r="D115" i="13"/>
  <c r="C38" i="16"/>
  <c r="C66" i="12"/>
  <c r="C22"/>
  <c r="C133" i="13"/>
  <c r="C85" i="2"/>
  <c r="C133" i="12"/>
  <c r="C110" i="2"/>
  <c r="C84" i="3"/>
  <c r="E15" i="7"/>
  <c r="D41" i="3"/>
  <c r="D64" i="12"/>
  <c r="C93" i="13"/>
  <c r="C129"/>
  <c r="D87" i="10"/>
  <c r="D38"/>
  <c r="D111" i="12"/>
  <c r="D108" i="10"/>
  <c r="D109" i="12"/>
  <c r="C67" i="1"/>
  <c r="D67"/>
  <c r="C30"/>
  <c r="D150"/>
  <c r="C53" i="2"/>
  <c r="C114" i="3"/>
  <c r="D114"/>
  <c r="C126"/>
  <c r="D126"/>
  <c r="D128"/>
  <c r="C128"/>
  <c r="C149"/>
  <c r="C154"/>
  <c r="D9" i="12"/>
  <c r="D108" i="1"/>
  <c r="D125"/>
  <c r="D76" i="3"/>
  <c r="D113" i="4"/>
  <c r="D139" i="12"/>
  <c r="C154" i="13"/>
  <c r="C49" i="12"/>
  <c r="D138" i="13"/>
  <c r="D82" i="3"/>
  <c r="D76" i="12"/>
  <c r="D83" i="10"/>
  <c r="C78" i="12"/>
  <c r="D69"/>
  <c r="D147" i="10"/>
  <c r="D77" i="2"/>
  <c r="D123" i="4"/>
  <c r="D25" i="12"/>
  <c r="D125" i="3"/>
  <c r="D32" i="16"/>
  <c r="D53" i="2"/>
  <c r="D41" i="12"/>
  <c r="C117"/>
  <c r="D115"/>
  <c r="D116"/>
  <c r="G32" i="6"/>
  <c r="C26" i="5"/>
  <c r="C26" i="2"/>
  <c r="D30"/>
  <c r="D25"/>
  <c r="C24"/>
  <c r="D25" i="14"/>
  <c r="D35" i="12"/>
  <c r="D111" i="1"/>
  <c r="D55" i="14"/>
  <c r="D85" i="10"/>
  <c r="D120" i="12"/>
  <c r="D10" i="14"/>
  <c r="D135" i="10"/>
  <c r="D16" i="14"/>
  <c r="D109" i="1"/>
  <c r="D13" i="16"/>
  <c r="D159" i="1"/>
  <c r="D147" i="4"/>
  <c r="D27" i="16"/>
  <c r="D144" i="13"/>
  <c r="D88" i="12"/>
  <c r="D61"/>
  <c r="D51"/>
  <c r="D66" i="2"/>
  <c r="D63"/>
  <c r="D105" i="12"/>
  <c r="D64" i="1"/>
  <c r="D63" s="1"/>
  <c r="D113"/>
  <c r="D127" i="12"/>
  <c r="D12"/>
  <c r="D143"/>
  <c r="D107" i="10"/>
  <c r="D61"/>
  <c r="D28" i="16"/>
  <c r="D126" i="10"/>
  <c r="D60" i="16"/>
  <c r="D57" i="12"/>
  <c r="D103" i="10"/>
  <c r="D28" i="14"/>
  <c r="D142" i="2"/>
  <c r="D110" i="3"/>
  <c r="D98" i="13"/>
  <c r="C66" i="10"/>
  <c r="D100" i="12"/>
  <c r="D137" i="13"/>
  <c r="D122" i="12"/>
  <c r="D109" i="4"/>
  <c r="C127" i="1"/>
  <c r="C123"/>
  <c r="C121" s="1"/>
  <c r="C29" i="2"/>
  <c r="C138"/>
  <c r="C89" i="3"/>
  <c r="C37"/>
  <c r="D37"/>
  <c r="C28"/>
  <c r="D19"/>
  <c r="C19"/>
  <c r="D14"/>
  <c r="C14"/>
  <c r="C106"/>
  <c r="C118"/>
  <c r="C127"/>
  <c r="D127"/>
  <c r="C131"/>
  <c r="C137"/>
  <c r="C142"/>
  <c r="D142"/>
  <c r="D134" i="13"/>
  <c r="C37" i="12"/>
  <c r="D54" i="10"/>
  <c r="D143" i="1"/>
  <c r="D156"/>
  <c r="D134" i="3"/>
  <c r="D82" i="1"/>
  <c r="D81" s="1"/>
  <c r="D89"/>
  <c r="D48" i="3"/>
  <c r="D54"/>
  <c r="D106"/>
  <c r="D116"/>
  <c r="D120"/>
  <c r="D20" i="1"/>
  <c r="D67" i="3"/>
  <c r="D129" i="4"/>
  <c r="D132"/>
  <c r="D42" i="12"/>
  <c r="C78" i="10"/>
  <c r="D143" i="3"/>
  <c r="D125" i="2"/>
  <c r="D91" i="3"/>
  <c r="D108" i="4"/>
  <c r="D118" i="3"/>
  <c r="D88"/>
  <c r="D156"/>
  <c r="D102" i="4"/>
  <c r="D64" i="10"/>
  <c r="D14" i="14"/>
  <c r="C128" i="13"/>
  <c r="D81" i="10"/>
  <c r="D125"/>
  <c r="D104"/>
  <c r="D73" i="2"/>
  <c r="D145" i="1"/>
  <c r="D55" i="3"/>
  <c r="D134" i="12"/>
  <c r="D21" i="14"/>
  <c r="D30"/>
  <c r="D135" i="13"/>
  <c r="D21" i="16"/>
  <c r="D77" i="12"/>
  <c r="D140"/>
  <c r="C160" i="4"/>
  <c r="D27" i="2"/>
  <c r="D129" i="13"/>
  <c r="D66" i="10"/>
  <c r="D142" i="1"/>
  <c r="D116" i="13"/>
  <c r="D29" i="14"/>
  <c r="D30" i="12"/>
  <c r="D33"/>
  <c r="D150"/>
  <c r="D99" i="13"/>
  <c r="C70" i="2"/>
  <c r="C64"/>
  <c r="C21"/>
  <c r="C141"/>
  <c r="C130"/>
  <c r="C119"/>
  <c r="D119"/>
  <c r="D115"/>
  <c r="C115"/>
  <c r="D111"/>
  <c r="C107"/>
  <c r="C80" i="3"/>
  <c r="C57"/>
  <c r="D53"/>
  <c r="C53"/>
  <c r="C44"/>
  <c r="C36"/>
  <c r="C22"/>
  <c r="C17"/>
  <c r="D17"/>
  <c r="C13"/>
  <c r="D111"/>
  <c r="C111"/>
  <c r="D58"/>
  <c r="D26" i="6"/>
  <c r="D150" i="3"/>
  <c r="C150"/>
  <c r="C150" i="4"/>
  <c r="C145"/>
  <c r="D145"/>
  <c r="D117"/>
  <c r="C117"/>
  <c r="C110"/>
  <c r="C21" i="5"/>
  <c r="H15"/>
  <c r="G15"/>
  <c r="G11"/>
  <c r="H11"/>
  <c r="C14" i="6"/>
  <c r="D14" i="7"/>
  <c r="E19" i="8"/>
  <c r="C86" i="10"/>
  <c r="C59"/>
  <c r="C21"/>
  <c r="C148"/>
  <c r="C58" i="12"/>
  <c r="C54"/>
  <c r="C41"/>
  <c r="C18"/>
  <c r="C13"/>
  <c r="C157" i="13"/>
  <c r="D157"/>
  <c r="C150"/>
  <c r="C141"/>
  <c r="C125"/>
  <c r="D125"/>
  <c r="C77" i="12"/>
  <c r="C112" i="13"/>
  <c r="C119" i="10"/>
  <c r="G10" i="6"/>
  <c r="B20" i="7"/>
  <c r="G20" s="1"/>
  <c r="D137" i="12"/>
  <c r="D131" i="3"/>
  <c r="D107"/>
  <c r="D42"/>
  <c r="D22"/>
  <c r="D97" i="12"/>
  <c r="D119"/>
  <c r="D128" i="1"/>
  <c r="D149" i="12"/>
  <c r="D76" i="1"/>
  <c r="D153" i="10"/>
  <c r="D51" i="16"/>
  <c r="D46"/>
  <c r="D152" i="13"/>
  <c r="D101" i="4"/>
  <c r="D87" i="1"/>
  <c r="D158" i="13"/>
  <c r="D147"/>
  <c r="D16" i="12"/>
  <c r="D63"/>
  <c r="D16" i="16"/>
  <c r="G31" i="5"/>
  <c r="D93" i="12"/>
  <c r="D34" i="16"/>
  <c r="D136" i="10"/>
  <c r="D130" i="12"/>
  <c r="D54"/>
  <c r="D148" i="3"/>
  <c r="D156" i="4"/>
  <c r="D152"/>
  <c r="D27" i="12"/>
  <c r="D74" i="10"/>
  <c r="D134" i="1"/>
  <c r="D111" i="13"/>
  <c r="C20" i="16"/>
  <c r="D53"/>
  <c r="D73" i="3"/>
  <c r="D78" i="10"/>
  <c r="D9" i="16"/>
  <c r="D141" i="10"/>
  <c r="D140" s="1"/>
  <c r="C69" i="2"/>
  <c r="D21" i="1"/>
  <c r="D27" i="3"/>
  <c r="D62"/>
  <c r="D116" i="4"/>
  <c r="D88" i="10"/>
  <c r="D103" i="12"/>
  <c r="C120" i="1"/>
  <c r="C50" i="12"/>
  <c r="C117" i="13"/>
  <c r="D155" i="3"/>
  <c r="C155"/>
  <c r="D113"/>
  <c r="D33"/>
  <c r="D110" i="4"/>
  <c r="D10" i="16"/>
  <c r="D138" i="2"/>
  <c r="D85"/>
  <c r="D60" i="15"/>
  <c r="D119" i="1"/>
  <c r="D84" i="10"/>
  <c r="D60" i="12"/>
  <c r="C58" i="16"/>
  <c r="C65" i="12"/>
  <c r="C155" i="13"/>
  <c r="D12" i="16"/>
  <c r="D23"/>
  <c r="D102" i="12"/>
  <c r="D32"/>
  <c r="D50" i="16"/>
  <c r="D130" i="13"/>
  <c r="D127" i="1"/>
  <c r="D26" i="5"/>
  <c r="D117" i="1"/>
  <c r="D151" i="12"/>
  <c r="D20" i="16"/>
  <c r="C31"/>
  <c r="C55" i="12"/>
  <c r="C25" i="1"/>
  <c r="D126" i="2"/>
  <c r="D158" i="3"/>
  <c r="D153" i="1"/>
  <c r="D145" i="13"/>
  <c r="D157" i="11"/>
  <c r="D39" i="16"/>
  <c r="D48" i="12"/>
  <c r="D21"/>
  <c r="D45"/>
  <c r="D83"/>
  <c r="D126"/>
  <c r="D28"/>
  <c r="D112" i="13"/>
  <c r="D73" i="12"/>
  <c r="D55" i="10"/>
  <c r="D61" i="14"/>
  <c r="D18" i="12"/>
  <c r="D123"/>
  <c r="D26" i="14"/>
  <c r="D136" i="13"/>
  <c r="D157" i="1"/>
  <c r="D70"/>
  <c r="D59" i="10"/>
  <c r="D24" i="14"/>
  <c r="D52" i="3"/>
  <c r="D113" i="12"/>
  <c r="D13" i="3"/>
  <c r="D11"/>
  <c r="D68" i="12"/>
  <c r="D144" i="3"/>
  <c r="D141" i="13"/>
  <c r="D150"/>
  <c r="D58" i="12"/>
  <c r="D55"/>
  <c r="D21" i="10"/>
  <c r="D86"/>
  <c r="D21" i="5"/>
  <c r="D110" i="13"/>
  <c r="D133"/>
  <c r="D49" i="3"/>
  <c r="D40"/>
  <c r="D60" i="1"/>
  <c r="D117" i="13"/>
  <c r="D152" i="3"/>
  <c r="D146" i="13"/>
  <c r="D29" i="12"/>
  <c r="D22"/>
  <c r="D121" i="13"/>
  <c r="D120" i="1"/>
  <c r="D84" i="12"/>
  <c r="D31" i="16"/>
  <c r="D100" i="4"/>
  <c r="D146" i="12"/>
  <c r="D88" i="2"/>
  <c r="D136"/>
  <c r="D37" i="12"/>
  <c r="D112"/>
  <c r="D129"/>
  <c r="D18" i="16"/>
  <c r="D15"/>
  <c r="D28" i="3"/>
  <c r="D24" i="5"/>
  <c r="H31"/>
  <c r="C162" i="4"/>
  <c r="C161"/>
  <c r="D82" i="10"/>
  <c r="C156" i="11"/>
  <c r="D66" i="12"/>
  <c r="D140" i="4"/>
  <c r="D152" i="1"/>
  <c r="D135" i="4"/>
  <c r="D114" i="13"/>
  <c r="D49" i="12"/>
  <c r="E31" i="6" l="1"/>
  <c r="I31"/>
  <c r="E33"/>
  <c r="E32" i="5"/>
  <c r="E161" i="2"/>
  <c r="E161" i="3"/>
  <c r="E68"/>
  <c r="E165" s="1"/>
  <c r="E92" i="2"/>
  <c r="E166" s="1"/>
  <c r="E68"/>
  <c r="E58" i="14"/>
  <c r="E155" i="10"/>
  <c r="E89"/>
  <c r="C65"/>
  <c r="C90" s="1"/>
  <c r="E65"/>
  <c r="E90" s="1"/>
  <c r="E161" i="1"/>
  <c r="D78" i="12"/>
  <c r="D33" i="14"/>
  <c r="C166" i="4"/>
  <c r="D138"/>
  <c r="C73" i="3"/>
  <c r="D149" i="10"/>
  <c r="D81" i="12"/>
  <c r="D124" i="13"/>
  <c r="C156"/>
  <c r="D100" i="1"/>
  <c r="C26" i="16"/>
  <c r="D20" i="14"/>
  <c r="D37" s="1"/>
  <c r="D40"/>
  <c r="D38" s="1"/>
  <c r="D71" i="3"/>
  <c r="C129" i="10"/>
  <c r="D58" i="1"/>
  <c r="G14" i="7"/>
  <c r="G15"/>
  <c r="G25" i="8"/>
  <c r="D126" i="4"/>
  <c r="D58" i="10"/>
  <c r="D137" i="3"/>
  <c r="B20" i="8"/>
  <c r="G20" s="1"/>
  <c r="G14"/>
  <c r="A2" i="26"/>
  <c r="B2" i="13"/>
  <c r="B2" i="11"/>
  <c r="B2" i="12"/>
  <c r="B2" i="10"/>
  <c r="A2" i="4"/>
  <c r="A2" i="3"/>
  <c r="A2" i="2"/>
  <c r="A2" i="1"/>
  <c r="C100"/>
  <c r="C135" s="1"/>
  <c r="C161" s="1"/>
  <c r="D92"/>
  <c r="E165" i="2"/>
  <c r="E93"/>
  <c r="D52" i="14"/>
  <c r="D93" i="10"/>
  <c r="G21" i="7"/>
  <c r="E9" i="3"/>
  <c r="E98" i="2"/>
  <c r="D158" i="12"/>
  <c r="G25" i="7"/>
  <c r="C18" i="1"/>
  <c r="C68" s="1"/>
  <c r="E96" i="3"/>
  <c r="E164" s="1"/>
  <c r="C4" i="6"/>
  <c r="G4" s="1"/>
  <c r="D4"/>
  <c r="H4" s="1"/>
  <c r="C4" i="5"/>
  <c r="G4" s="1"/>
  <c r="D4"/>
  <c r="H4" s="1"/>
  <c r="I2"/>
  <c r="I2" i="6" s="1"/>
  <c r="G4" i="7" s="1"/>
  <c r="G4" i="8" s="1"/>
  <c r="E96" i="4"/>
  <c r="E164" s="1"/>
  <c r="E161"/>
  <c r="E93"/>
  <c r="E166"/>
  <c r="I33" i="6"/>
  <c r="E65" i="12"/>
  <c r="E90" s="1"/>
  <c r="E65" i="13"/>
  <c r="E89"/>
  <c r="E40" i="18"/>
  <c r="I14" i="23"/>
  <c r="H19"/>
  <c r="G21" i="21"/>
  <c r="J11"/>
  <c r="J8"/>
  <c r="I17" i="23"/>
  <c r="I18" s="1"/>
  <c r="H18"/>
  <c r="F21" i="21"/>
  <c r="D44" i="12"/>
  <c r="D123" i="1"/>
  <c r="D31" i="14"/>
  <c r="D57" i="16"/>
  <c r="D99" i="12"/>
  <c r="D59"/>
  <c r="D53" i="10"/>
  <c r="C59" i="15"/>
  <c r="C70" i="10"/>
  <c r="D24" i="1"/>
  <c r="D106" i="13"/>
  <c r="C152" i="1"/>
  <c r="C69"/>
  <c r="D93" i="13"/>
  <c r="D152" i="10"/>
  <c r="D89" i="3"/>
  <c r="D85"/>
  <c r="D105"/>
  <c r="D137" i="10"/>
  <c r="D19" i="1"/>
  <c r="D18" s="1"/>
  <c r="D68" s="1"/>
  <c r="D93" s="1"/>
  <c r="D10" i="12"/>
  <c r="D148" i="1"/>
  <c r="D147" s="1"/>
  <c r="D160" s="1"/>
  <c r="D86"/>
  <c r="D85"/>
  <c r="D149" i="3"/>
  <c r="D147"/>
  <c r="D119" i="10"/>
  <c r="D72" i="12"/>
  <c r="D54" i="16"/>
  <c r="H29" i="6"/>
  <c r="D11" i="12"/>
  <c r="D52" i="2"/>
  <c r="C136" i="1"/>
  <c r="C135" i="4"/>
  <c r="C165" s="1"/>
  <c r="D80" i="10"/>
  <c r="D19" i="12"/>
  <c r="C63" i="3"/>
  <c r="C85" i="1"/>
  <c r="D56" i="12"/>
  <c r="D17"/>
  <c r="D108" i="13"/>
  <c r="D126"/>
  <c r="D130" i="10"/>
  <c r="C140" i="2"/>
  <c r="D133" i="1"/>
  <c r="D35" i="14"/>
  <c r="D94" i="12"/>
  <c r="G30" i="6"/>
  <c r="D149" i="13"/>
  <c r="D159" i="3"/>
  <c r="C156" i="10"/>
  <c r="D146" i="4"/>
  <c r="C59" i="14"/>
  <c r="D117" i="12"/>
  <c r="D141" i="2"/>
  <c r="D80" i="3"/>
  <c r="D70" i="2"/>
  <c r="D118" i="12"/>
  <c r="D50"/>
  <c r="D81" i="3"/>
  <c r="D83"/>
  <c r="D146"/>
  <c r="C154" i="12"/>
  <c r="D14" i="6"/>
  <c r="C37" i="16"/>
  <c r="C160" i="3"/>
  <c r="E93" l="1"/>
  <c r="C93" i="1"/>
  <c r="C165" i="2"/>
  <c r="J21" i="21"/>
  <c r="E90" i="13"/>
  <c r="E4" i="10"/>
  <c r="E4" i="11" s="1"/>
  <c r="E4" i="12" s="1"/>
  <c r="E4" i="13" s="1"/>
  <c r="E4" i="14" s="1"/>
  <c r="E4" i="15" s="1"/>
  <c r="E4" i="16" s="1"/>
  <c r="E4" i="17" s="1"/>
  <c r="L5" i="9"/>
  <c r="L31" s="1"/>
  <c r="D136" i="4"/>
  <c r="D24" i="6"/>
  <c r="I19" i="23"/>
  <c r="D136" i="1"/>
  <c r="D8" i="16"/>
  <c r="C166" i="3"/>
  <c r="E9" i="4"/>
  <c r="E98" i="3"/>
  <c r="D146" i="10"/>
  <c r="D26" i="16"/>
  <c r="D128" i="13"/>
  <c r="D133" i="10"/>
  <c r="D38" i="16"/>
  <c r="C114" i="12"/>
  <c r="C73" i="2"/>
  <c r="C75" i="12"/>
  <c r="C52" i="3"/>
  <c r="D130" i="1"/>
  <c r="D121" s="1"/>
  <c r="D135" s="1"/>
  <c r="D161" s="1"/>
  <c r="D129" i="10"/>
  <c r="D133" i="12"/>
  <c r="D70" i="10"/>
  <c r="D52" i="16"/>
  <c r="C146" i="12"/>
  <c r="D72" i="1"/>
  <c r="D69"/>
  <c r="H30" i="6"/>
  <c r="D70" i="12"/>
  <c r="D8"/>
  <c r="D82"/>
  <c r="C166" i="2"/>
  <c r="D39" i="3"/>
  <c r="D140" i="1"/>
  <c r="D74"/>
  <c r="C162" i="2"/>
  <c r="D140" i="3"/>
  <c r="D140" i="13"/>
  <c r="D114" i="12"/>
  <c r="C32" i="6"/>
  <c r="D69" i="2"/>
  <c r="D140"/>
  <c r="D32" i="6"/>
  <c r="H32"/>
  <c r="D15" i="12"/>
  <c r="E4" i="5" l="1"/>
  <c r="E98" i="4"/>
  <c r="D89" i="10"/>
  <c r="D90" s="1"/>
  <c r="D160" i="4"/>
  <c r="D161"/>
  <c r="C155" i="12"/>
  <c r="D154"/>
  <c r="D165" i="2"/>
  <c r="C165" i="3"/>
  <c r="C128" i="12"/>
  <c r="D89"/>
  <c r="C59" i="16"/>
  <c r="D37"/>
  <c r="C89" i="12"/>
  <c r="D32" i="5"/>
  <c r="D58" i="16"/>
  <c r="C42"/>
  <c r="C32" i="5"/>
  <c r="D73" i="1"/>
  <c r="D32" i="3"/>
  <c r="D65" i="12"/>
  <c r="D160" i="3"/>
  <c r="C33" i="6"/>
  <c r="D128" i="12"/>
  <c r="D166" i="3"/>
  <c r="D33" i="6"/>
  <c r="H33"/>
  <c r="G33"/>
  <c r="D166" i="2"/>
  <c r="D154" i="13"/>
  <c r="D166" i="4" l="1"/>
  <c r="E4" i="6"/>
  <c r="I4" s="1"/>
  <c r="I4" i="5"/>
  <c r="C156" i="12"/>
  <c r="C162" i="1"/>
  <c r="C90" i="12"/>
  <c r="D42" i="16"/>
  <c r="D165" i="4"/>
  <c r="C162" i="3"/>
  <c r="D59" i="14"/>
  <c r="D165" i="3"/>
  <c r="D155" i="13"/>
  <c r="D162" i="2"/>
  <c r="D90" i="12"/>
  <c r="D155"/>
  <c r="J4" i="21" l="1"/>
  <c r="H3" i="22" s="1"/>
  <c r="D59" i="16"/>
  <c r="D162" i="1"/>
  <c r="D156" i="13"/>
  <c r="D156" i="12"/>
  <c r="D162" i="3"/>
  <c r="D59" i="15"/>
  <c r="D5" i="24" l="1"/>
  <c r="E6" i="25" s="1"/>
  <c r="H2" i="23"/>
  <c r="D162" i="4"/>
  <c r="D156" i="11"/>
</calcChain>
</file>

<file path=xl/sharedStrings.xml><?xml version="1.0" encoding="utf-8"?>
<sst xmlns="http://schemas.openxmlformats.org/spreadsheetml/2006/main" count="3610" uniqueCount="620">
  <si>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</si>
  <si>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</si>
  <si>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</si>
  <si>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</si>
  <si>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</si>
  <si>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</si>
  <si>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</si>
  <si>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</si>
  <si>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</si>
  <si>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</si>
  <si>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</si>
  <si>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</si>
  <si>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</si>
  <si>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</si>
  <si>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</si>
  <si>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</si>
  <si>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</si>
  <si>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</si>
  <si>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</si>
  <si>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</si>
  <si>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</si>
  <si>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</si>
  <si>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</si>
  <si>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</si>
  <si>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</si>
  <si>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</si>
  <si>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</si>
  <si>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</si>
  <si>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</si>
  <si>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</si>
  <si>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</si>
  <si>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</si>
  <si>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</si>
  <si>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</si>
  <si>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</si>
  <si>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</si>
  <si>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</si>
  <si>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</si>
  <si>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</si>
  <si>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</si>
  <si>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</si>
  <si>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</si>
  <si>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</si>
  <si>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</si>
  <si>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</si>
  <si>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</si>
  <si>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</si>
  <si>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</si>
  <si>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</si>
  <si>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</si>
  <si>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</si>
  <si>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</si>
  <si>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</si>
  <si>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</si>
  <si>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</si>
  <si>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államházt-on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</si>
  <si>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</si>
  <si>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</si>
  <si>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</si>
  <si>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</si>
  <si>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</si>
  <si>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</si>
  <si>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</si>
  <si>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</si>
  <si>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</si>
  <si>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</si>
  <si>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</si>
  <si>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</si>
  <si>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</si>
  <si>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</si>
  <si>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</si>
  <si>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</si>
  <si>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</si>
  <si>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</si>
  <si>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</si>
  <si>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</si>
  <si>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</si>
  <si>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</si>
  <si>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</si>
  <si>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</si>
  <si>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</si>
  <si>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</si>
  <si>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</si>
  <si>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</si>
  <si>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</si>
  <si>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</si>
  <si>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</si>
  <si>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</si>
  <si>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</si>
  <si>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</si>
  <si>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</si>
  <si>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</si>
  <si>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</si>
  <si>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</si>
  <si>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</si>
  <si>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</si>
  <si>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</si>
  <si>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</si>
  <si>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</si>
  <si>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</si>
  <si>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</si>
  <si>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</si>
  <si>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</si>
  <si>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</si>
  <si>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</si>
  <si>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</si>
  <si>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</si>
  <si>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</si>
  <si>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</si>
  <si>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</si>
  <si>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</si>
  <si>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</si>
  <si>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</si>
  <si>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</si>
  <si>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</si>
  <si>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</si>
  <si>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</si>
  <si>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</si>
  <si>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</si>
  <si>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</si>
  <si>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</si>
  <si>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</si>
  <si>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</si>
  <si>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</si>
  <si>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</si>
  <si>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</si>
  <si>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E</t>
  </si>
  <si>
    <t>D</t>
  </si>
  <si>
    <t>C</t>
  </si>
  <si>
    <t>B</t>
  </si>
  <si>
    <t>A</t>
  </si>
  <si>
    <t>Módosított
előirányzat</t>
  </si>
  <si>
    <t>Eredeti
előirányzat</t>
  </si>
  <si>
    <t>Kiadási jogcím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</si>
  <si>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</si>
  <si>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</si>
  <si>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</si>
  <si>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</si>
  <si>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</si>
  <si>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</si>
  <si>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</si>
  <si>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</si>
  <si>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</si>
  <si>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</si>
  <si>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</si>
  <si>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</si>
  <si>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</si>
  <si>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</si>
  <si>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</si>
  <si>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</si>
  <si>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</si>
  <si>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</si>
  <si>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</si>
  <si>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</si>
  <si>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</si>
  <si>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Központi, irányítószervi támogatás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</si>
  <si>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</si>
  <si>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</si>
  <si>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</si>
  <si>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</si>
  <si>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</si>
  <si>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</si>
  <si>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</si>
  <si>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</si>
  <si>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</si>
  <si>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</si>
  <si>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</si>
  <si>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</si>
  <si>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</si>
  <si>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</si>
  <si>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</si>
  <si>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</si>
  <si>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</si>
  <si>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</si>
  <si>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</si>
  <si>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</si>
  <si>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</si>
  <si>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</si>
  <si>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</si>
  <si>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</si>
  <si>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</si>
  <si>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</si>
  <si>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</si>
  <si>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</si>
  <si>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</si>
  <si>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</si>
  <si>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</si>
  <si>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</si>
  <si>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</si>
  <si>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</si>
  <si>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</si>
  <si>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</si>
  <si>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</si>
  <si>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</si>
  <si>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</si>
  <si>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</si>
  <si>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</si>
  <si>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</si>
  <si>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</si>
  <si>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</si>
  <si>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</si>
  <si>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</si>
  <si>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</si>
  <si>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</si>
  <si>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</si>
  <si>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</si>
  <si>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</si>
  <si>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</si>
  <si>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</si>
  <si>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</si>
  <si>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</si>
  <si>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</si>
  <si>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</si>
  <si>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</si>
  <si>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</si>
  <si>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</si>
  <si>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</si>
  <si>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</si>
  <si>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</si>
  <si>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</si>
  <si>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</si>
  <si>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</si>
  <si>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</si>
  <si>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</si>
  <si>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</si>
  <si>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</si>
  <si>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</si>
  <si>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</si>
  <si>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</si>
  <si>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</si>
  <si>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</si>
  <si>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</si>
  <si>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</si>
  <si>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</si>
  <si>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</si>
  <si>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</si>
  <si>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</si>
  <si>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</si>
  <si>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Vagyoni tipusú adók</t>
  </si>
  <si>
    <t>Közhatalmi bevételek (4.1.+…+4.7.)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</si>
  <si>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</si>
  <si>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</si>
  <si>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</si>
  <si>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</si>
  <si>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</si>
  <si>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</si>
  <si>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</si>
  <si>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</si>
  <si>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</si>
  <si>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</si>
  <si>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</si>
  <si>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</si>
  <si>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</si>
  <si>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</si>
  <si>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</si>
  <si>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</si>
  <si>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</si>
  <si>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</si>
  <si>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</si>
  <si>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</si>
  <si>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</si>
  <si>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</si>
  <si>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</si>
  <si>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</si>
  <si>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</si>
  <si>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</si>
  <si>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</si>
  <si>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</si>
  <si>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</si>
  <si>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</si>
  <si>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 xml:space="preserve"> Forintban!</t>
  </si>
  <si>
    <t>1. sz. táblázat</t>
  </si>
  <si>
    <t>B E V É T E L E K</t>
  </si>
  <si>
    <t>2019. évi ZÁRSZÁMADÁSÁNAK PÉNZÜGYI MÉRLEGE</t>
  </si>
  <si>
    <t>Lekötött betétek megszüntetése</t>
  </si>
  <si>
    <t>Építményadó</t>
  </si>
  <si>
    <t>2019. ÉVI ZÁRSZÁMADÁS KÖTELEZŐ FELADATAINAK PÉNZÜGYI MÉRLEGE</t>
  </si>
  <si>
    <t>2019. ÉVI ZÁRSZÁMADÁS ÖNKÉNT VÁLLALT FELADATAINAK PÉNZÜGYI MÉRLEGE</t>
  </si>
  <si>
    <t>2019. ÉVI ZÁRSZÁMADÁS ÁLLAMIGAZGATÁSI FELADATAINAK PÉNZÜGYI MÉRLEGE</t>
  </si>
  <si>
    <t>Bruttó  többlet:</t>
  </si>
  <si>
    <t>Bruttó  hiány:</t>
  </si>
  <si>
    <t>27.</t>
  </si>
  <si>
    <t>Költségvetési többlet:</t>
  </si>
  <si>
    <t>Költségvetési hiány:</t>
  </si>
  <si>
    <t>26.</t>
  </si>
  <si>
    <t>KIADÁSOK ÖSSZESEN (13.+24.)</t>
  </si>
  <si>
    <t>BEVÉTEL ÖSSZESEN (13.+24.)</t>
  </si>
  <si>
    <t>25.</t>
  </si>
  <si>
    <t>Működési célú finanszírozási kiadások összesen (14.+...+23.)</t>
  </si>
  <si>
    <t>Működési célú finanszírozási bevételek összesen (14.+19.+22.+23.)</t>
  </si>
  <si>
    <t>24.</t>
  </si>
  <si>
    <t>23.</t>
  </si>
  <si>
    <t>22.</t>
  </si>
  <si>
    <t>Egyéb</t>
  </si>
  <si>
    <t>21.</t>
  </si>
  <si>
    <t xml:space="preserve">   Likviditási célú hitelek, kölcsönök felvétele</t>
  </si>
  <si>
    <t>20.</t>
  </si>
  <si>
    <t>Forgatási célú belföldi, külföldi értékpapírok vásárlása</t>
  </si>
  <si>
    <t xml:space="preserve">Hiány külső finanszírozásának bevételei (20.+…+21.) </t>
  </si>
  <si>
    <t>19.</t>
  </si>
  <si>
    <t>Kölcsön törlesztése</t>
  </si>
  <si>
    <t>Értékpapír értékesítése</t>
  </si>
  <si>
    <t>18.</t>
  </si>
  <si>
    <t>Hosszú lejáratú hitelek törlesztése</t>
  </si>
  <si>
    <t xml:space="preserve">   Betét visszavonásából származó bevétel </t>
  </si>
  <si>
    <t>17.</t>
  </si>
  <si>
    <t>Rövid lejáratú hitelek törlesztése</t>
  </si>
  <si>
    <t xml:space="preserve">   Vállalkozási maradvány igénybevétele </t>
  </si>
  <si>
    <t>16.</t>
  </si>
  <si>
    <t>Likviditási célú hitelek törlesztése</t>
  </si>
  <si>
    <t xml:space="preserve">   Költségvetési maradvány igénybevétele </t>
  </si>
  <si>
    <t>15.</t>
  </si>
  <si>
    <t>Értékpapír vásárlása, visszavásárlása</t>
  </si>
  <si>
    <t>Hiány belső finanszírozásának bevételei (15.+…+18. )</t>
  </si>
  <si>
    <t>14.</t>
  </si>
  <si>
    <t>Költségvetési kiadások összesen (1.+...+12.)</t>
  </si>
  <si>
    <t>Költségvetési bevételek összesen (1.+2.+4.+5.+6.+8.+…+12.)</t>
  </si>
  <si>
    <t>13.</t>
  </si>
  <si>
    <t>12.</t>
  </si>
  <si>
    <t>6.-ból EU-s támogatás (közvetlen)</t>
  </si>
  <si>
    <t>Működési célú átvett pénzeszközök</t>
  </si>
  <si>
    <t>Működési bevételek</t>
  </si>
  <si>
    <t>Közhatalmi bevételek</t>
  </si>
  <si>
    <t xml:space="preserve">Dologi kiadások </t>
  </si>
  <si>
    <t>2.-ból EU-s támogatás</t>
  </si>
  <si>
    <t>Működési célú támogatások államháztartáson belülről</t>
  </si>
  <si>
    <t>Személyi juttatások</t>
  </si>
  <si>
    <t>Önkormányzatok működési támogatásai</t>
  </si>
  <si>
    <t>I</t>
  </si>
  <si>
    <t>H</t>
  </si>
  <si>
    <t>G</t>
  </si>
  <si>
    <t xml:space="preserve">F </t>
  </si>
  <si>
    <t>Megnevezés</t>
  </si>
  <si>
    <t>Kiadások</t>
  </si>
  <si>
    <t>Bevételek</t>
  </si>
  <si>
    <t>I. Működési célú bevételek és kiadások mérlege
(Önkormányzati szinten)</t>
  </si>
  <si>
    <t>28.</t>
  </si>
  <si>
    <t>KIADÁSOK ÖSSZESEN (12+25)</t>
  </si>
  <si>
    <t>BEVÉTEL ÖSSZESEN (12+25)</t>
  </si>
  <si>
    <t>Felhalmozási célú finanszírozási kiadások összesen
(13.+...+24.)</t>
  </si>
  <si>
    <t>Felhalmozási célú finanszírozási bevételek összesen (13.+19.)</t>
  </si>
  <si>
    <t>Egyéb külső finanszírozási bevételek</t>
  </si>
  <si>
    <t>Értékpapírok kibocsátása</t>
  </si>
  <si>
    <t>Rövid lejáratú hitelek, kölcsönök felvétele</t>
  </si>
  <si>
    <t>Likviditási célú hitelek, kölcsönök felvétele</t>
  </si>
  <si>
    <t>Hosszú lejáratú hitelek, kölcsönök felvétele</t>
  </si>
  <si>
    <t>Betét elhelyezése</t>
  </si>
  <si>
    <t>Hiány külső finanszírozásának bevételei (20+…+24 )</t>
  </si>
  <si>
    <t>Befektetési célú belföldi, külföldi értékpapírok vásárlása</t>
  </si>
  <si>
    <t>Egyéb belső finanszírozási bevételek</t>
  </si>
  <si>
    <t xml:space="preserve">Betét visszavonásából származó bevétel </t>
  </si>
  <si>
    <t xml:space="preserve">Vállalkozási maradvány igénybevétele </t>
  </si>
  <si>
    <t>Hitelek törlesztése</t>
  </si>
  <si>
    <t>Költségvetési maradvány igénybevétele</t>
  </si>
  <si>
    <t>Hiány belső finanszírozás bevételei ( 14+…+18)</t>
  </si>
  <si>
    <t>Költségvetési kiadások összesen: (1.+3.+5.+...+11.)</t>
  </si>
  <si>
    <t>Költségvetési bevételek összesen: (1.+3.+4.+6.+…+11.)</t>
  </si>
  <si>
    <t>Egyéb felhalmozási célú bevételek</t>
  </si>
  <si>
    <t>4.-ből EU-s támogatás (közvetlen)</t>
  </si>
  <si>
    <t>3.-ból EU-s forrásból megvalósuló felújítás</t>
  </si>
  <si>
    <t>Felhalmozási célú átvett pénzeszközök átvétele</t>
  </si>
  <si>
    <t>Felhalmozási bevételek</t>
  </si>
  <si>
    <t>1.-ből EU-s forrásból megvalósuló beruházás</t>
  </si>
  <si>
    <t>1.-ből EU-s támogatás</t>
  </si>
  <si>
    <t>Felhalmozási célú támogatások államháztartáson belülről</t>
  </si>
  <si>
    <t>F</t>
  </si>
  <si>
    <t>II. Felhalmozási célú bevételek és kiadások mérlege
(Önkormányzati szinten)</t>
  </si>
  <si>
    <t>G=(D+F)</t>
  </si>
  <si>
    <t>Kivitelezés kezdési és befejezési éve</t>
  </si>
  <si>
    <t>Teljes költség</t>
  </si>
  <si>
    <t>Beruházás  megnevezése</t>
  </si>
  <si>
    <t>Beruházási (felhalmozási) kiadások előirányzata és teljesítése beruházásonként</t>
  </si>
  <si>
    <t>Felújítás  megnevezése</t>
  </si>
  <si>
    <t>Felújítási kiadások előirányzata és teljesítése felújításonként</t>
  </si>
  <si>
    <t xml:space="preserve">Összesen: </t>
  </si>
  <si>
    <t>Teljesítés</t>
  </si>
  <si>
    <t>Módosított ei.</t>
  </si>
  <si>
    <t>Eredeti ei.</t>
  </si>
  <si>
    <t>Támogatott neve</t>
  </si>
  <si>
    <t xml:space="preserve">* Amennyiben több projekt megvalósítása történi egy időben akkor azokat külön-külön, projektenként be kell mutatni! </t>
  </si>
  <si>
    <t>Kiadások összesen:</t>
  </si>
  <si>
    <t>Adminisztratív költségek</t>
  </si>
  <si>
    <t>Szolgáltatások igénybe vétele</t>
  </si>
  <si>
    <t>Beruházások, beszerzések</t>
  </si>
  <si>
    <t>Személyi jellegű</t>
  </si>
  <si>
    <t>Kiadások, költségek</t>
  </si>
  <si>
    <t>Források összesen:</t>
  </si>
  <si>
    <t>Egyéb forrás</t>
  </si>
  <si>
    <t>Hitel</t>
  </si>
  <si>
    <t>Társfinanszírozás</t>
  </si>
  <si>
    <t>EU-s forrás</t>
  </si>
  <si>
    <t>- saját erőből központi támogatás</t>
  </si>
  <si>
    <t>Saját erő</t>
  </si>
  <si>
    <t>M=(L/C)</t>
  </si>
  <si>
    <t>L=(J+K)</t>
  </si>
  <si>
    <t>K</t>
  </si>
  <si>
    <t>J</t>
  </si>
  <si>
    <t>Összesen</t>
  </si>
  <si>
    <t>Összes bevétel,
kiadás</t>
  </si>
  <si>
    <t>Módosított</t>
  </si>
  <si>
    <t>Eredeti</t>
  </si>
  <si>
    <t>Évenkénti üteme</t>
  </si>
  <si>
    <t>Támogatási szerződés szerinti bevételek, kiadások</t>
  </si>
  <si>
    <t>Források</t>
  </si>
  <si>
    <r>
      <t>EU-s projekt neve, azonosítója:</t>
    </r>
    <r>
      <rPr>
        <sz val="12"/>
        <rFont val="Times New Roman"/>
        <family val="1"/>
        <charset val="238"/>
      </rPr>
      <t>*</t>
    </r>
  </si>
  <si>
    <t>bevételei, kiadási, hozzűjárulások</t>
  </si>
  <si>
    <t>Európai uniós támogatással megvalósuló projektek</t>
  </si>
  <si>
    <t>Közfoglalkoztatottak tényleges állományi létszáma (fő)</t>
  </si>
  <si>
    <t>Tényleges állományi létszám előirányzat (fő)</t>
  </si>
  <si>
    <t>Hitelek, kölcsönök törlesztése külföldi kormányoknak nemz. szervezeteknek</t>
  </si>
  <si>
    <t>Központi, irányító szervi támogatás</t>
  </si>
  <si>
    <t>Belföldi finanszírozás kiadásai (6.1. + … + 6.5.)</t>
  </si>
  <si>
    <t>Éven belüli lejáatú belföldi értékpapírok beváltása</t>
  </si>
  <si>
    <t>Rövid lejáratú hitelek, kölcsönök törlesztése</t>
  </si>
  <si>
    <t>Hosszú lejáratú hitelek, kölcsönök törlesztése</t>
  </si>
  <si>
    <t>Hitel-, kölcsöntörlesztés államháztartáson kívülre (4.1. + … + 4.3.)</t>
  </si>
  <si>
    <t xml:space="preserve">     - Céltartalék</t>
  </si>
  <si>
    <t xml:space="preserve"> az 1.18-ból: - Általános tartalék</t>
  </si>
  <si>
    <t xml:space="preserve"> az 1.5-ből: - Előző évi elszámolásból származó befizetések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</si>
  <si>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</si>
  <si>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BEVÉTELEK ÖSSZESEN: (9+17)</t>
  </si>
  <si>
    <t xml:space="preserve">   18.</t>
  </si>
  <si>
    <t xml:space="preserve">   17.</t>
  </si>
  <si>
    <t xml:space="preserve">   16.</t>
  </si>
  <si>
    <t xml:space="preserve"> 10.</t>
  </si>
  <si>
    <t>Működési célú kvi támogatások és kiegészítő támogatások</t>
  </si>
  <si>
    <t>Módosított előirányzat</t>
  </si>
  <si>
    <t>Eredeti előirányzat</t>
  </si>
  <si>
    <t>Kiemelt előirányzat, előirányzat megnevezése</t>
  </si>
  <si>
    <t>Száma</t>
  </si>
  <si>
    <t>01</t>
  </si>
  <si>
    <t>Összes bevétel, kiadás</t>
  </si>
  <si>
    <t>Feladat megnevezése</t>
  </si>
  <si>
    <t xml:space="preserve">    Rövid lejáratú  hitelek, kölcsönök felvétele</t>
  </si>
  <si>
    <t>02</t>
  </si>
  <si>
    <t>Kötelező feladatok bevételei, kiadásai</t>
  </si>
  <si>
    <t>Önként vállalt feladatok bevételei, kiadásai</t>
  </si>
  <si>
    <t>Államigazgatási feladatok bevételei, kiadásai</t>
  </si>
  <si>
    <t>KIADÁSOK ÖSSZESEN: (1.+2.+3.)</t>
  </si>
  <si>
    <t>Finanszírozási kiadások</t>
  </si>
  <si>
    <t xml:space="preserve"> 2.3.-ból EU-s támogatásból megvalósuló programok, projektek kiadása</t>
  </si>
  <si>
    <t>Egyéb fejlesztési célú kiadások</t>
  </si>
  <si>
    <t>Felhalmozási költségvetés kiadásai (2.1.+…+2.3.)</t>
  </si>
  <si>
    <t>Működési költségvetés kiadásai (1.1+…+1.5.)</t>
  </si>
  <si>
    <t>BEVÉTELEK ÖSSZESEN: (8.+9.)</t>
  </si>
  <si>
    <t>Irányító szervi (önkormányzati) támogatás (intézményfinanszírozás)</t>
  </si>
  <si>
    <t>9.3.</t>
  </si>
  <si>
    <t>Vállalkozási maradvány igénybevétele</t>
  </si>
  <si>
    <t>9.2.</t>
  </si>
  <si>
    <t>9.1.</t>
  </si>
  <si>
    <t>Finanszírozási bevételek (9.1.+…+9.3.)</t>
  </si>
  <si>
    <t>Költségvetési bevételek összesen (1.+…+7.)</t>
  </si>
  <si>
    <t>Felhalmozási célú átvett pénzeszközök</t>
  </si>
  <si>
    <t>Felhalmozási bevételek (5.1.+…+5.3.)</t>
  </si>
  <si>
    <t xml:space="preserve">  4.3.-ból EU-s támogatás</t>
  </si>
  <si>
    <t>Egyéb felhalmozási célú támogatások bevételei államháztartáson belülről</t>
  </si>
  <si>
    <t>Visszatérítendő támogatások, kölcsönök visszatérülése ÁH-n belülről</t>
  </si>
  <si>
    <t>Felhalmozási célú támogatások államháztartáson belülről (4.1.+…+4.3.)</t>
  </si>
  <si>
    <t xml:space="preserve">  2.3-ból EU támogatás</t>
  </si>
  <si>
    <t>Egyéb működési célú támogatások bevételei államháztartáson belülről</t>
  </si>
  <si>
    <t>Működési célú támogatások államháztartáson belülről (2.1.+…+2.3.)</t>
  </si>
  <si>
    <t>Kamatbevételek</t>
  </si>
  <si>
    <t>Általános forgalmi adó visszatérülése</t>
  </si>
  <si>
    <t>Kiszámlázott általános forgalmi adó</t>
  </si>
  <si>
    <t>Működési bevételek (1.1.+…+1.11.)</t>
  </si>
  <si>
    <t>Költségvetési szerv</t>
  </si>
  <si>
    <t>03</t>
  </si>
  <si>
    <t>04</t>
  </si>
  <si>
    <t>Összesen:</t>
  </si>
  <si>
    <t>31.</t>
  </si>
  <si>
    <t>30.</t>
  </si>
  <si>
    <t>29.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</si>
  <si>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</si>
  <si>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Jóváhagyott-ból felhalmozási</t>
  </si>
  <si>
    <t>Jóváhagyott-ból működési</t>
  </si>
  <si>
    <t>Jóváhagyott</t>
  </si>
  <si>
    <t>Intézményt megillető maradvány</t>
  </si>
  <si>
    <t>Elvonás
(-)</t>
  </si>
  <si>
    <t>Költségvetési maradvány összege</t>
  </si>
  <si>
    <t>Költségvetési szerv neve</t>
  </si>
  <si>
    <t>Sor-szám</t>
  </si>
  <si>
    <t>Forintban!</t>
  </si>
  <si>
    <t>KÖLTSÉGVETÉSI SZERVEK MARADVÁNYÁNAK ALAKULÁSA</t>
  </si>
  <si>
    <t>Tényleges támogatás összege</t>
  </si>
  <si>
    <t>Forintban</t>
  </si>
  <si>
    <t>Összesen (1+4+7+9+11)</t>
  </si>
  <si>
    <t>............................</t>
  </si>
  <si>
    <t>Felújítás célonként</t>
  </si>
  <si>
    <t>Beruházás feladatonként</t>
  </si>
  <si>
    <t>Felhalmozási célú
hiteltörlesztés (tőke+kamat)</t>
  </si>
  <si>
    <t>Működési célú
hiteltörlesztés (tőke+kamat)</t>
  </si>
  <si>
    <t>J=(F+…+I)</t>
  </si>
  <si>
    <t xml:space="preserve">B </t>
  </si>
  <si>
    <t>2022. után</t>
  </si>
  <si>
    <t>2022.</t>
  </si>
  <si>
    <t>2021.</t>
  </si>
  <si>
    <t>2020.</t>
  </si>
  <si>
    <t>Még fennálló kötelezettség</t>
  </si>
  <si>
    <t>Kötelezettségek a következő években</t>
  </si>
  <si>
    <t>2019. évi teljesítés</t>
  </si>
  <si>
    <t>Összes vállalt kötelezettség</t>
  </si>
  <si>
    <t>Kötelezettség- 
vállalás 
éve</t>
  </si>
  <si>
    <t>Kötelezettség
jogcíme</t>
  </si>
  <si>
    <t>Többéves kihatással járó döntésekből származó kötzelezettségek célok szerinti, évenkénti bontásban</t>
  </si>
  <si>
    <t>Összesen (1+8)</t>
  </si>
  <si>
    <t>Hosszú lejáratú</t>
  </si>
  <si>
    <t xml:space="preserve">Rövid lejáratú </t>
  </si>
  <si>
    <t>2021. után</t>
  </si>
  <si>
    <t>Hitel, kölcsön állomány december 31-én</t>
  </si>
  <si>
    <t>Hitel, kölcsön állomány 2019. dec.31-én</t>
  </si>
  <si>
    <t xml:space="preserve">Lejárat
éve </t>
  </si>
  <si>
    <t>Kölcsön-
nyújtás
éve</t>
  </si>
  <si>
    <t xml:space="preserve">Hitel, kölcsön </t>
  </si>
  <si>
    <t>Az önkormányzat által nyújtott hitel és kölcsön alakulása lejárat és eszközök szerinti bontásban</t>
  </si>
  <si>
    <t>Adósságállomány mindösszesen:</t>
  </si>
  <si>
    <t>Külföldi összesen:</t>
  </si>
  <si>
    <t>Egyéb adósság</t>
  </si>
  <si>
    <t>Külföldi szállítók</t>
  </si>
  <si>
    <t>II. Külföldi hitelezők</t>
  </si>
  <si>
    <t>Belföldi összesen:</t>
  </si>
  <si>
    <t>Szállítói tartozás</t>
  </si>
  <si>
    <t>Tartozásállomány önkormányzatok és intézmények felé</t>
  </si>
  <si>
    <t>TB alapokkal szembeni tartozás</t>
  </si>
  <si>
    <t>Elkülönített állami pénzalapokkal szembeni tartozás</t>
  </si>
  <si>
    <t>Központi költségvetéssel szemben fennálló tartozás</t>
  </si>
  <si>
    <t>Adóhatósággal szembeni tartozások</t>
  </si>
  <si>
    <t>I. Belföldi hitelezők</t>
  </si>
  <si>
    <t>I=(C+H)</t>
  </si>
  <si>
    <t>H=(D+…+G)</t>
  </si>
  <si>
    <t>Összes lejárt tartozás</t>
  </si>
  <si>
    <t>360 napon 
túli</t>
  </si>
  <si>
    <t>181-360 nap közötti</t>
  </si>
  <si>
    <t>91-180 nap közötti</t>
  </si>
  <si>
    <t>1-90 nap közötti</t>
  </si>
  <si>
    <t>Nem lejárt, lejárt összes tartozás</t>
  </si>
  <si>
    <t>Lejárt</t>
  </si>
  <si>
    <t>Nem lejárt</t>
  </si>
  <si>
    <t xml:space="preserve">Adósságállomány 
eszközök szerint </t>
  </si>
  <si>
    <t>Adósság állomány alakulása lejárat, eszközök, bel- és külföldi hitelezők szerinti bontásban
2019. december 31-én</t>
  </si>
  <si>
    <t>A helyi adókból biztosított kedvezményeket, mentességeket, adónemenként kell feltüntetni.</t>
  </si>
  <si>
    <t>Egyéb kölcsön elengedése</t>
  </si>
  <si>
    <t>Egyéb kedvezmény</t>
  </si>
  <si>
    <t>Eszközök hasznosítása utáni kedvezmény, menteség</t>
  </si>
  <si>
    <t>Helyiségek hasznosítása utáni kedvezmény, menteség</t>
  </si>
  <si>
    <t>Gépjárműadóból biztosított kedvezmény, mentesség</t>
  </si>
  <si>
    <t xml:space="preserve">Iparűzési adó állandó jelleggel végzett iparűzési tevékenység után </t>
  </si>
  <si>
    <t xml:space="preserve">Idegenforgalmi adó épület után </t>
  </si>
  <si>
    <t xml:space="preserve">Idegenforgalmi adó tartózkodás után </t>
  </si>
  <si>
    <t xml:space="preserve">Magánszemélyek kommunális adója </t>
  </si>
  <si>
    <t xml:space="preserve">Telekadó </t>
  </si>
  <si>
    <t xml:space="preserve">-ebből:            Építményadó </t>
  </si>
  <si>
    <t>Helyi adóból biztosított kedvezmény, mentesség összesen</t>
  </si>
  <si>
    <t>Lakosság részére lakásfelújításhoz nyújtott kölcsön elengedése</t>
  </si>
  <si>
    <t>Lakosság részére lakásépítéshez nyújtott kölcsön elengedése</t>
  </si>
  <si>
    <t>Ellátottak kártérítésének méltányosságból történő elengedése</t>
  </si>
  <si>
    <t>Ellátottak térítési díjának méltányosságból történő elengedése</t>
  </si>
  <si>
    <t>Tényleges</t>
  </si>
  <si>
    <t>Tervezett</t>
  </si>
  <si>
    <t>(kedvezménye)</t>
  </si>
  <si>
    <t>Az önkormányzat által adott közvetett támogatások</t>
  </si>
  <si>
    <t>33.</t>
  </si>
  <si>
    <t>32.</t>
  </si>
  <si>
    <t>Tényleges 
(E Ft)</t>
  </si>
  <si>
    <t>Tervezett 
(E Ft)</t>
  </si>
  <si>
    <t>Támogatás célja</t>
  </si>
  <si>
    <t>Támogatott szervezet neve</t>
  </si>
  <si>
    <t>A 2019. évi céljelleggel juttatott támogatások felhasználásáról</t>
  </si>
  <si>
    <t>K I M U T A T Á S</t>
  </si>
  <si>
    <t xml:space="preserve">       ÖSSZESEN:</t>
  </si>
  <si>
    <t>Működésből származó kötelezettségek összege XII. 31-én
 (Ft-ban)</t>
  </si>
  <si>
    <t>Részesedés összege (Ft-ban)</t>
  </si>
  <si>
    <t>Részesedés mértéke (%-ban)</t>
  </si>
  <si>
    <t>Gazdálkodó szervezet megnevezése</t>
  </si>
  <si>
    <t>Sorszám</t>
  </si>
  <si>
    <t>kötelezettségek és részesedések alakulása 2019-ben</t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</si>
  <si>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</si>
  <si>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</si>
  <si>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Záró pénzkészlet 2019. december 31-én
Ebből:</t>
  </si>
  <si>
    <t>Egyéb korrekciós tételek (+,-)</t>
  </si>
  <si>
    <t>Kiadások    ( - )</t>
  </si>
  <si>
    <t>Bevételek   ( + )</t>
  </si>
  <si>
    <t>Pénzkészlet 2019. január 1-jén
Ebből:</t>
  </si>
  <si>
    <t>Összeg  (Ft )</t>
  </si>
  <si>
    <t>PÉNZESZKÖZÖK VÁLTOZÁSÁNAK LEVEZETÉSE</t>
  </si>
  <si>
    <t>Nyitnikék Napköziotthonos Óvoda</t>
  </si>
  <si>
    <t>Szuhogy Község önkormányzata</t>
  </si>
  <si>
    <t>Szuhogyi Nyitnikék Óvoda</t>
  </si>
  <si>
    <t>-</t>
  </si>
  <si>
    <t>Szuhogy patak mederrendezés</t>
  </si>
  <si>
    <t>Általános iskola tornaterem felújítás</t>
  </si>
  <si>
    <t>Sportöltöző felújítás</t>
  </si>
  <si>
    <t>Önkormányzati utak felújítása</t>
  </si>
  <si>
    <t>Épületenergetika</t>
  </si>
  <si>
    <t>Óvodai konyhafelújítás</t>
  </si>
  <si>
    <t>1.1 melléklet az 5/2020.(VII.3.) önkormányzati rendeletéhez</t>
  </si>
  <si>
    <t>1.2. melléklet az 5/2020.(VII.3.) önkormányzati rendeletéhez</t>
  </si>
  <si>
    <t>1.3. melléklet az 5/2020.(VII.3.) önkormányzati rendeletéhez</t>
  </si>
  <si>
    <t>1.4. melléklet az 5/2020.(VII.3.) önkormányzati rendeletéhez</t>
  </si>
  <si>
    <t>2.1. melléklet az 5/2020.(VII.3.) önkormányzati rendeletéhez</t>
  </si>
  <si>
    <t>2.2. melléklet az 5/2020.(VII.3.) önkormányzati rendeletéhez</t>
  </si>
  <si>
    <t>3. melléklet az 5/2020.(VII.3.) önkormányzati rendeletéhez</t>
  </si>
  <si>
    <t>4. melléklet az 5/2020.(VII.3.) önkormányzati rendeletéhez</t>
  </si>
  <si>
    <t>5. melléklet az 5/2020.(VII.3.) önkormányzati rendeletéhez</t>
  </si>
  <si>
    <t>6.1. melléklet az 5/2020.(VII.3.) önkormányzati rendeletéhez</t>
  </si>
  <si>
    <t>6.1.1. melléklet az 5/2020.(VII.3.) önkormányzati rendeletéhez</t>
  </si>
  <si>
    <t>6.1.2. melléklet az 5/2020.(VII.3.) önkormányzati rendeletéhez</t>
  </si>
  <si>
    <t>6.1.3. melléklet az 5/2020.(VII.3.) önkormányzati rendeletéhez</t>
  </si>
  <si>
    <t>6.2. melléklet az 5/2020.(VII.3.) önkormányzati rendeletéhez</t>
  </si>
  <si>
    <t>6.2.1. melléklet az 5/2020.(VII.3.) önkormányzati rendeletéhez</t>
  </si>
  <si>
    <t>6.2.2. melléklet az 5/2020.(VII.3.) önkormányzati rendeletéhez</t>
  </si>
  <si>
    <t>6.2.3. melléklet az 5/2020.(VII.3.) önkormányzati rendeletéhez</t>
  </si>
  <si>
    <t>7. melléklet az 5/2020.(VII.3.) önkormányzati rendeletéhez</t>
  </si>
  <si>
    <t>8. melléklet az 5/2020.(VII.3.) önkormányzati rendeletéhez</t>
  </si>
  <si>
    <t>2. tájékoztató az 5/2020.(VII.3.) önkormányzati rendeletéhez</t>
  </si>
  <si>
    <t>3. tájékoztató az 5/2020.(VII.3.) önkormányzati rendeletéhez</t>
  </si>
  <si>
    <t>4. tájékoztató az 5/2020.(VII.3.) önkormányzati rendeletéhez</t>
  </si>
  <si>
    <t>5. tájékoztató az 5/2020.(VII.3.) önkormányzati rendeletéhez</t>
  </si>
  <si>
    <t>6. tájékoztató az 5/2020.(VII.3.) önkormányzati rendeletéhez</t>
  </si>
  <si>
    <t>8. tájékoztató az 5/2020.(VII.3.) önkormányzati rendeletéhez</t>
  </si>
  <si>
    <t>9. tájékoztató az 5/2020.(VII.3.) önkormányzati rendeletéhez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</si>
</sst>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#,###"/>
    <numFmt numFmtId="165" formatCode="#,##0.0"/>
    <numFmt numFmtId="166" formatCode="#"/>
    <numFmt numFmtId="167" formatCode="_-* #,##0\ _F_t_-;\-* #,##0\ _F_t_-;_-* &quot;-&quot;??\ _F_t_-;_-@_-"/>
    <numFmt numFmtId="168" formatCode="#,###__"/>
  </numFmts>
  <fonts count="55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sz val="12"/>
      <color rgb="FFFF0000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i/>
      <sz val="11"/>
      <name val="Times New Roman CE"/>
      <charset val="238"/>
    </font>
    <font>
      <b/>
      <sz val="14"/>
      <color rgb="FFFF0000"/>
      <name val="Times New Roman CE"/>
      <charset val="238"/>
    </font>
    <font>
      <b/>
      <sz val="9"/>
      <name val="Times New Roman CE"/>
      <charset val="238"/>
    </font>
    <font>
      <i/>
      <sz val="8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sz val="6"/>
      <name val="Times New Roman CE"/>
      <charset val="238"/>
    </font>
    <font>
      <b/>
      <sz val="6"/>
      <name val="Times New Roman CE"/>
      <charset val="238"/>
    </font>
    <font>
      <i/>
      <sz val="6"/>
      <name val="Times New Roman CE"/>
      <charset val="238"/>
    </font>
    <font>
      <sz val="6.5"/>
      <name val="Times New Roman CE"/>
      <charset val="238"/>
    </font>
    <font>
      <b/>
      <sz val="6.5"/>
      <name val="Times New Roman CE"/>
      <charset val="238"/>
    </font>
    <font>
      <i/>
      <sz val="6.5"/>
      <name val="Times New Roman CE"/>
      <charset val="238"/>
    </font>
    <font>
      <i/>
      <sz val="11"/>
      <name val="Times New Roman CE"/>
      <family val="1"/>
      <charset val="238"/>
    </font>
    <font>
      <sz val="12"/>
      <name val="Times New Roman"/>
      <family val="1"/>
      <charset val="238"/>
    </font>
    <font>
      <sz val="10"/>
      <color rgb="FFFF0000"/>
      <name val="Times New Roman CE"/>
      <charset val="238"/>
    </font>
    <font>
      <i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Arial"/>
      <family val="2"/>
      <charset val="238"/>
    </font>
    <font>
      <i/>
      <sz val="10"/>
      <name val="Times New Roman CE"/>
      <charset val="238"/>
    </font>
    <font>
      <b/>
      <sz val="8"/>
      <name val="Times New Roman"/>
      <family val="1"/>
    </font>
    <font>
      <b/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Wingdings"/>
      <charset val="2"/>
    </font>
    <font>
      <b/>
      <i/>
      <sz val="8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32">
    <xf numFmtId="0" fontId="0" fillId="0" borderId="0" xfId="0"/>
    <xf numFmtId="0" fontId="1" fillId="0" borderId="0" xfId="1"/>
    <xf numFmtId="0" fontId="1" fillId="0" borderId="0" xfId="1" applyAlignment="1">
      <alignment horizontal="right" vertical="center" indent="1"/>
    </xf>
    <xf numFmtId="164" fontId="2" fillId="0" borderId="1" xfId="1" applyNumberFormat="1" applyFont="1" applyBorder="1" applyAlignment="1">
      <alignment horizontal="right" vertical="center" wrapText="1" indent="1"/>
    </xf>
    <xf numFmtId="164" fontId="2" fillId="0" borderId="2" xfId="1" applyNumberFormat="1" applyFont="1" applyBorder="1" applyAlignment="1">
      <alignment horizontal="right" vertical="center" wrapText="1" inden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horizontal="left" vertical="center" wrapText="1" indent="1"/>
    </xf>
    <xf numFmtId="164" fontId="2" fillId="0" borderId="4" xfId="1" applyNumberFormat="1" applyFont="1" applyBorder="1" applyAlignment="1">
      <alignment horizontal="right" vertical="center" wrapText="1" indent="1"/>
    </xf>
    <xf numFmtId="0" fontId="4" fillId="0" borderId="5" xfId="0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 indent="1"/>
    </xf>
    <xf numFmtId="0" fontId="8" fillId="0" borderId="0" xfId="1" applyFont="1"/>
    <xf numFmtId="164" fontId="9" fillId="0" borderId="1" xfId="0" quotePrefix="1" applyNumberFormat="1" applyFont="1" applyBorder="1" applyAlignment="1">
      <alignment horizontal="right" vertical="center" wrapText="1" indent="1"/>
    </xf>
    <xf numFmtId="164" fontId="9" fillId="0" borderId="6" xfId="0" quotePrefix="1" applyNumberFormat="1" applyFont="1" applyBorder="1" applyAlignment="1">
      <alignment horizontal="right" vertical="center" wrapText="1" indent="1"/>
    </xf>
    <xf numFmtId="164" fontId="9" fillId="0" borderId="2" xfId="0" quotePrefix="1" applyNumberFormat="1" applyFont="1" applyBorder="1" applyAlignment="1">
      <alignment horizontal="right" vertical="center" wrapText="1" indent="1"/>
    </xf>
    <xf numFmtId="0" fontId="9" fillId="0" borderId="7" xfId="0" applyFont="1" applyBorder="1" applyAlignment="1">
      <alignment horizontal="left" vertical="center" wrapText="1" indent="1"/>
    </xf>
    <xf numFmtId="0" fontId="10" fillId="0" borderId="8" xfId="0" applyFont="1" applyBorder="1" applyAlignment="1">
      <alignment horizontal="left" vertical="center" wrapText="1" indent="1"/>
    </xf>
    <xf numFmtId="0" fontId="6" fillId="0" borderId="0" xfId="1" applyFont="1"/>
    <xf numFmtId="0" fontId="11" fillId="0" borderId="0" xfId="1" applyFont="1"/>
    <xf numFmtId="0" fontId="12" fillId="0" borderId="2" xfId="1" applyFont="1" applyBorder="1" applyAlignment="1">
      <alignment horizontal="left" vertical="center" wrapText="1" indent="1"/>
    </xf>
    <xf numFmtId="164" fontId="1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6" xfId="0" applyNumberFormat="1" applyFont="1" applyBorder="1" applyAlignment="1">
      <alignment horizontal="right" vertical="center" wrapText="1" indent="1"/>
    </xf>
    <xf numFmtId="164" fontId="10" fillId="0" borderId="2" xfId="0" applyNumberFormat="1" applyFont="1" applyBorder="1" applyAlignment="1">
      <alignment horizontal="right" vertical="center" wrapText="1" indent="1"/>
    </xf>
    <xf numFmtId="164" fontId="13" fillId="0" borderId="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0" xfId="1" applyNumberFormat="1" applyFont="1" applyBorder="1" applyAlignment="1">
      <alignment horizontal="right" vertical="center" wrapText="1" indent="1"/>
    </xf>
    <xf numFmtId="164" fontId="13" fillId="0" borderId="11" xfId="1" applyNumberFormat="1" applyFont="1" applyBorder="1" applyAlignment="1">
      <alignment horizontal="right" vertical="center" wrapText="1" indent="1"/>
    </xf>
    <xf numFmtId="0" fontId="13" fillId="0" borderId="12" xfId="1" applyFont="1" applyBorder="1" applyAlignment="1">
      <alignment horizontal="left" vertical="center" wrapText="1" indent="1"/>
    </xf>
    <xf numFmtId="49" fontId="13" fillId="0" borderId="13" xfId="1" applyNumberFormat="1" applyFont="1" applyBorder="1" applyAlignment="1">
      <alignment horizontal="left" vertical="center" wrapText="1" indent="1"/>
    </xf>
    <xf numFmtId="164" fontId="10" fillId="0" borderId="1" xfId="0" applyNumberFormat="1" applyFont="1" applyBorder="1" applyAlignment="1">
      <alignment horizontal="right" vertical="center" wrapText="1" indent="1"/>
    </xf>
    <xf numFmtId="0" fontId="13" fillId="0" borderId="14" xfId="1" applyFont="1" applyBorder="1" applyAlignment="1">
      <alignment horizontal="left" vertical="center" wrapText="1" indent="1"/>
    </xf>
    <xf numFmtId="49" fontId="13" fillId="0" borderId="15" xfId="1" applyNumberFormat="1" applyFont="1" applyBorder="1" applyAlignment="1">
      <alignment horizontal="left" vertical="center" wrapText="1" indent="1"/>
    </xf>
    <xf numFmtId="164" fontId="12" fillId="0" borderId="1" xfId="1" applyNumberFormat="1" applyFont="1" applyBorder="1" applyAlignment="1">
      <alignment horizontal="right" vertical="center" wrapText="1" indent="1"/>
    </xf>
    <xf numFmtId="164" fontId="12" fillId="0" borderId="6" xfId="1" applyNumberFormat="1" applyFont="1" applyBorder="1" applyAlignment="1">
      <alignment horizontal="right" vertical="center" wrapText="1" indent="1"/>
    </xf>
    <xf numFmtId="164" fontId="12" fillId="0" borderId="2" xfId="1" applyNumberFormat="1" applyFont="1" applyBorder="1" applyAlignment="1">
      <alignment horizontal="right" vertical="center" wrapText="1" indent="1"/>
    </xf>
    <xf numFmtId="164" fontId="13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7" xfId="1" applyNumberFormat="1" applyFont="1" applyBorder="1" applyAlignment="1">
      <alignment horizontal="right" vertical="center" wrapText="1" indent="1"/>
    </xf>
    <xf numFmtId="164" fontId="13" fillId="0" borderId="18" xfId="1" applyNumberFormat="1" applyFont="1" applyBorder="1" applyAlignment="1">
      <alignment horizontal="right" vertical="center" wrapText="1" indent="1"/>
    </xf>
    <xf numFmtId="0" fontId="13" fillId="0" borderId="18" xfId="1" applyFont="1" applyBorder="1" applyAlignment="1">
      <alignment horizontal="left" vertical="center" wrapText="1" indent="1"/>
    </xf>
    <xf numFmtId="49" fontId="13" fillId="0" borderId="19" xfId="1" applyNumberFormat="1" applyFont="1" applyBorder="1" applyAlignment="1">
      <alignment horizontal="left" vertical="center" wrapText="1" indent="1"/>
    </xf>
    <xf numFmtId="164" fontId="2" fillId="0" borderId="6" xfId="1" applyNumberFormat="1" applyFont="1" applyBorder="1" applyAlignment="1">
      <alignment horizontal="right" vertical="center" wrapText="1" indent="1"/>
    </xf>
    <xf numFmtId="0" fontId="13" fillId="0" borderId="20" xfId="1" applyFont="1" applyBorder="1" applyAlignment="1">
      <alignment horizontal="left" vertical="center" wrapText="1" indent="1"/>
    </xf>
    <xf numFmtId="164" fontId="13" fillId="0" borderId="21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2" xfId="1" applyNumberFormat="1" applyFont="1" applyBorder="1" applyAlignment="1">
      <alignment horizontal="right" vertical="center" wrapText="1" indent="1"/>
    </xf>
    <xf numFmtId="164" fontId="13" fillId="0" borderId="20" xfId="1" applyNumberFormat="1" applyFont="1" applyBorder="1" applyAlignment="1">
      <alignment horizontal="right" vertical="center" wrapText="1" indent="1"/>
    </xf>
    <xf numFmtId="0" fontId="13" fillId="0" borderId="11" xfId="1" applyFont="1" applyBorder="1" applyAlignment="1">
      <alignment horizontal="left" vertical="center" wrapText="1" indent="6"/>
    </xf>
    <xf numFmtId="0" fontId="13" fillId="0" borderId="12" xfId="1" applyFont="1" applyBorder="1" applyAlignment="1">
      <alignment horizontal="left" vertical="center" wrapText="1" indent="6"/>
    </xf>
    <xf numFmtId="0" fontId="14" fillId="0" borderId="11" xfId="0" applyFont="1" applyBorder="1" applyAlignment="1">
      <alignment horizontal="left" vertical="center" wrapText="1" indent="1"/>
    </xf>
    <xf numFmtId="0" fontId="14" fillId="0" borderId="20" xfId="0" applyFont="1" applyBorder="1" applyAlignment="1">
      <alignment horizontal="left" vertical="center" wrapText="1" indent="1"/>
    </xf>
    <xf numFmtId="164" fontId="13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Border="1" applyAlignment="1">
      <alignment horizontal="right" vertical="center" wrapText="1" indent="1"/>
    </xf>
    <xf numFmtId="164" fontId="13" fillId="0" borderId="12" xfId="1" applyNumberFormat="1" applyFont="1" applyBorder="1" applyAlignment="1">
      <alignment horizontal="right" vertical="center" wrapText="1" indent="1"/>
    </xf>
    <xf numFmtId="0" fontId="13" fillId="0" borderId="11" xfId="1" applyFont="1" applyBorder="1" applyAlignment="1">
      <alignment horizontal="left" vertical="center" wrapText="1" indent="1"/>
    </xf>
    <xf numFmtId="164" fontId="2" fillId="0" borderId="25" xfId="1" applyNumberFormat="1" applyFont="1" applyBorder="1" applyAlignment="1">
      <alignment horizontal="right" vertical="center" wrapText="1" indent="1"/>
    </xf>
    <xf numFmtId="164" fontId="2" fillId="0" borderId="7" xfId="1" applyNumberFormat="1" applyFont="1" applyBorder="1" applyAlignment="1">
      <alignment horizontal="right" vertical="center" wrapText="1" inden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horizontal="left" vertical="center" wrapText="1" indent="1"/>
    </xf>
    <xf numFmtId="0" fontId="13" fillId="0" borderId="18" xfId="1" applyFont="1" applyBorder="1" applyAlignment="1">
      <alignment horizontal="left" vertical="center" wrapText="1" indent="7"/>
    </xf>
    <xf numFmtId="49" fontId="13" fillId="0" borderId="26" xfId="1" applyNumberFormat="1" applyFont="1" applyBorder="1" applyAlignment="1">
      <alignment horizontal="left" vertical="center" wrapText="1" indent="1"/>
    </xf>
    <xf numFmtId="0" fontId="13" fillId="0" borderId="10" xfId="1" applyFont="1" applyBorder="1" applyAlignment="1">
      <alignment horizontal="left" vertical="center" wrapText="1" indent="1"/>
    </xf>
    <xf numFmtId="0" fontId="13" fillId="0" borderId="20" xfId="1" applyFont="1" applyBorder="1" applyAlignment="1">
      <alignment horizontal="left" vertical="center" wrapText="1" indent="6"/>
    </xf>
    <xf numFmtId="49" fontId="13" fillId="0" borderId="27" xfId="1" applyNumberFormat="1" applyFont="1" applyBorder="1" applyAlignment="1">
      <alignment horizontal="left" vertical="center" wrapText="1" indent="1"/>
    </xf>
    <xf numFmtId="0" fontId="13" fillId="0" borderId="11" xfId="1" applyFont="1" applyBorder="1" applyAlignment="1">
      <alignment horizontal="left" indent="6"/>
    </xf>
    <xf numFmtId="0" fontId="13" fillId="0" borderId="0" xfId="1" applyFont="1" applyAlignment="1">
      <alignment horizontal="left" vertical="center" wrapText="1" indent="1"/>
    </xf>
    <xf numFmtId="164" fontId="13" fillId="0" borderId="28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1" applyNumberFormat="1" applyFont="1" applyBorder="1" applyAlignment="1">
      <alignment horizontal="right" vertical="center" wrapText="1" indent="1"/>
    </xf>
    <xf numFmtId="0" fontId="13" fillId="0" borderId="29" xfId="1" applyFont="1" applyBorder="1" applyAlignment="1">
      <alignment horizontal="left" vertical="center" wrapText="1" indent="1"/>
    </xf>
    <xf numFmtId="49" fontId="13" fillId="0" borderId="30" xfId="1" applyNumberFormat="1" applyFont="1" applyBorder="1" applyAlignment="1">
      <alignment horizontal="left" vertical="center" wrapText="1" indent="1"/>
    </xf>
    <xf numFmtId="164" fontId="2" fillId="0" borderId="31" xfId="1" applyNumberFormat="1" applyFont="1" applyBorder="1" applyAlignment="1">
      <alignment horizontal="right" vertical="center" wrapText="1" indent="1"/>
    </xf>
    <xf numFmtId="164" fontId="2" fillId="0" borderId="32" xfId="1" applyNumberFormat="1" applyFont="1" applyBorder="1" applyAlignment="1">
      <alignment horizontal="right" vertical="center" wrapText="1" indent="1"/>
    </xf>
    <xf numFmtId="0" fontId="2" fillId="0" borderId="32" xfId="1" applyFont="1" applyBorder="1" applyAlignment="1">
      <alignment vertical="center" wrapText="1"/>
    </xf>
    <xf numFmtId="0" fontId="2" fillId="0" borderId="33" xfId="1" applyFont="1" applyBorder="1" applyAlignment="1">
      <alignment horizontal="left" vertical="center" wrapText="1" indent="1"/>
    </xf>
    <xf numFmtId="0" fontId="13" fillId="0" borderId="0" xfId="1" applyFont="1"/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6" fillId="0" borderId="34" xfId="1" applyFont="1" applyBorder="1" applyAlignment="1" applyProtection="1">
      <alignment horizontal="center" vertical="center" wrapText="1"/>
      <protection locked="0"/>
    </xf>
    <xf numFmtId="0" fontId="16" fillId="0" borderId="18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164" fontId="17" fillId="0" borderId="0" xfId="1" applyNumberFormat="1" applyFont="1" applyAlignment="1">
      <alignment horizontal="right" vertical="center" wrapText="1" indent="1"/>
    </xf>
    <xf numFmtId="0" fontId="17" fillId="0" borderId="0" xfId="1" applyFont="1" applyAlignment="1">
      <alignment vertical="center" wrapText="1"/>
    </xf>
    <xf numFmtId="0" fontId="17" fillId="0" borderId="0" xfId="1" applyFont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>
      <alignment horizontal="left" vertical="center" wrapText="1" indent="1"/>
    </xf>
    <xf numFmtId="164" fontId="15" fillId="0" borderId="9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Border="1" applyAlignment="1">
      <alignment horizontal="right" vertical="center" wrapText="1" indent="1"/>
    </xf>
    <xf numFmtId="0" fontId="14" fillId="0" borderId="27" xfId="0" applyFont="1" applyBorder="1" applyAlignment="1">
      <alignment wrapText="1"/>
    </xf>
    <xf numFmtId="0" fontId="14" fillId="0" borderId="11" xfId="0" applyFont="1" applyBorder="1" applyAlignment="1">
      <alignment horizontal="left" wrapText="1" indent="1"/>
    </xf>
    <xf numFmtId="0" fontId="14" fillId="0" borderId="26" xfId="0" applyFont="1" applyBorder="1" applyAlignment="1">
      <alignment wrapText="1"/>
    </xf>
    <xf numFmtId="0" fontId="14" fillId="0" borderId="12" xfId="0" applyFont="1" applyBorder="1" applyAlignment="1">
      <alignment horizontal="left" wrapText="1" indent="1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horizontal="left" vertical="center" wrapText="1" indent="1"/>
    </xf>
    <xf numFmtId="0" fontId="14" fillId="0" borderId="20" xfId="0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 indent="1"/>
    </xf>
    <xf numFmtId="0" fontId="2" fillId="0" borderId="3" xfId="1" applyFont="1" applyBorder="1" applyAlignment="1">
      <alignment horizontal="left" vertical="center" wrapText="1"/>
    </xf>
    <xf numFmtId="164" fontId="15" fillId="0" borderId="21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20" xfId="1" applyNumberFormat="1" applyFont="1" applyBorder="1" applyAlignment="1">
      <alignment horizontal="right" vertical="center" wrapText="1" indent="1"/>
    </xf>
    <xf numFmtId="164" fontId="15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12" xfId="1" applyNumberFormat="1" applyFont="1" applyBorder="1" applyAlignment="1">
      <alignment horizontal="right" vertical="center" wrapText="1" indent="1"/>
    </xf>
    <xf numFmtId="0" fontId="14" fillId="0" borderId="20" xfId="0" applyFont="1" applyBorder="1" applyAlignment="1">
      <alignment horizontal="left" wrapText="1" indent="1"/>
    </xf>
    <xf numFmtId="0" fontId="14" fillId="0" borderId="20" xfId="0" applyFont="1" applyBorder="1" applyAlignment="1">
      <alignment horizontal="left" indent="1"/>
    </xf>
    <xf numFmtId="0" fontId="2" fillId="0" borderId="37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right" vertical="center" indent="1"/>
      <protection locked="0"/>
    </xf>
    <xf numFmtId="164" fontId="13" fillId="0" borderId="2" xfId="1" applyNumberFormat="1" applyFont="1" applyBorder="1" applyAlignment="1">
      <alignment horizontal="right" vertical="center" wrapText="1" indent="1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21" fillId="0" borderId="2" xfId="0" applyNumberFormat="1" applyFont="1" applyBorder="1" applyAlignment="1">
      <alignment horizontal="right" vertical="center" wrapText="1" indent="1"/>
    </xf>
    <xf numFmtId="164" fontId="18" fillId="0" borderId="3" xfId="0" applyNumberFormat="1" applyFont="1" applyBorder="1" applyAlignment="1">
      <alignment horizontal="left" vertical="center" wrapText="1" indent="1"/>
    </xf>
    <xf numFmtId="164" fontId="18" fillId="0" borderId="39" xfId="0" applyNumberFormat="1" applyFont="1" applyBorder="1" applyAlignment="1">
      <alignment horizontal="left" vertical="center" wrapText="1" indent="1"/>
    </xf>
    <xf numFmtId="164" fontId="21" fillId="0" borderId="1" xfId="0" applyNumberFormat="1" applyFont="1" applyBorder="1" applyAlignment="1">
      <alignment horizontal="right" vertical="center" wrapText="1" indent="1"/>
    </xf>
    <xf numFmtId="164" fontId="12" fillId="0" borderId="1" xfId="0" applyNumberFormat="1" applyFont="1" applyBorder="1" applyAlignment="1">
      <alignment horizontal="right" vertical="center" wrapText="1" indent="1"/>
    </xf>
    <xf numFmtId="164" fontId="12" fillId="0" borderId="2" xfId="0" applyNumberFormat="1" applyFont="1" applyBorder="1" applyAlignment="1">
      <alignment horizontal="right" vertical="center" wrapText="1" indent="1"/>
    </xf>
    <xf numFmtId="164" fontId="12" fillId="0" borderId="3" xfId="0" applyNumberFormat="1" applyFont="1" applyBorder="1" applyAlignment="1">
      <alignment horizontal="left" vertical="center" wrapText="1" indent="1"/>
    </xf>
    <xf numFmtId="164" fontId="12" fillId="0" borderId="6" xfId="0" applyNumberFormat="1" applyFont="1" applyBorder="1" applyAlignment="1">
      <alignment horizontal="right" vertical="center" wrapText="1" indent="1"/>
    </xf>
    <xf numFmtId="164" fontId="15" fillId="0" borderId="37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4" xfId="0" applyNumberFormat="1" applyFont="1" applyBorder="1" applyAlignment="1">
      <alignment horizontal="right" vertical="center" wrapText="1" indent="1"/>
    </xf>
    <xf numFmtId="164" fontId="13" fillId="0" borderId="15" xfId="0" applyNumberFormat="1" applyFont="1" applyBorder="1" applyAlignment="1" applyProtection="1">
      <alignment horizontal="left" vertical="center" wrapText="1" indent="1"/>
      <protection locked="0"/>
    </xf>
    <xf numFmtId="164" fontId="15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5" xfId="0" applyNumberFormat="1" applyFont="1" applyBorder="1" applyAlignment="1">
      <alignment horizontal="left" vertical="center" wrapText="1" indent="1"/>
    </xf>
    <xf numFmtId="164" fontId="0" fillId="0" borderId="40" xfId="0" applyNumberFormat="1" applyBorder="1" applyAlignment="1">
      <alignment horizontal="left" vertical="center" wrapText="1" indent="1"/>
    </xf>
    <xf numFmtId="164" fontId="15" fillId="0" borderId="9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1" xfId="0" applyNumberFormat="1" applyFont="1" applyBorder="1" applyAlignment="1">
      <alignment horizontal="right" vertical="center" wrapText="1" indent="1"/>
    </xf>
    <xf numFmtId="164" fontId="13" fillId="0" borderId="26" xfId="0" applyNumberFormat="1" applyFont="1" applyBorder="1" applyAlignment="1">
      <alignment horizontal="left" vertical="center" wrapText="1" indent="1"/>
    </xf>
    <xf numFmtId="164" fontId="15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6" xfId="0" applyNumberFormat="1" applyFont="1" applyBorder="1" applyAlignment="1">
      <alignment horizontal="left" vertical="center" wrapText="1" indent="1"/>
    </xf>
    <xf numFmtId="164" fontId="0" fillId="0" borderId="41" xfId="0" applyNumberFormat="1" applyBorder="1" applyAlignment="1">
      <alignment horizontal="left" vertical="center" wrapText="1" indent="1"/>
    </xf>
    <xf numFmtId="164" fontId="15" fillId="0" borderId="26" xfId="0" applyNumberFormat="1" applyFont="1" applyBorder="1" applyAlignment="1">
      <alignment horizontal="left" vertical="center" wrapText="1" indent="2"/>
    </xf>
    <xf numFmtId="164" fontId="3" fillId="0" borderId="41" xfId="0" applyNumberFormat="1" applyFont="1" applyBorder="1" applyAlignment="1">
      <alignment horizontal="left" vertical="center" wrapText="1" indent="1"/>
    </xf>
    <xf numFmtId="164" fontId="13" fillId="0" borderId="13" xfId="0" applyNumberFormat="1" applyFont="1" applyBorder="1" applyAlignment="1">
      <alignment horizontal="left" vertical="center" wrapText="1" indent="1"/>
    </xf>
    <xf numFmtId="164" fontId="3" fillId="0" borderId="40" xfId="0" applyNumberFormat="1" applyFont="1" applyBorder="1" applyAlignment="1">
      <alignment horizontal="left" vertical="center" wrapText="1" indent="1"/>
    </xf>
    <xf numFmtId="164" fontId="22" fillId="0" borderId="11" xfId="0" applyNumberFormat="1" applyFont="1" applyBorder="1" applyAlignment="1">
      <alignment horizontal="right" vertical="center" wrapText="1" indent="1"/>
    </xf>
    <xf numFmtId="164" fontId="22" fillId="0" borderId="14" xfId="0" applyNumberFormat="1" applyFont="1" applyBorder="1" applyAlignment="1">
      <alignment horizontal="right" vertical="center" wrapText="1" indent="1"/>
    </xf>
    <xf numFmtId="164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0" xfId="0" applyNumberFormat="1" applyFont="1" applyBorder="1" applyAlignment="1">
      <alignment horizontal="right" vertical="center" wrapText="1" indent="1"/>
    </xf>
    <xf numFmtId="164" fontId="13" fillId="0" borderId="26" xfId="0" applyNumberFormat="1" applyFont="1" applyBorder="1" applyAlignment="1" applyProtection="1">
      <alignment horizontal="left" vertical="center" wrapText="1" indent="1"/>
      <protection locked="0"/>
    </xf>
    <xf numFmtId="164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Border="1" applyAlignment="1" applyProtection="1">
      <alignment horizontal="left" vertical="center" wrapText="1" indent="1"/>
      <protection locked="0"/>
    </xf>
    <xf numFmtId="164" fontId="13" fillId="0" borderId="9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1" xfId="0" applyNumberFormat="1" applyFont="1" applyBorder="1" applyAlignment="1">
      <alignment horizontal="right" vertical="center" wrapText="1" indent="1"/>
    </xf>
    <xf numFmtId="164" fontId="13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2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2" xfId="0" applyNumberFormat="1" applyFont="1" applyBorder="1" applyAlignment="1">
      <alignment horizontal="right" vertical="center" wrapText="1" indent="1"/>
    </xf>
    <xf numFmtId="164" fontId="15" fillId="0" borderId="0" xfId="0" applyNumberFormat="1" applyFont="1" applyAlignment="1" applyProtection="1">
      <alignment horizontal="left" vertical="center" wrapText="1" indent="1"/>
      <protection locked="0"/>
    </xf>
    <xf numFmtId="164" fontId="13" fillId="0" borderId="43" xfId="0" applyNumberFormat="1" applyFont="1" applyBorder="1" applyAlignment="1">
      <alignment horizontal="left" vertical="center" wrapText="1" indent="1"/>
    </xf>
    <xf numFmtId="164" fontId="13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2" xfId="0" applyNumberFormat="1" applyFont="1" applyBorder="1" applyAlignment="1">
      <alignment horizontal="right" vertical="center" wrapText="1" indent="1"/>
    </xf>
    <xf numFmtId="164" fontId="13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0" fillId="0" borderId="44" xfId="0" applyNumberFormat="1" applyBorder="1" applyAlignment="1">
      <alignment horizontal="left" vertical="center" wrapText="1" indent="1"/>
    </xf>
    <xf numFmtId="164" fontId="12" fillId="0" borderId="0" xfId="0" applyNumberFormat="1" applyFont="1" applyAlignment="1">
      <alignment horizontal="center" vertical="center" wrapText="1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6" xfId="0" applyNumberFormat="1" applyFont="1" applyBorder="1" applyAlignment="1" applyProtection="1">
      <alignment horizontal="center" vertical="center" wrapText="1"/>
      <protection locked="0"/>
    </xf>
    <xf numFmtId="164" fontId="12" fillId="0" borderId="6" xfId="0" applyNumberFormat="1" applyFont="1" applyBorder="1" applyAlignment="1">
      <alignment horizontal="center" vertical="center" wrapText="1"/>
    </xf>
    <xf numFmtId="164" fontId="12" fillId="0" borderId="39" xfId="0" applyNumberFormat="1" applyFont="1" applyBorder="1" applyAlignment="1" applyProtection="1">
      <alignment horizontal="center" vertical="center" wrapText="1"/>
      <protection locked="0"/>
    </xf>
    <xf numFmtId="164" fontId="23" fillId="0" borderId="0" xfId="0" applyNumberFormat="1" applyFont="1" applyAlignment="1">
      <alignment horizontal="center" vertical="center" wrapText="1"/>
    </xf>
    <xf numFmtId="164" fontId="16" fillId="0" borderId="1" xfId="0" applyNumberFormat="1" applyFont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Border="1" applyAlignment="1">
      <alignment horizontal="center" vertical="center" wrapText="1"/>
    </xf>
    <xf numFmtId="164" fontId="16" fillId="0" borderId="3" xfId="0" applyNumberFormat="1" applyFont="1" applyBorder="1" applyAlignment="1" applyProtection="1">
      <alignment horizontal="center" vertical="center" wrapText="1"/>
      <protection locked="0"/>
    </xf>
    <xf numFmtId="164" fontId="16" fillId="0" borderId="6" xfId="0" applyNumberFormat="1" applyFont="1" applyBorder="1" applyAlignment="1" applyProtection="1">
      <alignment horizontal="center" vertical="center" wrapText="1"/>
      <protection locked="0"/>
    </xf>
    <xf numFmtId="164" fontId="16" fillId="0" borderId="6" xfId="0" applyNumberFormat="1" applyFont="1" applyBorder="1" applyAlignment="1">
      <alignment horizontal="center" vertical="center" wrapText="1"/>
    </xf>
    <xf numFmtId="164" fontId="16" fillId="0" borderId="31" xfId="0" applyNumberFormat="1" applyFont="1" applyBorder="1" applyAlignment="1" applyProtection="1">
      <alignment horizontal="centerContinuous" vertical="center" wrapText="1"/>
      <protection locked="0"/>
    </xf>
    <xf numFmtId="164" fontId="16" fillId="0" borderId="38" xfId="0" applyNumberFormat="1" applyFont="1" applyBorder="1" applyAlignment="1" applyProtection="1">
      <alignment horizontal="centerContinuous" vertical="center" wrapText="1"/>
      <protection locked="0"/>
    </xf>
    <xf numFmtId="164" fontId="16" fillId="0" borderId="46" xfId="0" applyNumberFormat="1" applyFont="1" applyBorder="1" applyAlignment="1" applyProtection="1">
      <alignment horizontal="centerContinuous" vertical="center" wrapText="1"/>
      <protection locked="0"/>
    </xf>
    <xf numFmtId="164" fontId="16" fillId="0" borderId="3" xfId="0" applyNumberFormat="1" applyFont="1" applyBorder="1" applyAlignment="1" applyProtection="1">
      <alignment horizontal="centerContinuous" vertical="center" wrapText="1"/>
      <protection locked="0"/>
    </xf>
    <xf numFmtId="164" fontId="16" fillId="0" borderId="6" xfId="0" applyNumberFormat="1" applyFont="1" applyBorder="1" applyAlignment="1" applyProtection="1">
      <alignment horizontal="centerContinuous" vertical="center" wrapText="1"/>
      <protection locked="0"/>
    </xf>
    <xf numFmtId="164" fontId="16" fillId="0" borderId="2" xfId="0" applyNumberFormat="1" applyFont="1" applyBorder="1" applyAlignment="1" applyProtection="1">
      <alignment horizontal="centerContinuous" vertical="center" wrapText="1"/>
      <protection locked="0"/>
    </xf>
    <xf numFmtId="164" fontId="4" fillId="0" borderId="0" xfId="0" applyNumberFormat="1" applyFont="1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horizontal="centerContinuous" vertical="center"/>
      <protection locked="0"/>
    </xf>
    <xf numFmtId="164" fontId="17" fillId="0" borderId="0" xfId="0" applyNumberFormat="1" applyFont="1" applyAlignment="1" applyProtection="1">
      <alignment horizontal="centerContinuous" vertical="center" wrapText="1"/>
      <protection locked="0"/>
    </xf>
    <xf numFmtId="164" fontId="13" fillId="0" borderId="13" xfId="0" applyNumberFormat="1" applyFont="1" applyBorder="1" applyAlignment="1" applyProtection="1">
      <alignment horizontal="left" vertical="center" wrapText="1" indent="1"/>
      <protection locked="0"/>
    </xf>
    <xf numFmtId="164" fontId="13" fillId="0" borderId="27" xfId="0" applyNumberFormat="1" applyFont="1" applyBorder="1" applyAlignment="1">
      <alignment horizontal="left" vertical="center" wrapText="1" indent="2"/>
    </xf>
    <xf numFmtId="164" fontId="13" fillId="0" borderId="13" xfId="0" applyNumberFormat="1" applyFont="1" applyBorder="1" applyAlignment="1">
      <alignment horizontal="left" vertical="center" wrapText="1" indent="2"/>
    </xf>
    <xf numFmtId="164" fontId="15" fillId="0" borderId="13" xfId="0" applyNumberFormat="1" applyFont="1" applyBorder="1" applyAlignment="1" applyProtection="1">
      <alignment horizontal="left" vertical="center" wrapText="1" indent="1"/>
      <protection locked="0"/>
    </xf>
    <xf numFmtId="164" fontId="15" fillId="0" borderId="11" xfId="0" applyNumberFormat="1" applyFont="1" applyBorder="1" applyAlignment="1">
      <alignment horizontal="left" vertical="center" wrapText="1" indent="2"/>
    </xf>
    <xf numFmtId="164" fontId="15" fillId="0" borderId="13" xfId="0" applyNumberFormat="1" applyFont="1" applyBorder="1" applyAlignment="1">
      <alignment horizontal="left" vertical="center" wrapText="1" indent="1"/>
    </xf>
    <xf numFmtId="164" fontId="22" fillId="0" borderId="11" xfId="0" applyNumberFormat="1" applyFont="1" applyBorder="1" applyAlignment="1">
      <alignment horizontal="left" vertical="center" wrapText="1" indent="1"/>
    </xf>
    <xf numFmtId="164" fontId="15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2" xfId="0" applyNumberFormat="1" applyFont="1" applyBorder="1" applyAlignment="1">
      <alignment horizontal="right" vertical="center" wrapText="1" indent="1"/>
    </xf>
    <xf numFmtId="164" fontId="22" fillId="0" borderId="12" xfId="0" applyNumberFormat="1" applyFont="1" applyBorder="1" applyAlignment="1">
      <alignment horizontal="right" vertical="center" wrapText="1" indent="1"/>
    </xf>
    <xf numFmtId="164" fontId="22" fillId="0" borderId="15" xfId="0" applyNumberFormat="1" applyFont="1" applyBorder="1" applyAlignment="1">
      <alignment horizontal="left" vertical="center" wrapText="1" indent="1"/>
    </xf>
    <xf numFmtId="164" fontId="13" fillId="0" borderId="37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Border="1" applyAlignment="1">
      <alignment horizontal="right" vertical="center" wrapText="1" indent="1"/>
    </xf>
    <xf numFmtId="164" fontId="13" fillId="0" borderId="15" xfId="0" applyNumberFormat="1" applyFont="1" applyBorder="1" applyAlignment="1">
      <alignment horizontal="left" vertical="center" wrapText="1" indent="1"/>
    </xf>
    <xf numFmtId="164" fontId="13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8" xfId="0" applyNumberFormat="1" applyFont="1" applyBorder="1" applyAlignment="1">
      <alignment horizontal="right" vertical="center" wrapText="1" indent="1"/>
    </xf>
    <xf numFmtId="164" fontId="13" fillId="0" borderId="26" xfId="0" quotePrefix="1" applyNumberFormat="1" applyFont="1" applyBorder="1" applyAlignment="1" applyProtection="1">
      <alignment horizontal="left" vertical="center" wrapText="1" indent="6"/>
      <protection locked="0"/>
    </xf>
    <xf numFmtId="164" fontId="13" fillId="0" borderId="26" xfId="0" quotePrefix="1" applyNumberFormat="1" applyFont="1" applyBorder="1" applyAlignment="1" applyProtection="1">
      <alignment horizontal="left" vertical="center" wrapText="1" indent="3"/>
      <protection locked="0"/>
    </xf>
    <xf numFmtId="164" fontId="15" fillId="0" borderId="26" xfId="0" quotePrefix="1" applyNumberFormat="1" applyFont="1" applyBorder="1" applyAlignment="1" applyProtection="1">
      <alignment horizontal="left" vertical="center" wrapText="1" indent="6"/>
      <protection locked="0"/>
    </xf>
    <xf numFmtId="164" fontId="13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Border="1" applyAlignment="1">
      <alignment horizontal="right" vertical="center" wrapText="1" indent="1"/>
    </xf>
    <xf numFmtId="164" fontId="12" fillId="0" borderId="37" xfId="0" applyNumberFormat="1" applyFont="1" applyBorder="1" applyAlignment="1" applyProtection="1">
      <alignment horizontal="center" vertical="center" wrapText="1"/>
      <protection locked="0"/>
    </xf>
    <xf numFmtId="164" fontId="12" fillId="0" borderId="32" xfId="0" applyNumberFormat="1" applyFont="1" applyBorder="1" applyAlignment="1" applyProtection="1">
      <alignment horizontal="center" vertical="center" wrapText="1"/>
      <protection locked="0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Border="1" applyAlignment="1" applyProtection="1">
      <alignment horizontal="center" vertical="center" wrapText="1"/>
      <protection locked="0"/>
    </xf>
    <xf numFmtId="164" fontId="23" fillId="0" borderId="0" xfId="0" applyNumberFormat="1" applyFont="1" applyAlignment="1">
      <alignment vertical="center" wrapText="1"/>
    </xf>
    <xf numFmtId="164" fontId="2" fillId="0" borderId="46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16" fillId="0" borderId="3" xfId="0" applyNumberFormat="1" applyFont="1" applyBorder="1" applyAlignment="1">
      <alignment horizontal="left" vertical="center" wrapText="1"/>
    </xf>
    <xf numFmtId="164" fontId="13" fillId="0" borderId="49" xfId="0" applyNumberFormat="1" applyFont="1" applyBorder="1" applyAlignment="1">
      <alignment vertical="center" wrapText="1"/>
    </xf>
    <xf numFmtId="164" fontId="13" fillId="0" borderId="20" xfId="0" applyNumberFormat="1" applyFont="1" applyBorder="1" applyAlignment="1" applyProtection="1">
      <alignment vertical="center" wrapText="1"/>
      <protection locked="0"/>
    </xf>
    <xf numFmtId="164" fontId="13" fillId="0" borderId="20" xfId="0" applyNumberFormat="1" applyFont="1" applyBorder="1" applyAlignment="1" applyProtection="1">
      <alignment horizontal="center" vertical="center" wrapText="1"/>
      <protection locked="0"/>
    </xf>
    <xf numFmtId="164" fontId="13" fillId="0" borderId="50" xfId="0" applyNumberFormat="1" applyFont="1" applyBorder="1" applyAlignment="1">
      <alignment vertical="center" wrapText="1"/>
    </xf>
    <xf numFmtId="164" fontId="13" fillId="0" borderId="11" xfId="0" applyNumberFormat="1" applyFont="1" applyBorder="1" applyAlignment="1" applyProtection="1">
      <alignment vertical="center" wrapText="1"/>
      <protection locked="0"/>
    </xf>
    <xf numFmtId="164" fontId="13" fillId="0" borderId="11" xfId="0" applyNumberFormat="1" applyFont="1" applyBorder="1" applyAlignment="1" applyProtection="1">
      <alignment horizontal="center" vertical="center" wrapText="1"/>
      <protection locked="0"/>
    </xf>
    <xf numFmtId="164" fontId="13" fillId="0" borderId="26" xfId="0" applyNumberFormat="1" applyFont="1" applyBorder="1" applyAlignment="1" applyProtection="1">
      <alignment horizontal="left" vertical="center" wrapText="1"/>
      <protection locked="0"/>
    </xf>
    <xf numFmtId="164" fontId="0" fillId="0" borderId="15" xfId="0" applyNumberFormat="1" applyBorder="1" applyAlignment="1" applyProtection="1">
      <alignment horizontal="left" vertical="center" wrapText="1"/>
      <protection locked="0"/>
    </xf>
    <xf numFmtId="164" fontId="2" fillId="0" borderId="51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0" borderId="8" xfId="0" applyNumberFormat="1" applyFont="1" applyBorder="1" applyAlignment="1" applyProtection="1">
      <alignment horizontal="center" vertical="center" wrapText="1"/>
      <protection locked="0"/>
    </xf>
    <xf numFmtId="164" fontId="16" fillId="0" borderId="46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 applyProtection="1">
      <alignment horizontal="right" wrapText="1"/>
      <protection locked="0"/>
    </xf>
    <xf numFmtId="164" fontId="16" fillId="0" borderId="46" xfId="0" applyNumberFormat="1" applyFont="1" applyBorder="1" applyAlignment="1">
      <alignment vertical="center" wrapText="1"/>
    </xf>
    <xf numFmtId="164" fontId="16" fillId="0" borderId="2" xfId="0" applyNumberFormat="1" applyFont="1" applyBorder="1" applyAlignment="1">
      <alignment vertical="center" wrapText="1"/>
    </xf>
    <xf numFmtId="164" fontId="16" fillId="2" borderId="2" xfId="0" applyNumberFormat="1" applyFont="1" applyFill="1" applyBorder="1" applyAlignment="1">
      <alignment vertical="center" wrapText="1"/>
    </xf>
    <xf numFmtId="164" fontId="24" fillId="0" borderId="50" xfId="0" applyNumberFormat="1" applyFont="1" applyBorder="1" applyAlignment="1">
      <alignment vertical="center" wrapText="1"/>
    </xf>
    <xf numFmtId="164" fontId="24" fillId="0" borderId="11" xfId="0" applyNumberFormat="1" applyFont="1" applyBorder="1" applyAlignment="1" applyProtection="1">
      <alignment vertical="center" wrapText="1"/>
      <protection locked="0"/>
    </xf>
    <xf numFmtId="164" fontId="24" fillId="0" borderId="11" xfId="0" applyNumberFormat="1" applyFont="1" applyBorder="1" applyAlignment="1" applyProtection="1">
      <alignment horizontal="center" vertical="center" wrapText="1"/>
      <protection locked="0"/>
    </xf>
    <xf numFmtId="164" fontId="24" fillId="0" borderId="26" xfId="0" applyNumberFormat="1" applyFont="1" applyBorder="1" applyAlignment="1" applyProtection="1">
      <alignment horizontal="left" vertical="center" wrapText="1" indent="1"/>
      <protection locked="0"/>
    </xf>
    <xf numFmtId="164" fontId="2" fillId="0" borderId="51" xfId="0" applyNumberFormat="1" applyFont="1" applyBorder="1" applyAlignment="1" applyProtection="1">
      <alignment horizontal="center" vertical="center" wrapText="1"/>
      <protection locked="0"/>
    </xf>
    <xf numFmtId="164" fontId="12" fillId="0" borderId="39" xfId="0" applyNumberFormat="1" applyFont="1" applyBorder="1" applyAlignment="1">
      <alignment horizontal="right" vertical="center" wrapText="1"/>
    </xf>
    <xf numFmtId="3" fontId="15" fillId="0" borderId="54" xfId="0" applyNumberFormat="1" applyFont="1" applyBorder="1" applyAlignment="1" applyProtection="1">
      <alignment horizontal="right" vertical="center" wrapText="1"/>
      <protection locked="0"/>
    </xf>
    <xf numFmtId="3" fontId="15" fillId="0" borderId="55" xfId="0" applyNumberFormat="1" applyFont="1" applyBorder="1" applyAlignment="1" applyProtection="1">
      <alignment horizontal="right" vertical="center" wrapText="1"/>
      <protection locked="0"/>
    </xf>
    <xf numFmtId="3" fontId="15" fillId="0" borderId="44" xfId="0" applyNumberFormat="1" applyFont="1" applyBorder="1" applyAlignment="1" applyProtection="1">
      <alignment horizontal="right" vertical="center" wrapText="1"/>
      <protection locked="0"/>
    </xf>
    <xf numFmtId="3" fontId="15" fillId="0" borderId="58" xfId="0" applyNumberFormat="1" applyFont="1" applyBorder="1" applyAlignment="1" applyProtection="1">
      <alignment horizontal="right" vertical="center" wrapText="1"/>
      <protection locked="0"/>
    </xf>
    <xf numFmtId="164" fontId="12" fillId="0" borderId="39" xfId="0" applyNumberFormat="1" applyFont="1" applyBorder="1" applyAlignment="1">
      <alignment horizontal="center" vertical="center" wrapText="1"/>
    </xf>
    <xf numFmtId="165" fontId="25" fillId="0" borderId="0" xfId="0" applyNumberFormat="1" applyFont="1" applyAlignment="1">
      <alignment horizontal="left" vertical="center" wrapText="1"/>
    </xf>
    <xf numFmtId="4" fontId="26" fillId="0" borderId="39" xfId="0" applyNumberFormat="1" applyFont="1" applyBorder="1" applyAlignment="1" applyProtection="1">
      <alignment vertical="center" wrapText="1"/>
      <protection locked="0"/>
    </xf>
    <xf numFmtId="164" fontId="27" fillId="0" borderId="39" xfId="0" applyNumberFormat="1" applyFont="1" applyBorder="1" applyAlignment="1">
      <alignment vertical="center"/>
    </xf>
    <xf numFmtId="165" fontId="2" fillId="0" borderId="39" xfId="0" applyNumberFormat="1" applyFont="1" applyBorder="1" applyAlignment="1">
      <alignment horizontal="left" vertical="center" wrapText="1" indent="1"/>
    </xf>
    <xf numFmtId="4" fontId="27" fillId="0" borderId="55" xfId="0" applyNumberFormat="1" applyFont="1" applyBorder="1" applyAlignment="1">
      <alignment horizontal="right" vertical="center" wrapText="1"/>
    </xf>
    <xf numFmtId="164" fontId="27" fillId="0" borderId="41" xfId="0" applyNumberFormat="1" applyFont="1" applyBorder="1" applyAlignment="1">
      <alignment horizontal="right" vertical="center" wrapText="1"/>
    </xf>
    <xf numFmtId="3" fontId="26" fillId="0" borderId="54" xfId="0" applyNumberFormat="1" applyFont="1" applyBorder="1" applyAlignment="1" applyProtection="1">
      <alignment horizontal="right" vertical="center" wrapText="1"/>
      <protection locked="0"/>
    </xf>
    <xf numFmtId="3" fontId="26" fillId="0" borderId="54" xfId="0" applyNumberFormat="1" applyFont="1" applyBorder="1" applyAlignment="1" applyProtection="1">
      <alignment horizontal="right" vertical="center"/>
      <protection locked="0"/>
    </xf>
    <xf numFmtId="49" fontId="15" fillId="0" borderId="27" xfId="0" applyNumberFormat="1" applyFont="1" applyBorder="1" applyAlignment="1" applyProtection="1">
      <alignment horizontal="left" vertical="center"/>
      <protection locked="0"/>
    </xf>
    <xf numFmtId="4" fontId="27" fillId="0" borderId="41" xfId="0" applyNumberFormat="1" applyFont="1" applyBorder="1" applyAlignment="1">
      <alignment horizontal="right" vertical="center" wrapText="1"/>
    </xf>
    <xf numFmtId="3" fontId="26" fillId="0" borderId="41" xfId="0" applyNumberFormat="1" applyFont="1" applyBorder="1" applyAlignment="1" applyProtection="1">
      <alignment horizontal="right" vertical="center" wrapText="1"/>
      <protection locked="0"/>
    </xf>
    <xf numFmtId="3" fontId="26" fillId="0" borderId="41" xfId="0" applyNumberFormat="1" applyFont="1" applyBorder="1" applyAlignment="1" applyProtection="1">
      <alignment horizontal="right" vertical="center"/>
      <protection locked="0"/>
    </xf>
    <xf numFmtId="49" fontId="15" fillId="0" borderId="26" xfId="0" applyNumberFormat="1" applyFont="1" applyBorder="1" applyAlignment="1" applyProtection="1">
      <alignment horizontal="left" vertical="center"/>
      <protection locked="0"/>
    </xf>
    <xf numFmtId="49" fontId="15" fillId="0" borderId="26" xfId="0" applyNumberFormat="1" applyFont="1" applyBorder="1" applyAlignment="1">
      <alignment horizontal="left" vertical="center"/>
    </xf>
    <xf numFmtId="3" fontId="28" fillId="0" borderId="41" xfId="0" applyNumberFormat="1" applyFont="1" applyBorder="1" applyAlignment="1" applyProtection="1">
      <alignment horizontal="right" vertical="center"/>
      <protection locked="0"/>
    </xf>
    <xf numFmtId="4" fontId="27" fillId="0" borderId="58" xfId="0" applyNumberFormat="1" applyFont="1" applyBorder="1" applyAlignment="1">
      <alignment horizontal="right" vertical="center" wrapText="1"/>
    </xf>
    <xf numFmtId="164" fontId="27" fillId="0" borderId="47" xfId="0" applyNumberFormat="1" applyFont="1" applyBorder="1" applyAlignment="1">
      <alignment horizontal="right" vertical="center" wrapText="1"/>
    </xf>
    <xf numFmtId="3" fontId="26" fillId="0" borderId="47" xfId="0" applyNumberFormat="1" applyFont="1" applyBorder="1" applyAlignment="1" applyProtection="1">
      <alignment horizontal="right" vertical="center" wrapText="1"/>
      <protection locked="0"/>
    </xf>
    <xf numFmtId="3" fontId="26" fillId="0" borderId="58" xfId="0" applyNumberFormat="1" applyFont="1" applyBorder="1" applyAlignment="1" applyProtection="1">
      <alignment horizontal="right" vertical="center" wrapText="1"/>
      <protection locked="0"/>
    </xf>
    <xf numFmtId="3" fontId="26" fillId="0" borderId="47" xfId="0" applyNumberFormat="1" applyFont="1" applyBorder="1" applyAlignment="1" applyProtection="1">
      <alignment horizontal="right" vertical="center"/>
      <protection locked="0"/>
    </xf>
    <xf numFmtId="49" fontId="15" fillId="0" borderId="13" xfId="0" applyNumberFormat="1" applyFont="1" applyBorder="1" applyAlignment="1">
      <alignment horizontal="left" vertical="center"/>
    </xf>
    <xf numFmtId="3" fontId="13" fillId="0" borderId="5" xfId="0" applyNumberFormat="1" applyFont="1" applyBorder="1" applyAlignment="1" applyProtection="1">
      <alignment horizontal="right" vertical="center" wrapText="1"/>
      <protection locked="0"/>
    </xf>
    <xf numFmtId="49" fontId="12" fillId="0" borderId="5" xfId="0" applyNumberFormat="1" applyFont="1" applyBorder="1" applyAlignment="1" applyProtection="1">
      <alignment horizontal="right" vertical="center"/>
      <protection locked="0"/>
    </xf>
    <xf numFmtId="49" fontId="12" fillId="0" borderId="5" xfId="0" applyNumberFormat="1" applyFont="1" applyBorder="1" applyAlignment="1" applyProtection="1">
      <alignment vertical="center"/>
      <protection locked="0"/>
    </xf>
    <xf numFmtId="3" fontId="13" fillId="0" borderId="38" xfId="0" applyNumberFormat="1" applyFont="1" applyBorder="1" applyAlignment="1" applyProtection="1">
      <alignment horizontal="right" vertical="center" wrapText="1"/>
      <protection locked="0"/>
    </xf>
    <xf numFmtId="49" fontId="12" fillId="0" borderId="38" xfId="0" applyNumberFormat="1" applyFont="1" applyBorder="1" applyAlignment="1" applyProtection="1">
      <alignment horizontal="right" vertical="center"/>
      <protection locked="0"/>
    </xf>
    <xf numFmtId="49" fontId="12" fillId="0" borderId="38" xfId="0" applyNumberFormat="1" applyFont="1" applyBorder="1" applyAlignment="1" applyProtection="1">
      <alignment vertical="center"/>
      <protection locked="0"/>
    </xf>
    <xf numFmtId="4" fontId="29" fillId="0" borderId="39" xfId="0" applyNumberFormat="1" applyFont="1" applyBorder="1" applyAlignment="1" applyProtection="1">
      <alignment vertical="center" wrapText="1"/>
      <protection locked="0"/>
    </xf>
    <xf numFmtId="164" fontId="30" fillId="0" borderId="39" xfId="0" applyNumberFormat="1" applyFont="1" applyBorder="1" applyAlignment="1">
      <alignment vertical="center"/>
    </xf>
    <xf numFmtId="49" fontId="12" fillId="0" borderId="53" xfId="0" applyNumberFormat="1" applyFont="1" applyBorder="1" applyAlignment="1" applyProtection="1">
      <alignment horizontal="left" vertical="center" indent="1"/>
      <protection locked="0"/>
    </xf>
    <xf numFmtId="4" fontId="30" fillId="0" borderId="55" xfId="0" applyNumberFormat="1" applyFont="1" applyBorder="1" applyAlignment="1">
      <alignment horizontal="right" vertical="center" wrapText="1"/>
    </xf>
    <xf numFmtId="164" fontId="30" fillId="0" borderId="41" xfId="0" applyNumberFormat="1" applyFont="1" applyBorder="1" applyAlignment="1">
      <alignment horizontal="right" vertical="center" wrapText="1"/>
    </xf>
    <xf numFmtId="3" fontId="29" fillId="0" borderId="54" xfId="0" applyNumberFormat="1" applyFont="1" applyBorder="1" applyAlignment="1" applyProtection="1">
      <alignment horizontal="right" vertical="center" wrapText="1"/>
      <protection locked="0"/>
    </xf>
    <xf numFmtId="3" fontId="29" fillId="0" borderId="54" xfId="0" applyNumberFormat="1" applyFont="1" applyBorder="1" applyAlignment="1" applyProtection="1">
      <alignment horizontal="right" vertical="center"/>
      <protection locked="0"/>
    </xf>
    <xf numFmtId="49" fontId="15" fillId="0" borderId="61" xfId="0" applyNumberFormat="1" applyFont="1" applyBorder="1" applyAlignment="1" applyProtection="1">
      <alignment horizontal="left" vertical="center"/>
      <protection locked="0"/>
    </xf>
    <xf numFmtId="4" fontId="30" fillId="0" borderId="41" xfId="0" applyNumberFormat="1" applyFont="1" applyBorder="1" applyAlignment="1">
      <alignment horizontal="right" vertical="center" wrapText="1"/>
    </xf>
    <xf numFmtId="3" fontId="29" fillId="0" borderId="41" xfId="0" applyNumberFormat="1" applyFont="1" applyBorder="1" applyAlignment="1" applyProtection="1">
      <alignment horizontal="right" vertical="center" wrapText="1"/>
      <protection locked="0"/>
    </xf>
    <xf numFmtId="3" fontId="29" fillId="0" borderId="41" xfId="0" applyNumberFormat="1" applyFont="1" applyBorder="1" applyAlignment="1" applyProtection="1">
      <alignment horizontal="right" vertical="center"/>
      <protection locked="0"/>
    </xf>
    <xf numFmtId="49" fontId="15" fillId="0" borderId="62" xfId="0" applyNumberFormat="1" applyFont="1" applyBorder="1" applyAlignment="1">
      <alignment horizontal="left" vertical="center"/>
    </xf>
    <xf numFmtId="3" fontId="31" fillId="0" borderId="41" xfId="0" applyNumberFormat="1" applyFont="1" applyBorder="1" applyAlignment="1" applyProtection="1">
      <alignment horizontal="right" vertical="center" wrapText="1"/>
      <protection locked="0"/>
    </xf>
    <xf numFmtId="3" fontId="31" fillId="0" borderId="41" xfId="0" applyNumberFormat="1" applyFont="1" applyBorder="1" applyAlignment="1" applyProtection="1">
      <alignment horizontal="right" vertical="center"/>
      <protection locked="0"/>
    </xf>
    <xf numFmtId="49" fontId="22" fillId="0" borderId="62" xfId="0" quotePrefix="1" applyNumberFormat="1" applyFont="1" applyBorder="1" applyAlignment="1">
      <alignment horizontal="left" vertical="center" indent="1"/>
    </xf>
    <xf numFmtId="4" fontId="30" fillId="0" borderId="58" xfId="0" applyNumberFormat="1" applyFont="1" applyBorder="1" applyAlignment="1">
      <alignment horizontal="right" vertical="center" wrapText="1"/>
    </xf>
    <xf numFmtId="164" fontId="30" fillId="0" borderId="58" xfId="0" applyNumberFormat="1" applyFont="1" applyBorder="1" applyAlignment="1">
      <alignment horizontal="right" vertical="center" wrapText="1"/>
    </xf>
    <xf numFmtId="3" fontId="29" fillId="0" borderId="47" xfId="0" applyNumberFormat="1" applyFont="1" applyBorder="1" applyAlignment="1" applyProtection="1">
      <alignment horizontal="right" vertical="center" wrapText="1"/>
      <protection locked="0"/>
    </xf>
    <xf numFmtId="3" fontId="29" fillId="0" borderId="58" xfId="0" applyNumberFormat="1" applyFont="1" applyBorder="1" applyAlignment="1" applyProtection="1">
      <alignment horizontal="right" vertical="center" wrapText="1"/>
      <protection locked="0"/>
    </xf>
    <xf numFmtId="3" fontId="29" fillId="0" borderId="47" xfId="0" applyNumberFormat="1" applyFont="1" applyBorder="1" applyAlignment="1" applyProtection="1">
      <alignment horizontal="right" vertical="center"/>
      <protection locked="0"/>
    </xf>
    <xf numFmtId="49" fontId="15" fillId="0" borderId="60" xfId="0" applyNumberFormat="1" applyFont="1" applyBorder="1" applyAlignment="1">
      <alignment horizontal="left" vertical="center"/>
    </xf>
    <xf numFmtId="164" fontId="2" fillId="0" borderId="45" xfId="0" applyNumberFormat="1" applyFont="1" applyBorder="1" applyAlignment="1">
      <alignment horizontal="center" vertical="center" wrapText="1"/>
    </xf>
    <xf numFmtId="164" fontId="2" fillId="0" borderId="45" xfId="0" applyNumberFormat="1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 wrapText="1"/>
    </xf>
    <xf numFmtId="164" fontId="2" fillId="0" borderId="63" xfId="0" applyNumberFormat="1" applyFont="1" applyBorder="1" applyAlignment="1">
      <alignment horizontal="center" vertical="center"/>
    </xf>
    <xf numFmtId="164" fontId="2" fillId="0" borderId="39" xfId="0" applyNumberFormat="1" applyFont="1" applyBorder="1" applyAlignment="1" applyProtection="1">
      <alignment horizontal="center" vertical="center" wrapText="1"/>
      <protection locked="0"/>
    </xf>
    <xf numFmtId="164" fontId="2" fillId="0" borderId="39" xfId="0" applyNumberFormat="1" applyFont="1" applyBorder="1" applyAlignment="1" applyProtection="1">
      <alignment horizontal="center" vertical="center"/>
      <protection locked="0"/>
    </xf>
    <xf numFmtId="164" fontId="32" fillId="0" borderId="0" xfId="0" applyNumberFormat="1" applyFont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right" vertical="center" wrapText="1" inden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2" xfId="0" applyNumberFormat="1" applyFont="1" applyBorder="1" applyAlignment="1">
      <alignment horizontal="right" vertical="center" wrapText="1" indent="1"/>
    </xf>
    <xf numFmtId="0" fontId="23" fillId="0" borderId="6" xfId="0" applyFont="1" applyBorder="1" applyAlignment="1">
      <alignment vertical="center" wrapText="1"/>
    </xf>
    <xf numFmtId="0" fontId="23" fillId="0" borderId="3" xfId="0" applyFont="1" applyBorder="1" applyAlignment="1">
      <alignment horizontal="left" vertical="center"/>
    </xf>
    <xf numFmtId="164" fontId="34" fillId="0" borderId="0" xfId="0" applyNumberFormat="1" applyFont="1" applyAlignment="1">
      <alignment horizontal="right" vertical="center" wrapText="1" indent="1"/>
    </xf>
    <xf numFmtId="0" fontId="10" fillId="0" borderId="8" xfId="0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15" xfId="1" applyNumberFormat="1" applyFont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49" fontId="13" fillId="0" borderId="13" xfId="1" applyNumberFormat="1" applyFont="1" applyBorder="1" applyAlignment="1">
      <alignment horizontal="center" vertical="center" wrapText="1"/>
    </xf>
    <xf numFmtId="16" fontId="0" fillId="0" borderId="0" xfId="0" applyNumberFormat="1" applyAlignment="1">
      <alignment vertical="center" wrapText="1"/>
    </xf>
    <xf numFmtId="0" fontId="13" fillId="0" borderId="18" xfId="1" applyFont="1" applyBorder="1" applyAlignment="1">
      <alignment horizontal="left" vertical="center" wrapText="1" indent="6"/>
    </xf>
    <xf numFmtId="49" fontId="13" fillId="0" borderId="19" xfId="1" applyNumberFormat="1" applyFont="1" applyBorder="1" applyAlignment="1">
      <alignment horizontal="center" vertical="center" wrapText="1"/>
    </xf>
    <xf numFmtId="49" fontId="13" fillId="0" borderId="27" xfId="1" applyNumberFormat="1" applyFont="1" applyBorder="1" applyAlignment="1">
      <alignment horizontal="center" vertical="center" wrapText="1"/>
    </xf>
    <xf numFmtId="49" fontId="13" fillId="0" borderId="26" xfId="1" applyNumberFormat="1" applyFont="1" applyBorder="1" applyAlignment="1">
      <alignment horizontal="center" vertical="center" wrapText="1"/>
    </xf>
    <xf numFmtId="49" fontId="13" fillId="0" borderId="30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right" vertical="center" wrapText="1" indent="1"/>
    </xf>
    <xf numFmtId="0" fontId="16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10" fillId="0" borderId="8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164" fontId="15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17" xfId="1" applyNumberFormat="1" applyFont="1" applyBorder="1" applyAlignment="1">
      <alignment horizontal="right" vertical="center" wrapText="1" indent="1"/>
    </xf>
    <xf numFmtId="164" fontId="15" fillId="0" borderId="18" xfId="1" applyNumberFormat="1" applyFont="1" applyBorder="1" applyAlignment="1">
      <alignment horizontal="right" vertical="center" wrapText="1" indent="1"/>
    </xf>
    <xf numFmtId="0" fontId="14" fillId="0" borderId="18" xfId="0" applyFont="1" applyBorder="1" applyAlignment="1">
      <alignment wrapText="1"/>
    </xf>
    <xf numFmtId="164" fontId="15" fillId="0" borderId="10" xfId="1" applyNumberFormat="1" applyFont="1" applyBorder="1" applyAlignment="1">
      <alignment horizontal="right" vertical="center" wrapText="1" indent="1"/>
    </xf>
    <xf numFmtId="164" fontId="15" fillId="0" borderId="22" xfId="1" applyNumberFormat="1" applyFont="1" applyBorder="1" applyAlignment="1">
      <alignment horizontal="right" vertical="center" wrapText="1" indent="1"/>
    </xf>
    <xf numFmtId="164" fontId="15" fillId="0" borderId="24" xfId="1" applyNumberFormat="1" applyFont="1" applyBorder="1" applyAlignment="1">
      <alignment horizontal="right" vertical="center" wrapText="1" indent="1"/>
    </xf>
    <xf numFmtId="0" fontId="2" fillId="0" borderId="46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horizontal="center" vertical="center" wrapText="1"/>
      <protection locked="0"/>
    </xf>
    <xf numFmtId="0" fontId="16" fillId="0" borderId="53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center"/>
    </xf>
    <xf numFmtId="0" fontId="4" fillId="0" borderId="0" xfId="0" applyFont="1" applyAlignment="1" applyProtection="1">
      <alignment horizontal="right"/>
      <protection locked="0"/>
    </xf>
    <xf numFmtId="0" fontId="23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49" fontId="16" fillId="0" borderId="39" xfId="0" applyNumberFormat="1" applyFont="1" applyBorder="1" applyAlignment="1" applyProtection="1">
      <alignment horizontal="right" vertical="center" indent="1"/>
      <protection locked="0"/>
    </xf>
    <xf numFmtId="0" fontId="16" fillId="0" borderId="39" xfId="0" applyFont="1" applyBorder="1" applyAlignment="1" applyProtection="1">
      <alignment horizontal="center" vertical="center" wrapText="1"/>
      <protection locked="0"/>
    </xf>
    <xf numFmtId="0" fontId="16" fillId="0" borderId="39" xfId="0" quotePrefix="1" applyFont="1" applyBorder="1" applyAlignment="1" applyProtection="1">
      <alignment horizontal="right" vertical="center" indent="1"/>
      <protection locked="0"/>
    </xf>
    <xf numFmtId="164" fontId="37" fillId="0" borderId="0" xfId="0" applyNumberFormat="1" applyFont="1" applyAlignment="1">
      <alignment vertical="center" wrapText="1"/>
    </xf>
    <xf numFmtId="164" fontId="37" fillId="0" borderId="0" xfId="0" applyNumberFormat="1" applyFont="1" applyAlignment="1" applyProtection="1">
      <alignment horizontal="left" vertical="center" wrapText="1"/>
      <protection locked="0"/>
    </xf>
    <xf numFmtId="0" fontId="23" fillId="0" borderId="65" xfId="0" applyFont="1" applyBorder="1" applyAlignment="1">
      <alignment vertical="center" wrapText="1"/>
    </xf>
    <xf numFmtId="0" fontId="23" fillId="0" borderId="8" xfId="0" applyFont="1" applyBorder="1" applyAlignment="1">
      <alignment horizontal="left" vertical="center"/>
    </xf>
    <xf numFmtId="0" fontId="0" fillId="0" borderId="0" xfId="0" applyAlignment="1">
      <alignment horizontal="right" vertical="center" wrapText="1" indent="1"/>
    </xf>
    <xf numFmtId="164" fontId="0" fillId="0" borderId="0" xfId="0" applyNumberFormat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14" fillId="0" borderId="20" xfId="0" applyFont="1" applyBorder="1" applyAlignment="1">
      <alignment wrapText="1"/>
    </xf>
    <xf numFmtId="0" fontId="39" fillId="0" borderId="0" xfId="0" applyFont="1" applyAlignment="1" applyProtection="1">
      <alignment horizontal="right" vertical="top"/>
      <protection locked="0"/>
    </xf>
    <xf numFmtId="164" fontId="37" fillId="0" borderId="0" xfId="0" applyNumberFormat="1" applyFont="1" applyAlignment="1" applyProtection="1">
      <alignment vertical="center" wrapText="1"/>
      <protection locked="0"/>
    </xf>
    <xf numFmtId="164" fontId="24" fillId="0" borderId="0" xfId="0" applyNumberFormat="1" applyFont="1" applyAlignment="1" applyProtection="1">
      <alignment vertical="center" wrapText="1"/>
      <protection locked="0"/>
    </xf>
    <xf numFmtId="164" fontId="2" fillId="0" borderId="1" xfId="0" applyNumberFormat="1" applyFont="1" applyBorder="1" applyAlignment="1">
      <alignment horizontal="right" vertical="center" wrapText="1" indent="1"/>
    </xf>
    <xf numFmtId="164" fontId="2" fillId="0" borderId="2" xfId="0" applyNumberFormat="1" applyFont="1" applyBorder="1" applyAlignment="1">
      <alignment horizontal="right" vertical="center" wrapText="1" indent="1"/>
    </xf>
    <xf numFmtId="0" fontId="16" fillId="0" borderId="2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center" vertical="center" wrapText="1"/>
    </xf>
    <xf numFmtId="164" fontId="12" fillId="0" borderId="1" xfId="0" applyNumberFormat="1" applyFont="1" applyBorder="1" applyAlignment="1" applyProtection="1">
      <alignment horizontal="right" vertical="center" wrapText="1" indent="1"/>
      <protection locked="0"/>
    </xf>
    <xf numFmtId="49" fontId="15" fillId="0" borderId="2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40" fillId="0" borderId="6" xfId="0" applyFont="1" applyBorder="1" applyAlignment="1">
      <alignment horizontal="left" wrapText="1" indent="1"/>
    </xf>
    <xf numFmtId="0" fontId="10" fillId="0" borderId="3" xfId="0" applyFont="1" applyBorder="1" applyAlignment="1">
      <alignment horizontal="center" vertical="center" wrapText="1"/>
    </xf>
    <xf numFmtId="164" fontId="15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8" xfId="0" applyNumberFormat="1" applyFont="1" applyBorder="1" applyAlignment="1">
      <alignment horizontal="right" vertical="center" wrapText="1" indent="1"/>
    </xf>
    <xf numFmtId="0" fontId="15" fillId="0" borderId="7" xfId="1" applyFont="1" applyBorder="1" applyAlignment="1">
      <alignment horizontal="left" vertical="center" wrapText="1" indent="1"/>
    </xf>
    <xf numFmtId="0" fontId="15" fillId="0" borderId="11" xfId="1" applyFont="1" applyBorder="1" applyAlignment="1">
      <alignment horizontal="left" vertical="center" wrapText="1" indent="1"/>
    </xf>
    <xf numFmtId="49" fontId="15" fillId="0" borderId="13" xfId="0" applyNumberFormat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center" wrapText="1" indent="1"/>
    </xf>
    <xf numFmtId="164" fontId="13" fillId="0" borderId="28" xfId="0" applyNumberFormat="1" applyFont="1" applyBorder="1" applyAlignment="1" applyProtection="1">
      <alignment horizontal="right" vertical="center" wrapText="1" indent="1"/>
      <protection locked="0"/>
    </xf>
    <xf numFmtId="49" fontId="15" fillId="0" borderId="30" xfId="0" applyNumberFormat="1" applyFont="1" applyBorder="1" applyAlignment="1">
      <alignment horizontal="center" vertical="center" wrapText="1"/>
    </xf>
    <xf numFmtId="0" fontId="2" fillId="0" borderId="46" xfId="0" applyFont="1" applyBorder="1" applyAlignment="1" applyProtection="1">
      <alignment horizontal="center" vertical="center" wrapText="1"/>
      <protection locked="0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right" vertical="center" inden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64" fontId="13" fillId="0" borderId="49" xfId="0" applyNumberFormat="1" applyFont="1" applyBorder="1" applyAlignment="1" applyProtection="1">
      <alignment vertical="center" wrapText="1"/>
      <protection locked="0"/>
    </xf>
    <xf numFmtId="164" fontId="13" fillId="0" borderId="12" xfId="0" applyNumberFormat="1" applyFont="1" applyBorder="1" applyAlignment="1">
      <alignment vertical="center" wrapText="1"/>
    </xf>
    <xf numFmtId="0" fontId="13" fillId="0" borderId="20" xfId="0" applyFont="1" applyBorder="1" applyAlignment="1" applyProtection="1">
      <alignment horizontal="left" vertical="center" wrapText="1"/>
      <protection locked="0"/>
    </xf>
    <xf numFmtId="0" fontId="13" fillId="0" borderId="26" xfId="0" applyFont="1" applyBorder="1" applyAlignment="1">
      <alignment horizontal="right" vertical="center" wrapText="1" indent="1"/>
    </xf>
    <xf numFmtId="164" fontId="13" fillId="0" borderId="50" xfId="0" applyNumberFormat="1" applyFont="1" applyBorder="1" applyAlignment="1" applyProtection="1">
      <alignment vertical="center" wrapText="1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164" fontId="13" fillId="0" borderId="66" xfId="0" applyNumberFormat="1" applyFont="1" applyBorder="1" applyAlignment="1" applyProtection="1">
      <alignment vertical="center" wrapText="1"/>
      <protection locked="0"/>
    </xf>
    <xf numFmtId="164" fontId="13" fillId="0" borderId="12" xfId="0" applyNumberFormat="1" applyFont="1" applyBorder="1" applyAlignment="1" applyProtection="1">
      <alignment vertical="center" wrapText="1"/>
      <protection locked="0"/>
    </xf>
    <xf numFmtId="0" fontId="13" fillId="0" borderId="12" xfId="0" applyFont="1" applyBorder="1" applyAlignment="1" applyProtection="1">
      <alignment horizontal="left" vertical="center" wrapText="1"/>
      <protection locked="0"/>
    </xf>
    <xf numFmtId="0" fontId="13" fillId="0" borderId="13" xfId="0" applyFont="1" applyBorder="1" applyAlignment="1">
      <alignment horizontal="right" vertical="center" wrapText="1" indent="1"/>
    </xf>
    <xf numFmtId="0" fontId="23" fillId="0" borderId="0" xfId="0" applyFont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164" fontId="0" fillId="0" borderId="0" xfId="0" applyNumberFormat="1"/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vertical="center"/>
    </xf>
    <xf numFmtId="164" fontId="10" fillId="0" borderId="1" xfId="0" applyNumberFormat="1" applyFont="1" applyBorder="1" applyAlignment="1">
      <alignment horizontal="right" vertical="center" wrapText="1"/>
    </xf>
    <xf numFmtId="164" fontId="9" fillId="0" borderId="39" xfId="0" applyNumberFormat="1" applyFont="1" applyBorder="1" applyAlignment="1">
      <alignment vertical="center" wrapText="1"/>
    </xf>
    <xf numFmtId="164" fontId="9" fillId="0" borderId="53" xfId="0" applyNumberFormat="1" applyFont="1" applyBorder="1" applyAlignment="1">
      <alignment vertical="center" wrapText="1"/>
    </xf>
    <xf numFmtId="164" fontId="0" fillId="0" borderId="39" xfId="0" applyNumberFormat="1" applyBorder="1" applyAlignment="1">
      <alignment horizontal="center" vertical="center"/>
    </xf>
    <xf numFmtId="164" fontId="14" fillId="0" borderId="67" xfId="0" applyNumberFormat="1" applyFont="1" applyBorder="1" applyAlignment="1" applyProtection="1">
      <alignment horizontal="right" vertical="center" wrapText="1"/>
      <protection locked="0"/>
    </xf>
    <xf numFmtId="164" fontId="14" fillId="0" borderId="40" xfId="0" applyNumberFormat="1" applyFont="1" applyBorder="1" applyAlignment="1">
      <alignment horizontal="right" vertical="center" wrapText="1"/>
    </xf>
    <xf numFmtId="164" fontId="14" fillId="0" borderId="68" xfId="0" applyNumberFormat="1" applyFont="1" applyBorder="1" applyAlignment="1">
      <alignment horizontal="left" vertical="center" wrapText="1"/>
    </xf>
    <xf numFmtId="164" fontId="0" fillId="0" borderId="69" xfId="0" applyNumberFormat="1" applyBorder="1" applyAlignment="1">
      <alignment horizontal="center"/>
    </xf>
    <xf numFmtId="164" fontId="14" fillId="0" borderId="70" xfId="0" applyNumberFormat="1" applyFont="1" applyBorder="1" applyAlignment="1">
      <alignment horizontal="right" vertical="center" wrapText="1"/>
    </xf>
    <xf numFmtId="164" fontId="14" fillId="0" borderId="71" xfId="0" applyNumberFormat="1" applyFont="1" applyBorder="1" applyAlignment="1">
      <alignment horizontal="left" vertical="center" wrapText="1"/>
    </xf>
    <xf numFmtId="164" fontId="0" fillId="0" borderId="72" xfId="0" applyNumberFormat="1" applyBorder="1" applyAlignment="1">
      <alignment horizontal="center"/>
    </xf>
    <xf numFmtId="164" fontId="14" fillId="0" borderId="73" xfId="0" applyNumberFormat="1" applyFont="1" applyBorder="1" applyAlignment="1">
      <alignment horizontal="left" vertical="center" wrapText="1"/>
    </xf>
    <xf numFmtId="164" fontId="0" fillId="0" borderId="47" xfId="0" applyNumberFormat="1" applyBorder="1" applyAlignment="1">
      <alignment horizontal="center"/>
    </xf>
    <xf numFmtId="164" fontId="42" fillId="0" borderId="0" xfId="0" applyNumberFormat="1" applyFont="1" applyAlignment="1">
      <alignment vertical="center"/>
    </xf>
    <xf numFmtId="164" fontId="43" fillId="0" borderId="1" xfId="0" applyNumberFormat="1" applyFont="1" applyBorder="1" applyAlignment="1">
      <alignment horizontal="center" vertical="center" wrapText="1"/>
    </xf>
    <xf numFmtId="164" fontId="43" fillId="0" borderId="39" xfId="0" applyNumberFormat="1" applyFont="1" applyBorder="1" applyAlignment="1">
      <alignment horizontal="center" vertical="center" wrapText="1"/>
    </xf>
    <xf numFmtId="164" fontId="43" fillId="0" borderId="53" xfId="0" applyNumberFormat="1" applyFont="1" applyBorder="1" applyAlignment="1">
      <alignment horizontal="center" vertical="center" wrapText="1"/>
    </xf>
    <xf numFmtId="164" fontId="12" fillId="0" borderId="39" xfId="0" applyNumberFormat="1" applyFont="1" applyBorder="1" applyAlignment="1">
      <alignment horizontal="center" vertical="center"/>
    </xf>
    <xf numFmtId="164" fontId="9" fillId="0" borderId="31" xfId="0" applyNumberFormat="1" applyFont="1" applyBorder="1" applyAlignment="1">
      <alignment horizontal="center" vertical="center" wrapText="1"/>
    </xf>
    <xf numFmtId="164" fontId="9" fillId="0" borderId="47" xfId="0" applyNumberFormat="1" applyFont="1" applyBorder="1" applyAlignment="1">
      <alignment horizontal="center" vertical="center" wrapText="1"/>
    </xf>
    <xf numFmtId="164" fontId="9" fillId="0" borderId="64" xfId="0" applyNumberFormat="1" applyFont="1" applyBorder="1" applyAlignment="1">
      <alignment horizontal="center" vertical="center" wrapText="1"/>
    </xf>
    <xf numFmtId="164" fontId="18" fillId="0" borderId="39" xfId="0" applyNumberFormat="1" applyFont="1" applyBorder="1" applyAlignment="1">
      <alignment horizontal="center" vertical="center" wrapText="1"/>
    </xf>
    <xf numFmtId="164" fontId="44" fillId="0" borderId="0" xfId="0" applyNumberFormat="1" applyFont="1" applyAlignment="1">
      <alignment horizontal="right"/>
    </xf>
    <xf numFmtId="164" fontId="12" fillId="0" borderId="39" xfId="0" applyNumberFormat="1" applyFont="1" applyBorder="1" applyAlignment="1">
      <alignment vertical="center" wrapText="1"/>
    </xf>
    <xf numFmtId="164" fontId="12" fillId="0" borderId="4" xfId="0" applyNumberFormat="1" applyFont="1" applyBorder="1" applyAlignment="1">
      <alignment vertical="center" wrapText="1"/>
    </xf>
    <xf numFmtId="164" fontId="12" fillId="0" borderId="2" xfId="0" applyNumberFormat="1" applyFont="1" applyBorder="1" applyAlignment="1">
      <alignment vertical="center" wrapText="1"/>
    </xf>
    <xf numFmtId="1" fontId="13" fillId="2" borderId="4" xfId="0" applyNumberFormat="1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horizontal="left" vertical="center" wrapText="1" indent="1"/>
    </xf>
    <xf numFmtId="164" fontId="2" fillId="0" borderId="3" xfId="0" applyNumberFormat="1" applyFont="1" applyBorder="1" applyAlignment="1">
      <alignment horizontal="right" vertical="center" wrapText="1" indent="1"/>
    </xf>
    <xf numFmtId="164" fontId="13" fillId="0" borderId="41" xfId="0" applyNumberFormat="1" applyFont="1" applyBorder="1" applyAlignment="1">
      <alignment vertical="center" wrapText="1"/>
    </xf>
    <xf numFmtId="164" fontId="13" fillId="0" borderId="48" xfId="0" applyNumberFormat="1" applyFont="1" applyBorder="1" applyAlignment="1" applyProtection="1">
      <alignment vertical="center" wrapText="1"/>
      <protection locked="0"/>
    </xf>
    <xf numFmtId="164" fontId="13" fillId="0" borderId="14" xfId="0" applyNumberFormat="1" applyFont="1" applyBorder="1" applyAlignment="1" applyProtection="1">
      <alignment vertical="center" wrapText="1"/>
      <protection locked="0"/>
    </xf>
    <xf numFmtId="1" fontId="8" fillId="0" borderId="48" xfId="0" applyNumberFormat="1" applyFont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Border="1" applyAlignment="1" applyProtection="1">
      <alignment horizontal="left" vertical="center" wrapText="1" indent="1"/>
      <protection locked="0"/>
    </xf>
    <xf numFmtId="164" fontId="2" fillId="0" borderId="15" xfId="0" applyNumberFormat="1" applyFont="1" applyBorder="1" applyAlignment="1">
      <alignment horizontal="right" vertical="center" wrapText="1" indent="1"/>
    </xf>
    <xf numFmtId="164" fontId="13" fillId="0" borderId="42" xfId="0" applyNumberFormat="1" applyFont="1" applyBorder="1" applyAlignment="1" applyProtection="1">
      <alignment vertical="center" wrapText="1"/>
      <protection locked="0"/>
    </xf>
    <xf numFmtId="1" fontId="8" fillId="0" borderId="11" xfId="0" applyNumberFormat="1" applyFont="1" applyBorder="1" applyAlignment="1" applyProtection="1">
      <alignment horizontal="center" vertical="center" wrapText="1"/>
      <protection locked="0"/>
    </xf>
    <xf numFmtId="164" fontId="12" fillId="0" borderId="41" xfId="0" applyNumberFormat="1" applyFont="1" applyBorder="1" applyAlignment="1">
      <alignment vertical="center" wrapText="1"/>
    </xf>
    <xf numFmtId="164" fontId="12" fillId="0" borderId="48" xfId="0" applyNumberFormat="1" applyFont="1" applyBorder="1" applyAlignment="1">
      <alignment vertical="center" wrapText="1"/>
    </xf>
    <xf numFmtId="164" fontId="12" fillId="0" borderId="14" xfId="0" applyNumberFormat="1" applyFont="1" applyBorder="1" applyAlignment="1">
      <alignment vertical="center" wrapText="1"/>
    </xf>
    <xf numFmtId="1" fontId="18" fillId="2" borderId="20" xfId="0" applyNumberFormat="1" applyFont="1" applyFill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left" vertical="center" wrapText="1" indent="1"/>
    </xf>
    <xf numFmtId="164" fontId="2" fillId="0" borderId="26" xfId="0" applyNumberFormat="1" applyFont="1" applyBorder="1" applyAlignment="1">
      <alignment horizontal="right" vertical="center" wrapText="1" indent="1"/>
    </xf>
    <xf numFmtId="164" fontId="12" fillId="0" borderId="42" xfId="0" applyNumberFormat="1" applyFont="1" applyBorder="1" applyAlignment="1">
      <alignment vertical="center" wrapText="1"/>
    </xf>
    <xf numFmtId="164" fontId="12" fillId="0" borderId="11" xfId="0" applyNumberFormat="1" applyFont="1" applyBorder="1" applyAlignment="1">
      <alignment vertical="center" wrapText="1"/>
    </xf>
    <xf numFmtId="1" fontId="18" fillId="2" borderId="11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left" vertical="center" wrapText="1" indent="1"/>
    </xf>
    <xf numFmtId="164" fontId="12" fillId="0" borderId="11" xfId="0" applyNumberFormat="1" applyFont="1" applyBorder="1" applyAlignment="1">
      <alignment horizontal="left" vertical="center" wrapText="1" indent="1"/>
    </xf>
    <xf numFmtId="164" fontId="12" fillId="0" borderId="58" xfId="0" applyNumberFormat="1" applyFont="1" applyBorder="1" applyAlignment="1">
      <alignment vertical="center" wrapText="1"/>
    </xf>
    <xf numFmtId="164" fontId="12" fillId="0" borderId="74" xfId="0" applyNumberFormat="1" applyFont="1" applyBorder="1" applyAlignment="1">
      <alignment vertical="center" wrapText="1"/>
    </xf>
    <xf numFmtId="164" fontId="12" fillId="0" borderId="29" xfId="0" applyNumberFormat="1" applyFont="1" applyBorder="1" applyAlignment="1">
      <alignment vertical="center" wrapText="1"/>
    </xf>
    <xf numFmtId="1" fontId="18" fillId="2" borderId="29" xfId="0" applyNumberFormat="1" applyFont="1" applyFill="1" applyBorder="1" applyAlignment="1">
      <alignment horizontal="center" vertical="center" wrapText="1"/>
    </xf>
    <xf numFmtId="164" fontId="12" fillId="0" borderId="29" xfId="0" applyNumberFormat="1" applyFont="1" applyBorder="1" applyAlignment="1">
      <alignment horizontal="left" vertical="center" wrapText="1" indent="1"/>
    </xf>
    <xf numFmtId="164" fontId="2" fillId="0" borderId="30" xfId="0" applyNumberFormat="1" applyFont="1" applyBorder="1" applyAlignment="1">
      <alignment horizontal="right" vertical="center" wrapText="1" indent="1"/>
    </xf>
    <xf numFmtId="164" fontId="2" fillId="0" borderId="0" xfId="0" applyNumberFormat="1" applyFont="1" applyAlignment="1">
      <alignment horizontal="center" vertical="center" wrapText="1"/>
    </xf>
    <xf numFmtId="164" fontId="2" fillId="0" borderId="40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53" xfId="0" applyNumberFormat="1" applyFont="1" applyBorder="1" applyAlignment="1">
      <alignment horizontal="center" vertical="center" wrapText="1"/>
    </xf>
    <xf numFmtId="164" fontId="46" fillId="0" borderId="0" xfId="0" applyNumberFormat="1" applyFont="1" applyAlignment="1">
      <alignment horizontal="center" vertical="center"/>
    </xf>
    <xf numFmtId="164" fontId="16" fillId="0" borderId="34" xfId="0" applyNumberFormat="1" applyFont="1" applyBorder="1" applyAlignment="1">
      <alignment horizontal="center" vertical="center" wrapText="1"/>
    </xf>
    <xf numFmtId="164" fontId="16" fillId="0" borderId="75" xfId="0" applyNumberFormat="1" applyFont="1" applyBorder="1" applyAlignment="1">
      <alignment horizontal="center" vertical="center"/>
    </xf>
    <xf numFmtId="164" fontId="16" fillId="0" borderId="76" xfId="0" applyNumberFormat="1" applyFont="1" applyBorder="1" applyAlignment="1">
      <alignment horizontal="center" vertical="center"/>
    </xf>
    <xf numFmtId="164" fontId="46" fillId="0" borderId="0" xfId="0" applyNumberFormat="1" applyFont="1" applyAlignment="1">
      <alignment vertical="center"/>
    </xf>
    <xf numFmtId="164" fontId="16" fillId="0" borderId="28" xfId="0" applyNumberFormat="1" applyFont="1" applyBorder="1" applyAlignment="1">
      <alignment horizontal="centerContinuous" vertical="center"/>
    </xf>
    <xf numFmtId="164" fontId="16" fillId="0" borderId="59" xfId="0" applyNumberFormat="1" applyFont="1" applyBorder="1" applyAlignment="1">
      <alignment horizontal="centerContinuous" vertical="center"/>
    </xf>
    <xf numFmtId="164" fontId="16" fillId="0" borderId="74" xfId="0" applyNumberFormat="1" applyFont="1" applyBorder="1" applyAlignment="1">
      <alignment horizontal="centerContinuous" vertical="center"/>
    </xf>
    <xf numFmtId="164" fontId="2" fillId="0" borderId="3" xfId="0" applyNumberFormat="1" applyFont="1" applyBorder="1" applyAlignment="1">
      <alignment vertical="center" wrapText="1"/>
    </xf>
    <xf numFmtId="164" fontId="8" fillId="2" borderId="6" xfId="0" applyNumberFormat="1" applyFont="1" applyFill="1" applyBorder="1" applyAlignment="1">
      <alignment horizontal="left" vertical="center" wrapText="1" indent="2"/>
    </xf>
    <xf numFmtId="164" fontId="8" fillId="2" borderId="39" xfId="0" applyNumberFormat="1" applyFont="1" applyFill="1" applyBorder="1" applyAlignment="1">
      <alignment horizontal="left" vertical="center" wrapText="1" indent="2"/>
    </xf>
    <xf numFmtId="164" fontId="2" fillId="0" borderId="39" xfId="0" applyNumberFormat="1" applyFont="1" applyBorder="1" applyAlignment="1">
      <alignment horizontal="left" vertical="center" wrapText="1" indent="1"/>
    </xf>
    <xf numFmtId="164" fontId="13" fillId="0" borderId="26" xfId="0" applyNumberFormat="1" applyFont="1" applyBorder="1" applyAlignment="1" applyProtection="1">
      <alignment vertical="center" wrapText="1"/>
      <protection locked="0"/>
    </xf>
    <xf numFmtId="166" fontId="8" fillId="0" borderId="11" xfId="0" applyNumberFormat="1" applyFont="1" applyBorder="1" applyAlignment="1" applyProtection="1">
      <alignment horizontal="right" vertical="center" wrapText="1" indent="2"/>
      <protection locked="0"/>
    </xf>
    <xf numFmtId="166" fontId="8" fillId="0" borderId="41" xfId="0" applyNumberFormat="1" applyFont="1" applyBorder="1" applyAlignment="1" applyProtection="1">
      <alignment horizontal="right" vertical="center" wrapText="1" indent="2"/>
      <protection locked="0"/>
    </xf>
    <xf numFmtId="164" fontId="13" fillId="0" borderId="41" xfId="0" applyNumberFormat="1" applyFont="1" applyBorder="1" applyAlignment="1" applyProtection="1">
      <alignment horizontal="left" vertical="center" wrapText="1" indent="1"/>
      <protection locked="0"/>
    </xf>
    <xf numFmtId="164" fontId="8" fillId="2" borderId="6" xfId="0" applyNumberFormat="1" applyFont="1" applyFill="1" applyBorder="1" applyAlignment="1">
      <alignment horizontal="right" vertical="center" wrapText="1" indent="2"/>
    </xf>
    <xf numFmtId="164" fontId="8" fillId="2" borderId="39" xfId="0" applyNumberFormat="1" applyFont="1" applyFill="1" applyBorder="1" applyAlignment="1">
      <alignment horizontal="right" vertical="center" wrapText="1" indent="2"/>
    </xf>
    <xf numFmtId="164" fontId="46" fillId="0" borderId="0" xfId="0" applyNumberFormat="1" applyFont="1" applyAlignment="1">
      <alignment horizontal="center" vertical="center" wrapText="1"/>
    </xf>
    <xf numFmtId="164" fontId="16" fillId="0" borderId="46" xfId="0" applyNumberFormat="1" applyFont="1" applyBorder="1" applyAlignment="1" applyProtection="1">
      <alignment horizontal="center" vertical="center" wrapText="1"/>
      <protection locked="0"/>
    </xf>
    <xf numFmtId="164" fontId="16" fillId="0" borderId="4" xfId="0" applyNumberFormat="1" applyFont="1" applyBorder="1" applyAlignment="1" applyProtection="1">
      <alignment horizontal="center" vertical="center" wrapText="1"/>
      <protection locked="0"/>
    </xf>
    <xf numFmtId="164" fontId="16" fillId="0" borderId="53" xfId="0" applyNumberFormat="1" applyFont="1" applyBorder="1" applyAlignment="1" applyProtection="1">
      <alignment horizontal="center" vertical="center" wrapText="1"/>
      <protection locked="0"/>
    </xf>
    <xf numFmtId="164" fontId="16" fillId="0" borderId="39" xfId="0" applyNumberFormat="1" applyFont="1" applyBorder="1" applyAlignment="1" applyProtection="1">
      <alignment horizontal="center" vertical="center" wrapText="1"/>
      <protection locked="0"/>
    </xf>
    <xf numFmtId="164" fontId="16" fillId="0" borderId="18" xfId="0" applyNumberFormat="1" applyFont="1" applyBorder="1" applyAlignment="1" applyProtection="1">
      <alignment horizontal="center" vertical="center"/>
      <protection locked="0"/>
    </xf>
    <xf numFmtId="164" fontId="16" fillId="0" borderId="75" xfId="0" applyNumberFormat="1" applyFont="1" applyBorder="1" applyAlignment="1" applyProtection="1">
      <alignment horizontal="center" vertical="center"/>
      <protection locked="0"/>
    </xf>
    <xf numFmtId="164" fontId="32" fillId="0" borderId="0" xfId="0" applyNumberFormat="1" applyFont="1" applyAlignment="1">
      <alignment vertical="center" wrapText="1"/>
    </xf>
    <xf numFmtId="164" fontId="32" fillId="0" borderId="0" xfId="0" applyNumberFormat="1" applyFont="1" applyAlignment="1" applyProtection="1">
      <alignment horizontal="center" vertical="center" wrapText="1"/>
      <protection locked="0"/>
    </xf>
    <xf numFmtId="164" fontId="12" fillId="0" borderId="46" xfId="0" applyNumberFormat="1" applyFont="1" applyBorder="1" applyAlignment="1">
      <alignment vertical="center"/>
    </xf>
    <xf numFmtId="164" fontId="21" fillId="0" borderId="2" xfId="0" applyNumberFormat="1" applyFont="1" applyBorder="1" applyAlignment="1">
      <alignment vertical="center"/>
    </xf>
    <xf numFmtId="164" fontId="12" fillId="0" borderId="4" xfId="0" applyNumberFormat="1" applyFont="1" applyBorder="1" applyAlignment="1">
      <alignment vertical="center"/>
    </xf>
    <xf numFmtId="164" fontId="12" fillId="0" borderId="2" xfId="0" applyNumberFormat="1" applyFont="1" applyBorder="1" applyAlignment="1">
      <alignment vertical="center"/>
    </xf>
    <xf numFmtId="164" fontId="12" fillId="0" borderId="34" xfId="0" applyNumberFormat="1" applyFont="1" applyBorder="1" applyAlignment="1">
      <alignment vertical="center"/>
    </xf>
    <xf numFmtId="164" fontId="12" fillId="0" borderId="42" xfId="0" applyNumberFormat="1" applyFont="1" applyBorder="1" applyAlignment="1">
      <alignment vertical="center"/>
    </xf>
    <xf numFmtId="164" fontId="15" fillId="0" borderId="75" xfId="0" applyNumberFormat="1" applyFont="1" applyBorder="1" applyAlignment="1" applyProtection="1">
      <alignment vertical="center"/>
      <protection locked="0"/>
    </xf>
    <xf numFmtId="164" fontId="15" fillId="0" borderId="18" xfId="0" applyNumberFormat="1" applyFont="1" applyBorder="1" applyAlignment="1" applyProtection="1">
      <alignment vertical="center"/>
      <protection locked="0"/>
    </xf>
    <xf numFmtId="0" fontId="15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/>
    </xf>
    <xf numFmtId="0" fontId="0" fillId="0" borderId="0" xfId="0" applyProtection="1">
      <protection locked="0"/>
    </xf>
    <xf numFmtId="164" fontId="12" fillId="0" borderId="50" xfId="0" applyNumberFormat="1" applyFont="1" applyBorder="1" applyAlignment="1">
      <alignment vertical="center"/>
    </xf>
    <xf numFmtId="164" fontId="15" fillId="0" borderId="42" xfId="0" applyNumberFormat="1" applyFont="1" applyBorder="1" applyAlignment="1" applyProtection="1">
      <alignment vertical="center"/>
      <protection locked="0"/>
    </xf>
    <xf numFmtId="164" fontId="15" fillId="0" borderId="11" xfId="0" applyNumberFormat="1" applyFont="1" applyBorder="1" applyAlignment="1" applyProtection="1">
      <alignment vertical="center"/>
      <protection locked="0"/>
    </xf>
    <xf numFmtId="0" fontId="15" fillId="0" borderId="1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/>
    </xf>
    <xf numFmtId="0" fontId="23" fillId="0" borderId="0" xfId="0" applyFont="1"/>
    <xf numFmtId="164" fontId="15" fillId="0" borderId="77" xfId="0" applyNumberFormat="1" applyFont="1" applyBorder="1" applyAlignment="1" applyProtection="1">
      <alignment vertical="center"/>
      <protection locked="0"/>
    </xf>
    <xf numFmtId="164" fontId="15" fillId="0" borderId="20" xfId="0" applyNumberFormat="1" applyFont="1" applyBorder="1" applyAlignment="1" applyProtection="1">
      <alignment vertical="center"/>
      <protection locked="0"/>
    </xf>
    <xf numFmtId="0" fontId="15" fillId="0" borderId="20" xfId="0" applyFont="1" applyBorder="1" applyAlignment="1">
      <alignment vertical="center" wrapText="1"/>
    </xf>
    <xf numFmtId="0" fontId="15" fillId="0" borderId="27" xfId="0" applyFont="1" applyBorder="1" applyAlignment="1">
      <alignment horizontal="center" vertical="center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0" fontId="12" fillId="0" borderId="3" xfId="0" applyFont="1" applyBorder="1" applyAlignment="1">
      <alignment horizontal="right" vertical="center" wrapText="1" indent="1"/>
    </xf>
    <xf numFmtId="3" fontId="15" fillId="0" borderId="34" xfId="0" applyNumberFormat="1" applyFont="1" applyBorder="1" applyAlignment="1" applyProtection="1">
      <alignment horizontal="right" vertical="center" wrapText="1" indent="1"/>
      <protection locked="0"/>
    </xf>
    <xf numFmtId="3" fontId="15" fillId="0" borderId="18" xfId="0" applyNumberFormat="1" applyFont="1" applyBorder="1" applyAlignment="1" applyProtection="1">
      <alignment horizontal="right" vertical="center" wrapText="1" indent="1"/>
      <protection locked="0"/>
    </xf>
    <xf numFmtId="0" fontId="15" fillId="0" borderId="18" xfId="0" applyFont="1" applyBorder="1" applyAlignment="1" applyProtection="1">
      <alignment vertical="center" wrapText="1"/>
      <protection locked="0"/>
    </xf>
    <xf numFmtId="0" fontId="15" fillId="0" borderId="19" xfId="0" applyFont="1" applyBorder="1" applyAlignment="1">
      <alignment horizontal="right" vertical="center" wrapText="1" indent="1"/>
    </xf>
    <xf numFmtId="3" fontId="15" fillId="0" borderId="50" xfId="0" applyNumberFormat="1" applyFont="1" applyBorder="1" applyAlignment="1" applyProtection="1">
      <alignment horizontal="right" vertical="center" wrapText="1" indent="1"/>
      <protection locked="0"/>
    </xf>
    <xf numFmtId="3" fontId="15" fillId="0" borderId="11" xfId="0" applyNumberFormat="1" applyFont="1" applyBorder="1" applyAlignment="1" applyProtection="1">
      <alignment horizontal="right" vertical="center" wrapText="1" indent="1"/>
      <protection locked="0"/>
    </xf>
    <xf numFmtId="0" fontId="15" fillId="0" borderId="11" xfId="0" applyFont="1" applyBorder="1" applyAlignment="1" applyProtection="1">
      <alignment vertical="center" wrapText="1"/>
      <protection locked="0"/>
    </xf>
    <xf numFmtId="0" fontId="15" fillId="0" borderId="26" xfId="0" applyFont="1" applyBorder="1" applyAlignment="1">
      <alignment horizontal="right" vertical="center" wrapText="1" indent="1"/>
    </xf>
    <xf numFmtId="0" fontId="14" fillId="0" borderId="10" xfId="0" applyFont="1" applyBorder="1" applyAlignment="1" applyProtection="1">
      <alignment horizontal="left" vertical="center" wrapText="1" indent="1"/>
      <protection locked="0"/>
    </xf>
    <xf numFmtId="0" fontId="14" fillId="0" borderId="10" xfId="0" applyFont="1" applyBorder="1" applyAlignment="1" applyProtection="1">
      <alignment horizontal="left" vertical="center" wrapText="1" indent="8"/>
      <protection locked="0"/>
    </xf>
    <xf numFmtId="3" fontId="15" fillId="0" borderId="66" xfId="0" applyNumberFormat="1" applyFont="1" applyBorder="1" applyAlignment="1" applyProtection="1">
      <alignment horizontal="right" vertical="center" wrapText="1" indent="1"/>
      <protection locked="0"/>
    </xf>
    <xf numFmtId="3" fontId="15" fillId="0" borderId="12" xfId="0" applyNumberFormat="1" applyFont="1" applyBorder="1" applyAlignment="1" applyProtection="1">
      <alignment horizontal="right" vertical="center" wrapText="1" indent="1"/>
      <protection locked="0"/>
    </xf>
    <xf numFmtId="0" fontId="14" fillId="0" borderId="24" xfId="0" applyFont="1" applyBorder="1" applyAlignment="1" applyProtection="1">
      <alignment horizontal="left" vertical="center" wrapText="1" indent="1"/>
      <protection locked="0"/>
    </xf>
    <xf numFmtId="0" fontId="15" fillId="0" borderId="13" xfId="0" applyFont="1" applyBorder="1" applyAlignment="1">
      <alignment horizontal="right" vertical="center" wrapText="1" indent="1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48" fillId="0" borderId="2" xfId="0" applyFont="1" applyBorder="1" applyAlignment="1" applyProtection="1">
      <alignment horizontal="center" vertical="center" wrapText="1"/>
      <protection locked="0"/>
    </xf>
    <xf numFmtId="0" fontId="48" fillId="0" borderId="3" xfId="0" applyFont="1" applyBorder="1" applyAlignment="1" applyProtection="1">
      <alignment horizontal="center" vertical="center" wrapText="1"/>
      <protection locked="0"/>
    </xf>
    <xf numFmtId="0" fontId="16" fillId="0" borderId="4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4" fontId="12" fillId="0" borderId="46" xfId="0" applyNumberFormat="1" applyFont="1" applyBorder="1" applyAlignment="1">
      <alignment vertical="center" wrapText="1"/>
    </xf>
    <xf numFmtId="0" fontId="0" fillId="0" borderId="2" xfId="0" applyBorder="1" applyAlignment="1">
      <alignment vertical="center"/>
    </xf>
    <xf numFmtId="3" fontId="15" fillId="0" borderId="49" xfId="0" applyNumberFormat="1" applyFont="1" applyBorder="1" applyAlignment="1" applyProtection="1">
      <alignment horizontal="right" vertical="center"/>
      <protection locked="0"/>
    </xf>
    <xf numFmtId="3" fontId="15" fillId="0" borderId="77" xfId="0" applyNumberFormat="1" applyFont="1" applyBorder="1" applyAlignment="1" applyProtection="1">
      <alignment horizontal="right" vertical="center"/>
      <protection locked="0"/>
    </xf>
    <xf numFmtId="0" fontId="15" fillId="0" borderId="20" xfId="0" applyFont="1" applyBorder="1" applyAlignment="1" applyProtection="1">
      <alignment horizontal="left" vertical="center" indent="1"/>
      <protection locked="0"/>
    </xf>
    <xf numFmtId="0" fontId="15" fillId="0" borderId="27" xfId="0" applyFont="1" applyBorder="1" applyAlignment="1">
      <alignment horizontal="right" vertical="center" indent="1"/>
    </xf>
    <xf numFmtId="3" fontId="15" fillId="0" borderId="50" xfId="0" applyNumberFormat="1" applyFont="1" applyBorder="1" applyAlignment="1" applyProtection="1">
      <alignment horizontal="right" vertical="center"/>
      <protection locked="0"/>
    </xf>
    <xf numFmtId="3" fontId="15" fillId="0" borderId="42" xfId="0" applyNumberFormat="1" applyFont="1" applyBorder="1" applyAlignment="1" applyProtection="1">
      <alignment horizontal="right" vertical="center"/>
      <protection locked="0"/>
    </xf>
    <xf numFmtId="0" fontId="15" fillId="0" borderId="11" xfId="0" applyFont="1" applyBorder="1" applyAlignment="1" applyProtection="1">
      <alignment horizontal="left" vertical="center" indent="1"/>
      <protection locked="0"/>
    </xf>
    <xf numFmtId="0" fontId="15" fillId="0" borderId="26" xfId="0" applyFont="1" applyBorder="1" applyAlignment="1">
      <alignment horizontal="right" vertical="center" indent="1"/>
    </xf>
    <xf numFmtId="3" fontId="15" fillId="0" borderId="35" xfId="0" applyNumberFormat="1" applyFont="1" applyBorder="1" applyAlignment="1" applyProtection="1">
      <alignment horizontal="right" vertical="center"/>
      <protection locked="0"/>
    </xf>
    <xf numFmtId="3" fontId="15" fillId="0" borderId="74" xfId="0" applyNumberFormat="1" applyFont="1" applyBorder="1" applyAlignment="1" applyProtection="1">
      <alignment horizontal="right" vertical="center"/>
      <protection locked="0"/>
    </xf>
    <xf numFmtId="0" fontId="15" fillId="0" borderId="29" xfId="0" applyFont="1" applyBorder="1" applyAlignment="1" applyProtection="1">
      <alignment horizontal="left" vertical="center" indent="1"/>
      <protection locked="0"/>
    </xf>
    <xf numFmtId="0" fontId="15" fillId="0" borderId="30" xfId="0" applyFont="1" applyBorder="1" applyAlignment="1">
      <alignment horizontal="right" vertical="center" indent="1"/>
    </xf>
    <xf numFmtId="0" fontId="21" fillId="0" borderId="78" xfId="0" applyFont="1" applyBorder="1" applyAlignment="1" applyProtection="1">
      <alignment horizontal="center" vertical="center" wrapText="1"/>
      <protection locked="0"/>
    </xf>
    <xf numFmtId="0" fontId="21" fillId="0" borderId="79" xfId="0" applyFont="1" applyBorder="1" applyAlignment="1" applyProtection="1">
      <alignment horizontal="center" vertical="center" wrapText="1"/>
      <protection locked="0"/>
    </xf>
    <xf numFmtId="0" fontId="21" fillId="0" borderId="32" xfId="0" applyFont="1" applyBorder="1" applyAlignment="1" applyProtection="1">
      <alignment horizontal="center" vertical="center"/>
      <protection locked="0"/>
    </xf>
    <xf numFmtId="0" fontId="21" fillId="0" borderId="33" xfId="0" applyFont="1" applyBorder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right"/>
      <protection locked="0"/>
    </xf>
    <xf numFmtId="0" fontId="49" fillId="0" borderId="0" xfId="0" applyFont="1" applyAlignment="1">
      <alignment horizontal="center"/>
    </xf>
    <xf numFmtId="167" fontId="50" fillId="0" borderId="46" xfId="2" applyNumberFormat="1" applyFont="1" applyBorder="1" applyAlignment="1">
      <alignment horizontal="center" vertical="top" wrapText="1"/>
    </xf>
    <xf numFmtId="167" fontId="50" fillId="0" borderId="2" xfId="2" applyNumberFormat="1" applyFont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top" wrapText="1"/>
    </xf>
    <xf numFmtId="167" fontId="50" fillId="0" borderId="49" xfId="2" applyNumberFormat="1" applyFont="1" applyBorder="1" applyAlignment="1" applyProtection="1">
      <alignment horizontal="center" vertical="top" wrapText="1"/>
      <protection locked="0"/>
    </xf>
    <xf numFmtId="167" fontId="50" fillId="0" borderId="20" xfId="2" applyNumberFormat="1" applyFont="1" applyBorder="1" applyAlignment="1" applyProtection="1">
      <alignment horizontal="center" vertical="center" wrapText="1"/>
      <protection locked="0"/>
    </xf>
    <xf numFmtId="9" fontId="50" fillId="0" borderId="20" xfId="3" applyFont="1" applyBorder="1" applyAlignment="1" applyProtection="1">
      <alignment horizontal="center" vertical="center" wrapText="1"/>
      <protection locked="0"/>
    </xf>
    <xf numFmtId="0" fontId="50" fillId="0" borderId="20" xfId="0" applyFont="1" applyBorder="1" applyAlignment="1" applyProtection="1">
      <alignment horizontal="left" vertical="top" wrapText="1"/>
      <protection locked="0"/>
    </xf>
    <xf numFmtId="0" fontId="51" fillId="0" borderId="27" xfId="0" applyFont="1" applyBorder="1" applyAlignment="1">
      <alignment horizontal="center" vertical="top" wrapText="1"/>
    </xf>
    <xf numFmtId="167" fontId="50" fillId="0" borderId="50" xfId="2" applyNumberFormat="1" applyFont="1" applyBorder="1" applyAlignment="1" applyProtection="1">
      <alignment horizontal="center" vertical="top" wrapText="1"/>
      <protection locked="0"/>
    </xf>
    <xf numFmtId="167" fontId="50" fillId="0" borderId="11" xfId="2" applyNumberFormat="1" applyFont="1" applyBorder="1" applyAlignment="1" applyProtection="1">
      <alignment horizontal="center" vertical="center" wrapText="1"/>
      <protection locked="0"/>
    </xf>
    <xf numFmtId="9" fontId="50" fillId="0" borderId="11" xfId="3" applyFont="1" applyBorder="1" applyAlignment="1" applyProtection="1">
      <alignment horizontal="center" vertical="center" wrapText="1"/>
      <protection locked="0"/>
    </xf>
    <xf numFmtId="0" fontId="50" fillId="0" borderId="11" xfId="0" applyFont="1" applyBorder="1" applyAlignment="1" applyProtection="1">
      <alignment horizontal="left" vertical="top" wrapText="1"/>
      <protection locked="0"/>
    </xf>
    <xf numFmtId="0" fontId="51" fillId="0" borderId="26" xfId="0" applyFont="1" applyBorder="1" applyAlignment="1">
      <alignment horizontal="center" vertical="top" wrapText="1"/>
    </xf>
    <xf numFmtId="167" fontId="50" fillId="0" borderId="66" xfId="2" applyNumberFormat="1" applyFont="1" applyBorder="1" applyAlignment="1" applyProtection="1">
      <alignment horizontal="center" vertical="top" wrapText="1"/>
      <protection locked="0"/>
    </xf>
    <xf numFmtId="167" fontId="50" fillId="0" borderId="12" xfId="2" applyNumberFormat="1" applyFont="1" applyBorder="1" applyAlignment="1" applyProtection="1">
      <alignment horizontal="center" vertical="center" wrapText="1"/>
      <protection locked="0"/>
    </xf>
    <xf numFmtId="9" fontId="50" fillId="0" borderId="12" xfId="3" applyFont="1" applyBorder="1" applyAlignment="1" applyProtection="1">
      <alignment horizontal="center" vertical="center" wrapText="1"/>
      <protection locked="0"/>
    </xf>
    <xf numFmtId="0" fontId="50" fillId="0" borderId="12" xfId="0" applyFont="1" applyBorder="1" applyAlignment="1" applyProtection="1">
      <alignment horizontal="left" vertical="top" wrapText="1"/>
      <protection locked="0"/>
    </xf>
    <xf numFmtId="0" fontId="51" fillId="0" borderId="13" xfId="0" applyFont="1" applyBorder="1" applyAlignment="1">
      <alignment horizontal="center" vertical="top" wrapText="1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52" fillId="0" borderId="3" xfId="0" applyFont="1" applyBorder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/>
      <protection locked="0"/>
    </xf>
    <xf numFmtId="168" fontId="0" fillId="0" borderId="34" xfId="0" applyNumberFormat="1" applyBorder="1" applyAlignment="1" applyProtection="1">
      <alignment horizontal="right" vertical="center"/>
      <protection locked="0"/>
    </xf>
    <xf numFmtId="0" fontId="53" fillId="0" borderId="18" xfId="0" applyFont="1" applyBorder="1" applyAlignment="1">
      <alignment horizontal="left" vertical="center" indent="5"/>
    </xf>
    <xf numFmtId="0" fontId="0" fillId="0" borderId="19" xfId="0" applyBorder="1" applyAlignment="1">
      <alignment horizontal="center" vertical="center"/>
    </xf>
    <xf numFmtId="168" fontId="0" fillId="0" borderId="50" xfId="0" applyNumberFormat="1" applyBorder="1" applyAlignment="1" applyProtection="1">
      <alignment horizontal="right" vertical="center"/>
      <protection locked="0"/>
    </xf>
    <xf numFmtId="0" fontId="53" fillId="0" borderId="11" xfId="0" applyFont="1" applyBorder="1" applyAlignment="1">
      <alignment horizontal="left" vertical="center" indent="5"/>
    </xf>
    <xf numFmtId="0" fontId="0" fillId="0" borderId="26" xfId="0" applyBorder="1" applyAlignment="1">
      <alignment horizontal="center" vertical="center"/>
    </xf>
    <xf numFmtId="168" fontId="18" fillId="0" borderId="35" xfId="0" applyNumberFormat="1" applyFont="1" applyBorder="1" applyAlignment="1">
      <alignment horizontal="right" vertical="center"/>
    </xf>
    <xf numFmtId="0" fontId="0" fillId="0" borderId="29" xfId="0" applyBorder="1" applyAlignment="1" applyProtection="1">
      <alignment horizontal="left" vertical="center" wrapText="1" indent="1"/>
      <protection locked="0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horizontal="left" vertical="center" indent="1"/>
    </xf>
    <xf numFmtId="168" fontId="0" fillId="0" borderId="49" xfId="0" applyNumberFormat="1" applyBorder="1" applyAlignment="1" applyProtection="1">
      <alignment horizontal="right" vertical="center"/>
      <protection locked="0"/>
    </xf>
    <xf numFmtId="0" fontId="3" fillId="0" borderId="20" xfId="0" applyFont="1" applyBorder="1" applyAlignment="1">
      <alignment horizontal="left" vertical="center" indent="1"/>
    </xf>
    <xf numFmtId="0" fontId="0" fillId="0" borderId="27" xfId="0" applyBorder="1" applyAlignment="1">
      <alignment horizontal="center" vertical="center"/>
    </xf>
    <xf numFmtId="0" fontId="3" fillId="0" borderId="11" xfId="0" applyFont="1" applyBorder="1" applyAlignment="1">
      <alignment horizontal="left" vertical="center" indent="1"/>
    </xf>
    <xf numFmtId="168" fontId="18" fillId="0" borderId="66" xfId="0" applyNumberFormat="1" applyFont="1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left" vertical="center" wrapText="1" indent="1"/>
      <protection locked="0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/>
    </xf>
    <xf numFmtId="0" fontId="46" fillId="0" borderId="46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54" fillId="0" borderId="0" xfId="0" applyFont="1" applyAlignment="1">
      <alignment horizontal="right"/>
    </xf>
    <xf numFmtId="0" fontId="46" fillId="0" borderId="0" xfId="0" applyFont="1" applyAlignment="1">
      <alignment horizontal="center"/>
    </xf>
    <xf numFmtId="164" fontId="13" fillId="0" borderId="1" xfId="1" applyNumberFormat="1" applyFont="1" applyBorder="1" applyAlignment="1" applyProtection="1">
      <alignment horizontal="right" vertical="center" wrapText="1" indent="1"/>
      <protection locked="0"/>
    </xf>
    <xf numFmtId="0" fontId="14" fillId="0" borderId="29" xfId="0" applyFont="1" applyBorder="1" applyAlignment="1">
      <alignment horizontal="left" wrapText="1" indent="1"/>
    </xf>
    <xf numFmtId="164" fontId="13" fillId="0" borderId="35" xfId="1" applyNumberFormat="1" applyFont="1" applyBorder="1" applyAlignment="1">
      <alignment horizontal="right" vertical="center" wrapText="1" indent="1"/>
    </xf>
    <xf numFmtId="164" fontId="13" fillId="0" borderId="50" xfId="1" applyNumberFormat="1" applyFont="1" applyBorder="1" applyAlignment="1">
      <alignment horizontal="right" vertical="center" wrapText="1" indent="1"/>
    </xf>
    <xf numFmtId="0" fontId="14" fillId="0" borderId="18" xfId="0" applyFont="1" applyBorder="1" applyAlignment="1">
      <alignment horizontal="left" wrapText="1" indent="1"/>
    </xf>
    <xf numFmtId="0" fontId="19" fillId="0" borderId="0" xfId="1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right"/>
      <protection locked="0"/>
    </xf>
    <xf numFmtId="0" fontId="6" fillId="0" borderId="0" xfId="1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164" fontId="17" fillId="0" borderId="0" xfId="1" applyNumberFormat="1" applyFont="1" applyAlignment="1" applyProtection="1">
      <alignment horizontal="center" vertical="center"/>
      <protection locked="0"/>
    </xf>
    <xf numFmtId="164" fontId="5" fillId="0" borderId="5" xfId="1" applyNumberFormat="1" applyFont="1" applyBorder="1" applyAlignment="1" applyProtection="1">
      <alignment horizontal="left" vertical="center"/>
      <protection locked="0"/>
    </xf>
    <xf numFmtId="0" fontId="6" fillId="0" borderId="0" xfId="1" applyFont="1" applyAlignment="1">
      <alignment horizontal="center"/>
    </xf>
    <xf numFmtId="164" fontId="5" fillId="0" borderId="5" xfId="1" applyNumberFormat="1" applyFont="1" applyBorder="1" applyAlignment="1">
      <alignment horizontal="left" vertical="center"/>
    </xf>
    <xf numFmtId="0" fontId="16" fillId="0" borderId="33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32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36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16" fillId="0" borderId="35" xfId="1" applyFont="1" applyBorder="1" applyAlignment="1">
      <alignment horizontal="center" vertical="center" wrapText="1"/>
    </xf>
    <xf numFmtId="164" fontId="17" fillId="0" borderId="0" xfId="1" applyNumberFormat="1" applyFont="1" applyAlignment="1">
      <alignment horizontal="center" vertical="center"/>
    </xf>
    <xf numFmtId="164" fontId="5" fillId="0" borderId="5" xfId="1" applyNumberFormat="1" applyFont="1" applyBorder="1" applyAlignment="1">
      <alignment horizontal="left"/>
    </xf>
    <xf numFmtId="0" fontId="6" fillId="0" borderId="0" xfId="0" applyFont="1" applyAlignment="1" applyProtection="1">
      <alignment horizontal="center"/>
      <protection locked="0"/>
    </xf>
    <xf numFmtId="164" fontId="19" fillId="0" borderId="0" xfId="0" applyNumberFormat="1" applyFont="1" applyAlignment="1" applyProtection="1">
      <alignment horizontal="center" textRotation="180" wrapText="1"/>
      <protection locked="0"/>
    </xf>
    <xf numFmtId="164" fontId="21" fillId="0" borderId="47" xfId="0" applyNumberFormat="1" applyFont="1" applyBorder="1" applyAlignment="1" applyProtection="1">
      <alignment horizontal="center" vertical="center" wrapText="1"/>
      <protection locked="0"/>
    </xf>
    <xf numFmtId="164" fontId="21" fillId="0" borderId="45" xfId="0" applyNumberFormat="1" applyFont="1" applyBorder="1" applyAlignment="1" applyProtection="1">
      <alignment horizontal="center" vertical="center" wrapText="1"/>
      <protection locked="0"/>
    </xf>
    <xf numFmtId="164" fontId="20" fillId="0" borderId="38" xfId="0" applyNumberFormat="1" applyFont="1" applyBorder="1" applyAlignment="1">
      <alignment horizontal="center" vertical="center" wrapText="1"/>
    </xf>
    <xf numFmtId="164" fontId="19" fillId="0" borderId="0" xfId="0" applyNumberFormat="1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164" fontId="6" fillId="0" borderId="0" xfId="0" applyNumberFormat="1" applyFont="1" applyAlignment="1" applyProtection="1">
      <alignment horizontal="center" vertical="center" wrapText="1"/>
      <protection locked="0"/>
    </xf>
    <xf numFmtId="165" fontId="25" fillId="0" borderId="38" xfId="0" applyNumberFormat="1" applyFont="1" applyBorder="1" applyAlignment="1" applyProtection="1">
      <alignment horizontal="left" vertical="center" wrapText="1"/>
      <protection locked="0"/>
    </xf>
    <xf numFmtId="165" fontId="17" fillId="0" borderId="0" xfId="0" applyNumberFormat="1" applyFont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 applyProtection="1">
      <alignment horizontal="left" vertical="center" wrapText="1"/>
      <protection locked="0"/>
    </xf>
    <xf numFmtId="164" fontId="0" fillId="0" borderId="0" xfId="0" applyNumberFormat="1" applyAlignment="1" applyProtection="1">
      <alignment horizontal="left" vertical="center" wrapText="1"/>
      <protection locked="0"/>
    </xf>
    <xf numFmtId="164" fontId="18" fillId="0" borderId="53" xfId="0" applyNumberFormat="1" applyFont="1" applyBorder="1" applyAlignment="1">
      <alignment horizontal="center" vertical="center" wrapText="1"/>
    </xf>
    <xf numFmtId="164" fontId="18" fillId="0" borderId="52" xfId="0" applyNumberFormat="1" applyFont="1" applyBorder="1" applyAlignment="1">
      <alignment horizontal="center" vertical="center" wrapText="1"/>
    </xf>
    <xf numFmtId="164" fontId="0" fillId="0" borderId="60" xfId="0" applyNumberFormat="1" applyBorder="1" applyAlignment="1" applyProtection="1">
      <alignment horizontal="left" vertical="center" wrapText="1"/>
      <protection locked="0"/>
    </xf>
    <xf numFmtId="164" fontId="0" fillId="0" borderId="59" xfId="0" applyNumberFormat="1" applyBorder="1" applyAlignment="1" applyProtection="1">
      <alignment horizontal="left" vertical="center" wrapText="1"/>
      <protection locked="0"/>
    </xf>
    <xf numFmtId="164" fontId="0" fillId="0" borderId="57" xfId="0" applyNumberFormat="1" applyBorder="1" applyAlignment="1" applyProtection="1">
      <alignment horizontal="left" vertical="center" wrapText="1"/>
      <protection locked="0"/>
    </xf>
    <xf numFmtId="164" fontId="0" fillId="0" borderId="56" xfId="0" applyNumberForma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center" textRotation="180"/>
    </xf>
    <xf numFmtId="164" fontId="4" fillId="0" borderId="5" xfId="0" applyNumberFormat="1" applyFont="1" applyBorder="1" applyAlignment="1" applyProtection="1">
      <alignment horizontal="right" vertical="center"/>
      <protection locked="0"/>
    </xf>
    <xf numFmtId="164" fontId="16" fillId="0" borderId="64" xfId="0" applyNumberFormat="1" applyFont="1" applyBorder="1" applyAlignment="1">
      <alignment horizontal="center" vertical="center"/>
    </xf>
    <xf numFmtId="164" fontId="16" fillId="0" borderId="43" xfId="0" applyNumberFormat="1" applyFont="1" applyBorder="1" applyAlignment="1">
      <alignment horizontal="center" vertical="center"/>
    </xf>
    <xf numFmtId="164" fontId="16" fillId="0" borderId="63" xfId="0" applyNumberFormat="1" applyFont="1" applyBorder="1" applyAlignment="1">
      <alignment horizontal="center" vertical="center"/>
    </xf>
    <xf numFmtId="164" fontId="21" fillId="0" borderId="39" xfId="0" applyNumberFormat="1" applyFont="1" applyBorder="1" applyAlignment="1">
      <alignment horizontal="center" vertical="center" wrapText="1"/>
    </xf>
    <xf numFmtId="164" fontId="16" fillId="0" borderId="47" xfId="0" applyNumberFormat="1" applyFont="1" applyBorder="1" applyAlignment="1">
      <alignment horizontal="center" vertical="center" wrapText="1"/>
    </xf>
    <xf numFmtId="164" fontId="16" fillId="0" borderId="40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 wrapText="1"/>
    </xf>
    <xf numFmtId="164" fontId="16" fillId="0" borderId="39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 applyProtection="1">
      <alignment horizontal="center" vertical="center" wrapText="1"/>
      <protection locked="0"/>
    </xf>
    <xf numFmtId="164" fontId="18" fillId="0" borderId="53" xfId="0" applyNumberFormat="1" applyFont="1" applyBorder="1" applyAlignment="1">
      <alignment horizontal="left" vertical="center" wrapText="1" indent="2"/>
    </xf>
    <xf numFmtId="164" fontId="18" fillId="0" borderId="52" xfId="0" applyNumberFormat="1" applyFont="1" applyBorder="1" applyAlignment="1">
      <alignment horizontal="left" vertical="center" wrapText="1" indent="2"/>
    </xf>
    <xf numFmtId="0" fontId="39" fillId="0" borderId="5" xfId="0" applyFont="1" applyBorder="1" applyAlignment="1" applyProtection="1">
      <alignment horizontal="right" vertical="top"/>
      <protection locked="0"/>
    </xf>
    <xf numFmtId="0" fontId="38" fillId="0" borderId="5" xfId="0" applyFont="1" applyBorder="1" applyProtection="1">
      <protection locked="0"/>
    </xf>
    <xf numFmtId="0" fontId="17" fillId="0" borderId="39" xfId="0" applyFont="1" applyBorder="1" applyAlignment="1" applyProtection="1">
      <alignment horizontal="center" vertical="center"/>
      <protection locked="0"/>
    </xf>
    <xf numFmtId="0" fontId="16" fillId="0" borderId="53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2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164" fontId="19" fillId="0" borderId="5" xfId="0" applyNumberFormat="1" applyFont="1" applyBorder="1" applyAlignment="1" applyProtection="1">
      <alignment horizontal="right" vertical="center" wrapText="1"/>
      <protection locked="0"/>
    </xf>
    <xf numFmtId="0" fontId="19" fillId="0" borderId="5" xfId="0" applyFont="1" applyBorder="1" applyAlignment="1" applyProtection="1">
      <alignment horizontal="right"/>
      <protection locked="0"/>
    </xf>
    <xf numFmtId="0" fontId="16" fillId="0" borderId="53" xfId="0" applyFont="1" applyBorder="1" applyAlignment="1">
      <alignment horizontal="left" vertical="center" wrapText="1" indent="1"/>
    </xf>
    <xf numFmtId="0" fontId="16" fillId="0" borderId="6" xfId="0" applyFont="1" applyBorder="1" applyAlignment="1">
      <alignment horizontal="left" vertical="center" wrapText="1" indent="1"/>
    </xf>
    <xf numFmtId="0" fontId="19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164" fontId="45" fillId="0" borderId="0" xfId="0" applyNumberFormat="1" applyFont="1" applyAlignment="1" applyProtection="1">
      <alignment horizontal="center" vertical="center"/>
      <protection locked="0"/>
    </xf>
    <xf numFmtId="164" fontId="45" fillId="0" borderId="5" xfId="0" applyNumberFormat="1" applyFont="1" applyBorder="1" applyAlignment="1">
      <alignment horizontal="center" vertical="center"/>
    </xf>
    <xf numFmtId="164" fontId="42" fillId="0" borderId="38" xfId="0" applyNumberFormat="1" applyFont="1" applyBorder="1"/>
    <xf numFmtId="0" fontId="6" fillId="0" borderId="0" xfId="0" applyFont="1" applyAlignment="1" applyProtection="1">
      <alignment vertical="center" wrapText="1"/>
      <protection locked="0"/>
    </xf>
    <xf numFmtId="164" fontId="16" fillId="0" borderId="33" xfId="0" applyNumberFormat="1" applyFont="1" applyBorder="1" applyAlignment="1">
      <alignment horizontal="center" vertical="center" wrapText="1"/>
    </xf>
    <xf numFmtId="164" fontId="16" fillId="0" borderId="8" xfId="0" applyNumberFormat="1" applyFont="1" applyBorder="1" applyAlignment="1">
      <alignment horizontal="center" vertical="center" wrapText="1"/>
    </xf>
    <xf numFmtId="164" fontId="16" fillId="0" borderId="32" xfId="0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>
      <alignment horizontal="center" vertical="center"/>
    </xf>
    <xf numFmtId="164" fontId="16" fillId="0" borderId="7" xfId="0" applyNumberFormat="1" applyFont="1" applyBorder="1" applyAlignment="1">
      <alignment horizontal="center" vertical="center" wrapText="1"/>
    </xf>
    <xf numFmtId="164" fontId="32" fillId="0" borderId="0" xfId="0" applyNumberFormat="1" applyFont="1" applyAlignment="1" applyProtection="1">
      <alignment horizontal="center" textRotation="180" wrapText="1"/>
      <protection locked="0"/>
    </xf>
    <xf numFmtId="164" fontId="16" fillId="0" borderId="47" xfId="0" applyNumberFormat="1" applyFont="1" applyBorder="1" applyAlignment="1" applyProtection="1">
      <alignment horizontal="center" vertical="center" wrapText="1"/>
      <protection locked="0"/>
    </xf>
    <xf numFmtId="164" fontId="16" fillId="0" borderId="45" xfId="0" applyNumberFormat="1" applyFont="1" applyBorder="1" applyAlignment="1" applyProtection="1">
      <alignment horizontal="center" vertical="center" wrapText="1"/>
      <protection locked="0"/>
    </xf>
    <xf numFmtId="164" fontId="16" fillId="0" borderId="47" xfId="0" applyNumberFormat="1" applyFont="1" applyBorder="1" applyAlignment="1" applyProtection="1">
      <alignment horizontal="center" vertical="center"/>
      <protection locked="0"/>
    </xf>
    <xf numFmtId="164" fontId="16" fillId="0" borderId="45" xfId="0" applyNumberFormat="1" applyFont="1" applyBorder="1" applyAlignment="1" applyProtection="1">
      <alignment horizontal="center" vertical="center"/>
      <protection locked="0"/>
    </xf>
    <xf numFmtId="164" fontId="16" fillId="0" borderId="64" xfId="0" applyNumberFormat="1" applyFont="1" applyBorder="1" applyAlignment="1" applyProtection="1">
      <alignment horizontal="center" vertical="center" wrapText="1"/>
      <protection locked="0"/>
    </xf>
    <xf numFmtId="164" fontId="16" fillId="0" borderId="63" xfId="0" applyNumberFormat="1" applyFont="1" applyBorder="1" applyAlignment="1" applyProtection="1">
      <alignment horizontal="center" vertical="center" wrapText="1"/>
      <protection locked="0"/>
    </xf>
    <xf numFmtId="164" fontId="16" fillId="0" borderId="74" xfId="0" applyNumberFormat="1" applyFont="1" applyBorder="1" applyAlignment="1" applyProtection="1">
      <alignment horizontal="center" vertical="center" wrapText="1"/>
      <protection locked="0"/>
    </xf>
    <xf numFmtId="164" fontId="16" fillId="0" borderId="36" xfId="0" applyNumberFormat="1" applyFont="1" applyBorder="1" applyAlignment="1" applyProtection="1">
      <alignment horizontal="center" vertical="center" wrapText="1"/>
      <protection locked="0"/>
    </xf>
    <xf numFmtId="164" fontId="16" fillId="0" borderId="31" xfId="0" applyNumberFormat="1" applyFont="1" applyBorder="1" applyAlignment="1" applyProtection="1">
      <alignment horizontal="center" vertical="center" wrapText="1"/>
      <protection locked="0"/>
    </xf>
    <xf numFmtId="164" fontId="16" fillId="0" borderId="2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7" fillId="0" borderId="5" xfId="0" applyFont="1" applyBorder="1" applyAlignment="1" applyProtection="1">
      <alignment horizontal="right"/>
      <protection locked="0"/>
    </xf>
    <xf numFmtId="0" fontId="16" fillId="0" borderId="64" xfId="0" applyFont="1" applyBorder="1" applyAlignment="1" applyProtection="1">
      <alignment horizontal="center" vertical="center" wrapText="1"/>
      <protection locked="0"/>
    </xf>
    <xf numFmtId="0" fontId="16" fillId="0" borderId="63" xfId="0" applyFont="1" applyBorder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8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/>
      <protection locked="0"/>
    </xf>
    <xf numFmtId="0" fontId="21" fillId="0" borderId="52" xfId="0" applyFont="1" applyBorder="1" applyAlignment="1" applyProtection="1">
      <alignment horizontal="center"/>
      <protection locked="0"/>
    </xf>
    <xf numFmtId="0" fontId="16" fillId="0" borderId="78" xfId="0" applyFont="1" applyBorder="1" applyAlignment="1" applyProtection="1">
      <alignment horizontal="center" vertical="center" wrapText="1"/>
      <protection locked="0"/>
    </xf>
    <xf numFmtId="0" fontId="16" fillId="0" borderId="51" xfId="0" applyFont="1" applyBorder="1" applyAlignment="1" applyProtection="1">
      <alignment horizontal="center" vertical="center" wrapText="1"/>
      <protection locked="0"/>
    </xf>
    <xf numFmtId="0" fontId="16" fillId="0" borderId="64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2" fillId="0" borderId="53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5" fillId="0" borderId="38" xfId="0" applyFont="1" applyBorder="1" applyAlignment="1">
      <alignment horizontal="justify" vertical="center" wrapText="1"/>
    </xf>
    <xf numFmtId="0" fontId="21" fillId="0" borderId="53" xfId="0" applyFont="1" applyBorder="1" applyAlignment="1">
      <alignment horizontal="left" vertical="center" indent="2"/>
    </xf>
    <xf numFmtId="0" fontId="21" fillId="0" borderId="6" xfId="0" applyFont="1" applyBorder="1" applyAlignment="1">
      <alignment horizontal="left" vertical="center" indent="2"/>
    </xf>
    <xf numFmtId="0" fontId="4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 textRotation="180"/>
      <protection locked="0"/>
    </xf>
    <xf numFmtId="0" fontId="49" fillId="0" borderId="3" xfId="0" applyFont="1" applyBorder="1" applyAlignment="1">
      <alignment wrapText="1"/>
    </xf>
    <xf numFmtId="0" fontId="49" fillId="0" borderId="2" xfId="0" applyFont="1" applyBorder="1" applyAlignment="1">
      <alignment wrapText="1"/>
    </xf>
    <xf numFmtId="0" fontId="17" fillId="0" borderId="0" xfId="0" applyFont="1" applyAlignment="1" applyProtection="1">
      <alignment horizontal="center" vertical="top" wrapText="1"/>
      <protection locked="0"/>
    </xf>
    <xf numFmtId="164" fontId="19" fillId="0" borderId="0" xfId="0" applyNumberFormat="1" applyFont="1" applyAlignment="1" applyProtection="1">
      <alignment textRotation="180" wrapText="1"/>
      <protection locked="0"/>
    </xf>
    <xf numFmtId="164" fontId="19" fillId="0" borderId="0" xfId="0" applyNumberFormat="1" applyFont="1" applyAlignment="1">
      <alignment textRotation="180"/>
    </xf>
    <xf numFmtId="164" fontId="19" fillId="0" borderId="43" xfId="0" applyNumberFormat="1" applyFont="1" applyBorder="1" applyAlignment="1">
      <alignment horizontal="center" textRotation="180"/>
    </xf>
    <xf numFmtId="164" fontId="16" fillId="0" borderId="47" xfId="0" applyNumberFormat="1" applyFont="1" applyBorder="1" applyAlignment="1">
      <alignment vertical="center" wrapText="1"/>
    </xf>
    <xf numFmtId="164" fontId="16" fillId="0" borderId="45" xfId="0" applyNumberFormat="1" applyFont="1" applyBorder="1" applyAlignment="1">
      <alignment vertical="center" wrapText="1"/>
    </xf>
    <xf numFmtId="164" fontId="19" fillId="0" borderId="43" xfId="0" applyNumberFormat="1" applyFont="1" applyBorder="1" applyAlignment="1" applyProtection="1">
      <alignment horizontal="center" textRotation="180" wrapText="1"/>
      <protection locked="0"/>
    </xf>
  </cellXfs>
  <cellStyles count="4">
    <cellStyle name="Ezres 2" xfId="2"/>
    <cellStyle name="Normál" xfId="0" builtinId="0"/>
    <cellStyle name="Normál_KVRENMUNKA" xfId="1"/>
    <cellStyle name="Százalék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m&#337;ke/Let&#246;lt&#233;sek/2019%20&#233;vi%20KVI_ZARSZ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2.sz.mell"/>
      <sheetName val="KV_9.2.1.sz.mell"/>
      <sheetName val="KV_9.2.2.sz.mell"/>
      <sheetName val="KV_9.3.sz.mell"/>
      <sheetName val="KV_9.3.1.sz.mell"/>
      <sheetName val="KV_9.3.2.sz.mell"/>
      <sheetName val="KV_9.4.sz.mell"/>
      <sheetName val="KV_9.4.1.sz.mell"/>
      <sheetName val="KV_9.4.2.sz.mell"/>
      <sheetName val="KV_9.5.sz.mell"/>
      <sheetName val="KV_9.5.1.sz.mell"/>
      <sheetName val="KV_9.5.2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ELLENŐRZÉS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1.tájékoztató_t."/>
      <sheetName val="Z_7.2.tájékoztató_t."/>
      <sheetName val="Z_7.3.tájékoztató_t."/>
    </sheetNames>
    <sheetDataSet>
      <sheetData sheetId="0" refreshError="1"/>
      <sheetData sheetId="1" refreshError="1"/>
      <sheetData sheetId="2" refreshError="1">
        <row r="5">
          <cell r="A5" t="str">
            <v>2019. évi előirányzat BEVÉTELEK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>
        <row r="3">
          <cell r="A3" t="str">
            <v>2018. évi L.
törvény 2. sz. melléklete száma</v>
          </cell>
          <cell r="B3" t="str">
            <v>Jogcím</v>
          </cell>
          <cell r="C3" t="str">
            <v>2019. évi tervezett támogatás összesen</v>
          </cell>
          <cell r="D3" t="str">
            <v>Módosított támogatás</v>
          </cell>
        </row>
        <row r="4">
          <cell r="A4" t="str">
            <v>A</v>
          </cell>
          <cell r="B4" t="str">
            <v>B</v>
          </cell>
          <cell r="C4" t="str">
            <v>C</v>
          </cell>
          <cell r="D4" t="str">
            <v>C</v>
          </cell>
        </row>
        <row r="5">
          <cell r="A5">
            <v>0</v>
          </cell>
          <cell r="B5">
            <v>0</v>
          </cell>
          <cell r="C5">
            <v>0</v>
          </cell>
        </row>
        <row r="6">
          <cell r="A6">
            <v>0</v>
          </cell>
          <cell r="B6">
            <v>0</v>
          </cell>
          <cell r="C6">
            <v>0</v>
          </cell>
        </row>
        <row r="7">
          <cell r="A7">
            <v>0</v>
          </cell>
          <cell r="B7">
            <v>0</v>
          </cell>
          <cell r="C7">
            <v>0</v>
          </cell>
        </row>
        <row r="8">
          <cell r="A8">
            <v>0</v>
          </cell>
          <cell r="B8">
            <v>0</v>
          </cell>
          <cell r="C8">
            <v>0</v>
          </cell>
        </row>
        <row r="9">
          <cell r="A9">
            <v>0</v>
          </cell>
          <cell r="B9">
            <v>0</v>
          </cell>
          <cell r="C9">
            <v>0</v>
          </cell>
        </row>
        <row r="10">
          <cell r="A10">
            <v>0</v>
          </cell>
          <cell r="B10">
            <v>0</v>
          </cell>
          <cell r="C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</row>
        <row r="21">
          <cell r="A21">
            <v>0</v>
          </cell>
          <cell r="B21">
            <v>0</v>
          </cell>
          <cell r="C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</row>
        <row r="25">
          <cell r="A25">
            <v>0</v>
          </cell>
          <cell r="B25" t="str">
            <v>Összesen:</v>
          </cell>
          <cell r="C25">
            <v>0</v>
          </cell>
          <cell r="D25">
            <v>0</v>
          </cell>
        </row>
        <row r="26">
          <cell r="A26" t="str">
            <v>* Magyarország 2019. évi központi költségvetéséról szóló törvény</v>
          </cell>
          <cell r="B26">
            <v>0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>
        <row r="17">
          <cell r="C17">
            <v>0</v>
          </cell>
          <cell r="D17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</row>
        <row r="31">
          <cell r="C31">
            <v>0</v>
          </cell>
          <cell r="D31">
            <v>0</v>
          </cell>
        </row>
        <row r="52">
          <cell r="C52">
            <v>0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0</v>
          </cell>
        </row>
        <row r="64">
          <cell r="C64">
            <v>0</v>
          </cell>
          <cell r="D64">
            <v>0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</row>
        <row r="67">
          <cell r="C67">
            <v>0</v>
          </cell>
          <cell r="D67">
            <v>0</v>
          </cell>
        </row>
        <row r="69">
          <cell r="C69">
            <v>0</v>
          </cell>
          <cell r="D69">
            <v>0</v>
          </cell>
        </row>
        <row r="70">
          <cell r="C70">
            <v>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82">
          <cell r="C82">
            <v>0</v>
          </cell>
          <cell r="D82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3">
          <cell r="C123">
            <v>0</v>
          </cell>
          <cell r="D123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8">
          <cell r="C148">
            <v>0</v>
          </cell>
          <cell r="D148">
            <v>0</v>
          </cell>
        </row>
        <row r="150">
          <cell r="C150">
            <v>0</v>
          </cell>
          <cell r="D150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2">
          <cell r="C162">
            <v>0</v>
          </cell>
          <cell r="D162">
            <v>0</v>
          </cell>
        </row>
      </sheetData>
      <sheetData sheetId="163" refreshError="1">
        <row r="11">
          <cell r="C11">
            <v>487842077</v>
          </cell>
        </row>
        <row r="17">
          <cell r="C17">
            <v>0</v>
          </cell>
          <cell r="D17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0</v>
          </cell>
          <cell r="D63">
            <v>0</v>
          </cell>
        </row>
        <row r="64">
          <cell r="C64">
            <v>0</v>
          </cell>
          <cell r="D64">
            <v>0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  <row r="69">
          <cell r="C69">
            <v>0</v>
          </cell>
          <cell r="D69">
            <v>0</v>
          </cell>
        </row>
        <row r="70">
          <cell r="C70">
            <v>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3">
          <cell r="C123">
            <v>0</v>
          </cell>
          <cell r="D123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62">
          <cell r="C162">
            <v>0</v>
          </cell>
          <cell r="D162">
            <v>0</v>
          </cell>
        </row>
      </sheetData>
      <sheetData sheetId="164" refreshError="1"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4">
          <cell r="C24">
            <v>0</v>
          </cell>
          <cell r="D24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39">
          <cell r="C39">
            <v>0</v>
          </cell>
          <cell r="D39">
            <v>0</v>
          </cell>
        </row>
        <row r="40">
          <cell r="C40">
            <v>0</v>
          </cell>
          <cell r="D40">
            <v>0</v>
          </cell>
        </row>
        <row r="41">
          <cell r="C41">
            <v>0</v>
          </cell>
          <cell r="D41">
            <v>0</v>
          </cell>
        </row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0</v>
          </cell>
        </row>
        <row r="64">
          <cell r="C64">
            <v>0</v>
          </cell>
          <cell r="D64">
            <v>0</v>
          </cell>
        </row>
        <row r="65">
          <cell r="C65">
            <v>0</v>
          </cell>
          <cell r="D65">
            <v>0</v>
          </cell>
        </row>
        <row r="67">
          <cell r="C67">
            <v>0</v>
          </cell>
          <cell r="D67">
            <v>0</v>
          </cell>
        </row>
        <row r="70">
          <cell r="C70">
            <v>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2">
          <cell r="C162">
            <v>0</v>
          </cell>
          <cell r="D162">
            <v>0</v>
          </cell>
        </row>
      </sheetData>
      <sheetData sheetId="165" refreshError="1">
        <row r="11">
          <cell r="C11" t="e">
            <v>#REF!</v>
          </cell>
        </row>
        <row r="100">
          <cell r="C100" t="e">
            <v>#REF!</v>
          </cell>
          <cell r="D100" t="e">
            <v>#REF!</v>
          </cell>
        </row>
        <row r="101">
          <cell r="C101" t="e">
            <v>#REF!</v>
          </cell>
          <cell r="D101" t="e">
            <v>#REF!</v>
          </cell>
        </row>
        <row r="102">
          <cell r="C102" t="e">
            <v>#REF!</v>
          </cell>
          <cell r="D102" t="e">
            <v>#REF!</v>
          </cell>
        </row>
        <row r="103">
          <cell r="C103" t="e">
            <v>#REF!</v>
          </cell>
          <cell r="D103" t="e">
            <v>#REF!</v>
          </cell>
        </row>
        <row r="104">
          <cell r="C104" t="e">
            <v>#REF!</v>
          </cell>
          <cell r="D104" t="e">
            <v>#REF!</v>
          </cell>
        </row>
        <row r="105">
          <cell r="C105" t="e">
            <v>#REF!</v>
          </cell>
          <cell r="D105" t="e">
            <v>#REF!</v>
          </cell>
        </row>
        <row r="106">
          <cell r="C106" t="e">
            <v>#REF!</v>
          </cell>
          <cell r="D106" t="e">
            <v>#REF!</v>
          </cell>
        </row>
        <row r="107">
          <cell r="C107" t="e">
            <v>#REF!</v>
          </cell>
          <cell r="D107" t="e">
            <v>#REF!</v>
          </cell>
        </row>
        <row r="108">
          <cell r="C108" t="e">
            <v>#REF!</v>
          </cell>
          <cell r="D108" t="e">
            <v>#REF!</v>
          </cell>
        </row>
        <row r="109">
          <cell r="C109" t="e">
            <v>#REF!</v>
          </cell>
          <cell r="D109" t="e">
            <v>#REF!</v>
          </cell>
        </row>
        <row r="110">
          <cell r="C110" t="e">
            <v>#REF!</v>
          </cell>
          <cell r="D110" t="e">
            <v>#REF!</v>
          </cell>
        </row>
        <row r="111">
          <cell r="C111" t="e">
            <v>#REF!</v>
          </cell>
          <cell r="D111" t="e">
            <v>#REF!</v>
          </cell>
        </row>
        <row r="112">
          <cell r="C112" t="e">
            <v>#REF!</v>
          </cell>
          <cell r="D112" t="e">
            <v>#REF!</v>
          </cell>
        </row>
        <row r="113">
          <cell r="C113" t="e">
            <v>#REF!</v>
          </cell>
          <cell r="D113" t="e">
            <v>#REF!</v>
          </cell>
        </row>
        <row r="114">
          <cell r="C114" t="e">
            <v>#REF!</v>
          </cell>
          <cell r="D114" t="e">
            <v>#REF!</v>
          </cell>
        </row>
        <row r="115">
          <cell r="C115" t="e">
            <v>#REF!</v>
          </cell>
          <cell r="D115" t="e">
            <v>#REF!</v>
          </cell>
        </row>
        <row r="116">
          <cell r="C116" t="e">
            <v>#REF!</v>
          </cell>
          <cell r="D116" t="e">
            <v>#REF!</v>
          </cell>
        </row>
        <row r="117">
          <cell r="C117" t="e">
            <v>#REF!</v>
          </cell>
          <cell r="D117" t="e">
            <v>#REF!</v>
          </cell>
        </row>
        <row r="118">
          <cell r="C118" t="e">
            <v>#REF!</v>
          </cell>
          <cell r="D118" t="e">
            <v>#REF!</v>
          </cell>
        </row>
        <row r="119">
          <cell r="C119" t="e">
            <v>#REF!</v>
          </cell>
          <cell r="D119" t="e">
            <v>#REF!</v>
          </cell>
        </row>
        <row r="120">
          <cell r="C120" t="e">
            <v>#REF!</v>
          </cell>
          <cell r="D120" t="e">
            <v>#REF!</v>
          </cell>
        </row>
        <row r="121">
          <cell r="C121" t="e">
            <v>#REF!</v>
          </cell>
          <cell r="D121" t="e">
            <v>#REF!</v>
          </cell>
        </row>
        <row r="122">
          <cell r="C122" t="e">
            <v>#REF!</v>
          </cell>
          <cell r="D122" t="e">
            <v>#REF!</v>
          </cell>
        </row>
        <row r="123">
          <cell r="C123" t="e">
            <v>#REF!</v>
          </cell>
          <cell r="D123" t="e">
            <v>#REF!</v>
          </cell>
        </row>
        <row r="124">
          <cell r="C124" t="e">
            <v>#REF!</v>
          </cell>
          <cell r="D124" t="e">
            <v>#REF!</v>
          </cell>
        </row>
        <row r="125">
          <cell r="C125" t="e">
            <v>#REF!</v>
          </cell>
          <cell r="D125" t="e">
            <v>#REF!</v>
          </cell>
        </row>
        <row r="126">
          <cell r="C126" t="e">
            <v>#REF!</v>
          </cell>
          <cell r="D126" t="e">
            <v>#REF!</v>
          </cell>
        </row>
        <row r="127">
          <cell r="C127" t="e">
            <v>#REF!</v>
          </cell>
          <cell r="D127" t="e">
            <v>#REF!</v>
          </cell>
        </row>
        <row r="128">
          <cell r="C128" t="e">
            <v>#REF!</v>
          </cell>
          <cell r="D128" t="e">
            <v>#REF!</v>
          </cell>
        </row>
        <row r="129">
          <cell r="C129" t="e">
            <v>#REF!</v>
          </cell>
          <cell r="D129" t="e">
            <v>#REF!</v>
          </cell>
        </row>
        <row r="130">
          <cell r="C130" t="e">
            <v>#REF!</v>
          </cell>
          <cell r="D130" t="e">
            <v>#REF!</v>
          </cell>
        </row>
        <row r="131">
          <cell r="C131" t="e">
            <v>#REF!</v>
          </cell>
          <cell r="D131" t="e">
            <v>#REF!</v>
          </cell>
        </row>
        <row r="132">
          <cell r="C132" t="e">
            <v>#REF!</v>
          </cell>
          <cell r="D132" t="e">
            <v>#REF!</v>
          </cell>
        </row>
        <row r="133">
          <cell r="C133" t="e">
            <v>#REF!</v>
          </cell>
          <cell r="D133" t="e">
            <v>#REF!</v>
          </cell>
        </row>
        <row r="134">
          <cell r="C134" t="e">
            <v>#REF!</v>
          </cell>
          <cell r="D134" t="e">
            <v>#REF!</v>
          </cell>
        </row>
        <row r="135">
          <cell r="C135" t="e">
            <v>#REF!</v>
          </cell>
          <cell r="D135" t="e">
            <v>#REF!</v>
          </cell>
        </row>
        <row r="136">
          <cell r="C136" t="e">
            <v>#REF!</v>
          </cell>
          <cell r="D136" t="e">
            <v>#REF!</v>
          </cell>
        </row>
        <row r="137">
          <cell r="C137" t="e">
            <v>#REF!</v>
          </cell>
          <cell r="D137" t="e">
            <v>#REF!</v>
          </cell>
        </row>
        <row r="138">
          <cell r="C138" t="e">
            <v>#REF!</v>
          </cell>
          <cell r="D138" t="e">
            <v>#REF!</v>
          </cell>
        </row>
        <row r="139">
          <cell r="C139" t="e">
            <v>#REF!</v>
          </cell>
          <cell r="D139" t="e">
            <v>#REF!</v>
          </cell>
        </row>
        <row r="140">
          <cell r="C140" t="e">
            <v>#REF!</v>
          </cell>
          <cell r="D140" t="e">
            <v>#REF!</v>
          </cell>
        </row>
        <row r="141">
          <cell r="C141" t="e">
            <v>#REF!</v>
          </cell>
          <cell r="D141" t="e">
            <v>#REF!</v>
          </cell>
        </row>
        <row r="142">
          <cell r="C142" t="e">
            <v>#REF!</v>
          </cell>
          <cell r="D142" t="e">
            <v>#REF!</v>
          </cell>
        </row>
        <row r="143">
          <cell r="C143" t="e">
            <v>#REF!</v>
          </cell>
          <cell r="D143" t="e">
            <v>#REF!</v>
          </cell>
        </row>
        <row r="144">
          <cell r="C144" t="e">
            <v>#REF!</v>
          </cell>
          <cell r="D144" t="e">
            <v>#REF!</v>
          </cell>
        </row>
        <row r="145">
          <cell r="C145" t="e">
            <v>#REF!</v>
          </cell>
          <cell r="D145" t="e">
            <v>#REF!</v>
          </cell>
        </row>
        <row r="146">
          <cell r="C146" t="e">
            <v>#REF!</v>
          </cell>
          <cell r="D146" t="e">
            <v>#REF!</v>
          </cell>
        </row>
        <row r="147">
          <cell r="C147" t="e">
            <v>#REF!</v>
          </cell>
          <cell r="D147" t="e">
            <v>#REF!</v>
          </cell>
        </row>
        <row r="148">
          <cell r="C148" t="e">
            <v>#REF!</v>
          </cell>
          <cell r="D148" t="e">
            <v>#REF!</v>
          </cell>
        </row>
        <row r="149">
          <cell r="C149" t="e">
            <v>#REF!</v>
          </cell>
          <cell r="D149" t="e">
            <v>#REF!</v>
          </cell>
        </row>
        <row r="150">
          <cell r="C150" t="e">
            <v>#REF!</v>
          </cell>
          <cell r="D150" t="e">
            <v>#REF!</v>
          </cell>
        </row>
        <row r="151">
          <cell r="C151" t="e">
            <v>#REF!</v>
          </cell>
          <cell r="D151" t="e">
            <v>#REF!</v>
          </cell>
        </row>
        <row r="152">
          <cell r="C152" t="e">
            <v>#REF!</v>
          </cell>
          <cell r="D152" t="e">
            <v>#REF!</v>
          </cell>
        </row>
        <row r="153">
          <cell r="C153" t="e">
            <v>#REF!</v>
          </cell>
          <cell r="D153" t="e">
            <v>#REF!</v>
          </cell>
        </row>
        <row r="154">
          <cell r="C154" t="e">
            <v>#REF!</v>
          </cell>
          <cell r="D154" t="e">
            <v>#REF!</v>
          </cell>
        </row>
        <row r="155">
          <cell r="C155" t="e">
            <v>#REF!</v>
          </cell>
          <cell r="D155" t="e">
            <v>#REF!</v>
          </cell>
        </row>
        <row r="156">
          <cell r="C156" t="e">
            <v>#REF!</v>
          </cell>
          <cell r="D156" t="e">
            <v>#REF!</v>
          </cell>
        </row>
        <row r="157">
          <cell r="C157" t="e">
            <v>#REF!</v>
          </cell>
          <cell r="D157" t="e">
            <v>#REF!</v>
          </cell>
        </row>
        <row r="158">
          <cell r="C158" t="e">
            <v>#REF!</v>
          </cell>
          <cell r="D158" t="e">
            <v>#REF!</v>
          </cell>
        </row>
        <row r="159">
          <cell r="C159" t="e">
            <v>#REF!</v>
          </cell>
          <cell r="D159" t="e">
            <v>#REF!</v>
          </cell>
        </row>
        <row r="160">
          <cell r="C160" t="e">
            <v>#REF!</v>
          </cell>
          <cell r="D160" t="e">
            <v>#REF!</v>
          </cell>
        </row>
        <row r="161">
          <cell r="C161" t="e">
            <v>#REF!</v>
          </cell>
          <cell r="D161" t="e">
            <v>#REF!</v>
          </cell>
        </row>
        <row r="162">
          <cell r="C162" t="e">
            <v>#REF!</v>
          </cell>
          <cell r="D162" t="e">
            <v>#REF!</v>
          </cell>
        </row>
      </sheetData>
      <sheetData sheetId="166" refreshError="1">
        <row r="6">
          <cell r="C6">
            <v>487842077</v>
          </cell>
        </row>
        <row r="8">
          <cell r="C8">
            <v>0</v>
          </cell>
          <cell r="D8">
            <v>0</v>
          </cell>
        </row>
        <row r="11">
          <cell r="G11">
            <v>0</v>
          </cell>
          <cell r="H11">
            <v>0</v>
          </cell>
        </row>
        <row r="12">
          <cell r="C12">
            <v>0</v>
          </cell>
          <cell r="D12">
            <v>0</v>
          </cell>
          <cell r="G12">
            <v>0</v>
          </cell>
          <cell r="H12">
            <v>0</v>
          </cell>
        </row>
        <row r="13">
          <cell r="C13">
            <v>0</v>
          </cell>
          <cell r="D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G14">
            <v>0</v>
          </cell>
          <cell r="H14">
            <v>0</v>
          </cell>
        </row>
        <row r="15">
          <cell r="C15">
            <v>0</v>
          </cell>
          <cell r="D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G17">
            <v>0</v>
          </cell>
          <cell r="H17">
            <v>0</v>
          </cell>
        </row>
        <row r="19">
          <cell r="G19">
            <v>0</v>
          </cell>
          <cell r="H19">
            <v>0</v>
          </cell>
        </row>
        <row r="20"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G24">
            <v>0</v>
          </cell>
          <cell r="H24">
            <v>0</v>
          </cell>
        </row>
        <row r="25">
          <cell r="C25">
            <v>0</v>
          </cell>
          <cell r="D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G27">
            <v>0</v>
          </cell>
          <cell r="H27">
            <v>0</v>
          </cell>
        </row>
        <row r="28">
          <cell r="C28">
            <v>0</v>
          </cell>
          <cell r="D28">
            <v>0</v>
          </cell>
          <cell r="G28">
            <v>0</v>
          </cell>
          <cell r="H28">
            <v>0</v>
          </cell>
        </row>
        <row r="29">
          <cell r="G29">
            <v>0</v>
          </cell>
          <cell r="H29">
            <v>0</v>
          </cell>
        </row>
        <row r="31">
          <cell r="G31" t="str">
            <v>-</v>
          </cell>
          <cell r="H31" t="str">
            <v>-</v>
          </cell>
        </row>
        <row r="32">
          <cell r="C32" t="str">
            <v>-</v>
          </cell>
          <cell r="D32" t="str">
            <v>-</v>
          </cell>
        </row>
      </sheetData>
      <sheetData sheetId="167" refreshError="1">
        <row r="6">
          <cell r="C6">
            <v>601374041</v>
          </cell>
        </row>
        <row r="7">
          <cell r="C7">
            <v>0</v>
          </cell>
          <cell r="D7">
            <v>0</v>
          </cell>
          <cell r="G7">
            <v>0</v>
          </cell>
          <cell r="H7">
            <v>0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  <cell r="G9">
            <v>0</v>
          </cell>
          <cell r="H9">
            <v>0</v>
          </cell>
        </row>
        <row r="10">
          <cell r="C10">
            <v>0</v>
          </cell>
          <cell r="D10">
            <v>0</v>
          </cell>
          <cell r="G10">
            <v>0</v>
          </cell>
          <cell r="H10">
            <v>0</v>
          </cell>
        </row>
        <row r="11">
          <cell r="C11">
            <v>0</v>
          </cell>
          <cell r="D11">
            <v>0</v>
          </cell>
          <cell r="G11">
            <v>0</v>
          </cell>
          <cell r="H11">
            <v>0</v>
          </cell>
        </row>
        <row r="12">
          <cell r="C12">
            <v>0</v>
          </cell>
          <cell r="D12">
            <v>0</v>
          </cell>
          <cell r="G12">
            <v>0</v>
          </cell>
          <cell r="H12">
            <v>0</v>
          </cell>
        </row>
        <row r="13">
          <cell r="C13">
            <v>0</v>
          </cell>
          <cell r="D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G14">
            <v>0</v>
          </cell>
          <cell r="H14">
            <v>0</v>
          </cell>
        </row>
        <row r="15">
          <cell r="C15">
            <v>0</v>
          </cell>
          <cell r="D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G16">
            <v>0</v>
          </cell>
          <cell r="H16">
            <v>0</v>
          </cell>
        </row>
        <row r="18">
          <cell r="G18">
            <v>0</v>
          </cell>
          <cell r="H18">
            <v>0</v>
          </cell>
        </row>
        <row r="19"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G24">
            <v>0</v>
          </cell>
          <cell r="H24">
            <v>0</v>
          </cell>
        </row>
        <row r="25">
          <cell r="C25">
            <v>0</v>
          </cell>
          <cell r="D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G27">
            <v>0</v>
          </cell>
          <cell r="H27">
            <v>0</v>
          </cell>
        </row>
        <row r="28">
          <cell r="C28">
            <v>0</v>
          </cell>
          <cell r="D28">
            <v>0</v>
          </cell>
          <cell r="G28">
            <v>0</v>
          </cell>
          <cell r="H28">
            <v>0</v>
          </cell>
        </row>
        <row r="29">
          <cell r="C29">
            <v>0</v>
          </cell>
          <cell r="D29">
            <v>0</v>
          </cell>
          <cell r="G29">
            <v>0</v>
          </cell>
          <cell r="H29">
            <v>0</v>
          </cell>
        </row>
        <row r="30">
          <cell r="G30">
            <v>0</v>
          </cell>
          <cell r="H30">
            <v>0</v>
          </cell>
        </row>
        <row r="32">
          <cell r="C32" t="str">
            <v>-</v>
          </cell>
          <cell r="D32" t="str">
            <v>-</v>
          </cell>
          <cell r="G32" t="str">
            <v>-</v>
          </cell>
          <cell r="H32" t="str">
            <v>-</v>
          </cell>
        </row>
        <row r="33">
          <cell r="C33" t="str">
            <v>-</v>
          </cell>
          <cell r="D33" t="str">
            <v>-</v>
          </cell>
          <cell r="G33" t="str">
            <v>-</v>
          </cell>
          <cell r="H33" t="str">
            <v>-</v>
          </cell>
        </row>
      </sheetData>
      <sheetData sheetId="168" refreshError="1"/>
      <sheetData sheetId="169" refreshError="1">
        <row r="7">
          <cell r="A7" t="str">
            <v>Épület energetika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ÖSSZESEN:</v>
          </cell>
        </row>
      </sheetData>
      <sheetData sheetId="170" refreshError="1">
        <row r="7">
          <cell r="A7" t="str">
            <v>Szennyvíz hálózat felújítás</v>
          </cell>
        </row>
        <row r="8">
          <cell r="B8">
            <v>0</v>
          </cell>
          <cell r="E8">
            <v>0</v>
          </cell>
        </row>
        <row r="9">
          <cell r="B9">
            <v>0</v>
          </cell>
          <cell r="D9">
            <v>0</v>
          </cell>
          <cell r="E9">
            <v>0</v>
          </cell>
        </row>
        <row r="10">
          <cell r="B10">
            <v>0</v>
          </cell>
          <cell r="D10">
            <v>0</v>
          </cell>
          <cell r="E10">
            <v>0</v>
          </cell>
        </row>
        <row r="11">
          <cell r="B11">
            <v>0</v>
          </cell>
          <cell r="D11">
            <v>0</v>
          </cell>
          <cell r="E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ÖSSZESEN:</v>
          </cell>
        </row>
      </sheetData>
      <sheetData sheetId="171" refreshError="1"/>
      <sheetData sheetId="172" refreshError="1">
        <row r="8">
          <cell r="C8">
            <v>487842077</v>
          </cell>
        </row>
        <row r="21">
          <cell r="C21">
            <v>0</v>
          </cell>
          <cell r="D21">
            <v>0</v>
          </cell>
        </row>
        <row r="28">
          <cell r="C28">
            <v>0</v>
          </cell>
          <cell r="D28">
            <v>0</v>
          </cell>
        </row>
        <row r="38">
          <cell r="C38">
            <v>0</v>
          </cell>
          <cell r="D38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0</v>
          </cell>
        </row>
        <row r="64">
          <cell r="C64">
            <v>0</v>
          </cell>
          <cell r="D64">
            <v>0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  <row r="68">
          <cell r="C68">
            <v>0</v>
          </cell>
          <cell r="D68">
            <v>0</v>
          </cell>
        </row>
        <row r="69">
          <cell r="C69">
            <v>0</v>
          </cell>
          <cell r="D69">
            <v>0</v>
          </cell>
        </row>
        <row r="70">
          <cell r="C70">
            <v>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6">
          <cell r="C116">
            <v>0</v>
          </cell>
          <cell r="D116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1">
          <cell r="C141">
            <v>0</v>
          </cell>
          <cell r="D141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6">
          <cell r="C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</sheetData>
      <sheetData sheetId="173" refreshError="1">
        <row r="8">
          <cell r="C8">
            <v>487842077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</sheetData>
      <sheetData sheetId="174" refreshError="1"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39">
          <cell r="C39">
            <v>0</v>
          </cell>
          <cell r="D39">
            <v>0</v>
          </cell>
        </row>
        <row r="40">
          <cell r="C40">
            <v>0</v>
          </cell>
          <cell r="D40">
            <v>0</v>
          </cell>
        </row>
        <row r="41">
          <cell r="C41">
            <v>0</v>
          </cell>
          <cell r="D41">
            <v>0</v>
          </cell>
        </row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0</v>
          </cell>
          <cell r="D63">
            <v>0</v>
          </cell>
        </row>
        <row r="64">
          <cell r="C64">
            <v>0</v>
          </cell>
          <cell r="D64">
            <v>0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  <row r="68">
          <cell r="C68">
            <v>0</v>
          </cell>
          <cell r="D68">
            <v>0</v>
          </cell>
        </row>
        <row r="69">
          <cell r="C69">
            <v>0</v>
          </cell>
          <cell r="D69">
            <v>0</v>
          </cell>
        </row>
        <row r="70">
          <cell r="C70">
            <v>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C75">
            <v>596555041</v>
          </cell>
          <cell r="D75">
            <v>596555041</v>
          </cell>
        </row>
        <row r="76">
          <cell r="C76">
            <v>596555041</v>
          </cell>
          <cell r="D76">
            <v>596555041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596555041</v>
          </cell>
          <cell r="D89">
            <v>596555041</v>
          </cell>
        </row>
        <row r="90">
          <cell r="C90">
            <v>596555041</v>
          </cell>
          <cell r="D90">
            <v>596555041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596555041</v>
          </cell>
          <cell r="D114">
            <v>596555041</v>
          </cell>
        </row>
        <row r="115">
          <cell r="C115">
            <v>576294450</v>
          </cell>
          <cell r="D115">
            <v>576294450</v>
          </cell>
        </row>
        <row r="116">
          <cell r="C116">
            <v>0</v>
          </cell>
          <cell r="D116">
            <v>0</v>
          </cell>
        </row>
        <row r="117">
          <cell r="C117">
            <v>20260591</v>
          </cell>
          <cell r="D117">
            <v>20260591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596555041</v>
          </cell>
          <cell r="D128">
            <v>596555041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596555041</v>
          </cell>
          <cell r="D155">
            <v>596555041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</sheetData>
      <sheetData sheetId="175" refreshError="1">
        <row r="8">
          <cell r="C8" t="e">
            <v>#REF!</v>
          </cell>
        </row>
        <row r="93">
          <cell r="C93" t="e">
            <v>#REF!</v>
          </cell>
          <cell r="D93" t="e">
            <v>#REF!</v>
          </cell>
        </row>
        <row r="94">
          <cell r="C94" t="e">
            <v>#REF!</v>
          </cell>
          <cell r="D94" t="e">
            <v>#REF!</v>
          </cell>
        </row>
        <row r="95">
          <cell r="C95" t="e">
            <v>#REF!</v>
          </cell>
          <cell r="D95" t="e">
            <v>#REF!</v>
          </cell>
        </row>
        <row r="96">
          <cell r="C96" t="e">
            <v>#REF!</v>
          </cell>
          <cell r="D96" t="e">
            <v>#REF!</v>
          </cell>
        </row>
        <row r="97">
          <cell r="C97" t="e">
            <v>#REF!</v>
          </cell>
          <cell r="D97" t="e">
            <v>#REF!</v>
          </cell>
        </row>
        <row r="98">
          <cell r="C98" t="e">
            <v>#REF!</v>
          </cell>
          <cell r="D98" t="e">
            <v>#REF!</v>
          </cell>
        </row>
        <row r="99">
          <cell r="C99" t="e">
            <v>#REF!</v>
          </cell>
          <cell r="D99" t="e">
            <v>#REF!</v>
          </cell>
        </row>
        <row r="100">
          <cell r="C100" t="e">
            <v>#REF!</v>
          </cell>
          <cell r="D100" t="e">
            <v>#REF!</v>
          </cell>
        </row>
        <row r="101">
          <cell r="C101" t="e">
            <v>#REF!</v>
          </cell>
          <cell r="D101" t="e">
            <v>#REF!</v>
          </cell>
        </row>
        <row r="102">
          <cell r="C102" t="e">
            <v>#REF!</v>
          </cell>
          <cell r="D102" t="e">
            <v>#REF!</v>
          </cell>
        </row>
        <row r="103">
          <cell r="C103" t="e">
            <v>#REF!</v>
          </cell>
          <cell r="D103" t="e">
            <v>#REF!</v>
          </cell>
        </row>
        <row r="104">
          <cell r="C104" t="e">
            <v>#REF!</v>
          </cell>
          <cell r="D104" t="e">
            <v>#REF!</v>
          </cell>
        </row>
        <row r="105">
          <cell r="C105" t="e">
            <v>#REF!</v>
          </cell>
          <cell r="D105" t="e">
            <v>#REF!</v>
          </cell>
        </row>
        <row r="106">
          <cell r="C106" t="e">
            <v>#REF!</v>
          </cell>
          <cell r="D106" t="e">
            <v>#REF!</v>
          </cell>
        </row>
        <row r="107">
          <cell r="C107" t="e">
            <v>#REF!</v>
          </cell>
          <cell r="D107" t="e">
            <v>#REF!</v>
          </cell>
        </row>
        <row r="108">
          <cell r="C108" t="e">
            <v>#REF!</v>
          </cell>
          <cell r="D108" t="e">
            <v>#REF!</v>
          </cell>
        </row>
        <row r="109">
          <cell r="C109" t="e">
            <v>#REF!</v>
          </cell>
          <cell r="D109" t="e">
            <v>#REF!</v>
          </cell>
        </row>
        <row r="110">
          <cell r="C110" t="e">
            <v>#REF!</v>
          </cell>
          <cell r="D110" t="e">
            <v>#REF!</v>
          </cell>
        </row>
        <row r="111">
          <cell r="C111" t="e">
            <v>#REF!</v>
          </cell>
          <cell r="D111" t="e">
            <v>#REF!</v>
          </cell>
        </row>
        <row r="112">
          <cell r="C112" t="e">
            <v>#REF!</v>
          </cell>
          <cell r="D112" t="e">
            <v>#REF!</v>
          </cell>
        </row>
        <row r="113">
          <cell r="C113" t="e">
            <v>#REF!</v>
          </cell>
          <cell r="D113" t="e">
            <v>#REF!</v>
          </cell>
        </row>
        <row r="114">
          <cell r="C114" t="e">
            <v>#REF!</v>
          </cell>
          <cell r="D114" t="e">
            <v>#REF!</v>
          </cell>
        </row>
        <row r="115">
          <cell r="C115" t="e">
            <v>#REF!</v>
          </cell>
          <cell r="D115" t="e">
            <v>#REF!</v>
          </cell>
        </row>
        <row r="116">
          <cell r="C116" t="e">
            <v>#REF!</v>
          </cell>
          <cell r="D116" t="e">
            <v>#REF!</v>
          </cell>
        </row>
        <row r="117">
          <cell r="C117" t="e">
            <v>#REF!</v>
          </cell>
          <cell r="D117" t="e">
            <v>#REF!</v>
          </cell>
        </row>
        <row r="118">
          <cell r="C118" t="e">
            <v>#REF!</v>
          </cell>
          <cell r="D118" t="e">
            <v>#REF!</v>
          </cell>
        </row>
        <row r="119">
          <cell r="C119" t="e">
            <v>#REF!</v>
          </cell>
          <cell r="D119" t="e">
            <v>#REF!</v>
          </cell>
        </row>
        <row r="120">
          <cell r="C120" t="e">
            <v>#REF!</v>
          </cell>
          <cell r="D120" t="e">
            <v>#REF!</v>
          </cell>
        </row>
        <row r="121">
          <cell r="C121" t="e">
            <v>#REF!</v>
          </cell>
          <cell r="D121" t="e">
            <v>#REF!</v>
          </cell>
        </row>
        <row r="122">
          <cell r="C122" t="e">
            <v>#REF!</v>
          </cell>
          <cell r="D122" t="e">
            <v>#REF!</v>
          </cell>
        </row>
        <row r="123">
          <cell r="C123" t="e">
            <v>#REF!</v>
          </cell>
          <cell r="D123" t="e">
            <v>#REF!</v>
          </cell>
        </row>
        <row r="124">
          <cell r="C124" t="e">
            <v>#REF!</v>
          </cell>
          <cell r="D124" t="e">
            <v>#REF!</v>
          </cell>
        </row>
        <row r="125">
          <cell r="C125" t="e">
            <v>#REF!</v>
          </cell>
          <cell r="D125" t="e">
            <v>#REF!</v>
          </cell>
        </row>
        <row r="126">
          <cell r="C126" t="e">
            <v>#REF!</v>
          </cell>
          <cell r="D126" t="e">
            <v>#REF!</v>
          </cell>
        </row>
        <row r="127">
          <cell r="C127" t="e">
            <v>#REF!</v>
          </cell>
          <cell r="D127" t="e">
            <v>#REF!</v>
          </cell>
        </row>
        <row r="128">
          <cell r="C128" t="e">
            <v>#REF!</v>
          </cell>
          <cell r="D128" t="e">
            <v>#REF!</v>
          </cell>
        </row>
        <row r="129">
          <cell r="C129" t="e">
            <v>#REF!</v>
          </cell>
          <cell r="D129" t="e">
            <v>#REF!</v>
          </cell>
        </row>
        <row r="130">
          <cell r="C130" t="e">
            <v>#REF!</v>
          </cell>
          <cell r="D130" t="e">
            <v>#REF!</v>
          </cell>
        </row>
        <row r="131">
          <cell r="C131" t="e">
            <v>#REF!</v>
          </cell>
          <cell r="D131" t="e">
            <v>#REF!</v>
          </cell>
        </row>
        <row r="132">
          <cell r="C132" t="e">
            <v>#REF!</v>
          </cell>
          <cell r="D132" t="e">
            <v>#REF!</v>
          </cell>
        </row>
        <row r="133">
          <cell r="C133" t="e">
            <v>#REF!</v>
          </cell>
          <cell r="D133" t="e">
            <v>#REF!</v>
          </cell>
        </row>
        <row r="134">
          <cell r="C134" t="e">
            <v>#REF!</v>
          </cell>
          <cell r="D134" t="e">
            <v>#REF!</v>
          </cell>
        </row>
        <row r="135">
          <cell r="C135" t="e">
            <v>#REF!</v>
          </cell>
          <cell r="D135" t="e">
            <v>#REF!</v>
          </cell>
        </row>
        <row r="136">
          <cell r="C136" t="e">
            <v>#REF!</v>
          </cell>
          <cell r="D136" t="e">
            <v>#REF!</v>
          </cell>
        </row>
        <row r="137">
          <cell r="C137" t="e">
            <v>#REF!</v>
          </cell>
          <cell r="D137" t="e">
            <v>#REF!</v>
          </cell>
        </row>
        <row r="138">
          <cell r="C138" t="e">
            <v>#REF!</v>
          </cell>
          <cell r="D138" t="e">
            <v>#REF!</v>
          </cell>
        </row>
        <row r="139">
          <cell r="C139" t="e">
            <v>#REF!</v>
          </cell>
          <cell r="D139" t="e">
            <v>#REF!</v>
          </cell>
        </row>
        <row r="140">
          <cell r="C140" t="e">
            <v>#REF!</v>
          </cell>
          <cell r="D140" t="e">
            <v>#REF!</v>
          </cell>
        </row>
        <row r="141">
          <cell r="C141" t="e">
            <v>#REF!</v>
          </cell>
          <cell r="D141" t="e">
            <v>#REF!</v>
          </cell>
        </row>
        <row r="142">
          <cell r="C142" t="e">
            <v>#REF!</v>
          </cell>
          <cell r="D142" t="e">
            <v>#REF!</v>
          </cell>
        </row>
        <row r="143">
          <cell r="C143" t="e">
            <v>#REF!</v>
          </cell>
          <cell r="D143" t="e">
            <v>#REF!</v>
          </cell>
        </row>
        <row r="144">
          <cell r="C144" t="e">
            <v>#REF!</v>
          </cell>
          <cell r="D144" t="e">
            <v>#REF!</v>
          </cell>
        </row>
        <row r="145">
          <cell r="C145" t="e">
            <v>#REF!</v>
          </cell>
          <cell r="D145" t="e">
            <v>#REF!</v>
          </cell>
        </row>
        <row r="146">
          <cell r="C146" t="e">
            <v>#REF!</v>
          </cell>
          <cell r="D146" t="e">
            <v>#REF!</v>
          </cell>
        </row>
        <row r="147">
          <cell r="C147" t="e">
            <v>#REF!</v>
          </cell>
          <cell r="D147" t="e">
            <v>#REF!</v>
          </cell>
        </row>
        <row r="148">
          <cell r="C148" t="e">
            <v>#REF!</v>
          </cell>
          <cell r="D148" t="e">
            <v>#REF!</v>
          </cell>
        </row>
        <row r="149">
          <cell r="C149" t="e">
            <v>#REF!</v>
          </cell>
          <cell r="D149" t="e">
            <v>#REF!</v>
          </cell>
        </row>
        <row r="150">
          <cell r="C150" t="e">
            <v>#REF!</v>
          </cell>
          <cell r="D150" t="e">
            <v>#REF!</v>
          </cell>
        </row>
        <row r="151">
          <cell r="C151" t="e">
            <v>#REF!</v>
          </cell>
          <cell r="D151" t="e">
            <v>#REF!</v>
          </cell>
        </row>
        <row r="152">
          <cell r="C152" t="e">
            <v>#REF!</v>
          </cell>
          <cell r="D152" t="e">
            <v>#REF!</v>
          </cell>
        </row>
        <row r="153">
          <cell r="C153" t="e">
            <v>#REF!</v>
          </cell>
          <cell r="D153" t="e">
            <v>#REF!</v>
          </cell>
        </row>
        <row r="154">
          <cell r="C154" t="e">
            <v>#REF!</v>
          </cell>
          <cell r="D154" t="e">
            <v>#REF!</v>
          </cell>
        </row>
        <row r="155">
          <cell r="C155" t="e">
            <v>#REF!</v>
          </cell>
          <cell r="D155" t="e">
            <v>#REF!</v>
          </cell>
        </row>
        <row r="156">
          <cell r="C156" t="e">
            <v>#REF!</v>
          </cell>
          <cell r="D156" t="e">
            <v>#REF!</v>
          </cell>
        </row>
        <row r="157">
          <cell r="C157" t="e">
            <v>#REF!</v>
          </cell>
          <cell r="D157" t="e">
            <v>#REF!</v>
          </cell>
        </row>
        <row r="158">
          <cell r="C158" t="e">
            <v>#REF!</v>
          </cell>
          <cell r="D158" t="e">
            <v>#REF!</v>
          </cell>
        </row>
      </sheetData>
      <sheetData sheetId="176" refreshError="1">
        <row r="8">
          <cell r="C8">
            <v>1015600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2">
          <cell r="C12">
            <v>0</v>
          </cell>
          <cell r="D12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40">
          <cell r="C40">
            <v>0</v>
          </cell>
          <cell r="D40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9">
          <cell r="C59">
            <v>0</v>
          </cell>
          <cell r="D59">
            <v>0</v>
          </cell>
        </row>
        <row r="61">
          <cell r="C61">
            <v>0</v>
          </cell>
          <cell r="D61">
            <v>0</v>
          </cell>
        </row>
      </sheetData>
      <sheetData sheetId="177" refreshError="1">
        <row r="8">
          <cell r="C8">
            <v>1015600</v>
          </cell>
        </row>
        <row r="59">
          <cell r="C59">
            <v>0</v>
          </cell>
          <cell r="D59">
            <v>0</v>
          </cell>
        </row>
        <row r="60">
          <cell r="C60">
            <v>22</v>
          </cell>
          <cell r="D60">
            <v>22</v>
          </cell>
        </row>
        <row r="61">
          <cell r="C61">
            <v>0</v>
          </cell>
          <cell r="D61">
            <v>0</v>
          </cell>
        </row>
      </sheetData>
      <sheetData sheetId="178" refreshError="1"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39">
          <cell r="C39">
            <v>0</v>
          </cell>
          <cell r="D39">
            <v>0</v>
          </cell>
        </row>
        <row r="40">
          <cell r="C40">
            <v>0</v>
          </cell>
          <cell r="D40">
            <v>0</v>
          </cell>
        </row>
        <row r="41">
          <cell r="C41">
            <v>0</v>
          </cell>
          <cell r="D41">
            <v>0</v>
          </cell>
        </row>
        <row r="42">
          <cell r="C42">
            <v>0</v>
          </cell>
          <cell r="D42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</sheetData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>
        <row r="3">
          <cell r="A3" t="str">
            <v>Szuhogy Község Önkormányzata</v>
          </cell>
        </row>
      </sheetData>
      <sheetData sheetId="223" refreshError="1">
        <row r="6">
          <cell r="A6" t="str">
            <v>2019. évi eredeti előirányzat BEVÉTELEK</v>
          </cell>
        </row>
      </sheetData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  <pageSetUpPr fitToPage="1"/>
  </sheetPr>
  <dimension ref="A1:I166"/>
  <sheetViews>
    <sheetView tabSelected="1" zoomScale="130" zoomScaleNormal="130" zoomScaleSheetLayoutView="100" workbookViewId="0">
      <selection activeCell="B8" sqref="B8:B9"/>
    </sheetView>
  </sheetViews>
  <sheetFormatPr defaultRowHeight="15.75"/>
  <cols>
    <col min="1" max="1" width="9.5" style="1" customWidth="1"/>
    <col min="2" max="2" width="65.83203125" style="1" customWidth="1"/>
    <col min="3" max="3" width="17.83203125" style="2" customWidth="1"/>
    <col min="4" max="5" width="17.83203125" style="1" customWidth="1"/>
    <col min="6" max="16384" width="9.33203125" style="1"/>
  </cols>
  <sheetData>
    <row r="1" spans="1:5">
      <c r="A1" s="108"/>
      <c r="B1" s="602" t="s">
        <v>594</v>
      </c>
      <c r="C1" s="603"/>
      <c r="D1" s="603"/>
      <c r="E1" s="603"/>
    </row>
    <row r="2" spans="1:5">
      <c r="A2" s="604" t="str">
        <f>CONCATENATE([1]Z_ALAPADATOK!A3)</f>
        <v>Szuhogy Község Önkormányzata</v>
      </c>
      <c r="B2" s="605"/>
      <c r="C2" s="605"/>
      <c r="D2" s="605"/>
      <c r="E2" s="605"/>
    </row>
    <row r="3" spans="1:5">
      <c r="A3" s="604" t="s">
        <v>273</v>
      </c>
      <c r="B3" s="604"/>
      <c r="C3" s="606"/>
      <c r="D3" s="604"/>
      <c r="E3" s="604"/>
    </row>
    <row r="4" spans="1:5" ht="12" customHeight="1">
      <c r="A4" s="604"/>
      <c r="B4" s="604"/>
      <c r="C4" s="606"/>
      <c r="D4" s="604"/>
      <c r="E4" s="604"/>
    </row>
    <row r="5" spans="1:5">
      <c r="A5" s="108"/>
      <c r="B5" s="108"/>
      <c r="C5" s="109"/>
      <c r="D5" s="108"/>
      <c r="E5" s="108"/>
    </row>
    <row r="6" spans="1:5" ht="15.95" customHeight="1">
      <c r="A6" s="607" t="s">
        <v>272</v>
      </c>
      <c r="B6" s="607"/>
      <c r="C6" s="607"/>
      <c r="D6" s="607"/>
      <c r="E6" s="607"/>
    </row>
    <row r="7" spans="1:5" ht="15.95" customHeight="1" thickBot="1">
      <c r="A7" s="608" t="s">
        <v>271</v>
      </c>
      <c r="B7" s="608"/>
      <c r="C7" s="107"/>
      <c r="D7" s="108"/>
      <c r="E7" s="107" t="s">
        <v>270</v>
      </c>
    </row>
    <row r="8" spans="1:5">
      <c r="A8" s="611" t="s">
        <v>134</v>
      </c>
      <c r="B8" s="613" t="s">
        <v>269</v>
      </c>
      <c r="C8" s="615" t="str">
        <f>+CONCATENATE(LEFT([1]Z_ÖSSZEFÜGGÉSEK!A6,4),". évi")</f>
        <v>2019. évi</v>
      </c>
      <c r="D8" s="616"/>
      <c r="E8" s="617"/>
    </row>
    <row r="9" spans="1:5" ht="24.75" thickBot="1">
      <c r="A9" s="612"/>
      <c r="B9" s="614"/>
      <c r="C9" s="76" t="s">
        <v>132</v>
      </c>
      <c r="D9" s="75" t="s">
        <v>131</v>
      </c>
      <c r="E9" s="74" t="str">
        <f>+CONCATENATE(LEFT([1]Z_ÖSSZEFÜGGÉSEK!A6,4),". XII. 31.",CHAR(10),"teljesítés")</f>
        <v>2019. XII. 31.
teljesítés</v>
      </c>
    </row>
    <row r="10" spans="1:5" s="70" customFormat="1" ht="12" customHeight="1" thickBot="1">
      <c r="A10" s="106" t="s">
        <v>130</v>
      </c>
      <c r="B10" s="105" t="s">
        <v>129</v>
      </c>
      <c r="C10" s="105" t="s">
        <v>128</v>
      </c>
      <c r="D10" s="105" t="s">
        <v>127</v>
      </c>
      <c r="E10" s="104" t="s">
        <v>126</v>
      </c>
    </row>
    <row r="11" spans="1:5" s="10" customFormat="1" ht="12" customHeight="1" thickBot="1">
      <c r="A11" s="6" t="s">
        <v>125</v>
      </c>
      <c r="B11" s="96" t="s">
        <v>268</v>
      </c>
      <c r="C11" s="4">
        <f>SUM(C12:C17)</f>
        <v>91531297</v>
      </c>
      <c r="D11" s="4">
        <f>SUM(D12:D17)</f>
        <v>94432870</v>
      </c>
      <c r="E11" s="3">
        <f>+E12+E13+E14+E15+E16+E17</f>
        <v>94432870</v>
      </c>
    </row>
    <row r="12" spans="1:5" s="10" customFormat="1" ht="12" customHeight="1">
      <c r="A12" s="26" t="s">
        <v>123</v>
      </c>
      <c r="B12" s="92" t="s">
        <v>267</v>
      </c>
      <c r="C12" s="49">
        <v>19197415</v>
      </c>
      <c r="D12" s="49">
        <v>20936165</v>
      </c>
      <c r="E12" s="49">
        <v>20936165</v>
      </c>
    </row>
    <row r="13" spans="1:5" s="10" customFormat="1" ht="12" customHeight="1">
      <c r="A13" s="56" t="s">
        <v>121</v>
      </c>
      <c r="B13" s="90" t="s">
        <v>266</v>
      </c>
      <c r="C13" s="24">
        <v>25613700</v>
      </c>
      <c r="D13" s="24">
        <v>27119817</v>
      </c>
      <c r="E13" s="24">
        <v>27119817</v>
      </c>
    </row>
    <row r="14" spans="1:5" s="10" customFormat="1" ht="12" customHeight="1">
      <c r="A14" s="56" t="s">
        <v>119</v>
      </c>
      <c r="B14" s="90" t="s">
        <v>265</v>
      </c>
      <c r="C14" s="24">
        <v>36414908</v>
      </c>
      <c r="D14" s="24">
        <v>37999578</v>
      </c>
      <c r="E14" s="24">
        <v>37999578</v>
      </c>
    </row>
    <row r="15" spans="1:5" s="10" customFormat="1" ht="12" customHeight="1">
      <c r="A15" s="56" t="s">
        <v>117</v>
      </c>
      <c r="B15" s="90" t="s">
        <v>264</v>
      </c>
      <c r="C15" s="24">
        <v>1800000</v>
      </c>
      <c r="D15" s="24">
        <v>1920870</v>
      </c>
      <c r="E15" s="24">
        <v>1920870</v>
      </c>
    </row>
    <row r="16" spans="1:5" s="10" customFormat="1" ht="12" customHeight="1">
      <c r="A16" s="56" t="s">
        <v>263</v>
      </c>
      <c r="B16" s="45" t="s">
        <v>262</v>
      </c>
      <c r="C16" s="24">
        <v>8505274</v>
      </c>
      <c r="D16" s="24">
        <v>6456440</v>
      </c>
      <c r="E16" s="24">
        <v>6456440</v>
      </c>
    </row>
    <row r="17" spans="1:5" s="10" customFormat="1" ht="12" customHeight="1" thickBot="1">
      <c r="A17" s="59" t="s">
        <v>113</v>
      </c>
      <c r="B17" s="46" t="s">
        <v>261</v>
      </c>
      <c r="C17" s="24">
        <f>[1]IB_1.1.sz.mell.!C17</f>
        <v>0</v>
      </c>
      <c r="D17" s="24">
        <f>[1]IB_1.1.sz.mell.!D17</f>
        <v>0</v>
      </c>
      <c r="E17" s="24">
        <f>[1]IB_1.1.sz.mell.!E17</f>
        <v>0</v>
      </c>
    </row>
    <row r="18" spans="1:5" s="10" customFormat="1" ht="12" customHeight="1" thickBot="1">
      <c r="A18" s="6" t="s">
        <v>1</v>
      </c>
      <c r="B18" s="86" t="s">
        <v>260</v>
      </c>
      <c r="C18" s="4">
        <f>SUM(C19:C24)</f>
        <v>54204700</v>
      </c>
      <c r="D18" s="4">
        <f>SUM(D19:D24)</f>
        <v>59359423</v>
      </c>
      <c r="E18" s="3">
        <f>+E19+E20+E21+E22+E23</f>
        <v>59359419</v>
      </c>
    </row>
    <row r="19" spans="1:5" s="10" customFormat="1" ht="12" customHeight="1">
      <c r="A19" s="26" t="s">
        <v>84</v>
      </c>
      <c r="B19" s="92" t="s">
        <v>259</v>
      </c>
      <c r="C19" s="49">
        <f>[1]IB_1.1.sz.mell.!C19</f>
        <v>0</v>
      </c>
      <c r="D19" s="49">
        <f>[1]IB_1.1.sz.mell.!D19</f>
        <v>0</v>
      </c>
      <c r="E19" s="47"/>
    </row>
    <row r="20" spans="1:5" s="10" customFormat="1" ht="12" customHeight="1">
      <c r="A20" s="56" t="s">
        <v>82</v>
      </c>
      <c r="B20" s="90" t="s">
        <v>258</v>
      </c>
      <c r="C20" s="24">
        <f>[1]IB_1.1.sz.mell.!C20</f>
        <v>0</v>
      </c>
      <c r="D20" s="24">
        <f>[1]IB_1.1.sz.mell.!D20</f>
        <v>0</v>
      </c>
      <c r="E20" s="22"/>
    </row>
    <row r="21" spans="1:5" s="10" customFormat="1" ht="12" customHeight="1">
      <c r="A21" s="56" t="s">
        <v>80</v>
      </c>
      <c r="B21" s="90" t="s">
        <v>257</v>
      </c>
      <c r="C21" s="24">
        <f>[1]IB_1.1.sz.mell.!C21</f>
        <v>0</v>
      </c>
      <c r="D21" s="24">
        <f>[1]IB_1.1.sz.mell.!D21</f>
        <v>0</v>
      </c>
      <c r="E21" s="22"/>
    </row>
    <row r="22" spans="1:5" s="10" customFormat="1" ht="12" customHeight="1">
      <c r="A22" s="56" t="s">
        <v>78</v>
      </c>
      <c r="B22" s="90" t="s">
        <v>256</v>
      </c>
      <c r="C22" s="24">
        <f>[1]IB_1.1.sz.mell.!C22</f>
        <v>0</v>
      </c>
      <c r="D22" s="24">
        <f>[1]IB_1.1.sz.mell.!D22</f>
        <v>0</v>
      </c>
      <c r="E22" s="22"/>
    </row>
    <row r="23" spans="1:5" s="10" customFormat="1" ht="12" customHeight="1">
      <c r="A23" s="56" t="s">
        <v>76</v>
      </c>
      <c r="B23" s="90" t="s">
        <v>255</v>
      </c>
      <c r="C23" s="24">
        <v>54204700</v>
      </c>
      <c r="D23" s="24">
        <v>59359423</v>
      </c>
      <c r="E23" s="22">
        <v>59359419</v>
      </c>
    </row>
    <row r="24" spans="1:5" s="10" customFormat="1" ht="12" customHeight="1" thickBot="1">
      <c r="A24" s="59" t="s">
        <v>74</v>
      </c>
      <c r="B24" s="46" t="s">
        <v>254</v>
      </c>
      <c r="C24" s="42">
        <f>[1]IB_1.1.sz.mell.!C24</f>
        <v>0</v>
      </c>
      <c r="D24" s="42">
        <f>[1]IB_1.1.sz.mell.!D24</f>
        <v>0</v>
      </c>
      <c r="E24" s="40"/>
    </row>
    <row r="25" spans="1:5" s="10" customFormat="1" ht="12" customHeight="1" thickBot="1">
      <c r="A25" s="6" t="s">
        <v>58</v>
      </c>
      <c r="B25" s="96" t="s">
        <v>253</v>
      </c>
      <c r="C25" s="4">
        <f>[1]IB_1.1.sz.mell.!C25</f>
        <v>0</v>
      </c>
      <c r="D25" s="4">
        <f>SUM(D26:D31)</f>
        <v>12241518</v>
      </c>
      <c r="E25" s="3">
        <f>+E26+E27+E28+E29+E30</f>
        <v>12241518</v>
      </c>
    </row>
    <row r="26" spans="1:5" s="10" customFormat="1" ht="12" customHeight="1">
      <c r="A26" s="26" t="s">
        <v>252</v>
      </c>
      <c r="B26" s="92" t="s">
        <v>251</v>
      </c>
      <c r="C26" s="49">
        <f>[1]IB_1.1.sz.mell.!C26</f>
        <v>0</v>
      </c>
      <c r="D26" s="49"/>
      <c r="E26" s="47"/>
    </row>
    <row r="27" spans="1:5" s="10" customFormat="1" ht="12" customHeight="1">
      <c r="A27" s="56" t="s">
        <v>250</v>
      </c>
      <c r="B27" s="90" t="s">
        <v>249</v>
      </c>
      <c r="C27" s="24">
        <f>[1]IB_1.1.sz.mell.!C27</f>
        <v>0</v>
      </c>
      <c r="D27" s="24">
        <f>[1]IB_1.1.sz.mell.!D27</f>
        <v>0</v>
      </c>
      <c r="E27" s="22"/>
    </row>
    <row r="28" spans="1:5" s="10" customFormat="1" ht="12" customHeight="1">
      <c r="A28" s="56" t="s">
        <v>248</v>
      </c>
      <c r="B28" s="90" t="s">
        <v>247</v>
      </c>
      <c r="C28" s="24">
        <f>[1]IB_1.1.sz.mell.!C28</f>
        <v>0</v>
      </c>
      <c r="D28" s="24">
        <f>[1]IB_1.1.sz.mell.!D28</f>
        <v>0</v>
      </c>
      <c r="E28" s="22"/>
    </row>
    <row r="29" spans="1:5" s="10" customFormat="1" ht="12" customHeight="1">
      <c r="A29" s="56" t="s">
        <v>246</v>
      </c>
      <c r="B29" s="90" t="s">
        <v>245</v>
      </c>
      <c r="C29" s="24">
        <f>[1]IB_1.1.sz.mell.!C29</f>
        <v>0</v>
      </c>
      <c r="D29" s="24">
        <f>[1]IB_1.1.sz.mell.!D29</f>
        <v>0</v>
      </c>
      <c r="E29" s="22"/>
    </row>
    <row r="30" spans="1:5" s="10" customFormat="1" ht="12" customHeight="1">
      <c r="A30" s="56" t="s">
        <v>244</v>
      </c>
      <c r="B30" s="90" t="s">
        <v>243</v>
      </c>
      <c r="C30" s="24">
        <f>[1]IB_1.1.sz.mell.!C30</f>
        <v>0</v>
      </c>
      <c r="D30" s="24">
        <v>12241518</v>
      </c>
      <c r="E30" s="22">
        <v>12241518</v>
      </c>
    </row>
    <row r="31" spans="1:5" s="10" customFormat="1" ht="12" customHeight="1" thickBot="1">
      <c r="A31" s="59" t="s">
        <v>242</v>
      </c>
      <c r="B31" s="102" t="s">
        <v>241</v>
      </c>
      <c r="C31" s="42">
        <f>[1]IB_1.1.sz.mell.!C31</f>
        <v>0</v>
      </c>
      <c r="D31" s="42">
        <f>[1]IB_1.1.sz.mell.!D31</f>
        <v>0</v>
      </c>
      <c r="E31" s="40"/>
    </row>
    <row r="32" spans="1:5" s="10" customFormat="1" ht="12" customHeight="1" thickBot="1">
      <c r="A32" s="6" t="s">
        <v>240</v>
      </c>
      <c r="B32" s="96" t="s">
        <v>239</v>
      </c>
      <c r="C32" s="32">
        <f>SUM(C33:C39)</f>
        <v>12000000</v>
      </c>
      <c r="D32" s="32">
        <f>SUM(D33:D39)</f>
        <v>12926272</v>
      </c>
      <c r="E32" s="30">
        <f>SUM(E33:E39)</f>
        <v>11710376</v>
      </c>
    </row>
    <row r="33" spans="1:5" s="10" customFormat="1" ht="12" customHeight="1">
      <c r="A33" s="26" t="s">
        <v>54</v>
      </c>
      <c r="B33" s="92" t="s">
        <v>238</v>
      </c>
      <c r="C33" s="49">
        <v>2000000</v>
      </c>
      <c r="D33" s="49">
        <v>2592822</v>
      </c>
      <c r="E33" s="47">
        <v>1973363</v>
      </c>
    </row>
    <row r="34" spans="1:5" s="10" customFormat="1" ht="12" customHeight="1">
      <c r="A34" s="56" t="s">
        <v>52</v>
      </c>
      <c r="B34" s="90" t="s">
        <v>237</v>
      </c>
      <c r="C34" s="24"/>
      <c r="D34" s="24"/>
      <c r="E34" s="22"/>
    </row>
    <row r="35" spans="1:5" s="10" customFormat="1" ht="12" customHeight="1">
      <c r="A35" s="56" t="s">
        <v>50</v>
      </c>
      <c r="B35" s="90" t="s">
        <v>236</v>
      </c>
      <c r="C35" s="24">
        <v>8000000</v>
      </c>
      <c r="D35" s="24">
        <v>8000000</v>
      </c>
      <c r="E35" s="22">
        <v>7158305</v>
      </c>
    </row>
    <row r="36" spans="1:5" s="10" customFormat="1" ht="12" customHeight="1">
      <c r="A36" s="56" t="s">
        <v>235</v>
      </c>
      <c r="B36" s="90" t="s">
        <v>234</v>
      </c>
      <c r="C36" s="24"/>
      <c r="D36" s="24"/>
      <c r="E36" s="22"/>
    </row>
    <row r="37" spans="1:5" s="10" customFormat="1" ht="12" customHeight="1">
      <c r="A37" s="56" t="s">
        <v>233</v>
      </c>
      <c r="B37" s="90" t="s">
        <v>232</v>
      </c>
      <c r="C37" s="24">
        <v>1800000</v>
      </c>
      <c r="D37" s="24">
        <v>2133450</v>
      </c>
      <c r="E37" s="22">
        <v>2133450</v>
      </c>
    </row>
    <row r="38" spans="1:5" s="10" customFormat="1" ht="12" customHeight="1">
      <c r="A38" s="56" t="s">
        <v>231</v>
      </c>
      <c r="B38" s="90" t="s">
        <v>230</v>
      </c>
      <c r="C38" s="24"/>
      <c r="D38" s="24"/>
      <c r="E38" s="22"/>
    </row>
    <row r="39" spans="1:5" s="10" customFormat="1" ht="12" customHeight="1" thickBot="1">
      <c r="A39" s="59" t="s">
        <v>229</v>
      </c>
      <c r="B39" s="103" t="s">
        <v>228</v>
      </c>
      <c r="C39" s="42">
        <v>200000</v>
      </c>
      <c r="D39" s="42">
        <v>200000</v>
      </c>
      <c r="E39" s="40">
        <v>445258</v>
      </c>
    </row>
    <row r="40" spans="1:5" s="10" customFormat="1" ht="12" customHeight="1" thickBot="1">
      <c r="A40" s="6" t="s">
        <v>48</v>
      </c>
      <c r="B40" s="96" t="s">
        <v>227</v>
      </c>
      <c r="C40" s="4">
        <f>SUM(C41:C51)</f>
        <v>4210250</v>
      </c>
      <c r="D40" s="4">
        <f>SUM(D41:D51)</f>
        <v>6331006</v>
      </c>
      <c r="E40" s="3">
        <f>SUM(E41:E51)</f>
        <v>4256545</v>
      </c>
    </row>
    <row r="41" spans="1:5" s="10" customFormat="1" ht="12" customHeight="1">
      <c r="A41" s="26" t="s">
        <v>46</v>
      </c>
      <c r="B41" s="92" t="s">
        <v>226</v>
      </c>
      <c r="C41" s="49"/>
      <c r="D41" s="49"/>
      <c r="E41" s="47">
        <v>50000</v>
      </c>
    </row>
    <row r="42" spans="1:5" s="10" customFormat="1" ht="12" customHeight="1">
      <c r="A42" s="56" t="s">
        <v>44</v>
      </c>
      <c r="B42" s="90" t="s">
        <v>225</v>
      </c>
      <c r="C42" s="24">
        <v>260000</v>
      </c>
      <c r="D42" s="24">
        <v>139130</v>
      </c>
      <c r="E42" s="22">
        <v>143800</v>
      </c>
    </row>
    <row r="43" spans="1:5" s="10" customFormat="1" ht="12" customHeight="1">
      <c r="A43" s="56" t="s">
        <v>42</v>
      </c>
      <c r="B43" s="90" t="s">
        <v>224</v>
      </c>
      <c r="C43" s="24">
        <v>40000</v>
      </c>
      <c r="D43" s="24">
        <v>40000</v>
      </c>
      <c r="E43" s="22">
        <v>49785</v>
      </c>
    </row>
    <row r="44" spans="1:5" s="10" customFormat="1" ht="12" customHeight="1">
      <c r="A44" s="56" t="s">
        <v>40</v>
      </c>
      <c r="B44" s="90" t="s">
        <v>223</v>
      </c>
      <c r="C44" s="24">
        <v>2000000</v>
      </c>
      <c r="D44" s="24">
        <v>2000000</v>
      </c>
      <c r="E44" s="22"/>
    </row>
    <row r="45" spans="1:5" s="10" customFormat="1" ht="12" customHeight="1">
      <c r="A45" s="56" t="s">
        <v>38</v>
      </c>
      <c r="B45" s="90" t="s">
        <v>222</v>
      </c>
      <c r="C45" s="24">
        <v>1910250</v>
      </c>
      <c r="D45" s="24">
        <v>1910250</v>
      </c>
      <c r="E45" s="22">
        <v>1768065</v>
      </c>
    </row>
    <row r="46" spans="1:5" s="10" customFormat="1" ht="12" customHeight="1">
      <c r="A46" s="56" t="s">
        <v>36</v>
      </c>
      <c r="B46" s="90" t="s">
        <v>221</v>
      </c>
      <c r="C46" s="24"/>
      <c r="D46" s="24"/>
      <c r="E46" s="22"/>
    </row>
    <row r="47" spans="1:5" s="10" customFormat="1" ht="12" customHeight="1">
      <c r="A47" s="56" t="s">
        <v>220</v>
      </c>
      <c r="B47" s="90" t="s">
        <v>219</v>
      </c>
      <c r="C47" s="24"/>
      <c r="D47" s="24"/>
      <c r="E47" s="22"/>
    </row>
    <row r="48" spans="1:5" s="10" customFormat="1" ht="12" customHeight="1">
      <c r="A48" s="56" t="s">
        <v>218</v>
      </c>
      <c r="B48" s="90" t="s">
        <v>217</v>
      </c>
      <c r="C48" s="24"/>
      <c r="D48" s="24"/>
      <c r="E48" s="22"/>
    </row>
    <row r="49" spans="1:5" s="10" customFormat="1" ht="12" customHeight="1">
      <c r="A49" s="56" t="s">
        <v>216</v>
      </c>
      <c r="B49" s="90" t="s">
        <v>215</v>
      </c>
      <c r="C49" s="88"/>
      <c r="D49" s="88">
        <v>44</v>
      </c>
      <c r="E49" s="87">
        <v>44</v>
      </c>
    </row>
    <row r="50" spans="1:5" s="10" customFormat="1" ht="12" customHeight="1">
      <c r="A50" s="59" t="s">
        <v>214</v>
      </c>
      <c r="B50" s="102" t="s">
        <v>213</v>
      </c>
      <c r="C50" s="99"/>
      <c r="D50" s="99">
        <v>1957846</v>
      </c>
      <c r="E50" s="98">
        <v>1957846</v>
      </c>
    </row>
    <row r="51" spans="1:5" s="10" customFormat="1" ht="12" customHeight="1" thickBot="1">
      <c r="A51" s="59" t="s">
        <v>212</v>
      </c>
      <c r="B51" s="46" t="s">
        <v>211</v>
      </c>
      <c r="C51" s="99"/>
      <c r="D51" s="99">
        <v>283736</v>
      </c>
      <c r="E51" s="98">
        <v>287005</v>
      </c>
    </row>
    <row r="52" spans="1:5" s="10" customFormat="1" ht="12" customHeight="1" thickBot="1">
      <c r="A52" s="6" t="s">
        <v>34</v>
      </c>
      <c r="B52" s="96" t="s">
        <v>210</v>
      </c>
      <c r="C52" s="4">
        <f>[1]IB_1.1.sz.mell.!C52</f>
        <v>0</v>
      </c>
      <c r="D52" s="4">
        <f>SUM(D53:D57)</f>
        <v>0</v>
      </c>
      <c r="E52" s="3">
        <f>SUM(E53:E57)</f>
        <v>0</v>
      </c>
    </row>
    <row r="53" spans="1:5" s="10" customFormat="1" ht="12" customHeight="1">
      <c r="A53" s="26" t="s">
        <v>32</v>
      </c>
      <c r="B53" s="92" t="s">
        <v>209</v>
      </c>
      <c r="C53" s="101">
        <f>[1]IB_1.1.sz.mell.!C53</f>
        <v>0</v>
      </c>
      <c r="D53" s="101">
        <f>[1]IB_1.1.sz.mell.!D53</f>
        <v>0</v>
      </c>
      <c r="E53" s="100"/>
    </row>
    <row r="54" spans="1:5" s="10" customFormat="1" ht="12" customHeight="1">
      <c r="A54" s="56" t="s">
        <v>30</v>
      </c>
      <c r="B54" s="90" t="s">
        <v>208</v>
      </c>
      <c r="C54" s="88">
        <f>[1]IB_1.1.sz.mell.!C54</f>
        <v>0</v>
      </c>
      <c r="D54" s="88"/>
      <c r="E54" s="87"/>
    </row>
    <row r="55" spans="1:5" s="10" customFormat="1" ht="12" customHeight="1">
      <c r="A55" s="56" t="s">
        <v>28</v>
      </c>
      <c r="B55" s="90" t="s">
        <v>207</v>
      </c>
      <c r="C55" s="88">
        <f>[1]IB_1.1.sz.mell.!C55</f>
        <v>0</v>
      </c>
      <c r="D55" s="88">
        <f>[1]IB_1.1.sz.mell.!D55</f>
        <v>0</v>
      </c>
      <c r="E55" s="87"/>
    </row>
    <row r="56" spans="1:5" s="10" customFormat="1" ht="12" customHeight="1">
      <c r="A56" s="56" t="s">
        <v>26</v>
      </c>
      <c r="B56" s="90" t="s">
        <v>206</v>
      </c>
      <c r="C56" s="88">
        <f>[1]IB_1.1.sz.mell.!C56</f>
        <v>0</v>
      </c>
      <c r="D56" s="88">
        <f>[1]IB_1.1.sz.mell.!D56</f>
        <v>0</v>
      </c>
      <c r="E56" s="87"/>
    </row>
    <row r="57" spans="1:5" s="10" customFormat="1" ht="12" customHeight="1" thickBot="1">
      <c r="A57" s="59" t="s">
        <v>205</v>
      </c>
      <c r="B57" s="46" t="s">
        <v>204</v>
      </c>
      <c r="C57" s="99">
        <f>[1]IB_1.1.sz.mell.!C57</f>
        <v>0</v>
      </c>
      <c r="D57" s="99">
        <f>[1]IB_1.1.sz.mell.!D57</f>
        <v>0</v>
      </c>
      <c r="E57" s="98"/>
    </row>
    <row r="58" spans="1:5" s="10" customFormat="1" ht="12" customHeight="1" thickBot="1">
      <c r="A58" s="6" t="s">
        <v>203</v>
      </c>
      <c r="B58" s="96" t="s">
        <v>202</v>
      </c>
      <c r="C58" s="4"/>
      <c r="D58" s="4">
        <f>SUM(D59:D62)</f>
        <v>0</v>
      </c>
      <c r="E58" s="3">
        <f>SUM(E59:E61)</f>
        <v>0</v>
      </c>
    </row>
    <row r="59" spans="1:5" s="10" customFormat="1" ht="12" customHeight="1">
      <c r="A59" s="26" t="s">
        <v>22</v>
      </c>
      <c r="B59" s="92" t="s">
        <v>201</v>
      </c>
      <c r="C59" s="49">
        <f>[1]IB_1.1.sz.mell.!C59</f>
        <v>0</v>
      </c>
      <c r="D59" s="49">
        <f>[1]IB_1.1.sz.mell.!D59</f>
        <v>0</v>
      </c>
      <c r="E59" s="47"/>
    </row>
    <row r="60" spans="1:5" s="10" customFormat="1" ht="12" customHeight="1">
      <c r="A60" s="56" t="s">
        <v>20</v>
      </c>
      <c r="B60" s="90" t="s">
        <v>200</v>
      </c>
      <c r="C60" s="24">
        <f>[1]IB_1.1.sz.mell.!C60</f>
        <v>0</v>
      </c>
      <c r="D60" s="24">
        <f>[1]IB_1.1.sz.mell.!D60</f>
        <v>0</v>
      </c>
      <c r="E60" s="22"/>
    </row>
    <row r="61" spans="1:5" s="10" customFormat="1" ht="12" customHeight="1">
      <c r="A61" s="56" t="s">
        <v>18</v>
      </c>
      <c r="B61" s="90" t="s">
        <v>199</v>
      </c>
      <c r="C61" s="24"/>
      <c r="D61" s="24">
        <v>0</v>
      </c>
      <c r="E61" s="22"/>
    </row>
    <row r="62" spans="1:5" s="10" customFormat="1" ht="12" customHeight="1" thickBot="1">
      <c r="A62" s="59" t="s">
        <v>16</v>
      </c>
      <c r="B62" s="46" t="s">
        <v>198</v>
      </c>
      <c r="C62" s="42">
        <f>[1]IB_1.1.sz.mell.!C62</f>
        <v>0</v>
      </c>
      <c r="D62" s="42">
        <f>[1]IB_1.1.sz.mell.!D62</f>
        <v>0</v>
      </c>
      <c r="E62" s="40"/>
    </row>
    <row r="63" spans="1:5" s="10" customFormat="1" ht="12" customHeight="1" thickBot="1">
      <c r="A63" s="6" t="s">
        <v>12</v>
      </c>
      <c r="B63" s="86" t="s">
        <v>197</v>
      </c>
      <c r="C63" s="4">
        <f>[1]IB_1.1.sz.mell.!C63</f>
        <v>0</v>
      </c>
      <c r="D63" s="4">
        <f>SUM(D64:D67)</f>
        <v>28000</v>
      </c>
      <c r="E63" s="3">
        <f>SUM(E64:E66)</f>
        <v>28000</v>
      </c>
    </row>
    <row r="64" spans="1:5" s="10" customFormat="1" ht="12" customHeight="1">
      <c r="A64" s="26" t="s">
        <v>196</v>
      </c>
      <c r="B64" s="92" t="s">
        <v>195</v>
      </c>
      <c r="C64" s="88">
        <f>[1]IB_1.1.sz.mell.!C64</f>
        <v>0</v>
      </c>
      <c r="D64" s="88">
        <f>[1]IB_1.1.sz.mell.!D64</f>
        <v>0</v>
      </c>
      <c r="E64" s="87"/>
    </row>
    <row r="65" spans="1:5" s="10" customFormat="1" ht="12" customHeight="1">
      <c r="A65" s="56" t="s">
        <v>194</v>
      </c>
      <c r="B65" s="90" t="s">
        <v>193</v>
      </c>
      <c r="C65" s="88">
        <f>[1]IB_1.1.sz.mell.!C65</f>
        <v>0</v>
      </c>
      <c r="D65" s="88">
        <f>[1]IB_1.1.sz.mell.!D65</f>
        <v>0</v>
      </c>
      <c r="E65" s="87"/>
    </row>
    <row r="66" spans="1:5" s="10" customFormat="1" ht="12" customHeight="1">
      <c r="A66" s="56" t="s">
        <v>192</v>
      </c>
      <c r="B66" s="90" t="s">
        <v>191</v>
      </c>
      <c r="C66" s="88">
        <f>[1]IB_1.1.sz.mell.!C66</f>
        <v>0</v>
      </c>
      <c r="D66" s="88">
        <v>28000</v>
      </c>
      <c r="E66" s="87">
        <v>28000</v>
      </c>
    </row>
    <row r="67" spans="1:5" s="10" customFormat="1" ht="12" customHeight="1" thickBot="1">
      <c r="A67" s="59" t="s">
        <v>190</v>
      </c>
      <c r="B67" s="46" t="s">
        <v>189</v>
      </c>
      <c r="C67" s="88">
        <f>[1]IB_1.1.sz.mell.!C67</f>
        <v>0</v>
      </c>
      <c r="D67" s="88">
        <f>[1]IB_1.1.sz.mell.!D67</f>
        <v>0</v>
      </c>
      <c r="E67" s="87"/>
    </row>
    <row r="68" spans="1:5" s="10" customFormat="1" ht="12" customHeight="1" thickBot="1">
      <c r="A68" s="97" t="s">
        <v>188</v>
      </c>
      <c r="B68" s="96" t="s">
        <v>187</v>
      </c>
      <c r="C68" s="32">
        <f>SUM(C58+C52+C40+C32+C25+C18+C11)</f>
        <v>161946247</v>
      </c>
      <c r="D68" s="32">
        <f>SUM(D52+D40+D32+D25+D18+D11+D63)</f>
        <v>185319089</v>
      </c>
      <c r="E68" s="30">
        <f>+E11+E18+E25+E32+E40+E52+E58+E63</f>
        <v>182028728</v>
      </c>
    </row>
    <row r="69" spans="1:5" s="10" customFormat="1" ht="12" customHeight="1" thickBot="1">
      <c r="A69" s="84" t="s">
        <v>186</v>
      </c>
      <c r="B69" s="86" t="s">
        <v>185</v>
      </c>
      <c r="C69" s="4">
        <f>[1]IB_1.1.sz.mell.!C69</f>
        <v>0</v>
      </c>
      <c r="D69" s="4">
        <f>[1]IB_1.1.sz.mell.!D69</f>
        <v>0</v>
      </c>
      <c r="E69" s="3">
        <f>SUM(E70:E72)</f>
        <v>0</v>
      </c>
    </row>
    <row r="70" spans="1:5" s="10" customFormat="1" ht="12" customHeight="1">
      <c r="A70" s="26" t="s">
        <v>184</v>
      </c>
      <c r="B70" s="92" t="s">
        <v>183</v>
      </c>
      <c r="C70" s="88">
        <f>[1]IB_1.1.sz.mell.!C70</f>
        <v>0</v>
      </c>
      <c r="D70" s="88">
        <f>[1]IB_1.1.sz.mell.!D70</f>
        <v>0</v>
      </c>
      <c r="E70" s="87"/>
    </row>
    <row r="71" spans="1:5" s="10" customFormat="1" ht="12" customHeight="1">
      <c r="A71" s="56" t="s">
        <v>182</v>
      </c>
      <c r="B71" s="90" t="s">
        <v>181</v>
      </c>
      <c r="C71" s="88">
        <f>[1]IB_1.1.sz.mell.!C71</f>
        <v>0</v>
      </c>
      <c r="D71" s="88">
        <f>[1]IB_1.1.sz.mell.!D71</f>
        <v>0</v>
      </c>
      <c r="E71" s="87"/>
    </row>
    <row r="72" spans="1:5" s="10" customFormat="1" ht="12" customHeight="1" thickBot="1">
      <c r="A72" s="59" t="s">
        <v>180</v>
      </c>
      <c r="B72" s="95" t="s">
        <v>179</v>
      </c>
      <c r="C72" s="88">
        <f>[1]IB_1.1.sz.mell.!C72</f>
        <v>0</v>
      </c>
      <c r="D72" s="88">
        <f>[1]IB_1.1.sz.mell.!D72</f>
        <v>0</v>
      </c>
      <c r="E72" s="87"/>
    </row>
    <row r="73" spans="1:5" s="10" customFormat="1" ht="12" customHeight="1" thickBot="1">
      <c r="A73" s="84" t="s">
        <v>178</v>
      </c>
      <c r="B73" s="86" t="s">
        <v>177</v>
      </c>
      <c r="C73" s="4">
        <f>[1]IB_1.1.sz.mell.!C73</f>
        <v>0</v>
      </c>
      <c r="D73" s="4">
        <f>[1]IB_1.1.sz.mell.!D73</f>
        <v>0</v>
      </c>
      <c r="E73" s="3">
        <f>SUM(E74:E77)</f>
        <v>0</v>
      </c>
    </row>
    <row r="74" spans="1:5" s="10" customFormat="1" ht="12" customHeight="1">
      <c r="A74" s="26" t="s">
        <v>176</v>
      </c>
      <c r="B74" s="92" t="s">
        <v>175</v>
      </c>
      <c r="C74" s="88">
        <f>[1]IB_1.1.sz.mell.!C74</f>
        <v>0</v>
      </c>
      <c r="D74" s="88">
        <f>[1]IB_1.1.sz.mell.!D74</f>
        <v>0</v>
      </c>
      <c r="E74" s="87"/>
    </row>
    <row r="75" spans="1:5" s="10" customFormat="1" ht="12" customHeight="1">
      <c r="A75" s="56" t="s">
        <v>174</v>
      </c>
      <c r="B75" s="92" t="s">
        <v>173</v>
      </c>
      <c r="C75" s="88">
        <f>[1]IB_1.1.sz.mell.!C75</f>
        <v>0</v>
      </c>
      <c r="D75" s="88">
        <f>[1]IB_1.1.sz.mell.!D75</f>
        <v>0</v>
      </c>
      <c r="E75" s="87"/>
    </row>
    <row r="76" spans="1:5" s="10" customFormat="1" ht="12" customHeight="1">
      <c r="A76" s="56" t="s">
        <v>172</v>
      </c>
      <c r="B76" s="92" t="s">
        <v>171</v>
      </c>
      <c r="C76" s="88">
        <f>[1]IB_1.1.sz.mell.!C76</f>
        <v>0</v>
      </c>
      <c r="D76" s="88">
        <f>[1]IB_1.1.sz.mell.!D76</f>
        <v>0</v>
      </c>
      <c r="E76" s="87"/>
    </row>
    <row r="77" spans="1:5" s="10" customFormat="1" ht="12" customHeight="1" thickBot="1">
      <c r="A77" s="59" t="s">
        <v>170</v>
      </c>
      <c r="B77" s="94" t="s">
        <v>169</v>
      </c>
      <c r="C77" s="88">
        <f>[1]IB_1.1.sz.mell.!C77</f>
        <v>0</v>
      </c>
      <c r="D77" s="88">
        <f>[1]IB_1.1.sz.mell.!D77</f>
        <v>0</v>
      </c>
      <c r="E77" s="87"/>
    </row>
    <row r="78" spans="1:5" s="10" customFormat="1" ht="12" customHeight="1" thickBot="1">
      <c r="A78" s="84" t="s">
        <v>168</v>
      </c>
      <c r="B78" s="86" t="s">
        <v>167</v>
      </c>
      <c r="C78" s="4">
        <f>SUM(C79:C80)</f>
        <v>98849656</v>
      </c>
      <c r="D78" s="4">
        <f>SUM(D79:D80)</f>
        <v>98799733</v>
      </c>
      <c r="E78" s="3">
        <f>SUM(E79:E80)</f>
        <v>98799733</v>
      </c>
    </row>
    <row r="79" spans="1:5" s="10" customFormat="1" ht="12" customHeight="1">
      <c r="A79" s="26" t="s">
        <v>166</v>
      </c>
      <c r="B79" s="92" t="s">
        <v>165</v>
      </c>
      <c r="C79" s="88">
        <v>98849656</v>
      </c>
      <c r="D79" s="88">
        <v>98799733</v>
      </c>
      <c r="E79" s="87">
        <v>98799733</v>
      </c>
    </row>
    <row r="80" spans="1:5" s="10" customFormat="1" ht="12" customHeight="1" thickBot="1">
      <c r="A80" s="59" t="s">
        <v>164</v>
      </c>
      <c r="B80" s="46" t="s">
        <v>163</v>
      </c>
      <c r="C80" s="88"/>
      <c r="D80" s="88"/>
      <c r="E80" s="87"/>
    </row>
    <row r="81" spans="1:5" s="10" customFormat="1" ht="12" customHeight="1" thickBot="1">
      <c r="A81" s="84" t="s">
        <v>162</v>
      </c>
      <c r="B81" s="86" t="s">
        <v>161</v>
      </c>
      <c r="C81" s="4">
        <f>SUM(C82:C84)</f>
        <v>50062429</v>
      </c>
      <c r="D81" s="4">
        <f>SUM(D82:D84)</f>
        <v>50367586</v>
      </c>
      <c r="E81" s="3">
        <f>SUM(E82:E84)</f>
        <v>51840865</v>
      </c>
    </row>
    <row r="82" spans="1:5" s="10" customFormat="1" ht="12" customHeight="1">
      <c r="A82" s="26" t="s">
        <v>160</v>
      </c>
      <c r="B82" s="92" t="s">
        <v>159</v>
      </c>
      <c r="C82" s="88">
        <f>[1]IB_1.1.sz.mell.!C82</f>
        <v>0</v>
      </c>
      <c r="D82" s="88">
        <f>[1]IB_1.1.sz.mell.!D82</f>
        <v>0</v>
      </c>
      <c r="E82" s="87">
        <v>3707577</v>
      </c>
    </row>
    <row r="83" spans="1:5" s="10" customFormat="1" ht="12" customHeight="1">
      <c r="A83" s="56" t="s">
        <v>158</v>
      </c>
      <c r="B83" s="90" t="s">
        <v>157</v>
      </c>
      <c r="C83" s="88"/>
      <c r="D83" s="88"/>
      <c r="E83" s="87"/>
    </row>
    <row r="84" spans="1:5" s="10" customFormat="1" ht="12" customHeight="1" thickBot="1">
      <c r="A84" s="59" t="s">
        <v>156</v>
      </c>
      <c r="B84" s="46" t="s">
        <v>155</v>
      </c>
      <c r="C84" s="88">
        <v>50062429</v>
      </c>
      <c r="D84" s="88">
        <v>50367586</v>
      </c>
      <c r="E84" s="87">
        <v>48133288</v>
      </c>
    </row>
    <row r="85" spans="1:5" s="10" customFormat="1" ht="12" customHeight="1" thickBot="1">
      <c r="A85" s="84" t="s">
        <v>154</v>
      </c>
      <c r="B85" s="86" t="s">
        <v>153</v>
      </c>
      <c r="C85" s="4">
        <f>[1]IB_1.1.sz.mell.!C85</f>
        <v>0</v>
      </c>
      <c r="D85" s="4">
        <f>[1]IB_1.1.sz.mell.!D85</f>
        <v>0</v>
      </c>
      <c r="E85" s="3">
        <f>SUM(E86:E89)</f>
        <v>0</v>
      </c>
    </row>
    <row r="86" spans="1:5" s="10" customFormat="1" ht="12" customHeight="1">
      <c r="A86" s="93" t="s">
        <v>152</v>
      </c>
      <c r="B86" s="92" t="s">
        <v>151</v>
      </c>
      <c r="C86" s="88">
        <f>[1]IB_1.1.sz.mell.!C86</f>
        <v>0</v>
      </c>
      <c r="D86" s="88">
        <f>[1]IB_1.1.sz.mell.!D86</f>
        <v>0</v>
      </c>
      <c r="E86" s="87"/>
    </row>
    <row r="87" spans="1:5" s="10" customFormat="1" ht="12" customHeight="1">
      <c r="A87" s="91" t="s">
        <v>150</v>
      </c>
      <c r="B87" s="90" t="s">
        <v>149</v>
      </c>
      <c r="C87" s="88">
        <f>[1]IB_1.1.sz.mell.!C87</f>
        <v>0</v>
      </c>
      <c r="D87" s="88">
        <f>[1]IB_1.1.sz.mell.!D87</f>
        <v>0</v>
      </c>
      <c r="E87" s="87"/>
    </row>
    <row r="88" spans="1:5" s="10" customFormat="1" ht="12" customHeight="1">
      <c r="A88" s="91" t="s">
        <v>148</v>
      </c>
      <c r="B88" s="90" t="s">
        <v>147</v>
      </c>
      <c r="C88" s="88">
        <f>[1]IB_1.1.sz.mell.!C88</f>
        <v>0</v>
      </c>
      <c r="D88" s="88">
        <f>[1]IB_1.1.sz.mell.!D88</f>
        <v>0</v>
      </c>
      <c r="E88" s="87"/>
    </row>
    <row r="89" spans="1:5" s="10" customFormat="1" ht="12" customHeight="1" thickBot="1">
      <c r="A89" s="89" t="s">
        <v>146</v>
      </c>
      <c r="B89" s="46" t="s">
        <v>145</v>
      </c>
      <c r="C89" s="88">
        <f>[1]IB_1.1.sz.mell.!C89</f>
        <v>0</v>
      </c>
      <c r="D89" s="88">
        <f>[1]IB_1.1.sz.mell.!D89</f>
        <v>0</v>
      </c>
      <c r="E89" s="87"/>
    </row>
    <row r="90" spans="1:5" s="10" customFormat="1" ht="12" customHeight="1" thickBot="1">
      <c r="A90" s="84" t="s">
        <v>144</v>
      </c>
      <c r="B90" s="86" t="s">
        <v>143</v>
      </c>
      <c r="C90" s="4">
        <f>[1]IB_1.1.sz.mell.!C90</f>
        <v>0</v>
      </c>
      <c r="D90" s="4">
        <f>[1]IB_1.1.sz.mell.!D90</f>
        <v>0</v>
      </c>
      <c r="E90" s="85"/>
    </row>
    <row r="91" spans="1:5" s="10" customFormat="1" ht="13.5" customHeight="1" thickBot="1">
      <c r="A91" s="84" t="s">
        <v>142</v>
      </c>
      <c r="B91" s="86" t="s">
        <v>141</v>
      </c>
      <c r="C91" s="4">
        <f>[1]IB_1.1.sz.mell.!C91</f>
        <v>0</v>
      </c>
      <c r="D91" s="4">
        <f>[1]IB_1.1.sz.mell.!D91</f>
        <v>0</v>
      </c>
      <c r="E91" s="85"/>
    </row>
    <row r="92" spans="1:5" s="10" customFormat="1" ht="15.75" customHeight="1" thickBot="1">
      <c r="A92" s="84" t="s">
        <v>140</v>
      </c>
      <c r="B92" s="83" t="s">
        <v>139</v>
      </c>
      <c r="C92" s="32">
        <f>SUM(C78+C81)</f>
        <v>148912085</v>
      </c>
      <c r="D92" s="32">
        <f>SUM(D78+D81)</f>
        <v>149167319</v>
      </c>
      <c r="E92" s="30">
        <f>SUM(E78+E81)</f>
        <v>150640598</v>
      </c>
    </row>
    <row r="93" spans="1:5" s="10" customFormat="1" ht="25.5" customHeight="1" thickBot="1">
      <c r="A93" s="82" t="s">
        <v>138</v>
      </c>
      <c r="B93" s="81" t="s">
        <v>137</v>
      </c>
      <c r="C93" s="32">
        <f>SUM(C68+C92)</f>
        <v>310858332</v>
      </c>
      <c r="D93" s="32">
        <f>SUM(D68+D92)</f>
        <v>334486408</v>
      </c>
      <c r="E93" s="30">
        <f>SUM(E68+E92)</f>
        <v>332669326</v>
      </c>
    </row>
    <row r="94" spans="1:5" s="10" customFormat="1" ht="15.2" customHeight="1">
      <c r="A94" s="80"/>
      <c r="B94" s="79"/>
      <c r="C94" s="78"/>
    </row>
    <row r="95" spans="1:5" ht="16.5" customHeight="1">
      <c r="A95" s="618" t="s">
        <v>136</v>
      </c>
      <c r="B95" s="618"/>
      <c r="C95" s="618"/>
      <c r="D95" s="618"/>
      <c r="E95" s="618"/>
    </row>
    <row r="96" spans="1:5" ht="16.5" customHeight="1" thickBot="1">
      <c r="A96" s="619" t="s">
        <v>135</v>
      </c>
      <c r="B96" s="619"/>
      <c r="C96" s="77"/>
      <c r="E96" s="77" t="str">
        <f>E7</f>
        <v xml:space="preserve"> Forintban!</v>
      </c>
    </row>
    <row r="97" spans="1:5">
      <c r="A97" s="611" t="s">
        <v>134</v>
      </c>
      <c r="B97" s="613" t="s">
        <v>133</v>
      </c>
      <c r="C97" s="615" t="str">
        <f>+CONCATENATE(LEFT([1]Z_ÖSSZEFÜGGÉSEK!A6,4),". évi")</f>
        <v>2019. évi</v>
      </c>
      <c r="D97" s="616"/>
      <c r="E97" s="617"/>
    </row>
    <row r="98" spans="1:5" ht="24.75" thickBot="1">
      <c r="A98" s="612"/>
      <c r="B98" s="614"/>
      <c r="C98" s="76" t="s">
        <v>132</v>
      </c>
      <c r="D98" s="75" t="s">
        <v>131</v>
      </c>
      <c r="E98" s="74" t="str">
        <f>CONCATENATE(E9)</f>
        <v>2019. XII. 31.
teljesítés</v>
      </c>
    </row>
    <row r="99" spans="1:5" s="70" customFormat="1" ht="12" customHeight="1" thickBot="1">
      <c r="A99" s="73" t="s">
        <v>130</v>
      </c>
      <c r="B99" s="72" t="s">
        <v>129</v>
      </c>
      <c r="C99" s="72" t="s">
        <v>128</v>
      </c>
      <c r="D99" s="72" t="s">
        <v>127</v>
      </c>
      <c r="E99" s="71" t="s">
        <v>126</v>
      </c>
    </row>
    <row r="100" spans="1:5" ht="12" customHeight="1" thickBot="1">
      <c r="A100" s="69" t="s">
        <v>125</v>
      </c>
      <c r="B100" s="68" t="s">
        <v>124</v>
      </c>
      <c r="C100" s="67">
        <f>SUM(C101:C120)</f>
        <v>171800713</v>
      </c>
      <c r="D100" s="67">
        <f>SUM(D101:D120)</f>
        <v>180883235</v>
      </c>
      <c r="E100" s="66">
        <f>E101+E102+E103+E104+E105+E118</f>
        <v>161328645</v>
      </c>
    </row>
    <row r="101" spans="1:5" ht="12" customHeight="1">
      <c r="A101" s="65" t="s">
        <v>123</v>
      </c>
      <c r="B101" s="64" t="s">
        <v>122</v>
      </c>
      <c r="C101" s="63">
        <v>90603420</v>
      </c>
      <c r="D101" s="63">
        <v>92916138</v>
      </c>
      <c r="E101" s="62">
        <v>90211072</v>
      </c>
    </row>
    <row r="102" spans="1:5" ht="12" customHeight="1">
      <c r="A102" s="56" t="s">
        <v>121</v>
      </c>
      <c r="B102" s="50" t="s">
        <v>120</v>
      </c>
      <c r="C102" s="24">
        <v>14069466</v>
      </c>
      <c r="D102" s="24">
        <v>14011962</v>
      </c>
      <c r="E102" s="22">
        <v>13698761</v>
      </c>
    </row>
    <row r="103" spans="1:5" ht="12" customHeight="1">
      <c r="A103" s="56" t="s">
        <v>119</v>
      </c>
      <c r="B103" s="50" t="s">
        <v>118</v>
      </c>
      <c r="C103" s="42">
        <v>46057385</v>
      </c>
      <c r="D103" s="42">
        <v>55422813</v>
      </c>
      <c r="E103" s="40">
        <v>44975579</v>
      </c>
    </row>
    <row r="104" spans="1:5" ht="12" customHeight="1">
      <c r="A104" s="56" t="s">
        <v>117</v>
      </c>
      <c r="B104" s="57" t="s">
        <v>116</v>
      </c>
      <c r="C104" s="42">
        <v>12331740</v>
      </c>
      <c r="D104" s="42">
        <v>8589577</v>
      </c>
      <c r="E104" s="40">
        <v>4319130</v>
      </c>
    </row>
    <row r="105" spans="1:5" ht="12" customHeight="1">
      <c r="A105" s="56" t="s">
        <v>115</v>
      </c>
      <c r="B105" s="61" t="s">
        <v>114</v>
      </c>
      <c r="C105" s="42">
        <v>8738702</v>
      </c>
      <c r="D105" s="42">
        <v>9942745</v>
      </c>
      <c r="E105" s="40">
        <v>8124103</v>
      </c>
    </row>
    <row r="106" spans="1:5" ht="12" customHeight="1">
      <c r="A106" s="56" t="s">
        <v>113</v>
      </c>
      <c r="B106" s="50" t="s">
        <v>112</v>
      </c>
      <c r="C106" s="42">
        <f>[1]IB_1.1.sz.mell.!C106</f>
        <v>0</v>
      </c>
      <c r="D106" s="42">
        <f>[1]IB_1.1.sz.mell.!D106</f>
        <v>0</v>
      </c>
      <c r="E106" s="40"/>
    </row>
    <row r="107" spans="1:5" ht="12" customHeight="1">
      <c r="A107" s="56" t="s">
        <v>111</v>
      </c>
      <c r="B107" s="58" t="s">
        <v>110</v>
      </c>
      <c r="C107" s="42">
        <f>[1]IB_1.1.sz.mell.!C107</f>
        <v>0</v>
      </c>
      <c r="D107" s="42">
        <f>[1]IB_1.1.sz.mell.!D107</f>
        <v>0</v>
      </c>
      <c r="E107" s="40"/>
    </row>
    <row r="108" spans="1:5" ht="12" customHeight="1">
      <c r="A108" s="56" t="s">
        <v>109</v>
      </c>
      <c r="B108" s="58" t="s">
        <v>108</v>
      </c>
      <c r="C108" s="42">
        <f>[1]IB_1.1.sz.mell.!C108</f>
        <v>0</v>
      </c>
      <c r="D108" s="42">
        <f>[1]IB_1.1.sz.mell.!D108</f>
        <v>0</v>
      </c>
      <c r="E108" s="40"/>
    </row>
    <row r="109" spans="1:5" ht="12" customHeight="1">
      <c r="A109" s="56" t="s">
        <v>107</v>
      </c>
      <c r="B109" s="60" t="s">
        <v>106</v>
      </c>
      <c r="C109" s="42">
        <f>[1]IB_1.1.sz.mell.!C109</f>
        <v>0</v>
      </c>
      <c r="D109" s="42">
        <f>[1]IB_1.1.sz.mell.!D109</f>
        <v>0</v>
      </c>
      <c r="E109" s="40"/>
    </row>
    <row r="110" spans="1:5" ht="12" customHeight="1">
      <c r="A110" s="56" t="s">
        <v>105</v>
      </c>
      <c r="B110" s="43" t="s">
        <v>104</v>
      </c>
      <c r="C110" s="42">
        <f>[1]IB_1.1.sz.mell.!C110</f>
        <v>0</v>
      </c>
      <c r="D110" s="42">
        <f>[1]IB_1.1.sz.mell.!D110</f>
        <v>0</v>
      </c>
      <c r="E110" s="40"/>
    </row>
    <row r="111" spans="1:5" ht="12" customHeight="1">
      <c r="A111" s="56" t="s">
        <v>103</v>
      </c>
      <c r="B111" s="43" t="s">
        <v>69</v>
      </c>
      <c r="C111" s="42">
        <f>[1]IB_1.1.sz.mell.!C111</f>
        <v>0</v>
      </c>
      <c r="D111" s="42">
        <f>[1]IB_1.1.sz.mell.!D111</f>
        <v>0</v>
      </c>
      <c r="E111" s="40"/>
    </row>
    <row r="112" spans="1:5" ht="12" customHeight="1">
      <c r="A112" s="56" t="s">
        <v>102</v>
      </c>
      <c r="B112" s="60" t="s">
        <v>101</v>
      </c>
      <c r="C112" s="42">
        <f>[1]IB_1.1.sz.mell.!C112</f>
        <v>0</v>
      </c>
      <c r="D112" s="42">
        <f>[1]IB_1.1.sz.mell.!D112</f>
        <v>0</v>
      </c>
      <c r="E112" s="40"/>
    </row>
    <row r="113" spans="1:5" ht="12" customHeight="1">
      <c r="A113" s="56" t="s">
        <v>100</v>
      </c>
      <c r="B113" s="60" t="s">
        <v>99</v>
      </c>
      <c r="C113" s="42">
        <f>[1]IB_1.1.sz.mell.!C113</f>
        <v>0</v>
      </c>
      <c r="D113" s="42">
        <f>[1]IB_1.1.sz.mell.!D113</f>
        <v>0</v>
      </c>
      <c r="E113" s="40"/>
    </row>
    <row r="114" spans="1:5" ht="12" customHeight="1">
      <c r="A114" s="56" t="s">
        <v>98</v>
      </c>
      <c r="B114" s="43" t="s">
        <v>63</v>
      </c>
      <c r="C114" s="42">
        <f>[1]IB_1.1.sz.mell.!C114</f>
        <v>0</v>
      </c>
      <c r="D114" s="42">
        <f>[1]IB_1.1.sz.mell.!D114</f>
        <v>0</v>
      </c>
      <c r="E114" s="40"/>
    </row>
    <row r="115" spans="1:5" ht="12" customHeight="1">
      <c r="A115" s="29" t="s">
        <v>97</v>
      </c>
      <c r="B115" s="58" t="s">
        <v>96</v>
      </c>
      <c r="C115" s="42">
        <f>[1]IB_1.1.sz.mell.!C115</f>
        <v>0</v>
      </c>
      <c r="D115" s="42">
        <f>[1]IB_1.1.sz.mell.!D115</f>
        <v>0</v>
      </c>
      <c r="E115" s="40"/>
    </row>
    <row r="116" spans="1:5" ht="12" customHeight="1">
      <c r="A116" s="56" t="s">
        <v>95</v>
      </c>
      <c r="B116" s="58" t="s">
        <v>94</v>
      </c>
      <c r="C116" s="42">
        <f>[1]IB_1.1.sz.mell.!C116</f>
        <v>0</v>
      </c>
      <c r="D116" s="42">
        <f>[1]IB_1.1.sz.mell.!D116</f>
        <v>0</v>
      </c>
      <c r="E116" s="40"/>
    </row>
    <row r="117" spans="1:5" ht="12" customHeight="1">
      <c r="A117" s="59" t="s">
        <v>93</v>
      </c>
      <c r="B117" s="58" t="s">
        <v>92</v>
      </c>
      <c r="C117" s="42">
        <f>[1]IB_1.1.sz.mell.!C117</f>
        <v>0</v>
      </c>
      <c r="D117" s="42">
        <f>[1]IB_1.1.sz.mell.!D117</f>
        <v>0</v>
      </c>
      <c r="E117" s="40"/>
    </row>
    <row r="118" spans="1:5" ht="12" customHeight="1">
      <c r="A118" s="56" t="s">
        <v>91</v>
      </c>
      <c r="B118" s="57" t="s">
        <v>90</v>
      </c>
      <c r="C118" s="24">
        <f>[1]IB_1.1.sz.mell.!C118</f>
        <v>0</v>
      </c>
      <c r="D118" s="24">
        <f>[1]IB_1.1.sz.mell.!D118</f>
        <v>0</v>
      </c>
      <c r="E118" s="22"/>
    </row>
    <row r="119" spans="1:5" ht="12" customHeight="1">
      <c r="A119" s="56" t="s">
        <v>89</v>
      </c>
      <c r="B119" s="50" t="s">
        <v>88</v>
      </c>
      <c r="C119" s="24">
        <f>[1]IB_1.1.sz.mell.!C119</f>
        <v>0</v>
      </c>
      <c r="D119" s="24">
        <f>[1]IB_1.1.sz.mell.!D119</f>
        <v>0</v>
      </c>
      <c r="E119" s="22"/>
    </row>
    <row r="120" spans="1:5" ht="12" customHeight="1" thickBot="1">
      <c r="A120" s="37" t="s">
        <v>87</v>
      </c>
      <c r="B120" s="55" t="s">
        <v>86</v>
      </c>
      <c r="C120" s="35">
        <f>[1]IB_1.1.sz.mell.!C120</f>
        <v>0</v>
      </c>
      <c r="D120" s="35">
        <f>[1]IB_1.1.sz.mell.!D120</f>
        <v>0</v>
      </c>
      <c r="E120" s="33"/>
    </row>
    <row r="121" spans="1:5" ht="12" customHeight="1" thickBot="1">
      <c r="A121" s="54" t="s">
        <v>1</v>
      </c>
      <c r="B121" s="53" t="s">
        <v>85</v>
      </c>
      <c r="C121" s="52">
        <f>SUM(C122:C134)</f>
        <v>86051076</v>
      </c>
      <c r="D121" s="4">
        <f>SUM(D122:D134)</f>
        <v>100291473</v>
      </c>
      <c r="E121" s="51">
        <f>+E122+E124+E126</f>
        <v>65420189</v>
      </c>
    </row>
    <row r="122" spans="1:5" ht="12" customHeight="1">
      <c r="A122" s="26" t="s">
        <v>84</v>
      </c>
      <c r="B122" s="50" t="s">
        <v>83</v>
      </c>
      <c r="C122" s="49">
        <v>52938092</v>
      </c>
      <c r="D122" s="48">
        <v>54836971</v>
      </c>
      <c r="E122" s="47">
        <v>32533924</v>
      </c>
    </row>
    <row r="123" spans="1:5" ht="12" customHeight="1">
      <c r="A123" s="26" t="s">
        <v>82</v>
      </c>
      <c r="B123" s="39" t="s">
        <v>81</v>
      </c>
      <c r="C123" s="49">
        <f>[1]IB_1.1.sz.mell.!C123</f>
        <v>0</v>
      </c>
      <c r="D123" s="48">
        <f>[1]IB_1.1.sz.mell.!D123</f>
        <v>0</v>
      </c>
      <c r="E123" s="47"/>
    </row>
    <row r="124" spans="1:5" ht="12" customHeight="1">
      <c r="A124" s="26" t="s">
        <v>80</v>
      </c>
      <c r="B124" s="39" t="s">
        <v>79</v>
      </c>
      <c r="C124" s="24">
        <v>33112984</v>
      </c>
      <c r="D124" s="23">
        <v>45454502</v>
      </c>
      <c r="E124" s="22">
        <v>32886265</v>
      </c>
    </row>
    <row r="125" spans="1:5" ht="12" customHeight="1">
      <c r="A125" s="26" t="s">
        <v>78</v>
      </c>
      <c r="B125" s="39" t="s">
        <v>77</v>
      </c>
      <c r="C125" s="24">
        <f>[1]IB_1.1.sz.mell.!C125</f>
        <v>0</v>
      </c>
      <c r="D125" s="23">
        <f>[1]IB_1.1.sz.mell.!D125</f>
        <v>0</v>
      </c>
      <c r="E125" s="22"/>
    </row>
    <row r="126" spans="1:5" ht="12" customHeight="1">
      <c r="A126" s="26" t="s">
        <v>76</v>
      </c>
      <c r="B126" s="46" t="s">
        <v>75</v>
      </c>
      <c r="C126" s="24">
        <f>[1]IB_1.1.sz.mell.!C126</f>
        <v>0</v>
      </c>
      <c r="D126" s="23">
        <f>[1]IB_1.1.sz.mell.!D126</f>
        <v>0</v>
      </c>
      <c r="E126" s="22"/>
    </row>
    <row r="127" spans="1:5" ht="12" customHeight="1">
      <c r="A127" s="26" t="s">
        <v>74</v>
      </c>
      <c r="B127" s="45" t="s">
        <v>73</v>
      </c>
      <c r="C127" s="24">
        <f>[1]IB_1.1.sz.mell.!C127</f>
        <v>0</v>
      </c>
      <c r="D127" s="23">
        <f>[1]IB_1.1.sz.mell.!D127</f>
        <v>0</v>
      </c>
      <c r="E127" s="22"/>
    </row>
    <row r="128" spans="1:5" ht="12" customHeight="1">
      <c r="A128" s="26" t="s">
        <v>72</v>
      </c>
      <c r="B128" s="44" t="s">
        <v>71</v>
      </c>
      <c r="C128" s="24">
        <f>[1]IB_1.1.sz.mell.!C128</f>
        <v>0</v>
      </c>
      <c r="D128" s="23">
        <f>[1]IB_1.1.sz.mell.!D128</f>
        <v>0</v>
      </c>
      <c r="E128" s="22"/>
    </row>
    <row r="129" spans="1:5">
      <c r="A129" s="26" t="s">
        <v>70</v>
      </c>
      <c r="B129" s="43" t="s">
        <v>69</v>
      </c>
      <c r="C129" s="24">
        <f>[1]IB_1.1.sz.mell.!C129</f>
        <v>0</v>
      </c>
      <c r="D129" s="23">
        <f>[1]IB_1.1.sz.mell.!D129</f>
        <v>0</v>
      </c>
      <c r="E129" s="22"/>
    </row>
    <row r="130" spans="1:5" ht="12" customHeight="1">
      <c r="A130" s="26" t="s">
        <v>68</v>
      </c>
      <c r="B130" s="43" t="s">
        <v>67</v>
      </c>
      <c r="C130" s="24">
        <f>[1]IB_1.1.sz.mell.!C130</f>
        <v>0</v>
      </c>
      <c r="D130" s="23">
        <f>[1]IB_1.1.sz.mell.!D130</f>
        <v>0</v>
      </c>
      <c r="E130" s="22"/>
    </row>
    <row r="131" spans="1:5" ht="12" customHeight="1">
      <c r="A131" s="26" t="s">
        <v>66</v>
      </c>
      <c r="B131" s="43" t="s">
        <v>65</v>
      </c>
      <c r="C131" s="24">
        <f>[1]IB_1.1.sz.mell.!C131</f>
        <v>0</v>
      </c>
      <c r="D131" s="23">
        <f>[1]IB_1.1.sz.mell.!D131</f>
        <v>0</v>
      </c>
      <c r="E131" s="22"/>
    </row>
    <row r="132" spans="1:5" ht="12" customHeight="1">
      <c r="A132" s="26" t="s">
        <v>64</v>
      </c>
      <c r="B132" s="43" t="s">
        <v>63</v>
      </c>
      <c r="C132" s="24">
        <f>[1]IB_1.1.sz.mell.!C132</f>
        <v>0</v>
      </c>
      <c r="D132" s="23">
        <f>[1]IB_1.1.sz.mell.!D132</f>
        <v>0</v>
      </c>
      <c r="E132" s="22"/>
    </row>
    <row r="133" spans="1:5" ht="12" customHeight="1">
      <c r="A133" s="26" t="s">
        <v>62</v>
      </c>
      <c r="B133" s="43" t="s">
        <v>61</v>
      </c>
      <c r="C133" s="24">
        <f>[1]IB_1.1.sz.mell.!C133</f>
        <v>0</v>
      </c>
      <c r="D133" s="23">
        <f>[1]IB_1.1.sz.mell.!D133</f>
        <v>0</v>
      </c>
      <c r="E133" s="22"/>
    </row>
    <row r="134" spans="1:5" ht="16.5" thickBot="1">
      <c r="A134" s="29" t="s">
        <v>60</v>
      </c>
      <c r="B134" s="43" t="s">
        <v>59</v>
      </c>
      <c r="C134" s="42">
        <f>[1]IB_1.1.sz.mell.!C134</f>
        <v>0</v>
      </c>
      <c r="D134" s="41">
        <f>[1]IB_1.1.sz.mell.!D134</f>
        <v>0</v>
      </c>
      <c r="E134" s="40"/>
    </row>
    <row r="135" spans="1:5" ht="12" customHeight="1" thickBot="1">
      <c r="A135" s="6" t="s">
        <v>58</v>
      </c>
      <c r="B135" s="18" t="s">
        <v>57</v>
      </c>
      <c r="C135" s="4">
        <f>SUM(C100+C121)</f>
        <v>257851789</v>
      </c>
      <c r="D135" s="38">
        <f>SUM(D121+D100)</f>
        <v>281174708</v>
      </c>
      <c r="E135" s="3">
        <f>+E100+E121</f>
        <v>226748834</v>
      </c>
    </row>
    <row r="136" spans="1:5" ht="12" customHeight="1" thickBot="1">
      <c r="A136" s="6" t="s">
        <v>56</v>
      </c>
      <c r="B136" s="18" t="s">
        <v>55</v>
      </c>
      <c r="C136" s="4">
        <f>[1]IB_1.1.sz.mell.!C136</f>
        <v>0</v>
      </c>
      <c r="D136" s="38">
        <f>[1]IB_1.1.sz.mell.!D136</f>
        <v>0</v>
      </c>
      <c r="E136" s="3">
        <f>+E137+E138+E139</f>
        <v>0</v>
      </c>
    </row>
    <row r="137" spans="1:5" ht="12" customHeight="1">
      <c r="A137" s="26" t="s">
        <v>54</v>
      </c>
      <c r="B137" s="39" t="s">
        <v>53</v>
      </c>
      <c r="C137" s="24">
        <f>[1]IB_1.1.sz.mell.!C137</f>
        <v>0</v>
      </c>
      <c r="D137" s="23">
        <f>[1]IB_1.1.sz.mell.!D137</f>
        <v>0</v>
      </c>
      <c r="E137" s="22"/>
    </row>
    <row r="138" spans="1:5" ht="12" customHeight="1">
      <c r="A138" s="26" t="s">
        <v>52</v>
      </c>
      <c r="B138" s="39" t="s">
        <v>51</v>
      </c>
      <c r="C138" s="24">
        <f>[1]IB_1.1.sz.mell.!C138</f>
        <v>0</v>
      </c>
      <c r="D138" s="23">
        <f>[1]IB_1.1.sz.mell.!D138</f>
        <v>0</v>
      </c>
      <c r="E138" s="22"/>
    </row>
    <row r="139" spans="1:5" ht="12" customHeight="1" thickBot="1">
      <c r="A139" s="29" t="s">
        <v>50</v>
      </c>
      <c r="B139" s="39" t="s">
        <v>49</v>
      </c>
      <c r="C139" s="24">
        <f>[1]IB_1.1.sz.mell.!C139</f>
        <v>0</v>
      </c>
      <c r="D139" s="23">
        <f>[1]IB_1.1.sz.mell.!D139</f>
        <v>0</v>
      </c>
      <c r="E139" s="22"/>
    </row>
    <row r="140" spans="1:5" ht="12" customHeight="1" thickBot="1">
      <c r="A140" s="6" t="s">
        <v>48</v>
      </c>
      <c r="B140" s="18" t="s">
        <v>47</v>
      </c>
      <c r="C140" s="4">
        <f>[1]IB_1.1.sz.mell.!C140</f>
        <v>0</v>
      </c>
      <c r="D140" s="38">
        <f>[1]IB_1.1.sz.mell.!D140</f>
        <v>0</v>
      </c>
      <c r="E140" s="3">
        <f>SUM(E141:E146)</f>
        <v>0</v>
      </c>
    </row>
    <row r="141" spans="1:5" ht="12" customHeight="1">
      <c r="A141" s="26" t="s">
        <v>46</v>
      </c>
      <c r="B141" s="25" t="s">
        <v>45</v>
      </c>
      <c r="C141" s="24">
        <f>[1]IB_1.1.sz.mell.!C141</f>
        <v>0</v>
      </c>
      <c r="D141" s="23">
        <f>[1]IB_1.1.sz.mell.!D141</f>
        <v>0</v>
      </c>
      <c r="E141" s="22"/>
    </row>
    <row r="142" spans="1:5" ht="12" customHeight="1">
      <c r="A142" s="26" t="s">
        <v>44</v>
      </c>
      <c r="B142" s="25" t="s">
        <v>43</v>
      </c>
      <c r="C142" s="24">
        <f>[1]IB_1.1.sz.mell.!C142</f>
        <v>0</v>
      </c>
      <c r="D142" s="23">
        <f>[1]IB_1.1.sz.mell.!D142</f>
        <v>0</v>
      </c>
      <c r="E142" s="22"/>
    </row>
    <row r="143" spans="1:5" ht="12" customHeight="1">
      <c r="A143" s="26" t="s">
        <v>42</v>
      </c>
      <c r="B143" s="25" t="s">
        <v>41</v>
      </c>
      <c r="C143" s="24">
        <f>[1]IB_1.1.sz.mell.!C143</f>
        <v>0</v>
      </c>
      <c r="D143" s="23">
        <f>[1]IB_1.1.sz.mell.!D143</f>
        <v>0</v>
      </c>
      <c r="E143" s="22"/>
    </row>
    <row r="144" spans="1:5" ht="12" customHeight="1">
      <c r="A144" s="26" t="s">
        <v>40</v>
      </c>
      <c r="B144" s="25" t="s">
        <v>39</v>
      </c>
      <c r="C144" s="24">
        <f>[1]IB_1.1.sz.mell.!C144</f>
        <v>0</v>
      </c>
      <c r="D144" s="23">
        <f>[1]IB_1.1.sz.mell.!D144</f>
        <v>0</v>
      </c>
      <c r="E144" s="22"/>
    </row>
    <row r="145" spans="1:9" ht="12" customHeight="1">
      <c r="A145" s="26" t="s">
        <v>38</v>
      </c>
      <c r="B145" s="25" t="s">
        <v>37</v>
      </c>
      <c r="C145" s="24">
        <f>[1]IB_1.1.sz.mell.!C145</f>
        <v>0</v>
      </c>
      <c r="D145" s="23">
        <f>[1]IB_1.1.sz.mell.!D145</f>
        <v>0</v>
      </c>
      <c r="E145" s="22"/>
    </row>
    <row r="146" spans="1:9" ht="12" customHeight="1" thickBot="1">
      <c r="A146" s="37" t="s">
        <v>36</v>
      </c>
      <c r="B146" s="36" t="s">
        <v>35</v>
      </c>
      <c r="C146" s="35">
        <f>[1]IB_1.1.sz.mell.!C146</f>
        <v>0</v>
      </c>
      <c r="D146" s="34">
        <f>[1]IB_1.1.sz.mell.!D146</f>
        <v>0</v>
      </c>
      <c r="E146" s="33"/>
    </row>
    <row r="147" spans="1:9" ht="12" customHeight="1" thickBot="1">
      <c r="A147" s="6" t="s">
        <v>34</v>
      </c>
      <c r="B147" s="18" t="s">
        <v>33</v>
      </c>
      <c r="C147" s="32">
        <f>SUM(C148:C151)</f>
        <v>53006543</v>
      </c>
      <c r="D147" s="31">
        <f>SUM(D148:D151)</f>
        <v>53311700</v>
      </c>
      <c r="E147" s="30">
        <f>+E148+E149+E150+E151</f>
        <v>51077402</v>
      </c>
    </row>
    <row r="148" spans="1:9" ht="12" customHeight="1">
      <c r="A148" s="26" t="s">
        <v>32</v>
      </c>
      <c r="B148" s="25" t="s">
        <v>31</v>
      </c>
      <c r="C148" s="24">
        <f>[1]IB_1.1.sz.mell.!C148</f>
        <v>0</v>
      </c>
      <c r="D148" s="23">
        <f>[1]IB_1.1.sz.mell.!D148</f>
        <v>0</v>
      </c>
      <c r="E148" s="22"/>
    </row>
    <row r="149" spans="1:9" ht="12" customHeight="1">
      <c r="A149" s="26" t="s">
        <v>30</v>
      </c>
      <c r="B149" s="25" t="s">
        <v>29</v>
      </c>
      <c r="C149" s="24">
        <v>2944114</v>
      </c>
      <c r="D149" s="23">
        <v>2944114</v>
      </c>
      <c r="E149" s="22">
        <v>2944114</v>
      </c>
    </row>
    <row r="150" spans="1:9" ht="12" customHeight="1">
      <c r="A150" s="26" t="s">
        <v>28</v>
      </c>
      <c r="B150" s="25" t="s">
        <v>27</v>
      </c>
      <c r="C150" s="24">
        <f>[1]IB_1.1.sz.mell.!C150</f>
        <v>0</v>
      </c>
      <c r="D150" s="23">
        <f>[1]IB_1.1.sz.mell.!D150</f>
        <v>0</v>
      </c>
      <c r="E150" s="22"/>
    </row>
    <row r="151" spans="1:9" ht="12" customHeight="1" thickBot="1">
      <c r="A151" s="29" t="s">
        <v>26</v>
      </c>
      <c r="B151" s="46" t="s">
        <v>155</v>
      </c>
      <c r="C151" s="24">
        <v>50062429</v>
      </c>
      <c r="D151" s="23">
        <v>50367586</v>
      </c>
      <c r="E151" s="22">
        <v>48133288</v>
      </c>
    </row>
    <row r="152" spans="1:9" ht="12" customHeight="1" thickBot="1">
      <c r="A152" s="6" t="s">
        <v>24</v>
      </c>
      <c r="B152" s="18" t="s">
        <v>23</v>
      </c>
      <c r="C152" s="21">
        <f>[1]IB_1.1.sz.mell.!C152</f>
        <v>0</v>
      </c>
      <c r="D152" s="20">
        <f>[1]IB_1.1.sz.mell.!D152</f>
        <v>0</v>
      </c>
      <c r="E152" s="27">
        <f>SUM(E153:E157)</f>
        <v>0</v>
      </c>
    </row>
    <row r="153" spans="1:9" ht="12" customHeight="1">
      <c r="A153" s="26" t="s">
        <v>22</v>
      </c>
      <c r="B153" s="25" t="s">
        <v>21</v>
      </c>
      <c r="C153" s="24">
        <f>[1]IB_1.1.sz.mell.!C153</f>
        <v>0</v>
      </c>
      <c r="D153" s="23">
        <f>[1]IB_1.1.sz.mell.!D153</f>
        <v>0</v>
      </c>
      <c r="E153" s="22"/>
    </row>
    <row r="154" spans="1:9" ht="12" customHeight="1">
      <c r="A154" s="26" t="s">
        <v>20</v>
      </c>
      <c r="B154" s="25" t="s">
        <v>19</v>
      </c>
      <c r="C154" s="24">
        <f>[1]IB_1.1.sz.mell.!C154</f>
        <v>0</v>
      </c>
      <c r="D154" s="23">
        <f>[1]IB_1.1.sz.mell.!D154</f>
        <v>0</v>
      </c>
      <c r="E154" s="22"/>
    </row>
    <row r="155" spans="1:9" ht="12" customHeight="1">
      <c r="A155" s="26" t="s">
        <v>18</v>
      </c>
      <c r="B155" s="25" t="s">
        <v>17</v>
      </c>
      <c r="C155" s="24">
        <f>[1]IB_1.1.sz.mell.!C155</f>
        <v>0</v>
      </c>
      <c r="D155" s="23">
        <f>[1]IB_1.1.sz.mell.!D155</f>
        <v>0</v>
      </c>
      <c r="E155" s="22"/>
    </row>
    <row r="156" spans="1:9" ht="12" customHeight="1">
      <c r="A156" s="26" t="s">
        <v>16</v>
      </c>
      <c r="B156" s="25" t="s">
        <v>15</v>
      </c>
      <c r="C156" s="24">
        <f>[1]IB_1.1.sz.mell.!C156</f>
        <v>0</v>
      </c>
      <c r="D156" s="23">
        <f>[1]IB_1.1.sz.mell.!D156</f>
        <v>0</v>
      </c>
      <c r="E156" s="22"/>
    </row>
    <row r="157" spans="1:9" ht="12" customHeight="1" thickBot="1">
      <c r="A157" s="26" t="s">
        <v>14</v>
      </c>
      <c r="B157" s="25" t="s">
        <v>13</v>
      </c>
      <c r="C157" s="24">
        <f>[1]IB_1.1.sz.mell.!C157</f>
        <v>0</v>
      </c>
      <c r="D157" s="23">
        <f>[1]IB_1.1.sz.mell.!D157</f>
        <v>0</v>
      </c>
      <c r="E157" s="22"/>
    </row>
    <row r="158" spans="1:9" ht="12" customHeight="1" thickBot="1">
      <c r="A158" s="6" t="s">
        <v>12</v>
      </c>
      <c r="B158" s="18" t="s">
        <v>11</v>
      </c>
      <c r="C158" s="21">
        <f>[1]IB_1.1.sz.mell.!C158</f>
        <v>0</v>
      </c>
      <c r="D158" s="20">
        <f>[1]IB_1.1.sz.mell.!D158</f>
        <v>0</v>
      </c>
      <c r="E158" s="19"/>
    </row>
    <row r="159" spans="1:9" ht="12" customHeight="1" thickBot="1">
      <c r="A159" s="6" t="s">
        <v>10</v>
      </c>
      <c r="B159" s="18" t="s">
        <v>9</v>
      </c>
      <c r="C159" s="21">
        <f>[1]IB_1.1.sz.mell.!C159</f>
        <v>0</v>
      </c>
      <c r="D159" s="20">
        <f>[1]IB_1.1.sz.mell.!D159</f>
        <v>0</v>
      </c>
      <c r="E159" s="19"/>
    </row>
    <row r="160" spans="1:9" ht="15.2" customHeight="1" thickBot="1">
      <c r="A160" s="6" t="s">
        <v>8</v>
      </c>
      <c r="B160" s="18" t="s">
        <v>7</v>
      </c>
      <c r="C160" s="13">
        <f>SUM(C147)</f>
        <v>53006543</v>
      </c>
      <c r="D160" s="12">
        <f>SUM(D147)</f>
        <v>53311700</v>
      </c>
      <c r="E160" s="11">
        <f>+E136+E140+E147+E152+E158+E159</f>
        <v>51077402</v>
      </c>
      <c r="F160" s="17"/>
      <c r="G160" s="16"/>
      <c r="H160" s="16"/>
      <c r="I160" s="16"/>
    </row>
    <row r="161" spans="1:5" s="10" customFormat="1" ht="12.95" customHeight="1" thickBot="1">
      <c r="A161" s="15" t="s">
        <v>6</v>
      </c>
      <c r="B161" s="14" t="s">
        <v>5</v>
      </c>
      <c r="C161" s="13">
        <f>SUM(C160+C135)</f>
        <v>310858332</v>
      </c>
      <c r="D161" s="12">
        <f>SUM(D160+D135)</f>
        <v>334486408</v>
      </c>
      <c r="E161" s="11">
        <f>+E135+E160</f>
        <v>277826236</v>
      </c>
    </row>
    <row r="162" spans="1:5">
      <c r="C162" s="9">
        <f>[1]IB_1.1.sz.mell.!C162</f>
        <v>0</v>
      </c>
      <c r="D162" s="9">
        <f>[1]IB_1.1.sz.mell.!D162</f>
        <v>0</v>
      </c>
    </row>
    <row r="163" spans="1:5">
      <c r="A163" s="609" t="s">
        <v>4</v>
      </c>
      <c r="B163" s="609"/>
      <c r="C163" s="609"/>
      <c r="D163" s="609"/>
      <c r="E163" s="609"/>
    </row>
    <row r="164" spans="1:5" ht="15.2" customHeight="1" thickBot="1">
      <c r="A164" s="610" t="s">
        <v>3</v>
      </c>
      <c r="B164" s="610"/>
      <c r="C164" s="8"/>
      <c r="E164" s="8" t="str">
        <f>E96</f>
        <v xml:space="preserve"> Forintban!</v>
      </c>
    </row>
    <row r="165" spans="1:5" ht="25.5" customHeight="1" thickBot="1">
      <c r="A165" s="6">
        <v>1</v>
      </c>
      <c r="B165" s="5" t="s">
        <v>2</v>
      </c>
      <c r="C165" s="7"/>
      <c r="D165" s="4"/>
      <c r="E165" s="3"/>
    </row>
    <row r="166" spans="1:5" ht="32.450000000000003" customHeight="1" thickBot="1">
      <c r="A166" s="6" t="s">
        <v>1</v>
      </c>
      <c r="B166" s="5" t="s">
        <v>0</v>
      </c>
      <c r="C166" s="4"/>
      <c r="D166" s="4"/>
      <c r="E166" s="3"/>
    </row>
  </sheetData>
  <mergeCells count="16"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</mergeCells>
  <printOptions horizontalCentered="1"/>
  <pageMargins left="0.6692913385826772" right="0.6692913385826772" top="0.86614173228346458" bottom="0.86614173228346458" header="0" footer="0"/>
  <pageSetup paperSize="9" scale="76" fitToHeight="0" orientation="portrait" r:id="rId1"/>
  <headerFooter alignWithMargins="0"/>
  <rowBreaks count="2" manualBreakCount="2">
    <brk id="68" max="4" man="1"/>
    <brk id="94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5"/>
  </sheetPr>
  <dimension ref="A1:K158"/>
  <sheetViews>
    <sheetView zoomScale="120" zoomScaleNormal="120" zoomScaleSheetLayoutView="100" workbookViewId="0">
      <selection activeCell="B1" sqref="B1:E1"/>
    </sheetView>
  </sheetViews>
  <sheetFormatPr defaultRowHeight="12.75"/>
  <cols>
    <col min="1" max="1" width="16.1640625" style="295" customWidth="1"/>
    <col min="2" max="2" width="63.83203125" style="294" customWidth="1"/>
    <col min="3" max="3" width="14.1640625" style="293" customWidth="1"/>
    <col min="4" max="5" width="14.1640625" style="292" customWidth="1"/>
    <col min="6" max="16384" width="9.33203125" style="292"/>
  </cols>
  <sheetData>
    <row r="1" spans="1:5" s="346" customFormat="1" ht="16.5" customHeight="1" thickBot="1">
      <c r="A1" s="347"/>
      <c r="B1" s="655" t="s">
        <v>603</v>
      </c>
      <c r="C1" s="656"/>
      <c r="D1" s="656"/>
      <c r="E1" s="656"/>
    </row>
    <row r="2" spans="1:5" s="342" customFormat="1" ht="21.2" customHeight="1" thickBot="1">
      <c r="A2" s="344" t="s">
        <v>332</v>
      </c>
      <c r="B2" s="657" t="str">
        <f>CONCATENATE([1]Z_ALAPADATOK!A3)</f>
        <v>Szuhogy Község Önkormányzata</v>
      </c>
      <c r="C2" s="657"/>
      <c r="D2" s="657"/>
      <c r="E2" s="345" t="s">
        <v>430</v>
      </c>
    </row>
    <row r="3" spans="1:5" s="342" customFormat="1" ht="24.75" thickBot="1">
      <c r="A3" s="344" t="s">
        <v>432</v>
      </c>
      <c r="B3" s="657" t="s">
        <v>431</v>
      </c>
      <c r="C3" s="657"/>
      <c r="D3" s="657"/>
      <c r="E3" s="343" t="s">
        <v>430</v>
      </c>
    </row>
    <row r="4" spans="1:5" s="338" customFormat="1" ht="15.95" customHeight="1" thickBot="1">
      <c r="A4" s="341"/>
      <c r="B4" s="341"/>
      <c r="C4" s="339"/>
      <c r="D4" s="340"/>
      <c r="E4" s="339" t="str">
        <f>Z_4.sz.mell.!G4</f>
        <v xml:space="preserve"> Forintban!</v>
      </c>
    </row>
    <row r="5" spans="1:5" ht="24.75" thickBot="1">
      <c r="A5" s="337" t="s">
        <v>429</v>
      </c>
      <c r="B5" s="336" t="s">
        <v>428</v>
      </c>
      <c r="C5" s="336" t="s">
        <v>427</v>
      </c>
      <c r="D5" s="335" t="s">
        <v>426</v>
      </c>
      <c r="E5" s="334" t="str">
        <f>+CONCATENATE("Teljesítés",CHAR(10),LEFT([1]Z_ÖSSZEFÜGGÉSEK!A6,4),". XII. 31.")</f>
        <v>Teljesítés
2019. XII. 31.</v>
      </c>
    </row>
    <row r="6" spans="1:5" s="312" customFormat="1" ht="12.95" customHeight="1" thickBot="1">
      <c r="A6" s="333" t="s">
        <v>130</v>
      </c>
      <c r="B6" s="332" t="s">
        <v>129</v>
      </c>
      <c r="C6" s="332" t="s">
        <v>128</v>
      </c>
      <c r="D6" s="331" t="s">
        <v>127</v>
      </c>
      <c r="E6" s="330" t="s">
        <v>126</v>
      </c>
    </row>
    <row r="7" spans="1:5" s="312" customFormat="1" ht="15.95" customHeight="1" thickBot="1">
      <c r="A7" s="658" t="s">
        <v>334</v>
      </c>
      <c r="B7" s="659"/>
      <c r="C7" s="659"/>
      <c r="D7" s="659"/>
      <c r="E7" s="660"/>
    </row>
    <row r="8" spans="1:5" s="312" customFormat="1" ht="12" customHeight="1" thickBot="1">
      <c r="A8" s="73" t="s">
        <v>125</v>
      </c>
      <c r="B8" s="96" t="s">
        <v>268</v>
      </c>
      <c r="C8" s="4">
        <f>SUM(C9:C14)</f>
        <v>91531297</v>
      </c>
      <c r="D8" s="38">
        <f>SUM(D9:D14)</f>
        <v>94432870</v>
      </c>
      <c r="E8" s="3">
        <f>+E9+E10+E11+E12+E13+E14</f>
        <v>94432870</v>
      </c>
    </row>
    <row r="9" spans="1:5" s="317" customFormat="1" ht="12" customHeight="1">
      <c r="A9" s="311" t="s">
        <v>123</v>
      </c>
      <c r="B9" s="598" t="s">
        <v>267</v>
      </c>
      <c r="C9" s="63">
        <v>19197415</v>
      </c>
      <c r="D9" s="63">
        <v>20936165</v>
      </c>
      <c r="E9" s="599">
        <v>20936165</v>
      </c>
    </row>
    <row r="10" spans="1:5" s="313" customFormat="1" ht="12" customHeight="1">
      <c r="A10" s="310" t="s">
        <v>121</v>
      </c>
      <c r="B10" s="90" t="s">
        <v>266</v>
      </c>
      <c r="C10" s="24">
        <v>25613700</v>
      </c>
      <c r="D10" s="24">
        <v>27119817</v>
      </c>
      <c r="E10" s="600">
        <v>27119817</v>
      </c>
    </row>
    <row r="11" spans="1:5" s="313" customFormat="1" ht="12" customHeight="1">
      <c r="A11" s="310" t="s">
        <v>119</v>
      </c>
      <c r="B11" s="90" t="s">
        <v>265</v>
      </c>
      <c r="C11" s="24">
        <v>36414908</v>
      </c>
      <c r="D11" s="24">
        <v>37999578</v>
      </c>
      <c r="E11" s="600">
        <v>37999578</v>
      </c>
    </row>
    <row r="12" spans="1:5" s="313" customFormat="1" ht="12" customHeight="1">
      <c r="A12" s="310" t="s">
        <v>117</v>
      </c>
      <c r="B12" s="90" t="s">
        <v>264</v>
      </c>
      <c r="C12" s="24">
        <v>1800000</v>
      </c>
      <c r="D12" s="24">
        <v>1920870</v>
      </c>
      <c r="E12" s="600">
        <v>1920870</v>
      </c>
    </row>
    <row r="13" spans="1:5" s="313" customFormat="1" ht="12" customHeight="1">
      <c r="A13" s="310" t="s">
        <v>263</v>
      </c>
      <c r="B13" s="90" t="s">
        <v>425</v>
      </c>
      <c r="C13" s="24">
        <v>8505274</v>
      </c>
      <c r="D13" s="24">
        <v>6456440</v>
      </c>
      <c r="E13" s="600">
        <v>6456440</v>
      </c>
    </row>
    <row r="14" spans="1:5" s="317" customFormat="1" ht="12" customHeight="1" thickBot="1">
      <c r="A14" s="308" t="s">
        <v>113</v>
      </c>
      <c r="B14" s="601" t="s">
        <v>261</v>
      </c>
      <c r="C14" s="35"/>
      <c r="D14" s="35"/>
      <c r="E14" s="33"/>
    </row>
    <row r="15" spans="1:5" s="317" customFormat="1" ht="12" customHeight="1" thickBot="1">
      <c r="A15" s="73" t="s">
        <v>1</v>
      </c>
      <c r="B15" s="86" t="s">
        <v>260</v>
      </c>
      <c r="C15" s="110">
        <f>SUM(C16:C21)</f>
        <v>54204700</v>
      </c>
      <c r="D15" s="110">
        <v>59359423</v>
      </c>
      <c r="E15" s="597">
        <f>SUM(E16:E21)</f>
        <v>59359419</v>
      </c>
    </row>
    <row r="16" spans="1:5" s="317" customFormat="1" ht="12" customHeight="1">
      <c r="A16" s="305" t="s">
        <v>84</v>
      </c>
      <c r="B16" s="92" t="s">
        <v>259</v>
      </c>
      <c r="C16" s="49"/>
      <c r="D16" s="48"/>
      <c r="E16" s="47"/>
    </row>
    <row r="17" spans="1:5" s="317" customFormat="1" ht="12" customHeight="1">
      <c r="A17" s="310" t="s">
        <v>82</v>
      </c>
      <c r="B17" s="90" t="s">
        <v>258</v>
      </c>
      <c r="C17" s="24"/>
      <c r="D17" s="23"/>
      <c r="E17" s="22"/>
    </row>
    <row r="18" spans="1:5" s="317" customFormat="1" ht="12" customHeight="1">
      <c r="A18" s="310" t="s">
        <v>80</v>
      </c>
      <c r="B18" s="90" t="s">
        <v>257</v>
      </c>
      <c r="C18" s="24"/>
      <c r="D18" s="23"/>
      <c r="E18" s="22"/>
    </row>
    <row r="19" spans="1:5" s="317" customFormat="1" ht="12" customHeight="1">
      <c r="A19" s="310" t="s">
        <v>78</v>
      </c>
      <c r="B19" s="90" t="s">
        <v>256</v>
      </c>
      <c r="C19" s="24"/>
      <c r="D19" s="23"/>
      <c r="E19" s="22"/>
    </row>
    <row r="20" spans="1:5" s="317" customFormat="1" ht="12" customHeight="1">
      <c r="A20" s="310" t="s">
        <v>76</v>
      </c>
      <c r="B20" s="90" t="s">
        <v>255</v>
      </c>
      <c r="C20" s="24">
        <v>54204700</v>
      </c>
      <c r="D20" s="23">
        <v>59359523</v>
      </c>
      <c r="E20" s="22">
        <v>59359419</v>
      </c>
    </row>
    <row r="21" spans="1:5" s="313" customFormat="1" ht="12" customHeight="1" thickBot="1">
      <c r="A21" s="309" t="s">
        <v>74</v>
      </c>
      <c r="B21" s="102" t="s">
        <v>254</v>
      </c>
      <c r="C21" s="42">
        <f>[1]IB_6.1.sz.mell!C21</f>
        <v>0</v>
      </c>
      <c r="D21" s="41">
        <f>[1]IB_6.1.sz.mell!D21</f>
        <v>0</v>
      </c>
      <c r="E21" s="40"/>
    </row>
    <row r="22" spans="1:5" s="313" customFormat="1" ht="12" customHeight="1" thickBot="1">
      <c r="A22" s="73" t="s">
        <v>58</v>
      </c>
      <c r="B22" s="96" t="s">
        <v>253</v>
      </c>
      <c r="C22" s="4">
        <f>SUM(C23:C28)</f>
        <v>0</v>
      </c>
      <c r="D22" s="38">
        <f>SUM(D23:D28)</f>
        <v>12241518</v>
      </c>
      <c r="E22" s="3">
        <f>+E23+E24+E25+E26+E27</f>
        <v>12241518</v>
      </c>
    </row>
    <row r="23" spans="1:5" s="313" customFormat="1" ht="12" customHeight="1">
      <c r="A23" s="305" t="s">
        <v>252</v>
      </c>
      <c r="B23" s="92" t="s">
        <v>251</v>
      </c>
      <c r="C23" s="49"/>
      <c r="D23" s="48"/>
      <c r="E23" s="47"/>
    </row>
    <row r="24" spans="1:5" s="317" customFormat="1" ht="12" customHeight="1">
      <c r="A24" s="310" t="s">
        <v>250</v>
      </c>
      <c r="B24" s="90" t="s">
        <v>249</v>
      </c>
      <c r="C24" s="24"/>
      <c r="D24" s="23"/>
      <c r="E24" s="22"/>
    </row>
    <row r="25" spans="1:5" s="313" customFormat="1" ht="12" customHeight="1">
      <c r="A25" s="310" t="s">
        <v>248</v>
      </c>
      <c r="B25" s="90" t="s">
        <v>247</v>
      </c>
      <c r="C25" s="24"/>
      <c r="D25" s="23"/>
      <c r="E25" s="22"/>
    </row>
    <row r="26" spans="1:5" s="313" customFormat="1" ht="12" customHeight="1">
      <c r="A26" s="310" t="s">
        <v>246</v>
      </c>
      <c r="B26" s="90" t="s">
        <v>245</v>
      </c>
      <c r="C26" s="24"/>
      <c r="D26" s="23"/>
      <c r="E26" s="22"/>
    </row>
    <row r="27" spans="1:5" s="313" customFormat="1" ht="12" customHeight="1">
      <c r="A27" s="310" t="s">
        <v>244</v>
      </c>
      <c r="B27" s="90" t="s">
        <v>243</v>
      </c>
      <c r="C27" s="24"/>
      <c r="D27" s="23">
        <v>12241518</v>
      </c>
      <c r="E27" s="22">
        <v>12241518</v>
      </c>
    </row>
    <row r="28" spans="1:5" s="313" customFormat="1" ht="12" customHeight="1" thickBot="1">
      <c r="A28" s="309" t="s">
        <v>242</v>
      </c>
      <c r="B28" s="102" t="s">
        <v>241</v>
      </c>
      <c r="C28" s="42">
        <f>[1]IB_6.1.sz.mell!C28</f>
        <v>0</v>
      </c>
      <c r="D28" s="41">
        <f>[1]IB_6.1.sz.mell!D28</f>
        <v>0</v>
      </c>
      <c r="E28" s="40"/>
    </row>
    <row r="29" spans="1:5" s="313" customFormat="1" ht="12" customHeight="1" thickBot="1">
      <c r="A29" s="73" t="s">
        <v>240</v>
      </c>
      <c r="B29" s="96" t="s">
        <v>239</v>
      </c>
      <c r="C29" s="32">
        <f>SUM(C30:C36)</f>
        <v>12000000</v>
      </c>
      <c r="D29" s="32">
        <f>SUM(D30:D36)</f>
        <v>12926272</v>
      </c>
      <c r="E29" s="30">
        <f>SUM(E30:E36)</f>
        <v>11710376</v>
      </c>
    </row>
    <row r="30" spans="1:5" s="313" customFormat="1" ht="12" customHeight="1">
      <c r="A30" s="305" t="s">
        <v>54</v>
      </c>
      <c r="B30" s="92" t="s">
        <v>275</v>
      </c>
      <c r="C30" s="49">
        <v>2000000</v>
      </c>
      <c r="D30" s="49">
        <v>2592822</v>
      </c>
      <c r="E30" s="47">
        <v>1973363</v>
      </c>
    </row>
    <row r="31" spans="1:5" s="313" customFormat="1" ht="12" customHeight="1">
      <c r="A31" s="310" t="s">
        <v>52</v>
      </c>
      <c r="B31" s="90" t="s">
        <v>237</v>
      </c>
      <c r="C31" s="24"/>
      <c r="D31" s="24"/>
      <c r="E31" s="22"/>
    </row>
    <row r="32" spans="1:5" s="313" customFormat="1" ht="12" customHeight="1">
      <c r="A32" s="310" t="s">
        <v>50</v>
      </c>
      <c r="B32" s="90" t="s">
        <v>236</v>
      </c>
      <c r="C32" s="24">
        <v>8000000</v>
      </c>
      <c r="D32" s="24">
        <v>8000000</v>
      </c>
      <c r="E32" s="22">
        <v>7158305</v>
      </c>
    </row>
    <row r="33" spans="1:5" s="313" customFormat="1" ht="12" customHeight="1">
      <c r="A33" s="310" t="s">
        <v>235</v>
      </c>
      <c r="B33" s="90" t="s">
        <v>234</v>
      </c>
      <c r="C33" s="24"/>
      <c r="D33" s="24"/>
      <c r="E33" s="22"/>
    </row>
    <row r="34" spans="1:5" s="313" customFormat="1" ht="12" customHeight="1">
      <c r="A34" s="310" t="s">
        <v>233</v>
      </c>
      <c r="B34" s="90" t="s">
        <v>232</v>
      </c>
      <c r="C34" s="24">
        <v>1800000</v>
      </c>
      <c r="D34" s="24">
        <v>2133450</v>
      </c>
      <c r="E34" s="22">
        <v>2133450</v>
      </c>
    </row>
    <row r="35" spans="1:5" s="313" customFormat="1" ht="12" customHeight="1">
      <c r="A35" s="310" t="s">
        <v>231</v>
      </c>
      <c r="B35" s="90" t="s">
        <v>230</v>
      </c>
      <c r="C35" s="24"/>
      <c r="D35" s="24"/>
      <c r="E35" s="22"/>
    </row>
    <row r="36" spans="1:5" s="313" customFormat="1" ht="12" customHeight="1" thickBot="1">
      <c r="A36" s="309" t="s">
        <v>229</v>
      </c>
      <c r="B36" s="103" t="s">
        <v>228</v>
      </c>
      <c r="C36" s="42">
        <v>200000</v>
      </c>
      <c r="D36" s="42">
        <v>200000</v>
      </c>
      <c r="E36" s="40">
        <v>445258</v>
      </c>
    </row>
    <row r="37" spans="1:5" s="313" customFormat="1" ht="12" customHeight="1" thickBot="1">
      <c r="A37" s="73" t="s">
        <v>48</v>
      </c>
      <c r="B37" s="96" t="s">
        <v>227</v>
      </c>
      <c r="C37" s="4">
        <f>SUM(C38:C48)</f>
        <v>2300000</v>
      </c>
      <c r="D37" s="38">
        <f>SUM(D38:D48)</f>
        <v>4420756</v>
      </c>
      <c r="E37" s="3">
        <f>SUM(E38:E48)</f>
        <v>2370657</v>
      </c>
    </row>
    <row r="38" spans="1:5" s="313" customFormat="1" ht="12" customHeight="1">
      <c r="A38" s="305" t="s">
        <v>46</v>
      </c>
      <c r="B38" s="92" t="s">
        <v>226</v>
      </c>
      <c r="C38" s="49">
        <f>[1]IB_6.1.sz.mell!C38</f>
        <v>0</v>
      </c>
      <c r="D38" s="48">
        <f>[1]IB_6.1.sz.mell!D38</f>
        <v>0</v>
      </c>
      <c r="E38" s="47">
        <v>50000</v>
      </c>
    </row>
    <row r="39" spans="1:5" s="313" customFormat="1" ht="12" customHeight="1">
      <c r="A39" s="310" t="s">
        <v>44</v>
      </c>
      <c r="B39" s="90" t="s">
        <v>225</v>
      </c>
      <c r="C39" s="24">
        <v>260000</v>
      </c>
      <c r="D39" s="23">
        <v>139130</v>
      </c>
      <c r="E39" s="22">
        <v>26000</v>
      </c>
    </row>
    <row r="40" spans="1:5" s="313" customFormat="1" ht="12" customHeight="1">
      <c r="A40" s="310" t="s">
        <v>42</v>
      </c>
      <c r="B40" s="90" t="s">
        <v>224</v>
      </c>
      <c r="C40" s="24">
        <v>40000</v>
      </c>
      <c r="D40" s="23">
        <v>40000</v>
      </c>
      <c r="E40" s="22">
        <v>49785</v>
      </c>
    </row>
    <row r="41" spans="1:5" s="313" customFormat="1" ht="12" customHeight="1">
      <c r="A41" s="310" t="s">
        <v>40</v>
      </c>
      <c r="B41" s="90" t="s">
        <v>223</v>
      </c>
      <c r="C41" s="24">
        <v>2000000</v>
      </c>
      <c r="D41" s="23">
        <v>2000000</v>
      </c>
      <c r="E41" s="22"/>
    </row>
    <row r="42" spans="1:5" s="313" customFormat="1" ht="12" customHeight="1">
      <c r="A42" s="310" t="s">
        <v>38</v>
      </c>
      <c r="B42" s="90" t="s">
        <v>222</v>
      </c>
      <c r="C42" s="24"/>
      <c r="D42" s="23"/>
      <c r="E42" s="22"/>
    </row>
    <row r="43" spans="1:5" s="313" customFormat="1" ht="12" customHeight="1">
      <c r="A43" s="310" t="s">
        <v>36</v>
      </c>
      <c r="B43" s="90" t="s">
        <v>221</v>
      </c>
      <c r="C43" s="24"/>
      <c r="D43" s="23"/>
      <c r="E43" s="22"/>
    </row>
    <row r="44" spans="1:5" s="313" customFormat="1" ht="12" customHeight="1">
      <c r="A44" s="310" t="s">
        <v>220</v>
      </c>
      <c r="B44" s="90" t="s">
        <v>219</v>
      </c>
      <c r="C44" s="24"/>
      <c r="D44" s="23"/>
      <c r="E44" s="22"/>
    </row>
    <row r="45" spans="1:5" s="313" customFormat="1" ht="12" customHeight="1">
      <c r="A45" s="310" t="s">
        <v>218</v>
      </c>
      <c r="B45" s="90" t="s">
        <v>217</v>
      </c>
      <c r="C45" s="24"/>
      <c r="D45" s="23"/>
      <c r="E45" s="22"/>
    </row>
    <row r="46" spans="1:5" s="313" customFormat="1" ht="12" customHeight="1">
      <c r="A46" s="310" t="s">
        <v>216</v>
      </c>
      <c r="B46" s="90" t="s">
        <v>215</v>
      </c>
      <c r="C46" s="88"/>
      <c r="D46" s="327">
        <v>44</v>
      </c>
      <c r="E46" s="87">
        <v>44</v>
      </c>
    </row>
    <row r="47" spans="1:5" s="313" customFormat="1" ht="12" customHeight="1">
      <c r="A47" s="309" t="s">
        <v>214</v>
      </c>
      <c r="B47" s="102" t="s">
        <v>213</v>
      </c>
      <c r="C47" s="99"/>
      <c r="D47" s="328">
        <v>1957846</v>
      </c>
      <c r="E47" s="98">
        <v>1957846</v>
      </c>
    </row>
    <row r="48" spans="1:5" s="313" customFormat="1" ht="12" customHeight="1" thickBot="1">
      <c r="A48" s="309" t="s">
        <v>212</v>
      </c>
      <c r="B48" s="102" t="s">
        <v>211</v>
      </c>
      <c r="C48" s="99"/>
      <c r="D48" s="328">
        <v>283736</v>
      </c>
      <c r="E48" s="98">
        <v>286982</v>
      </c>
    </row>
    <row r="49" spans="1:5" s="313" customFormat="1" ht="12" customHeight="1" thickBot="1">
      <c r="A49" s="73" t="s">
        <v>34</v>
      </c>
      <c r="B49" s="96" t="s">
        <v>210</v>
      </c>
      <c r="C49" s="4">
        <f>SUM(C50:C54)</f>
        <v>0</v>
      </c>
      <c r="D49" s="38">
        <f>SUM(D50:D54)</f>
        <v>0</v>
      </c>
      <c r="E49" s="3">
        <f>SUM(E50:E54)</f>
        <v>0</v>
      </c>
    </row>
    <row r="50" spans="1:5" s="313" customFormat="1" ht="12" customHeight="1">
      <c r="A50" s="305" t="s">
        <v>32</v>
      </c>
      <c r="B50" s="92" t="s">
        <v>209</v>
      </c>
      <c r="C50" s="101">
        <f>[1]IB_6.1.sz.mell!C50</f>
        <v>0</v>
      </c>
      <c r="D50" s="329"/>
      <c r="E50" s="100"/>
    </row>
    <row r="51" spans="1:5" s="313" customFormat="1" ht="12" customHeight="1">
      <c r="A51" s="310" t="s">
        <v>30</v>
      </c>
      <c r="B51" s="90" t="s">
        <v>208</v>
      </c>
      <c r="C51" s="88">
        <f>[1]IB_6.1.sz.mell!C51</f>
        <v>0</v>
      </c>
      <c r="D51" s="327"/>
      <c r="E51" s="87"/>
    </row>
    <row r="52" spans="1:5" s="313" customFormat="1" ht="12" customHeight="1">
      <c r="A52" s="310" t="s">
        <v>28</v>
      </c>
      <c r="B52" s="90" t="s">
        <v>207</v>
      </c>
      <c r="C52" s="88">
        <f>[1]IB_6.1.sz.mell!C52</f>
        <v>0</v>
      </c>
      <c r="D52" s="327"/>
      <c r="E52" s="87"/>
    </row>
    <row r="53" spans="1:5" s="313" customFormat="1" ht="12" customHeight="1">
      <c r="A53" s="310" t="s">
        <v>26</v>
      </c>
      <c r="B53" s="90" t="s">
        <v>206</v>
      </c>
      <c r="C53" s="88">
        <f>[1]IB_6.1.sz.mell!C53</f>
        <v>0</v>
      </c>
      <c r="D53" s="327">
        <f>[1]IB_6.1.sz.mell!D53</f>
        <v>0</v>
      </c>
      <c r="E53" s="87"/>
    </row>
    <row r="54" spans="1:5" s="313" customFormat="1" ht="12" customHeight="1" thickBot="1">
      <c r="A54" s="309" t="s">
        <v>205</v>
      </c>
      <c r="B54" s="102" t="s">
        <v>204</v>
      </c>
      <c r="C54" s="99">
        <f>[1]IB_6.1.sz.mell!C54</f>
        <v>0</v>
      </c>
      <c r="D54" s="328">
        <f>[1]IB_6.1.sz.mell!D54</f>
        <v>0</v>
      </c>
      <c r="E54" s="98"/>
    </row>
    <row r="55" spans="1:5" s="313" customFormat="1" ht="12" customHeight="1" thickBot="1">
      <c r="A55" s="73" t="s">
        <v>203</v>
      </c>
      <c r="B55" s="96" t="s">
        <v>202</v>
      </c>
      <c r="C55" s="4">
        <f>[1]IB_6.1.sz.mell!C55</f>
        <v>0</v>
      </c>
      <c r="D55" s="38">
        <f>[1]IB_6.1.sz.mell!D55</f>
        <v>0</v>
      </c>
      <c r="E55" s="3">
        <f>SUM(E56:E58)</f>
        <v>0</v>
      </c>
    </row>
    <row r="56" spans="1:5" s="313" customFormat="1" ht="12" customHeight="1">
      <c r="A56" s="305" t="s">
        <v>22</v>
      </c>
      <c r="B56" s="92" t="s">
        <v>201</v>
      </c>
      <c r="C56" s="49">
        <f>[1]IB_6.1.sz.mell!C56</f>
        <v>0</v>
      </c>
      <c r="D56" s="48">
        <f>[1]IB_6.1.sz.mell!D56</f>
        <v>0</v>
      </c>
      <c r="E56" s="47"/>
    </row>
    <row r="57" spans="1:5" s="313" customFormat="1" ht="12" customHeight="1">
      <c r="A57" s="310" t="s">
        <v>20</v>
      </c>
      <c r="B57" s="90" t="s">
        <v>200</v>
      </c>
      <c r="C57" s="24">
        <f>[1]IB_6.1.sz.mell!C57</f>
        <v>0</v>
      </c>
      <c r="D57" s="23">
        <f>[1]IB_6.1.sz.mell!D57</f>
        <v>0</v>
      </c>
      <c r="E57" s="22"/>
    </row>
    <row r="58" spans="1:5" s="313" customFormat="1" ht="12" customHeight="1">
      <c r="A58" s="310" t="s">
        <v>18</v>
      </c>
      <c r="B58" s="90" t="s">
        <v>199</v>
      </c>
      <c r="C58" s="24">
        <f>[1]IB_6.1.sz.mell!C58</f>
        <v>0</v>
      </c>
      <c r="D58" s="23">
        <f>[1]IB_6.1.sz.mell!D58</f>
        <v>0</v>
      </c>
      <c r="E58" s="22"/>
    </row>
    <row r="59" spans="1:5" s="313" customFormat="1" ht="12" customHeight="1" thickBot="1">
      <c r="A59" s="309" t="s">
        <v>16</v>
      </c>
      <c r="B59" s="102" t="s">
        <v>198</v>
      </c>
      <c r="C59" s="42">
        <f>[1]IB_6.1.sz.mell!C59</f>
        <v>0</v>
      </c>
      <c r="D59" s="41">
        <f>[1]IB_6.1.sz.mell!D59</f>
        <v>0</v>
      </c>
      <c r="E59" s="40"/>
    </row>
    <row r="60" spans="1:5" s="313" customFormat="1" ht="12" customHeight="1" thickBot="1">
      <c r="A60" s="73" t="s">
        <v>12</v>
      </c>
      <c r="B60" s="86" t="s">
        <v>197</v>
      </c>
      <c r="C60" s="4">
        <f>[1]IB_6.1.sz.mell!C60</f>
        <v>0</v>
      </c>
      <c r="D60" s="38">
        <f>SUM(D61:D64)</f>
        <v>28000</v>
      </c>
      <c r="E60" s="3">
        <f>SUM(E61:E63)</f>
        <v>28000</v>
      </c>
    </row>
    <row r="61" spans="1:5" s="313" customFormat="1" ht="12" customHeight="1">
      <c r="A61" s="305" t="s">
        <v>196</v>
      </c>
      <c r="B61" s="92" t="s">
        <v>195</v>
      </c>
      <c r="C61" s="88">
        <f>[1]IB_6.1.sz.mell!C61</f>
        <v>0</v>
      </c>
      <c r="D61" s="327">
        <f>[1]IB_6.1.sz.mell!D61</f>
        <v>0</v>
      </c>
      <c r="E61" s="87"/>
    </row>
    <row r="62" spans="1:5" s="313" customFormat="1" ht="12" customHeight="1">
      <c r="A62" s="310" t="s">
        <v>194</v>
      </c>
      <c r="B62" s="90" t="s">
        <v>193</v>
      </c>
      <c r="C62" s="88">
        <f>[1]IB_6.1.sz.mell!C62</f>
        <v>0</v>
      </c>
      <c r="D62" s="327">
        <f>[1]IB_6.1.sz.mell!D62</f>
        <v>0</v>
      </c>
      <c r="E62" s="87"/>
    </row>
    <row r="63" spans="1:5" s="313" customFormat="1" ht="12" customHeight="1">
      <c r="A63" s="310" t="s">
        <v>192</v>
      </c>
      <c r="B63" s="90" t="s">
        <v>191</v>
      </c>
      <c r="C63" s="88">
        <f>[1]IB_6.1.sz.mell!C63</f>
        <v>0</v>
      </c>
      <c r="D63" s="327">
        <v>28000</v>
      </c>
      <c r="E63" s="87">
        <v>28000</v>
      </c>
    </row>
    <row r="64" spans="1:5" s="313" customFormat="1" ht="12" customHeight="1" thickBot="1">
      <c r="A64" s="309" t="s">
        <v>190</v>
      </c>
      <c r="B64" s="102" t="s">
        <v>189</v>
      </c>
      <c r="C64" s="88">
        <f>[1]IB_6.1.sz.mell!C64</f>
        <v>0</v>
      </c>
      <c r="D64" s="327">
        <f>[1]IB_6.1.sz.mell!D64</f>
        <v>0</v>
      </c>
      <c r="E64" s="87"/>
    </row>
    <row r="65" spans="1:5" s="313" customFormat="1" ht="12" customHeight="1" thickBot="1">
      <c r="A65" s="73" t="s">
        <v>10</v>
      </c>
      <c r="B65" s="96" t="s">
        <v>187</v>
      </c>
      <c r="C65" s="32">
        <f>SUM(C8+C15+C22+C29+C37+C49+C55+C60)</f>
        <v>160035997</v>
      </c>
      <c r="D65" s="31">
        <f>SUM(D60+D37+D29+D15+D8+D22)</f>
        <v>183408839</v>
      </c>
      <c r="E65" s="30">
        <f>+E8+E15+E22+E29+E37+E49+E55+E60</f>
        <v>180142840</v>
      </c>
    </row>
    <row r="66" spans="1:5" s="313" customFormat="1" ht="12" customHeight="1" thickBot="1">
      <c r="A66" s="319" t="s">
        <v>424</v>
      </c>
      <c r="B66" s="86" t="s">
        <v>185</v>
      </c>
      <c r="C66" s="4">
        <f>[1]IB_6.1.sz.mell!C66</f>
        <v>0</v>
      </c>
      <c r="D66" s="38">
        <f>[1]IB_6.1.sz.mell!D66</f>
        <v>0</v>
      </c>
      <c r="E66" s="3">
        <f>SUM(E67:E69)</f>
        <v>0</v>
      </c>
    </row>
    <row r="67" spans="1:5" s="313" customFormat="1" ht="12" customHeight="1">
      <c r="A67" s="305" t="s">
        <v>184</v>
      </c>
      <c r="B67" s="92" t="s">
        <v>183</v>
      </c>
      <c r="C67" s="88">
        <f>[1]IB_6.1.sz.mell!C67</f>
        <v>0</v>
      </c>
      <c r="D67" s="327">
        <f>[1]IB_6.1.sz.mell!D67</f>
        <v>0</v>
      </c>
      <c r="E67" s="87"/>
    </row>
    <row r="68" spans="1:5" s="313" customFormat="1" ht="12" customHeight="1">
      <c r="A68" s="310" t="s">
        <v>182</v>
      </c>
      <c r="B68" s="90" t="s">
        <v>181</v>
      </c>
      <c r="C68" s="88">
        <f>[1]IB_6.1.sz.mell!C68</f>
        <v>0</v>
      </c>
      <c r="D68" s="327">
        <f>[1]IB_6.1.sz.mell!D68</f>
        <v>0</v>
      </c>
      <c r="E68" s="87"/>
    </row>
    <row r="69" spans="1:5" s="313" customFormat="1" ht="12" customHeight="1" thickBot="1">
      <c r="A69" s="308" t="s">
        <v>180</v>
      </c>
      <c r="B69" s="326" t="s">
        <v>179</v>
      </c>
      <c r="C69" s="325">
        <f>[1]IB_6.1.sz.mell!C69</f>
        <v>0</v>
      </c>
      <c r="D69" s="324">
        <f>[1]IB_6.1.sz.mell!D69</f>
        <v>0</v>
      </c>
      <c r="E69" s="323"/>
    </row>
    <row r="70" spans="1:5" s="313" customFormat="1" ht="12" customHeight="1" thickBot="1">
      <c r="A70" s="319" t="s">
        <v>178</v>
      </c>
      <c r="B70" s="86" t="s">
        <v>177</v>
      </c>
      <c r="C70" s="4">
        <f>[1]IB_6.1.sz.mell!C70</f>
        <v>0</v>
      </c>
      <c r="D70" s="4">
        <f>[1]IB_6.1.sz.mell!D70</f>
        <v>0</v>
      </c>
      <c r="E70" s="3">
        <f>SUM(E71:E74)</f>
        <v>0</v>
      </c>
    </row>
    <row r="71" spans="1:5" s="313" customFormat="1" ht="12" customHeight="1">
      <c r="A71" s="305" t="s">
        <v>176</v>
      </c>
      <c r="B71" s="92" t="s">
        <v>175</v>
      </c>
      <c r="C71" s="88">
        <f>[1]IB_6.1.sz.mell!C71</f>
        <v>0</v>
      </c>
      <c r="D71" s="88">
        <f>[1]IB_6.1.sz.mell!D71</f>
        <v>0</v>
      </c>
      <c r="E71" s="87"/>
    </row>
    <row r="72" spans="1:5" s="313" customFormat="1" ht="12" customHeight="1">
      <c r="A72" s="310" t="s">
        <v>174</v>
      </c>
      <c r="B72" s="92" t="s">
        <v>173</v>
      </c>
      <c r="C72" s="88">
        <f>[1]IB_6.1.sz.mell!C72</f>
        <v>0</v>
      </c>
      <c r="D72" s="88">
        <f>[1]IB_6.1.sz.mell!D72</f>
        <v>0</v>
      </c>
      <c r="E72" s="87"/>
    </row>
    <row r="73" spans="1:5" s="313" customFormat="1" ht="12" customHeight="1">
      <c r="A73" s="310" t="s">
        <v>172</v>
      </c>
      <c r="B73" s="92" t="s">
        <v>171</v>
      </c>
      <c r="C73" s="88">
        <f>[1]IB_6.1.sz.mell!C73</f>
        <v>0</v>
      </c>
      <c r="D73" s="88">
        <f>[1]IB_6.1.sz.mell!D73</f>
        <v>0</v>
      </c>
      <c r="E73" s="87"/>
    </row>
    <row r="74" spans="1:5" s="313" customFormat="1" ht="12" customHeight="1" thickBot="1">
      <c r="A74" s="309" t="s">
        <v>170</v>
      </c>
      <c r="B74" s="94" t="s">
        <v>169</v>
      </c>
      <c r="C74" s="88">
        <f>[1]IB_6.1.sz.mell!C74</f>
        <v>0</v>
      </c>
      <c r="D74" s="88">
        <f>[1]IB_6.1.sz.mell!D74</f>
        <v>0</v>
      </c>
      <c r="E74" s="87"/>
    </row>
    <row r="75" spans="1:5" s="313" customFormat="1" ht="12" customHeight="1" thickBot="1">
      <c r="A75" s="319" t="s">
        <v>168</v>
      </c>
      <c r="B75" s="86" t="s">
        <v>167</v>
      </c>
      <c r="C75" s="4">
        <f>SUM(C76:C77)</f>
        <v>98731534</v>
      </c>
      <c r="D75" s="4">
        <f>SUM(D76:D77)</f>
        <v>98681611</v>
      </c>
      <c r="E75" s="3">
        <f>SUM(E76:E77)</f>
        <v>98681611</v>
      </c>
    </row>
    <row r="76" spans="1:5" s="313" customFormat="1" ht="12" customHeight="1">
      <c r="A76" s="305" t="s">
        <v>166</v>
      </c>
      <c r="B76" s="92" t="s">
        <v>165</v>
      </c>
      <c r="C76" s="88">
        <v>98731534</v>
      </c>
      <c r="D76" s="88">
        <v>98681611</v>
      </c>
      <c r="E76" s="87">
        <v>98681611</v>
      </c>
    </row>
    <row r="77" spans="1:5" s="313" customFormat="1" ht="12" customHeight="1" thickBot="1">
      <c r="A77" s="309" t="s">
        <v>164</v>
      </c>
      <c r="B77" s="102" t="s">
        <v>163</v>
      </c>
      <c r="C77" s="88"/>
      <c r="D77" s="88"/>
      <c r="E77" s="87"/>
    </row>
    <row r="78" spans="1:5" s="317" customFormat="1" ht="12" customHeight="1" thickBot="1">
      <c r="A78" s="319" t="s">
        <v>162</v>
      </c>
      <c r="B78" s="86" t="s">
        <v>161</v>
      </c>
      <c r="C78" s="4">
        <f>[1]IB_6.1.sz.mell!C78</f>
        <v>0</v>
      </c>
      <c r="D78" s="4">
        <f>[1]IB_6.1.sz.mell!D78</f>
        <v>0</v>
      </c>
      <c r="E78" s="3">
        <f>SUM(E79:E81)</f>
        <v>3707577</v>
      </c>
    </row>
    <row r="79" spans="1:5" s="313" customFormat="1" ht="12" customHeight="1">
      <c r="A79" s="305" t="s">
        <v>160</v>
      </c>
      <c r="B79" s="92" t="s">
        <v>159</v>
      </c>
      <c r="C79" s="88">
        <f>[1]IB_6.1.sz.mell!C79</f>
        <v>0</v>
      </c>
      <c r="D79" s="88">
        <f>[1]IB_6.1.sz.mell!D79</f>
        <v>0</v>
      </c>
      <c r="E79" s="87">
        <v>3707577</v>
      </c>
    </row>
    <row r="80" spans="1:5" s="313" customFormat="1" ht="12" customHeight="1">
      <c r="A80" s="310" t="s">
        <v>158</v>
      </c>
      <c r="B80" s="90" t="s">
        <v>157</v>
      </c>
      <c r="C80" s="88">
        <f>[1]IB_6.1.sz.mell!C80</f>
        <v>0</v>
      </c>
      <c r="D80" s="88">
        <f>[1]IB_6.1.sz.mell!D80</f>
        <v>0</v>
      </c>
      <c r="E80" s="87"/>
    </row>
    <row r="81" spans="1:5" s="313" customFormat="1" ht="12" customHeight="1" thickBot="1">
      <c r="A81" s="309" t="s">
        <v>156</v>
      </c>
      <c r="B81" s="102" t="s">
        <v>274</v>
      </c>
      <c r="C81" s="88">
        <f>[1]IB_6.1.sz.mell!C81</f>
        <v>0</v>
      </c>
      <c r="D81" s="88">
        <f>[1]IB_6.1.sz.mell!D81</f>
        <v>0</v>
      </c>
      <c r="E81" s="87"/>
    </row>
    <row r="82" spans="1:5" s="313" customFormat="1" ht="12" customHeight="1" thickBot="1">
      <c r="A82" s="319" t="s">
        <v>154</v>
      </c>
      <c r="B82" s="86" t="s">
        <v>153</v>
      </c>
      <c r="C82" s="4">
        <f>[1]IB_6.1.sz.mell!C82</f>
        <v>0</v>
      </c>
      <c r="D82" s="4">
        <f>[1]IB_6.1.sz.mell!D82</f>
        <v>0</v>
      </c>
      <c r="E82" s="3">
        <f>SUM(E83:E86)</f>
        <v>0</v>
      </c>
    </row>
    <row r="83" spans="1:5" s="313" customFormat="1" ht="12" customHeight="1">
      <c r="A83" s="322" t="s">
        <v>152</v>
      </c>
      <c r="B83" s="92" t="s">
        <v>151</v>
      </c>
      <c r="C83" s="88">
        <f>[1]IB_6.1.sz.mell!C83</f>
        <v>0</v>
      </c>
      <c r="D83" s="88">
        <f>[1]IB_6.1.sz.mell!D83</f>
        <v>0</v>
      </c>
      <c r="E83" s="87"/>
    </row>
    <row r="84" spans="1:5" s="313" customFormat="1" ht="12" customHeight="1">
      <c r="A84" s="321" t="s">
        <v>150</v>
      </c>
      <c r="B84" s="90" t="s">
        <v>149</v>
      </c>
      <c r="C84" s="88">
        <f>[1]IB_6.1.sz.mell!C84</f>
        <v>0</v>
      </c>
      <c r="D84" s="88">
        <f>[1]IB_6.1.sz.mell!D84</f>
        <v>0</v>
      </c>
      <c r="E84" s="87"/>
    </row>
    <row r="85" spans="1:5" s="313" customFormat="1" ht="12" customHeight="1">
      <c r="A85" s="321" t="s">
        <v>148</v>
      </c>
      <c r="B85" s="90" t="s">
        <v>147</v>
      </c>
      <c r="C85" s="88">
        <f>[1]IB_6.1.sz.mell!C85</f>
        <v>0</v>
      </c>
      <c r="D85" s="88">
        <f>[1]IB_6.1.sz.mell!D85</f>
        <v>0</v>
      </c>
      <c r="E85" s="87"/>
    </row>
    <row r="86" spans="1:5" s="317" customFormat="1" ht="12" customHeight="1" thickBot="1">
      <c r="A86" s="320" t="s">
        <v>146</v>
      </c>
      <c r="B86" s="102" t="s">
        <v>145</v>
      </c>
      <c r="C86" s="88">
        <f>[1]IB_6.1.sz.mell!C86</f>
        <v>0</v>
      </c>
      <c r="D86" s="88">
        <f>[1]IB_6.1.sz.mell!D86</f>
        <v>0</v>
      </c>
      <c r="E86" s="87"/>
    </row>
    <row r="87" spans="1:5" s="317" customFormat="1" ht="12" customHeight="1" thickBot="1">
      <c r="A87" s="319" t="s">
        <v>144</v>
      </c>
      <c r="B87" s="86" t="s">
        <v>143</v>
      </c>
      <c r="C87" s="4">
        <f>[1]IB_6.1.sz.mell!C87</f>
        <v>0</v>
      </c>
      <c r="D87" s="4">
        <f>[1]IB_6.1.sz.mell!D87</f>
        <v>0</v>
      </c>
      <c r="E87" s="85"/>
    </row>
    <row r="88" spans="1:5" s="317" customFormat="1" ht="12" customHeight="1" thickBot="1">
      <c r="A88" s="319" t="s">
        <v>423</v>
      </c>
      <c r="B88" s="86" t="s">
        <v>141</v>
      </c>
      <c r="C88" s="4">
        <f>[1]IB_6.1.sz.mell!C88</f>
        <v>0</v>
      </c>
      <c r="D88" s="4">
        <f>[1]IB_6.1.sz.mell!D88</f>
        <v>0</v>
      </c>
      <c r="E88" s="85"/>
    </row>
    <row r="89" spans="1:5" s="317" customFormat="1" ht="12" customHeight="1" thickBot="1">
      <c r="A89" s="319" t="s">
        <v>422</v>
      </c>
      <c r="B89" s="83" t="s">
        <v>139</v>
      </c>
      <c r="C89" s="32">
        <f>SUM(C66+C70+C75+C78+C82+C87+C88)</f>
        <v>98731534</v>
      </c>
      <c r="D89" s="32">
        <f>SUM(D66+D70+D75+D78+D82)</f>
        <v>98681611</v>
      </c>
      <c r="E89" s="30">
        <f>+E66+E70+E75+E78+E82+E88+E87</f>
        <v>102389188</v>
      </c>
    </row>
    <row r="90" spans="1:5" s="317" customFormat="1" ht="12" customHeight="1" thickBot="1">
      <c r="A90" s="318" t="s">
        <v>421</v>
      </c>
      <c r="B90" s="81" t="s">
        <v>420</v>
      </c>
      <c r="C90" s="32">
        <f>SUM(C89+C65)</f>
        <v>258767531</v>
      </c>
      <c r="D90" s="32">
        <f>SUM(D65+D89)</f>
        <v>282090450</v>
      </c>
      <c r="E90" s="30">
        <f>+E65+E89</f>
        <v>282532028</v>
      </c>
    </row>
    <row r="91" spans="1:5" s="313" customFormat="1" ht="15.2" customHeight="1" thickBot="1">
      <c r="A91" s="316"/>
      <c r="B91" s="315"/>
      <c r="C91" s="314"/>
    </row>
    <row r="92" spans="1:5" s="312" customFormat="1" ht="16.5" customHeight="1" thickBot="1">
      <c r="A92" s="658" t="s">
        <v>333</v>
      </c>
      <c r="B92" s="659"/>
      <c r="C92" s="659"/>
      <c r="D92" s="659"/>
      <c r="E92" s="660"/>
    </row>
    <row r="93" spans="1:5" s="304" customFormat="1" ht="12" customHeight="1" thickBot="1">
      <c r="A93" s="106" t="s">
        <v>125</v>
      </c>
      <c r="B93" s="68" t="s">
        <v>419</v>
      </c>
      <c r="C93" s="67">
        <f>SUM(C94:C113)</f>
        <v>119809912</v>
      </c>
      <c r="D93" s="67">
        <f>SUM(D94:D113)</f>
        <v>130784860</v>
      </c>
      <c r="E93" s="66">
        <f>+E94+E95+E96+E97+E98+E111</f>
        <v>113712059</v>
      </c>
    </row>
    <row r="94" spans="1:5" ht="12" customHeight="1">
      <c r="A94" s="311" t="s">
        <v>123</v>
      </c>
      <c r="B94" s="64" t="s">
        <v>122</v>
      </c>
      <c r="C94" s="63">
        <v>59358420</v>
      </c>
      <c r="D94" s="63">
        <v>61482468</v>
      </c>
      <c r="E94" s="62">
        <v>59163718</v>
      </c>
    </row>
    <row r="95" spans="1:5" ht="12" customHeight="1">
      <c r="A95" s="310" t="s">
        <v>121</v>
      </c>
      <c r="B95" s="50" t="s">
        <v>120</v>
      </c>
      <c r="C95" s="24">
        <v>7976200</v>
      </c>
      <c r="D95" s="24">
        <v>7999913</v>
      </c>
      <c r="E95" s="22">
        <v>7972777</v>
      </c>
    </row>
    <row r="96" spans="1:5" ht="12" customHeight="1">
      <c r="A96" s="310" t="s">
        <v>119</v>
      </c>
      <c r="B96" s="50" t="s">
        <v>118</v>
      </c>
      <c r="C96" s="42">
        <v>31404850</v>
      </c>
      <c r="D96" s="24">
        <v>42770157</v>
      </c>
      <c r="E96" s="40">
        <v>34132331</v>
      </c>
    </row>
    <row r="97" spans="1:5" ht="12" customHeight="1">
      <c r="A97" s="310" t="s">
        <v>117</v>
      </c>
      <c r="B97" s="57" t="s">
        <v>116</v>
      </c>
      <c r="C97" s="42">
        <v>12331740</v>
      </c>
      <c r="D97" s="41">
        <v>8589577</v>
      </c>
      <c r="E97" s="40">
        <v>4319130</v>
      </c>
    </row>
    <row r="98" spans="1:5" ht="12" customHeight="1">
      <c r="A98" s="310" t="s">
        <v>115</v>
      </c>
      <c r="B98" s="61" t="s">
        <v>114</v>
      </c>
      <c r="C98" s="42">
        <v>8738702</v>
      </c>
      <c r="D98" s="41">
        <v>9942745</v>
      </c>
      <c r="E98" s="40">
        <v>8124103</v>
      </c>
    </row>
    <row r="99" spans="1:5" ht="12" customHeight="1">
      <c r="A99" s="310" t="s">
        <v>113</v>
      </c>
      <c r="B99" s="50" t="s">
        <v>418</v>
      </c>
      <c r="C99" s="42">
        <f>[1]IB_6.1.sz.mell!C99</f>
        <v>0</v>
      </c>
      <c r="D99" s="41">
        <f>[1]IB_6.1.sz.mell!D99</f>
        <v>0</v>
      </c>
      <c r="E99" s="40"/>
    </row>
    <row r="100" spans="1:5" ht="12" customHeight="1">
      <c r="A100" s="310" t="s">
        <v>111</v>
      </c>
      <c r="B100" s="60" t="s">
        <v>110</v>
      </c>
      <c r="C100" s="42">
        <f>[1]IB_6.1.sz.mell!C100</f>
        <v>0</v>
      </c>
      <c r="D100" s="41">
        <f>[1]IB_6.1.sz.mell!D100</f>
        <v>0</v>
      </c>
      <c r="E100" s="40"/>
    </row>
    <row r="101" spans="1:5" ht="12" customHeight="1">
      <c r="A101" s="310" t="s">
        <v>109</v>
      </c>
      <c r="B101" s="60" t="s">
        <v>108</v>
      </c>
      <c r="C101" s="42">
        <f>[1]IB_6.1.sz.mell!C101</f>
        <v>0</v>
      </c>
      <c r="D101" s="41">
        <f>[1]IB_6.1.sz.mell!D101</f>
        <v>0</v>
      </c>
      <c r="E101" s="40"/>
    </row>
    <row r="102" spans="1:5" ht="12" customHeight="1">
      <c r="A102" s="310" t="s">
        <v>107</v>
      </c>
      <c r="B102" s="60" t="s">
        <v>106</v>
      </c>
      <c r="C102" s="42">
        <f>[1]IB_6.1.sz.mell!C102</f>
        <v>0</v>
      </c>
      <c r="D102" s="41">
        <f>[1]IB_6.1.sz.mell!D102</f>
        <v>0</v>
      </c>
      <c r="E102" s="40"/>
    </row>
    <row r="103" spans="1:5" ht="12" customHeight="1">
      <c r="A103" s="310" t="s">
        <v>105</v>
      </c>
      <c r="B103" s="43" t="s">
        <v>104</v>
      </c>
      <c r="C103" s="42">
        <f>[1]IB_6.1.sz.mell!C103</f>
        <v>0</v>
      </c>
      <c r="D103" s="41">
        <f>[1]IB_6.1.sz.mell!D103</f>
        <v>0</v>
      </c>
      <c r="E103" s="40"/>
    </row>
    <row r="104" spans="1:5" ht="12" customHeight="1">
      <c r="A104" s="310" t="s">
        <v>103</v>
      </c>
      <c r="B104" s="43" t="s">
        <v>69</v>
      </c>
      <c r="C104" s="42">
        <f>[1]IB_6.1.sz.mell!C104</f>
        <v>0</v>
      </c>
      <c r="D104" s="41">
        <f>[1]IB_6.1.sz.mell!D104</f>
        <v>0</v>
      </c>
      <c r="E104" s="40"/>
    </row>
    <row r="105" spans="1:5" ht="12" customHeight="1">
      <c r="A105" s="310" t="s">
        <v>102</v>
      </c>
      <c r="B105" s="60" t="s">
        <v>101</v>
      </c>
      <c r="C105" s="42">
        <f>[1]IB_6.1.sz.mell!C105</f>
        <v>0</v>
      </c>
      <c r="D105" s="41">
        <f>[1]IB_6.1.sz.mell!D105</f>
        <v>0</v>
      </c>
      <c r="E105" s="40"/>
    </row>
    <row r="106" spans="1:5" ht="12" customHeight="1">
      <c r="A106" s="310" t="s">
        <v>100</v>
      </c>
      <c r="B106" s="60" t="s">
        <v>99</v>
      </c>
      <c r="C106" s="42">
        <f>[1]IB_6.1.sz.mell!C106</f>
        <v>0</v>
      </c>
      <c r="D106" s="41">
        <f>[1]IB_6.1.sz.mell!D106</f>
        <v>0</v>
      </c>
      <c r="E106" s="40"/>
    </row>
    <row r="107" spans="1:5" ht="12" customHeight="1">
      <c r="A107" s="310" t="s">
        <v>98</v>
      </c>
      <c r="B107" s="43" t="s">
        <v>63</v>
      </c>
      <c r="C107" s="24">
        <f>[1]IB_6.1.sz.mell!C107</f>
        <v>0</v>
      </c>
      <c r="D107" s="41">
        <f>[1]IB_6.1.sz.mell!D107</f>
        <v>0</v>
      </c>
      <c r="E107" s="40"/>
    </row>
    <row r="108" spans="1:5" ht="12" customHeight="1">
      <c r="A108" s="303" t="s">
        <v>97</v>
      </c>
      <c r="B108" s="58" t="s">
        <v>96</v>
      </c>
      <c r="C108" s="42">
        <f>[1]IB_6.1.sz.mell!C108</f>
        <v>0</v>
      </c>
      <c r="D108" s="41">
        <f>[1]IB_6.1.sz.mell!D108</f>
        <v>0</v>
      </c>
      <c r="E108" s="40"/>
    </row>
    <row r="109" spans="1:5" ht="12" customHeight="1">
      <c r="A109" s="310" t="s">
        <v>95</v>
      </c>
      <c r="B109" s="58" t="s">
        <v>94</v>
      </c>
      <c r="C109" s="42">
        <f>[1]IB_6.1.sz.mell!C109</f>
        <v>0</v>
      </c>
      <c r="D109" s="41">
        <f>[1]IB_6.1.sz.mell!D109</f>
        <v>0</v>
      </c>
      <c r="E109" s="40"/>
    </row>
    <row r="110" spans="1:5" ht="12" customHeight="1">
      <c r="A110" s="310" t="s">
        <v>93</v>
      </c>
      <c r="B110" s="43" t="s">
        <v>92</v>
      </c>
      <c r="C110" s="24">
        <f>[1]IB_6.1.sz.mell!C110</f>
        <v>0</v>
      </c>
      <c r="D110" s="23">
        <f>[1]IB_6.1.sz.mell!D110</f>
        <v>0</v>
      </c>
      <c r="E110" s="22"/>
    </row>
    <row r="111" spans="1:5" ht="12" customHeight="1">
      <c r="A111" s="310" t="s">
        <v>91</v>
      </c>
      <c r="B111" s="57" t="s">
        <v>90</v>
      </c>
      <c r="C111" s="24">
        <f>[1]IB_6.1.sz.mell!C111</f>
        <v>0</v>
      </c>
      <c r="D111" s="23">
        <f>[1]IB_6.1.sz.mell!D111</f>
        <v>0</v>
      </c>
      <c r="E111" s="22"/>
    </row>
    <row r="112" spans="1:5" ht="12" customHeight="1">
      <c r="A112" s="309" t="s">
        <v>89</v>
      </c>
      <c r="B112" s="50" t="s">
        <v>417</v>
      </c>
      <c r="C112" s="42">
        <f>[1]IB_6.1.sz.mell!C112</f>
        <v>0</v>
      </c>
      <c r="D112" s="41">
        <f>[1]IB_6.1.sz.mell!D112</f>
        <v>0</v>
      </c>
      <c r="E112" s="40"/>
    </row>
    <row r="113" spans="1:5" ht="12" customHeight="1" thickBot="1">
      <c r="A113" s="308" t="s">
        <v>87</v>
      </c>
      <c r="B113" s="307" t="s">
        <v>416</v>
      </c>
      <c r="C113" s="35">
        <f>[1]IB_6.1.sz.mell!C113</f>
        <v>0</v>
      </c>
      <c r="D113" s="34">
        <f>[1]IB_6.1.sz.mell!D113</f>
        <v>0</v>
      </c>
      <c r="E113" s="33"/>
    </row>
    <row r="114" spans="1:5" ht="12" customHeight="1" thickBot="1">
      <c r="A114" s="73" t="s">
        <v>1</v>
      </c>
      <c r="B114" s="5" t="s">
        <v>85</v>
      </c>
      <c r="C114" s="4">
        <f>SUM(C115:C127)</f>
        <v>85951076</v>
      </c>
      <c r="D114" s="38">
        <f>SUM(D115:D127)</f>
        <v>97993890</v>
      </c>
      <c r="E114" s="3">
        <f>SUM(E115:E127)</f>
        <v>63122609</v>
      </c>
    </row>
    <row r="115" spans="1:5" ht="12" customHeight="1">
      <c r="A115" s="305" t="s">
        <v>84</v>
      </c>
      <c r="B115" s="50" t="s">
        <v>83</v>
      </c>
      <c r="C115" s="49">
        <v>52838092</v>
      </c>
      <c r="D115" s="48">
        <v>52539388</v>
      </c>
      <c r="E115" s="47">
        <v>30236344</v>
      </c>
    </row>
    <row r="116" spans="1:5" ht="12" customHeight="1">
      <c r="A116" s="305" t="s">
        <v>82</v>
      </c>
      <c r="B116" s="39" t="s">
        <v>81</v>
      </c>
      <c r="C116" s="49">
        <f>[1]IB_6.1.sz.mell!C116</f>
        <v>0</v>
      </c>
      <c r="D116" s="48">
        <f>[1]IB_6.1.sz.mell!D116</f>
        <v>0</v>
      </c>
      <c r="E116" s="47"/>
    </row>
    <row r="117" spans="1:5" ht="12" customHeight="1">
      <c r="A117" s="305" t="s">
        <v>80</v>
      </c>
      <c r="B117" s="39" t="s">
        <v>79</v>
      </c>
      <c r="C117" s="24">
        <v>33112984</v>
      </c>
      <c r="D117" s="23">
        <v>45454502</v>
      </c>
      <c r="E117" s="22">
        <v>32886265</v>
      </c>
    </row>
    <row r="118" spans="1:5" ht="12" customHeight="1">
      <c r="A118" s="305" t="s">
        <v>78</v>
      </c>
      <c r="B118" s="39" t="s">
        <v>77</v>
      </c>
      <c r="C118" s="24">
        <f>[1]IB_6.1.sz.mell!C118</f>
        <v>0</v>
      </c>
      <c r="D118" s="23">
        <f>[1]IB_6.1.sz.mell!D118</f>
        <v>0</v>
      </c>
      <c r="E118" s="22"/>
    </row>
    <row r="119" spans="1:5" ht="12" customHeight="1">
      <c r="A119" s="305" t="s">
        <v>76</v>
      </c>
      <c r="B119" s="46" t="s">
        <v>75</v>
      </c>
      <c r="C119" s="24">
        <f>[1]IB_6.1.sz.mell!C119</f>
        <v>0</v>
      </c>
      <c r="D119" s="23">
        <f>[1]IB_6.1.sz.mell!D119</f>
        <v>0</v>
      </c>
      <c r="E119" s="22"/>
    </row>
    <row r="120" spans="1:5" ht="12" customHeight="1">
      <c r="A120" s="305" t="s">
        <v>74</v>
      </c>
      <c r="B120" s="45" t="s">
        <v>73</v>
      </c>
      <c r="C120" s="24">
        <f>[1]IB_6.1.sz.mell!C120</f>
        <v>0</v>
      </c>
      <c r="D120" s="23">
        <f>[1]IB_6.1.sz.mell!D120</f>
        <v>0</v>
      </c>
      <c r="E120" s="22"/>
    </row>
    <row r="121" spans="1:5" ht="12" customHeight="1">
      <c r="A121" s="305" t="s">
        <v>72</v>
      </c>
      <c r="B121" s="44" t="s">
        <v>71</v>
      </c>
      <c r="C121" s="24">
        <f>[1]IB_6.1.sz.mell!C121</f>
        <v>0</v>
      </c>
      <c r="D121" s="23">
        <f>[1]IB_6.1.sz.mell!D121</f>
        <v>0</v>
      </c>
      <c r="E121" s="22"/>
    </row>
    <row r="122" spans="1:5" ht="12" customHeight="1">
      <c r="A122" s="305" t="s">
        <v>70</v>
      </c>
      <c r="B122" s="43" t="s">
        <v>69</v>
      </c>
      <c r="C122" s="24">
        <f>[1]IB_6.1.sz.mell!C122</f>
        <v>0</v>
      </c>
      <c r="D122" s="23">
        <f>[1]IB_6.1.sz.mell!D122</f>
        <v>0</v>
      </c>
      <c r="E122" s="22"/>
    </row>
    <row r="123" spans="1:5" ht="12" customHeight="1">
      <c r="A123" s="305" t="s">
        <v>68</v>
      </c>
      <c r="B123" s="43" t="s">
        <v>67</v>
      </c>
      <c r="C123" s="24">
        <f>[1]IB_6.1.sz.mell!C123</f>
        <v>0</v>
      </c>
      <c r="D123" s="23">
        <f>[1]IB_6.1.sz.mell!D123</f>
        <v>0</v>
      </c>
      <c r="E123" s="22"/>
    </row>
    <row r="124" spans="1:5" ht="12" customHeight="1">
      <c r="A124" s="305" t="s">
        <v>66</v>
      </c>
      <c r="B124" s="43" t="s">
        <v>65</v>
      </c>
      <c r="C124" s="24">
        <f>[1]IB_6.1.sz.mell!C124</f>
        <v>0</v>
      </c>
      <c r="D124" s="23">
        <f>[1]IB_6.1.sz.mell!D124</f>
        <v>0</v>
      </c>
      <c r="E124" s="22"/>
    </row>
    <row r="125" spans="1:5" ht="12" customHeight="1">
      <c r="A125" s="305" t="s">
        <v>64</v>
      </c>
      <c r="B125" s="43" t="s">
        <v>63</v>
      </c>
      <c r="C125" s="24">
        <f>[1]IB_6.1.sz.mell!C125</f>
        <v>0</v>
      </c>
      <c r="D125" s="23">
        <f>[1]IB_6.1.sz.mell!D125</f>
        <v>0</v>
      </c>
      <c r="E125" s="22"/>
    </row>
    <row r="126" spans="1:5" ht="12" customHeight="1">
      <c r="A126" s="305" t="s">
        <v>62</v>
      </c>
      <c r="B126" s="43" t="s">
        <v>61</v>
      </c>
      <c r="C126" s="24">
        <f>[1]IB_6.1.sz.mell!C126</f>
        <v>0</v>
      </c>
      <c r="D126" s="23">
        <f>[1]IB_6.1.sz.mell!D126</f>
        <v>0</v>
      </c>
      <c r="E126" s="22"/>
    </row>
    <row r="127" spans="1:5" ht="12" customHeight="1" thickBot="1">
      <c r="A127" s="303" t="s">
        <v>60</v>
      </c>
      <c r="B127" s="43" t="s">
        <v>59</v>
      </c>
      <c r="C127" s="42">
        <f>[1]IB_6.1.sz.mell!C127</f>
        <v>0</v>
      </c>
      <c r="D127" s="41">
        <f>[1]IB_6.1.sz.mell!D127</f>
        <v>0</v>
      </c>
      <c r="E127" s="40"/>
    </row>
    <row r="128" spans="1:5" ht="12" customHeight="1" thickBot="1">
      <c r="A128" s="73" t="s">
        <v>58</v>
      </c>
      <c r="B128" s="18" t="s">
        <v>57</v>
      </c>
      <c r="C128" s="4">
        <f>SUM(C114+C93)</f>
        <v>205760988</v>
      </c>
      <c r="D128" s="38">
        <f>SUM(D114+D93)</f>
        <v>228778750</v>
      </c>
      <c r="E128" s="3">
        <f>SUM(E114+E93)</f>
        <v>176834668</v>
      </c>
    </row>
    <row r="129" spans="1:11" ht="12" customHeight="1" thickBot="1">
      <c r="A129" s="73" t="s">
        <v>56</v>
      </c>
      <c r="B129" s="18" t="s">
        <v>415</v>
      </c>
      <c r="C129" s="4">
        <f>[1]IB_6.1.sz.mell!C129</f>
        <v>0</v>
      </c>
      <c r="D129" s="38">
        <f>[1]IB_6.1.sz.mell!D129</f>
        <v>0</v>
      </c>
      <c r="E129" s="3">
        <f>+E130+E131+E132</f>
        <v>0</v>
      </c>
    </row>
    <row r="130" spans="1:11" s="304" customFormat="1" ht="12" customHeight="1">
      <c r="A130" s="305" t="s">
        <v>54</v>
      </c>
      <c r="B130" s="25" t="s">
        <v>414</v>
      </c>
      <c r="C130" s="24">
        <f>[1]IB_6.1.sz.mell!C130</f>
        <v>0</v>
      </c>
      <c r="D130" s="23">
        <f>[1]IB_6.1.sz.mell!D130</f>
        <v>0</v>
      </c>
      <c r="E130" s="22"/>
    </row>
    <row r="131" spans="1:11" ht="12" customHeight="1">
      <c r="A131" s="305" t="s">
        <v>52</v>
      </c>
      <c r="B131" s="25" t="s">
        <v>51</v>
      </c>
      <c r="C131" s="24">
        <f>[1]IB_6.1.sz.mell!C131</f>
        <v>0</v>
      </c>
      <c r="D131" s="23">
        <f>[1]IB_6.1.sz.mell!D131</f>
        <v>0</v>
      </c>
      <c r="E131" s="22"/>
    </row>
    <row r="132" spans="1:11" ht="12" customHeight="1" thickBot="1">
      <c r="A132" s="303" t="s">
        <v>50</v>
      </c>
      <c r="B132" s="28" t="s">
        <v>413</v>
      </c>
      <c r="C132" s="24">
        <f>[1]IB_6.1.sz.mell!C132</f>
        <v>0</v>
      </c>
      <c r="D132" s="23">
        <f>[1]IB_6.1.sz.mell!D132</f>
        <v>0</v>
      </c>
      <c r="E132" s="22"/>
    </row>
    <row r="133" spans="1:11" ht="12" customHeight="1" thickBot="1">
      <c r="A133" s="73" t="s">
        <v>48</v>
      </c>
      <c r="B133" s="18" t="s">
        <v>47</v>
      </c>
      <c r="C133" s="4">
        <f>[1]IB_6.1.sz.mell!C133</f>
        <v>0</v>
      </c>
      <c r="D133" s="38">
        <f>[1]IB_6.1.sz.mell!D133</f>
        <v>0</v>
      </c>
      <c r="E133" s="3">
        <f>+E134+E135+E136+E137+E138+E139</f>
        <v>0</v>
      </c>
    </row>
    <row r="134" spans="1:11" ht="12" customHeight="1">
      <c r="A134" s="305" t="s">
        <v>46</v>
      </c>
      <c r="B134" s="25" t="s">
        <v>45</v>
      </c>
      <c r="C134" s="24">
        <f>[1]IB_6.1.sz.mell!C134</f>
        <v>0</v>
      </c>
      <c r="D134" s="23">
        <f>[1]IB_6.1.sz.mell!D134</f>
        <v>0</v>
      </c>
      <c r="E134" s="22"/>
    </row>
    <row r="135" spans="1:11" ht="12" customHeight="1">
      <c r="A135" s="305" t="s">
        <v>44</v>
      </c>
      <c r="B135" s="25" t="s">
        <v>43</v>
      </c>
      <c r="C135" s="24">
        <f>[1]IB_6.1.sz.mell!C135</f>
        <v>0</v>
      </c>
      <c r="D135" s="23">
        <f>[1]IB_6.1.sz.mell!D135</f>
        <v>0</v>
      </c>
      <c r="E135" s="22"/>
    </row>
    <row r="136" spans="1:11" ht="12" customHeight="1">
      <c r="A136" s="305" t="s">
        <v>42</v>
      </c>
      <c r="B136" s="25" t="s">
        <v>41</v>
      </c>
      <c r="C136" s="24">
        <f>[1]IB_6.1.sz.mell!C136</f>
        <v>0</v>
      </c>
      <c r="D136" s="23">
        <f>[1]IB_6.1.sz.mell!D136</f>
        <v>0</v>
      </c>
      <c r="E136" s="22"/>
    </row>
    <row r="137" spans="1:11" ht="12" customHeight="1">
      <c r="A137" s="305" t="s">
        <v>40</v>
      </c>
      <c r="B137" s="25" t="s">
        <v>412</v>
      </c>
      <c r="C137" s="24">
        <f>[1]IB_6.1.sz.mell!C137</f>
        <v>0</v>
      </c>
      <c r="D137" s="23">
        <f>[1]IB_6.1.sz.mell!D137</f>
        <v>0</v>
      </c>
      <c r="E137" s="22"/>
    </row>
    <row r="138" spans="1:11" ht="12" customHeight="1">
      <c r="A138" s="305" t="s">
        <v>38</v>
      </c>
      <c r="B138" s="25" t="s">
        <v>37</v>
      </c>
      <c r="C138" s="24">
        <f>[1]IB_6.1.sz.mell!C138</f>
        <v>0</v>
      </c>
      <c r="D138" s="23">
        <f>[1]IB_6.1.sz.mell!D138</f>
        <v>0</v>
      </c>
      <c r="E138" s="22"/>
    </row>
    <row r="139" spans="1:11" s="304" customFormat="1" ht="12" customHeight="1" thickBot="1">
      <c r="A139" s="303" t="s">
        <v>36</v>
      </c>
      <c r="B139" s="28" t="s">
        <v>35</v>
      </c>
      <c r="C139" s="24">
        <f>[1]IB_6.1.sz.mell!C139</f>
        <v>0</v>
      </c>
      <c r="D139" s="23">
        <f>[1]IB_6.1.sz.mell!D139</f>
        <v>0</v>
      </c>
      <c r="E139" s="22"/>
    </row>
    <row r="140" spans="1:11" ht="12" customHeight="1" thickBot="1">
      <c r="A140" s="73" t="s">
        <v>34</v>
      </c>
      <c r="B140" s="18" t="s">
        <v>411</v>
      </c>
      <c r="C140" s="32">
        <f>SUM(C141:C145)</f>
        <v>53006543</v>
      </c>
      <c r="D140" s="31">
        <f>SUM(D141:D145)</f>
        <v>53311700</v>
      </c>
      <c r="E140" s="30">
        <f>+E141+E142+E144+E145+E143</f>
        <v>51077402</v>
      </c>
      <c r="K140" s="306"/>
    </row>
    <row r="141" spans="1:11">
      <c r="A141" s="305" t="s">
        <v>32</v>
      </c>
      <c r="B141" s="25" t="s">
        <v>31</v>
      </c>
      <c r="C141" s="24">
        <f>[1]IB_6.1.sz.mell!C141</f>
        <v>0</v>
      </c>
      <c r="D141" s="23">
        <f>[1]IB_6.1.sz.mell!D141</f>
        <v>0</v>
      </c>
      <c r="E141" s="22"/>
    </row>
    <row r="142" spans="1:11" ht="12" customHeight="1">
      <c r="A142" s="305" t="s">
        <v>30</v>
      </c>
      <c r="B142" s="25" t="s">
        <v>29</v>
      </c>
      <c r="C142" s="24">
        <v>2944114</v>
      </c>
      <c r="D142" s="23">
        <v>2944114</v>
      </c>
      <c r="E142" s="22">
        <v>2944114</v>
      </c>
    </row>
    <row r="143" spans="1:11" ht="12" customHeight="1">
      <c r="A143" s="305" t="s">
        <v>28</v>
      </c>
      <c r="B143" s="25" t="s">
        <v>410</v>
      </c>
      <c r="C143" s="24">
        <v>50062429</v>
      </c>
      <c r="D143" s="23">
        <v>50367586</v>
      </c>
      <c r="E143" s="22">
        <v>48133288</v>
      </c>
    </row>
    <row r="144" spans="1:11" s="304" customFormat="1" ht="12" customHeight="1">
      <c r="A144" s="305" t="s">
        <v>26</v>
      </c>
      <c r="B144" s="25" t="s">
        <v>27</v>
      </c>
      <c r="C144" s="24">
        <f>[1]IB_6.1.sz.mell!C144</f>
        <v>0</v>
      </c>
      <c r="D144" s="23">
        <f>[1]IB_6.1.sz.mell!D144</f>
        <v>0</v>
      </c>
      <c r="E144" s="22"/>
    </row>
    <row r="145" spans="1:5" s="304" customFormat="1" ht="12" customHeight="1" thickBot="1">
      <c r="A145" s="303" t="s">
        <v>205</v>
      </c>
      <c r="B145" s="28" t="s">
        <v>25</v>
      </c>
      <c r="C145" s="24">
        <f>[1]IB_6.1.sz.mell!C145</f>
        <v>0</v>
      </c>
      <c r="D145" s="23">
        <f>[1]IB_6.1.sz.mell!D145</f>
        <v>0</v>
      </c>
      <c r="E145" s="22"/>
    </row>
    <row r="146" spans="1:5" s="304" customFormat="1" ht="12" customHeight="1" thickBot="1">
      <c r="A146" s="73" t="s">
        <v>24</v>
      </c>
      <c r="B146" s="18" t="s">
        <v>23</v>
      </c>
      <c r="C146" s="21">
        <f>[1]IB_6.1.sz.mell!C146</f>
        <v>0</v>
      </c>
      <c r="D146" s="20">
        <f>[1]IB_6.1.sz.mell!D146</f>
        <v>0</v>
      </c>
      <c r="E146" s="27">
        <f>+E147+E148+E149+E150+E151</f>
        <v>0</v>
      </c>
    </row>
    <row r="147" spans="1:5" s="304" customFormat="1" ht="12" customHeight="1">
      <c r="A147" s="305" t="s">
        <v>22</v>
      </c>
      <c r="B147" s="25" t="s">
        <v>21</v>
      </c>
      <c r="C147" s="24">
        <f>[1]IB_6.1.sz.mell!C147</f>
        <v>0</v>
      </c>
      <c r="D147" s="23">
        <f>[1]IB_6.1.sz.mell!D147</f>
        <v>0</v>
      </c>
      <c r="E147" s="22"/>
    </row>
    <row r="148" spans="1:5" s="304" customFormat="1" ht="12" customHeight="1">
      <c r="A148" s="305" t="s">
        <v>20</v>
      </c>
      <c r="B148" s="25" t="s">
        <v>19</v>
      </c>
      <c r="C148" s="24">
        <f>[1]IB_6.1.sz.mell!C148</f>
        <v>0</v>
      </c>
      <c r="D148" s="23">
        <f>[1]IB_6.1.sz.mell!D148</f>
        <v>0</v>
      </c>
      <c r="E148" s="22"/>
    </row>
    <row r="149" spans="1:5" s="304" customFormat="1" ht="12" customHeight="1">
      <c r="A149" s="305" t="s">
        <v>18</v>
      </c>
      <c r="B149" s="25" t="s">
        <v>17</v>
      </c>
      <c r="C149" s="24">
        <f>[1]IB_6.1.sz.mell!C149</f>
        <v>0</v>
      </c>
      <c r="D149" s="23">
        <f>[1]IB_6.1.sz.mell!D149</f>
        <v>0</v>
      </c>
      <c r="E149" s="22"/>
    </row>
    <row r="150" spans="1:5" s="304" customFormat="1" ht="12" customHeight="1">
      <c r="A150" s="305" t="s">
        <v>16</v>
      </c>
      <c r="B150" s="25" t="s">
        <v>409</v>
      </c>
      <c r="C150" s="24">
        <f>[1]IB_6.1.sz.mell!C150</f>
        <v>0</v>
      </c>
      <c r="D150" s="23">
        <f>[1]IB_6.1.sz.mell!D150</f>
        <v>0</v>
      </c>
      <c r="E150" s="22"/>
    </row>
    <row r="151" spans="1:5" ht="12.75" customHeight="1" thickBot="1">
      <c r="A151" s="303" t="s">
        <v>14</v>
      </c>
      <c r="B151" s="28" t="s">
        <v>13</v>
      </c>
      <c r="C151" s="42">
        <f>[1]IB_6.1.sz.mell!C151</f>
        <v>0</v>
      </c>
      <c r="D151" s="41">
        <f>[1]IB_6.1.sz.mell!D151</f>
        <v>0</v>
      </c>
      <c r="E151" s="40"/>
    </row>
    <row r="152" spans="1:5" ht="12.75" customHeight="1" thickBot="1">
      <c r="A152" s="302" t="s">
        <v>12</v>
      </c>
      <c r="B152" s="18" t="s">
        <v>11</v>
      </c>
      <c r="C152" s="21">
        <f>[1]IB_6.1.sz.mell!C152</f>
        <v>0</v>
      </c>
      <c r="D152" s="20">
        <f>[1]IB_6.1.sz.mell!D152</f>
        <v>0</v>
      </c>
      <c r="E152" s="27"/>
    </row>
    <row r="153" spans="1:5" ht="12.75" customHeight="1" thickBot="1">
      <c r="A153" s="302" t="s">
        <v>10</v>
      </c>
      <c r="B153" s="18" t="s">
        <v>9</v>
      </c>
      <c r="C153" s="21">
        <f>[1]IB_6.1.sz.mell!C153</f>
        <v>0</v>
      </c>
      <c r="D153" s="20">
        <f>[1]IB_6.1.sz.mell!D153</f>
        <v>0</v>
      </c>
      <c r="E153" s="27"/>
    </row>
    <row r="154" spans="1:5" ht="12" customHeight="1" thickBot="1">
      <c r="A154" s="73" t="s">
        <v>8</v>
      </c>
      <c r="B154" s="18" t="s">
        <v>7</v>
      </c>
      <c r="C154" s="13">
        <f>SUM(C140)</f>
        <v>53006543</v>
      </c>
      <c r="D154" s="12">
        <f>SUM(D140)</f>
        <v>53311700</v>
      </c>
      <c r="E154" s="11">
        <f>+E129+E133+E140+E146+E152+E153</f>
        <v>51077402</v>
      </c>
    </row>
    <row r="155" spans="1:5" ht="15.2" customHeight="1" thickBot="1">
      <c r="A155" s="301" t="s">
        <v>6</v>
      </c>
      <c r="B155" s="14" t="s">
        <v>5</v>
      </c>
      <c r="C155" s="13">
        <f>SUM(C154+C128)</f>
        <v>258767531</v>
      </c>
      <c r="D155" s="12">
        <f>SUM(D154+D128)</f>
        <v>282090450</v>
      </c>
      <c r="E155" s="11">
        <f>+E128+E154</f>
        <v>227912070</v>
      </c>
    </row>
    <row r="156" spans="1:5" ht="13.5" thickBot="1">
      <c r="C156" s="300">
        <f>[1]IB_6.1.sz.mell!C156</f>
        <v>0</v>
      </c>
      <c r="D156" s="300"/>
      <c r="E156" s="293"/>
    </row>
    <row r="157" spans="1:5" ht="15.2" customHeight="1" thickBot="1">
      <c r="A157" s="299" t="s">
        <v>408</v>
      </c>
      <c r="B157" s="298"/>
      <c r="C157" s="297">
        <f>[1]IB_6.1.sz.mell!C157</f>
        <v>0</v>
      </c>
      <c r="D157" s="297">
        <f>[1]IB_6.1.sz.mell!D157</f>
        <v>0</v>
      </c>
      <c r="E157" s="296"/>
    </row>
    <row r="158" spans="1:5" ht="14.45" customHeight="1" thickBot="1">
      <c r="A158" s="299" t="s">
        <v>407</v>
      </c>
      <c r="B158" s="298"/>
      <c r="C158" s="297">
        <f>[1]IB_6.1.sz.mell!C158</f>
        <v>0</v>
      </c>
      <c r="D158" s="297">
        <f>[1]IB_6.1.sz.mell!D158</f>
        <v>0</v>
      </c>
      <c r="E158" s="296"/>
    </row>
  </sheetData>
  <sheetProtection formatCells="0"/>
  <mergeCells count="5">
    <mergeCell ref="B1:E1"/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5"/>
  </sheetPr>
  <dimension ref="A1:K158"/>
  <sheetViews>
    <sheetView zoomScale="120" zoomScaleNormal="120" zoomScaleSheetLayoutView="100" workbookViewId="0">
      <selection activeCell="B1" sqref="B1:E1"/>
    </sheetView>
  </sheetViews>
  <sheetFormatPr defaultRowHeight="12.75"/>
  <cols>
    <col min="1" max="1" width="16.1640625" style="295" customWidth="1"/>
    <col min="2" max="2" width="62" style="294" customWidth="1"/>
    <col min="3" max="3" width="14.1640625" style="293" customWidth="1"/>
    <col min="4" max="5" width="14.1640625" style="292" customWidth="1"/>
    <col min="6" max="16384" width="9.33203125" style="292"/>
  </cols>
  <sheetData>
    <row r="1" spans="1:5" s="346" customFormat="1" ht="16.5" customHeight="1" thickBot="1">
      <c r="A1" s="347"/>
      <c r="B1" s="655" t="s">
        <v>604</v>
      </c>
      <c r="C1" s="656"/>
      <c r="D1" s="656"/>
      <c r="E1" s="656"/>
    </row>
    <row r="2" spans="1:5" s="342" customFormat="1" ht="21.2" customHeight="1" thickBot="1">
      <c r="A2" s="344" t="s">
        <v>332</v>
      </c>
      <c r="B2" s="657" t="str">
        <f>CONCATENATE([1]Z_ALAPADATOK!A3)</f>
        <v>Szuhogy Község Önkormányzata</v>
      </c>
      <c r="C2" s="657"/>
      <c r="D2" s="657"/>
      <c r="E2" s="345" t="s">
        <v>430</v>
      </c>
    </row>
    <row r="3" spans="1:5" s="342" customFormat="1" ht="24.75" thickBot="1">
      <c r="A3" s="344" t="s">
        <v>432</v>
      </c>
      <c r="B3" s="657" t="s">
        <v>435</v>
      </c>
      <c r="C3" s="657"/>
      <c r="D3" s="657"/>
      <c r="E3" s="343" t="s">
        <v>434</v>
      </c>
    </row>
    <row r="4" spans="1:5" s="338" customFormat="1" ht="15.95" customHeight="1" thickBot="1">
      <c r="A4" s="341"/>
      <c r="B4" s="341"/>
      <c r="C4" s="339"/>
      <c r="D4" s="340"/>
      <c r="E4" s="339" t="str">
        <f>Z_6.1.sz.mell!E4</f>
        <v xml:space="preserve"> Forintban!</v>
      </c>
    </row>
    <row r="5" spans="1:5" ht="24.75" thickBot="1">
      <c r="A5" s="337" t="s">
        <v>429</v>
      </c>
      <c r="B5" s="336" t="s">
        <v>428</v>
      </c>
      <c r="C5" s="336" t="s">
        <v>427</v>
      </c>
      <c r="D5" s="335" t="s">
        <v>426</v>
      </c>
      <c r="E5" s="334" t="str">
        <f>CONCATENATE(Z_6.1.sz.mell!E5)</f>
        <v>Teljesítés
2019. XII. 31.</v>
      </c>
    </row>
    <row r="6" spans="1:5" s="312" customFormat="1" ht="12.95" customHeight="1" thickBot="1">
      <c r="A6" s="333" t="s">
        <v>130</v>
      </c>
      <c r="B6" s="332" t="s">
        <v>129</v>
      </c>
      <c r="C6" s="332" t="s">
        <v>128</v>
      </c>
      <c r="D6" s="331" t="s">
        <v>127</v>
      </c>
      <c r="E6" s="330" t="s">
        <v>126</v>
      </c>
    </row>
    <row r="7" spans="1:5" s="312" customFormat="1" ht="15.95" customHeight="1" thickBot="1">
      <c r="A7" s="658" t="s">
        <v>334</v>
      </c>
      <c r="B7" s="659"/>
      <c r="C7" s="659"/>
      <c r="D7" s="659"/>
      <c r="E7" s="660"/>
    </row>
    <row r="8" spans="1:5" s="312" customFormat="1" ht="12" customHeight="1" thickBot="1">
      <c r="A8" s="73" t="s">
        <v>125</v>
      </c>
      <c r="B8" s="96" t="s">
        <v>268</v>
      </c>
      <c r="C8" s="4">
        <f>SUM(C9:C14)</f>
        <v>91531297</v>
      </c>
      <c r="D8" s="38">
        <f>SUM(D9:D14)</f>
        <v>94432870</v>
      </c>
      <c r="E8" s="3">
        <f>+E9+E10+E11+E12+E13+E14</f>
        <v>94432870</v>
      </c>
    </row>
    <row r="9" spans="1:5" s="317" customFormat="1" ht="12" customHeight="1">
      <c r="A9" s="305" t="s">
        <v>123</v>
      </c>
      <c r="B9" s="92" t="s">
        <v>267</v>
      </c>
      <c r="C9" s="63">
        <v>19197415</v>
      </c>
      <c r="D9" s="63">
        <v>20936165</v>
      </c>
      <c r="E9" s="599">
        <v>20936165</v>
      </c>
    </row>
    <row r="10" spans="1:5" s="313" customFormat="1" ht="12" customHeight="1">
      <c r="A10" s="310" t="s">
        <v>121</v>
      </c>
      <c r="B10" s="90" t="s">
        <v>266</v>
      </c>
      <c r="C10" s="24">
        <v>25613700</v>
      </c>
      <c r="D10" s="24">
        <v>27119817</v>
      </c>
      <c r="E10" s="600">
        <v>27119817</v>
      </c>
    </row>
    <row r="11" spans="1:5" s="313" customFormat="1" ht="12" customHeight="1">
      <c r="A11" s="310" t="s">
        <v>119</v>
      </c>
      <c r="B11" s="90" t="s">
        <v>265</v>
      </c>
      <c r="C11" s="24">
        <v>36414908</v>
      </c>
      <c r="D11" s="24">
        <v>37999578</v>
      </c>
      <c r="E11" s="600">
        <v>37999578</v>
      </c>
    </row>
    <row r="12" spans="1:5" s="313" customFormat="1" ht="12" customHeight="1">
      <c r="A12" s="310" t="s">
        <v>117</v>
      </c>
      <c r="B12" s="90" t="s">
        <v>264</v>
      </c>
      <c r="C12" s="24">
        <v>1800000</v>
      </c>
      <c r="D12" s="24">
        <v>1920870</v>
      </c>
      <c r="E12" s="600">
        <v>1920870</v>
      </c>
    </row>
    <row r="13" spans="1:5" s="313" customFormat="1" ht="12" customHeight="1">
      <c r="A13" s="310" t="s">
        <v>263</v>
      </c>
      <c r="B13" s="90" t="s">
        <v>425</v>
      </c>
      <c r="C13" s="24">
        <v>8505274</v>
      </c>
      <c r="D13" s="24">
        <v>6456440</v>
      </c>
      <c r="E13" s="600">
        <v>6456440</v>
      </c>
    </row>
    <row r="14" spans="1:5" s="317" customFormat="1" ht="12" customHeight="1" thickBot="1">
      <c r="A14" s="309" t="s">
        <v>113</v>
      </c>
      <c r="B14" s="102" t="s">
        <v>261</v>
      </c>
      <c r="C14" s="35"/>
      <c r="D14" s="35"/>
      <c r="E14" s="33"/>
    </row>
    <row r="15" spans="1:5" s="317" customFormat="1" ht="12" customHeight="1" thickBot="1">
      <c r="A15" s="73" t="s">
        <v>1</v>
      </c>
      <c r="B15" s="86" t="s">
        <v>260</v>
      </c>
      <c r="C15" s="110">
        <f>SUM(C16:C21)</f>
        <v>54204700</v>
      </c>
      <c r="D15" s="110">
        <v>59359423</v>
      </c>
      <c r="E15" s="597">
        <f>SUM(E16:E21)</f>
        <v>59359419</v>
      </c>
    </row>
    <row r="16" spans="1:5" s="317" customFormat="1" ht="12" customHeight="1">
      <c r="A16" s="305" t="s">
        <v>84</v>
      </c>
      <c r="B16" s="92" t="s">
        <v>259</v>
      </c>
      <c r="C16" s="49"/>
      <c r="D16" s="48"/>
      <c r="E16" s="47"/>
    </row>
    <row r="17" spans="1:5" s="317" customFormat="1" ht="12" customHeight="1">
      <c r="A17" s="310" t="s">
        <v>82</v>
      </c>
      <c r="B17" s="90" t="s">
        <v>258</v>
      </c>
      <c r="C17" s="24"/>
      <c r="D17" s="23"/>
      <c r="E17" s="22"/>
    </row>
    <row r="18" spans="1:5" s="317" customFormat="1" ht="12" customHeight="1">
      <c r="A18" s="310" t="s">
        <v>80</v>
      </c>
      <c r="B18" s="90" t="s">
        <v>257</v>
      </c>
      <c r="C18" s="24"/>
      <c r="D18" s="23"/>
      <c r="E18" s="22"/>
    </row>
    <row r="19" spans="1:5" s="317" customFormat="1" ht="12" customHeight="1">
      <c r="A19" s="310" t="s">
        <v>78</v>
      </c>
      <c r="B19" s="90" t="s">
        <v>256</v>
      </c>
      <c r="C19" s="24"/>
      <c r="D19" s="23"/>
      <c r="E19" s="22"/>
    </row>
    <row r="20" spans="1:5" s="317" customFormat="1" ht="12" customHeight="1">
      <c r="A20" s="310" t="s">
        <v>76</v>
      </c>
      <c r="B20" s="90" t="s">
        <v>255</v>
      </c>
      <c r="C20" s="24">
        <v>54204700</v>
      </c>
      <c r="D20" s="23">
        <v>59359523</v>
      </c>
      <c r="E20" s="22">
        <v>59359419</v>
      </c>
    </row>
    <row r="21" spans="1:5" s="313" customFormat="1" ht="12" customHeight="1" thickBot="1">
      <c r="A21" s="309" t="s">
        <v>74</v>
      </c>
      <c r="B21" s="102" t="s">
        <v>254</v>
      </c>
      <c r="C21" s="42">
        <f>[1]IB_6.1.sz.mell!C21</f>
        <v>0</v>
      </c>
      <c r="D21" s="41">
        <f>[1]IB_6.1.sz.mell!D21</f>
        <v>0</v>
      </c>
      <c r="E21" s="40"/>
    </row>
    <row r="22" spans="1:5" s="313" customFormat="1" ht="12" customHeight="1" thickBot="1">
      <c r="A22" s="73" t="s">
        <v>58</v>
      </c>
      <c r="B22" s="96" t="s">
        <v>253</v>
      </c>
      <c r="C22" s="4">
        <f>SUM(C23:C28)</f>
        <v>0</v>
      </c>
      <c r="D22" s="38">
        <f>SUM(D23:D28)</f>
        <v>12241518</v>
      </c>
      <c r="E22" s="3">
        <f>+E23+E24+E25+E26+E27</f>
        <v>12241518</v>
      </c>
    </row>
    <row r="23" spans="1:5" s="313" customFormat="1" ht="12" customHeight="1">
      <c r="A23" s="305" t="s">
        <v>252</v>
      </c>
      <c r="B23" s="92" t="s">
        <v>251</v>
      </c>
      <c r="C23" s="49"/>
      <c r="D23" s="48"/>
      <c r="E23" s="47"/>
    </row>
    <row r="24" spans="1:5" s="317" customFormat="1" ht="12" customHeight="1">
      <c r="A24" s="310" t="s">
        <v>250</v>
      </c>
      <c r="B24" s="90" t="s">
        <v>249</v>
      </c>
      <c r="C24" s="24"/>
      <c r="D24" s="23"/>
      <c r="E24" s="22"/>
    </row>
    <row r="25" spans="1:5" s="313" customFormat="1" ht="12" customHeight="1">
      <c r="A25" s="310" t="s">
        <v>248</v>
      </c>
      <c r="B25" s="90" t="s">
        <v>247</v>
      </c>
      <c r="C25" s="24"/>
      <c r="D25" s="23"/>
      <c r="E25" s="22"/>
    </row>
    <row r="26" spans="1:5" s="313" customFormat="1" ht="12" customHeight="1">
      <c r="A26" s="310" t="s">
        <v>246</v>
      </c>
      <c r="B26" s="90" t="s">
        <v>245</v>
      </c>
      <c r="C26" s="24"/>
      <c r="D26" s="23"/>
      <c r="E26" s="22"/>
    </row>
    <row r="27" spans="1:5" s="313" customFormat="1" ht="12" customHeight="1">
      <c r="A27" s="310" t="s">
        <v>244</v>
      </c>
      <c r="B27" s="90" t="s">
        <v>243</v>
      </c>
      <c r="C27" s="24"/>
      <c r="D27" s="23">
        <v>12241518</v>
      </c>
      <c r="E27" s="22">
        <v>12241518</v>
      </c>
    </row>
    <row r="28" spans="1:5" s="313" customFormat="1" ht="12" customHeight="1" thickBot="1">
      <c r="A28" s="309" t="s">
        <v>242</v>
      </c>
      <c r="B28" s="102" t="s">
        <v>241</v>
      </c>
      <c r="C28" s="42">
        <f>[1]IB_6.1.sz.mell!C28</f>
        <v>0</v>
      </c>
      <c r="D28" s="41">
        <f>[1]IB_6.1.sz.mell!D28</f>
        <v>0</v>
      </c>
      <c r="E28" s="40"/>
    </row>
    <row r="29" spans="1:5" s="313" customFormat="1" ht="12" customHeight="1" thickBot="1">
      <c r="A29" s="73" t="s">
        <v>240</v>
      </c>
      <c r="B29" s="96" t="s">
        <v>239</v>
      </c>
      <c r="C29" s="32">
        <f>SUM(C30:C36)</f>
        <v>12000000</v>
      </c>
      <c r="D29" s="32">
        <f>SUM(D30:D36)</f>
        <v>12926272</v>
      </c>
      <c r="E29" s="30">
        <f>SUM(E30:E36)</f>
        <v>11710376</v>
      </c>
    </row>
    <row r="30" spans="1:5" s="313" customFormat="1" ht="12" customHeight="1">
      <c r="A30" s="305" t="s">
        <v>54</v>
      </c>
      <c r="B30" s="92" t="s">
        <v>275</v>
      </c>
      <c r="C30" s="49">
        <v>2000000</v>
      </c>
      <c r="D30" s="49">
        <v>2592822</v>
      </c>
      <c r="E30" s="47">
        <v>1973363</v>
      </c>
    </row>
    <row r="31" spans="1:5" s="313" customFormat="1" ht="12" customHeight="1">
      <c r="A31" s="310" t="s">
        <v>52</v>
      </c>
      <c r="B31" s="90" t="s">
        <v>237</v>
      </c>
      <c r="C31" s="24"/>
      <c r="D31" s="24"/>
      <c r="E31" s="22"/>
    </row>
    <row r="32" spans="1:5" s="313" customFormat="1" ht="12" customHeight="1">
      <c r="A32" s="310" t="s">
        <v>50</v>
      </c>
      <c r="B32" s="90" t="s">
        <v>236</v>
      </c>
      <c r="C32" s="24">
        <v>8000000</v>
      </c>
      <c r="D32" s="24">
        <v>8000000</v>
      </c>
      <c r="E32" s="22">
        <v>7158305</v>
      </c>
    </row>
    <row r="33" spans="1:5" s="313" customFormat="1" ht="12" customHeight="1">
      <c r="A33" s="310" t="s">
        <v>235</v>
      </c>
      <c r="B33" s="90" t="s">
        <v>234</v>
      </c>
      <c r="C33" s="24"/>
      <c r="D33" s="24"/>
      <c r="E33" s="22"/>
    </row>
    <row r="34" spans="1:5" s="313" customFormat="1" ht="12" customHeight="1">
      <c r="A34" s="310" t="s">
        <v>233</v>
      </c>
      <c r="B34" s="90" t="s">
        <v>232</v>
      </c>
      <c r="C34" s="24">
        <v>1800000</v>
      </c>
      <c r="D34" s="24">
        <v>2133450</v>
      </c>
      <c r="E34" s="22">
        <v>2133450</v>
      </c>
    </row>
    <row r="35" spans="1:5" s="313" customFormat="1" ht="12" customHeight="1">
      <c r="A35" s="310" t="s">
        <v>231</v>
      </c>
      <c r="B35" s="90" t="s">
        <v>230</v>
      </c>
      <c r="C35" s="24"/>
      <c r="D35" s="24"/>
      <c r="E35" s="22"/>
    </row>
    <row r="36" spans="1:5" s="313" customFormat="1" ht="12" customHeight="1" thickBot="1">
      <c r="A36" s="309" t="s">
        <v>229</v>
      </c>
      <c r="B36" s="103" t="s">
        <v>228</v>
      </c>
      <c r="C36" s="42">
        <v>200000</v>
      </c>
      <c r="D36" s="42">
        <v>200000</v>
      </c>
      <c r="E36" s="40">
        <v>445258</v>
      </c>
    </row>
    <row r="37" spans="1:5" s="313" customFormat="1" ht="12" customHeight="1" thickBot="1">
      <c r="A37" s="73" t="s">
        <v>48</v>
      </c>
      <c r="B37" s="96" t="s">
        <v>227</v>
      </c>
      <c r="C37" s="4">
        <f>SUM(C38:C48)</f>
        <v>2300000</v>
      </c>
      <c r="D37" s="38">
        <f>SUM(D38:D48)</f>
        <v>4420756</v>
      </c>
      <c r="E37" s="3">
        <f>SUM(E38:E48)</f>
        <v>2370657</v>
      </c>
    </row>
    <row r="38" spans="1:5" s="313" customFormat="1" ht="12" customHeight="1">
      <c r="A38" s="305" t="s">
        <v>46</v>
      </c>
      <c r="B38" s="92" t="s">
        <v>226</v>
      </c>
      <c r="C38" s="49">
        <f>[1]IB_6.1.sz.mell!C38</f>
        <v>0</v>
      </c>
      <c r="D38" s="48">
        <f>[1]IB_6.1.sz.mell!D38</f>
        <v>0</v>
      </c>
      <c r="E38" s="47">
        <v>50000</v>
      </c>
    </row>
    <row r="39" spans="1:5" s="313" customFormat="1" ht="12" customHeight="1">
      <c r="A39" s="310" t="s">
        <v>44</v>
      </c>
      <c r="B39" s="90" t="s">
        <v>225</v>
      </c>
      <c r="C39" s="24">
        <v>260000</v>
      </c>
      <c r="D39" s="23">
        <v>139130</v>
      </c>
      <c r="E39" s="22">
        <v>26000</v>
      </c>
    </row>
    <row r="40" spans="1:5" s="313" customFormat="1" ht="12" customHeight="1">
      <c r="A40" s="310" t="s">
        <v>42</v>
      </c>
      <c r="B40" s="90" t="s">
        <v>224</v>
      </c>
      <c r="C40" s="24">
        <v>40000</v>
      </c>
      <c r="D40" s="23">
        <v>40000</v>
      </c>
      <c r="E40" s="22">
        <v>49785</v>
      </c>
    </row>
    <row r="41" spans="1:5" s="313" customFormat="1" ht="12" customHeight="1">
      <c r="A41" s="310" t="s">
        <v>40</v>
      </c>
      <c r="B41" s="90" t="s">
        <v>223</v>
      </c>
      <c r="C41" s="24">
        <v>2000000</v>
      </c>
      <c r="D41" s="23">
        <v>2000000</v>
      </c>
      <c r="E41" s="22"/>
    </row>
    <row r="42" spans="1:5" s="313" customFormat="1" ht="12" customHeight="1">
      <c r="A42" s="310" t="s">
        <v>38</v>
      </c>
      <c r="B42" s="90" t="s">
        <v>222</v>
      </c>
      <c r="C42" s="24"/>
      <c r="D42" s="23"/>
      <c r="E42" s="22"/>
    </row>
    <row r="43" spans="1:5" s="313" customFormat="1" ht="12" customHeight="1">
      <c r="A43" s="310" t="s">
        <v>36</v>
      </c>
      <c r="B43" s="90" t="s">
        <v>221</v>
      </c>
      <c r="C43" s="24"/>
      <c r="D43" s="23"/>
      <c r="E43" s="22"/>
    </row>
    <row r="44" spans="1:5" s="313" customFormat="1" ht="12" customHeight="1">
      <c r="A44" s="310" t="s">
        <v>220</v>
      </c>
      <c r="B44" s="90" t="s">
        <v>219</v>
      </c>
      <c r="C44" s="24"/>
      <c r="D44" s="23"/>
      <c r="E44" s="22"/>
    </row>
    <row r="45" spans="1:5" s="313" customFormat="1" ht="12" customHeight="1">
      <c r="A45" s="310" t="s">
        <v>218</v>
      </c>
      <c r="B45" s="90" t="s">
        <v>217</v>
      </c>
      <c r="C45" s="24"/>
      <c r="D45" s="23"/>
      <c r="E45" s="22"/>
    </row>
    <row r="46" spans="1:5" s="313" customFormat="1" ht="12" customHeight="1">
      <c r="A46" s="310" t="s">
        <v>216</v>
      </c>
      <c r="B46" s="90" t="s">
        <v>215</v>
      </c>
      <c r="C46" s="88"/>
      <c r="D46" s="327">
        <v>44</v>
      </c>
      <c r="E46" s="87">
        <v>44</v>
      </c>
    </row>
    <row r="47" spans="1:5" s="313" customFormat="1" ht="12" customHeight="1">
      <c r="A47" s="309" t="s">
        <v>214</v>
      </c>
      <c r="B47" s="102" t="s">
        <v>213</v>
      </c>
      <c r="C47" s="99"/>
      <c r="D47" s="328">
        <v>1957846</v>
      </c>
      <c r="E47" s="98">
        <v>1957846</v>
      </c>
    </row>
    <row r="48" spans="1:5" s="313" customFormat="1" ht="12" customHeight="1" thickBot="1">
      <c r="A48" s="309" t="s">
        <v>212</v>
      </c>
      <c r="B48" s="102" t="s">
        <v>211</v>
      </c>
      <c r="C48" s="99"/>
      <c r="D48" s="328">
        <v>283736</v>
      </c>
      <c r="E48" s="98">
        <v>286982</v>
      </c>
    </row>
    <row r="49" spans="1:5" s="313" customFormat="1" ht="12" customHeight="1" thickBot="1">
      <c r="A49" s="73" t="s">
        <v>34</v>
      </c>
      <c r="B49" s="96" t="s">
        <v>210</v>
      </c>
      <c r="C49" s="4">
        <f>SUM(C50:C54)</f>
        <v>0</v>
      </c>
      <c r="D49" s="38">
        <f>SUM(D50:D54)</f>
        <v>0</v>
      </c>
      <c r="E49" s="3">
        <f>SUM(E50:E54)</f>
        <v>0</v>
      </c>
    </row>
    <row r="50" spans="1:5" s="313" customFormat="1" ht="12" customHeight="1">
      <c r="A50" s="305" t="s">
        <v>32</v>
      </c>
      <c r="B50" s="92" t="s">
        <v>209</v>
      </c>
      <c r="C50" s="101">
        <f>[1]IB_6.1.sz.mell!C50</f>
        <v>0</v>
      </c>
      <c r="D50" s="329"/>
      <c r="E50" s="100"/>
    </row>
    <row r="51" spans="1:5" s="313" customFormat="1" ht="12" customHeight="1">
      <c r="A51" s="310" t="s">
        <v>30</v>
      </c>
      <c r="B51" s="90" t="s">
        <v>208</v>
      </c>
      <c r="C51" s="88">
        <f>[1]IB_6.1.sz.mell!C51</f>
        <v>0</v>
      </c>
      <c r="D51" s="327"/>
      <c r="E51" s="87"/>
    </row>
    <row r="52" spans="1:5" s="313" customFormat="1" ht="12" customHeight="1">
      <c r="A52" s="310" t="s">
        <v>28</v>
      </c>
      <c r="B52" s="90" t="s">
        <v>207</v>
      </c>
      <c r="C52" s="88">
        <f>[1]IB_6.1.sz.mell!C52</f>
        <v>0</v>
      </c>
      <c r="D52" s="327"/>
      <c r="E52" s="87"/>
    </row>
    <row r="53" spans="1:5" s="313" customFormat="1" ht="12" customHeight="1">
      <c r="A53" s="310" t="s">
        <v>26</v>
      </c>
      <c r="B53" s="90" t="s">
        <v>206</v>
      </c>
      <c r="C53" s="88">
        <f>[1]IB_6.1.sz.mell!C53</f>
        <v>0</v>
      </c>
      <c r="D53" s="327">
        <f>[1]IB_6.1.sz.mell!D53</f>
        <v>0</v>
      </c>
      <c r="E53" s="87"/>
    </row>
    <row r="54" spans="1:5" s="313" customFormat="1" ht="12" customHeight="1" thickBot="1">
      <c r="A54" s="309" t="s">
        <v>205</v>
      </c>
      <c r="B54" s="102" t="s">
        <v>204</v>
      </c>
      <c r="C54" s="99">
        <f>[1]IB_6.1.sz.mell!C54</f>
        <v>0</v>
      </c>
      <c r="D54" s="328">
        <f>[1]IB_6.1.sz.mell!D54</f>
        <v>0</v>
      </c>
      <c r="E54" s="98"/>
    </row>
    <row r="55" spans="1:5" s="313" customFormat="1" ht="12" customHeight="1" thickBot="1">
      <c r="A55" s="73" t="s">
        <v>203</v>
      </c>
      <c r="B55" s="96" t="s">
        <v>202</v>
      </c>
      <c r="C55" s="4">
        <f>[1]IB_6.1.sz.mell!C55</f>
        <v>0</v>
      </c>
      <c r="D55" s="38">
        <f>[1]IB_6.1.sz.mell!D55</f>
        <v>0</v>
      </c>
      <c r="E55" s="3">
        <f>SUM(E56:E58)</f>
        <v>0</v>
      </c>
    </row>
    <row r="56" spans="1:5" s="313" customFormat="1" ht="12" customHeight="1">
      <c r="A56" s="305" t="s">
        <v>22</v>
      </c>
      <c r="B56" s="92" t="s">
        <v>201</v>
      </c>
      <c r="C56" s="49">
        <f>[1]IB_6.1.sz.mell!C56</f>
        <v>0</v>
      </c>
      <c r="D56" s="48">
        <f>[1]IB_6.1.sz.mell!D56</f>
        <v>0</v>
      </c>
      <c r="E56" s="47"/>
    </row>
    <row r="57" spans="1:5" s="313" customFormat="1" ht="12" customHeight="1">
      <c r="A57" s="310" t="s">
        <v>20</v>
      </c>
      <c r="B57" s="90" t="s">
        <v>200</v>
      </c>
      <c r="C57" s="24">
        <f>[1]IB_6.1.sz.mell!C57</f>
        <v>0</v>
      </c>
      <c r="D57" s="23">
        <f>[1]IB_6.1.sz.mell!D57</f>
        <v>0</v>
      </c>
      <c r="E57" s="22"/>
    </row>
    <row r="58" spans="1:5" s="313" customFormat="1" ht="12" customHeight="1">
      <c r="A58" s="310" t="s">
        <v>18</v>
      </c>
      <c r="B58" s="90" t="s">
        <v>199</v>
      </c>
      <c r="C58" s="24">
        <f>[1]IB_6.1.sz.mell!C58</f>
        <v>0</v>
      </c>
      <c r="D58" s="23">
        <f>[1]IB_6.1.sz.mell!D58</f>
        <v>0</v>
      </c>
      <c r="E58" s="22"/>
    </row>
    <row r="59" spans="1:5" s="313" customFormat="1" ht="12" customHeight="1" thickBot="1">
      <c r="A59" s="309" t="s">
        <v>16</v>
      </c>
      <c r="B59" s="102" t="s">
        <v>198</v>
      </c>
      <c r="C59" s="42">
        <f>[1]IB_6.1.sz.mell!C59</f>
        <v>0</v>
      </c>
      <c r="D59" s="41">
        <f>[1]IB_6.1.sz.mell!D59</f>
        <v>0</v>
      </c>
      <c r="E59" s="40"/>
    </row>
    <row r="60" spans="1:5" s="313" customFormat="1" ht="12" customHeight="1" thickBot="1">
      <c r="A60" s="73" t="s">
        <v>12</v>
      </c>
      <c r="B60" s="86" t="s">
        <v>197</v>
      </c>
      <c r="C60" s="4">
        <f>[1]IB_6.1.sz.mell!C60</f>
        <v>0</v>
      </c>
      <c r="D60" s="38">
        <f>SUM(D61:D64)</f>
        <v>28000</v>
      </c>
      <c r="E60" s="3">
        <f>SUM(E61:E63)</f>
        <v>28000</v>
      </c>
    </row>
    <row r="61" spans="1:5" s="313" customFormat="1" ht="12" customHeight="1">
      <c r="A61" s="305" t="s">
        <v>196</v>
      </c>
      <c r="B61" s="92" t="s">
        <v>195</v>
      </c>
      <c r="C61" s="88">
        <f>[1]IB_6.1.sz.mell!C61</f>
        <v>0</v>
      </c>
      <c r="D61" s="327">
        <f>[1]IB_6.1.sz.mell!D61</f>
        <v>0</v>
      </c>
      <c r="E61" s="87"/>
    </row>
    <row r="62" spans="1:5" s="313" customFormat="1" ht="12" customHeight="1">
      <c r="A62" s="310" t="s">
        <v>194</v>
      </c>
      <c r="B62" s="90" t="s">
        <v>193</v>
      </c>
      <c r="C62" s="88">
        <f>[1]IB_6.1.sz.mell!C62</f>
        <v>0</v>
      </c>
      <c r="D62" s="327">
        <f>[1]IB_6.1.sz.mell!D62</f>
        <v>0</v>
      </c>
      <c r="E62" s="87"/>
    </row>
    <row r="63" spans="1:5" s="313" customFormat="1" ht="12" customHeight="1">
      <c r="A63" s="310" t="s">
        <v>192</v>
      </c>
      <c r="B63" s="90" t="s">
        <v>191</v>
      </c>
      <c r="C63" s="88">
        <f>[1]IB_6.1.sz.mell!C63</f>
        <v>0</v>
      </c>
      <c r="D63" s="327">
        <v>28000</v>
      </c>
      <c r="E63" s="87">
        <v>28000</v>
      </c>
    </row>
    <row r="64" spans="1:5" s="313" customFormat="1" ht="12" customHeight="1" thickBot="1">
      <c r="A64" s="309" t="s">
        <v>190</v>
      </c>
      <c r="B64" s="102" t="s">
        <v>189</v>
      </c>
      <c r="C64" s="88">
        <f>[1]IB_6.1.sz.mell!C64</f>
        <v>0</v>
      </c>
      <c r="D64" s="327">
        <f>[1]IB_6.1.sz.mell!D64</f>
        <v>0</v>
      </c>
      <c r="E64" s="87"/>
    </row>
    <row r="65" spans="1:5" s="313" customFormat="1" ht="12" customHeight="1" thickBot="1">
      <c r="A65" s="73" t="s">
        <v>10</v>
      </c>
      <c r="B65" s="96" t="s">
        <v>187</v>
      </c>
      <c r="C65" s="32">
        <f>SUM(C8+C15+C22+C29+C37+C49+C55+C60)</f>
        <v>160035997</v>
      </c>
      <c r="D65" s="31">
        <f>SUM(D60+D37+D29+D15+D8+D22)</f>
        <v>183408839</v>
      </c>
      <c r="E65" s="30">
        <f>+E8+E15+E22+E29+E37+E49+E55+E60</f>
        <v>180142840</v>
      </c>
    </row>
    <row r="66" spans="1:5" s="313" customFormat="1" ht="12" customHeight="1" thickBot="1">
      <c r="A66" s="319" t="s">
        <v>424</v>
      </c>
      <c r="B66" s="86" t="s">
        <v>185</v>
      </c>
      <c r="C66" s="4">
        <f>[1]IB_6.1.sz.mell!C66</f>
        <v>0</v>
      </c>
      <c r="D66" s="38">
        <f>[1]IB_6.1.sz.mell!D66</f>
        <v>0</v>
      </c>
      <c r="E66" s="3">
        <f>SUM(E67:E69)</f>
        <v>0</v>
      </c>
    </row>
    <row r="67" spans="1:5" s="313" customFormat="1" ht="12" customHeight="1">
      <c r="A67" s="305" t="s">
        <v>184</v>
      </c>
      <c r="B67" s="92" t="s">
        <v>183</v>
      </c>
      <c r="C67" s="88">
        <f>[1]IB_6.1.sz.mell!C67</f>
        <v>0</v>
      </c>
      <c r="D67" s="327">
        <f>[1]IB_6.1.sz.mell!D67</f>
        <v>0</v>
      </c>
      <c r="E67" s="87"/>
    </row>
    <row r="68" spans="1:5" s="313" customFormat="1" ht="12" customHeight="1">
      <c r="A68" s="310" t="s">
        <v>182</v>
      </c>
      <c r="B68" s="90" t="s">
        <v>181</v>
      </c>
      <c r="C68" s="88">
        <f>[1]IB_6.1.sz.mell!C68</f>
        <v>0</v>
      </c>
      <c r="D68" s="327">
        <f>[1]IB_6.1.sz.mell!D68</f>
        <v>0</v>
      </c>
      <c r="E68" s="87"/>
    </row>
    <row r="69" spans="1:5" s="313" customFormat="1" ht="12" customHeight="1" thickBot="1">
      <c r="A69" s="308" t="s">
        <v>180</v>
      </c>
      <c r="B69" s="326" t="s">
        <v>433</v>
      </c>
      <c r="C69" s="325">
        <f>[1]IB_6.1.sz.mell!C69</f>
        <v>0</v>
      </c>
      <c r="D69" s="324">
        <f>[1]IB_6.1.sz.mell!D69</f>
        <v>0</v>
      </c>
      <c r="E69" s="323"/>
    </row>
    <row r="70" spans="1:5" s="313" customFormat="1" ht="12" customHeight="1" thickBot="1">
      <c r="A70" s="319" t="s">
        <v>178</v>
      </c>
      <c r="B70" s="86" t="s">
        <v>177</v>
      </c>
      <c r="C70" s="4">
        <f>[1]IB_6.1.sz.mell!C70</f>
        <v>0</v>
      </c>
      <c r="D70" s="4">
        <f>[1]IB_6.1.sz.mell!D70</f>
        <v>0</v>
      </c>
      <c r="E70" s="3">
        <f>SUM(E71:E74)</f>
        <v>0</v>
      </c>
    </row>
    <row r="71" spans="1:5" s="313" customFormat="1" ht="12" customHeight="1">
      <c r="A71" s="305" t="s">
        <v>176</v>
      </c>
      <c r="B71" s="92" t="s">
        <v>175</v>
      </c>
      <c r="C71" s="88">
        <f>[1]IB_6.1.sz.mell!C71</f>
        <v>0</v>
      </c>
      <c r="D71" s="88">
        <f>[1]IB_6.1.sz.mell!D71</f>
        <v>0</v>
      </c>
      <c r="E71" s="87"/>
    </row>
    <row r="72" spans="1:5" s="313" customFormat="1" ht="12" customHeight="1">
      <c r="A72" s="310" t="s">
        <v>174</v>
      </c>
      <c r="B72" s="92" t="s">
        <v>173</v>
      </c>
      <c r="C72" s="88">
        <f>[1]IB_6.1.sz.mell!C72</f>
        <v>0</v>
      </c>
      <c r="D72" s="88">
        <f>[1]IB_6.1.sz.mell!D72</f>
        <v>0</v>
      </c>
      <c r="E72" s="87"/>
    </row>
    <row r="73" spans="1:5" s="313" customFormat="1" ht="12" customHeight="1">
      <c r="A73" s="310" t="s">
        <v>172</v>
      </c>
      <c r="B73" s="92" t="s">
        <v>171</v>
      </c>
      <c r="C73" s="88">
        <f>[1]IB_6.1.sz.mell!C73</f>
        <v>0</v>
      </c>
      <c r="D73" s="88">
        <f>[1]IB_6.1.sz.mell!D73</f>
        <v>0</v>
      </c>
      <c r="E73" s="87"/>
    </row>
    <row r="74" spans="1:5" s="313" customFormat="1" ht="12" customHeight="1" thickBot="1">
      <c r="A74" s="309" t="s">
        <v>170</v>
      </c>
      <c r="B74" s="94" t="s">
        <v>169</v>
      </c>
      <c r="C74" s="88">
        <f>[1]IB_6.1.sz.mell!C74</f>
        <v>0</v>
      </c>
      <c r="D74" s="88">
        <f>[1]IB_6.1.sz.mell!D74</f>
        <v>0</v>
      </c>
      <c r="E74" s="87"/>
    </row>
    <row r="75" spans="1:5" s="313" customFormat="1" ht="12" customHeight="1" thickBot="1">
      <c r="A75" s="319" t="s">
        <v>168</v>
      </c>
      <c r="B75" s="86" t="s">
        <v>167</v>
      </c>
      <c r="C75" s="4">
        <f>SUM(C76:C77)</f>
        <v>98731534</v>
      </c>
      <c r="D75" s="4">
        <f>SUM(D76:D77)</f>
        <v>98681611</v>
      </c>
      <c r="E75" s="3">
        <f>SUM(E76:E77)</f>
        <v>98681611</v>
      </c>
    </row>
    <row r="76" spans="1:5" s="313" customFormat="1" ht="12" customHeight="1">
      <c r="A76" s="305" t="s">
        <v>166</v>
      </c>
      <c r="B76" s="92" t="s">
        <v>165</v>
      </c>
      <c r="C76" s="88">
        <v>98731534</v>
      </c>
      <c r="D76" s="88">
        <v>98681611</v>
      </c>
      <c r="E76" s="87">
        <v>98681611</v>
      </c>
    </row>
    <row r="77" spans="1:5" s="313" customFormat="1" ht="12" customHeight="1" thickBot="1">
      <c r="A77" s="309" t="s">
        <v>164</v>
      </c>
      <c r="B77" s="102" t="s">
        <v>163</v>
      </c>
      <c r="C77" s="88"/>
      <c r="D77" s="88"/>
      <c r="E77" s="87"/>
    </row>
    <row r="78" spans="1:5" s="317" customFormat="1" ht="12" customHeight="1" thickBot="1">
      <c r="A78" s="319" t="s">
        <v>162</v>
      </c>
      <c r="B78" s="86" t="s">
        <v>161</v>
      </c>
      <c r="C78" s="4">
        <f>[1]IB_6.1.sz.mell!C78</f>
        <v>0</v>
      </c>
      <c r="D78" s="4">
        <f>[1]IB_6.1.sz.mell!D78</f>
        <v>0</v>
      </c>
      <c r="E78" s="3">
        <f>SUM(E79:E81)</f>
        <v>3707577</v>
      </c>
    </row>
    <row r="79" spans="1:5" s="313" customFormat="1" ht="12" customHeight="1">
      <c r="A79" s="305" t="s">
        <v>160</v>
      </c>
      <c r="B79" s="92" t="s">
        <v>159</v>
      </c>
      <c r="C79" s="88">
        <f>[1]IB_6.1.sz.mell!C79</f>
        <v>0</v>
      </c>
      <c r="D79" s="88">
        <f>[1]IB_6.1.sz.mell!D79</f>
        <v>0</v>
      </c>
      <c r="E79" s="87">
        <v>3707577</v>
      </c>
    </row>
    <row r="80" spans="1:5" s="313" customFormat="1" ht="12" customHeight="1">
      <c r="A80" s="310" t="s">
        <v>158</v>
      </c>
      <c r="B80" s="90" t="s">
        <v>157</v>
      </c>
      <c r="C80" s="88">
        <f>[1]IB_6.1.sz.mell!C80</f>
        <v>0</v>
      </c>
      <c r="D80" s="88">
        <f>[1]IB_6.1.sz.mell!D80</f>
        <v>0</v>
      </c>
      <c r="E80" s="87"/>
    </row>
    <row r="81" spans="1:5" s="313" customFormat="1" ht="12" customHeight="1" thickBot="1">
      <c r="A81" s="309" t="s">
        <v>156</v>
      </c>
      <c r="B81" s="102" t="s">
        <v>274</v>
      </c>
      <c r="C81" s="88">
        <f>[1]IB_6.1.sz.mell!C81</f>
        <v>0</v>
      </c>
      <c r="D81" s="88">
        <f>[1]IB_6.1.sz.mell!D81</f>
        <v>0</v>
      </c>
      <c r="E81" s="87"/>
    </row>
    <row r="82" spans="1:5" s="313" customFormat="1" ht="12" customHeight="1" thickBot="1">
      <c r="A82" s="319" t="s">
        <v>154</v>
      </c>
      <c r="B82" s="86" t="s">
        <v>153</v>
      </c>
      <c r="C82" s="4">
        <f>[1]IB_6.1.sz.mell!C82</f>
        <v>0</v>
      </c>
      <c r="D82" s="4">
        <f>[1]IB_6.1.sz.mell!D82</f>
        <v>0</v>
      </c>
      <c r="E82" s="3">
        <f>SUM(E83:E86)</f>
        <v>0</v>
      </c>
    </row>
    <row r="83" spans="1:5" s="313" customFormat="1" ht="12" customHeight="1">
      <c r="A83" s="322" t="s">
        <v>152</v>
      </c>
      <c r="B83" s="92" t="s">
        <v>151</v>
      </c>
      <c r="C83" s="88">
        <f>[1]IB_6.1.sz.mell!C83</f>
        <v>0</v>
      </c>
      <c r="D83" s="88">
        <f>[1]IB_6.1.sz.mell!D83</f>
        <v>0</v>
      </c>
      <c r="E83" s="87"/>
    </row>
    <row r="84" spans="1:5" s="313" customFormat="1" ht="12" customHeight="1">
      <c r="A84" s="321" t="s">
        <v>150</v>
      </c>
      <c r="B84" s="90" t="s">
        <v>149</v>
      </c>
      <c r="C84" s="88">
        <f>[1]IB_6.1.sz.mell!C84</f>
        <v>0</v>
      </c>
      <c r="D84" s="88">
        <f>[1]IB_6.1.sz.mell!D84</f>
        <v>0</v>
      </c>
      <c r="E84" s="87"/>
    </row>
    <row r="85" spans="1:5" s="313" customFormat="1" ht="12" customHeight="1">
      <c r="A85" s="321" t="s">
        <v>148</v>
      </c>
      <c r="B85" s="90" t="s">
        <v>147</v>
      </c>
      <c r="C85" s="88">
        <f>[1]IB_6.1.sz.mell!C85</f>
        <v>0</v>
      </c>
      <c r="D85" s="88">
        <f>[1]IB_6.1.sz.mell!D85</f>
        <v>0</v>
      </c>
      <c r="E85" s="87"/>
    </row>
    <row r="86" spans="1:5" s="317" customFormat="1" ht="12" customHeight="1" thickBot="1">
      <c r="A86" s="320" t="s">
        <v>146</v>
      </c>
      <c r="B86" s="102" t="s">
        <v>145</v>
      </c>
      <c r="C86" s="88">
        <f>[1]IB_6.1.sz.mell!C86</f>
        <v>0</v>
      </c>
      <c r="D86" s="88">
        <f>[1]IB_6.1.sz.mell!D86</f>
        <v>0</v>
      </c>
      <c r="E86" s="87"/>
    </row>
    <row r="87" spans="1:5" s="317" customFormat="1" ht="12" customHeight="1" thickBot="1">
      <c r="A87" s="319" t="s">
        <v>144</v>
      </c>
      <c r="B87" s="86" t="s">
        <v>143</v>
      </c>
      <c r="C87" s="4">
        <f>[1]IB_6.1.sz.mell!C87</f>
        <v>0</v>
      </c>
      <c r="D87" s="4">
        <f>[1]IB_6.1.sz.mell!D87</f>
        <v>0</v>
      </c>
      <c r="E87" s="85"/>
    </row>
    <row r="88" spans="1:5" s="317" customFormat="1" ht="12" customHeight="1" thickBot="1">
      <c r="A88" s="319" t="s">
        <v>423</v>
      </c>
      <c r="B88" s="86" t="s">
        <v>141</v>
      </c>
      <c r="C88" s="4">
        <f>[1]IB_6.1.sz.mell!C88</f>
        <v>0</v>
      </c>
      <c r="D88" s="4">
        <f>[1]IB_6.1.sz.mell!D88</f>
        <v>0</v>
      </c>
      <c r="E88" s="85"/>
    </row>
    <row r="89" spans="1:5" s="317" customFormat="1" ht="12" customHeight="1" thickBot="1">
      <c r="A89" s="319" t="s">
        <v>422</v>
      </c>
      <c r="B89" s="83" t="s">
        <v>139</v>
      </c>
      <c r="C89" s="32">
        <f>SUM(C66+C70+C75+C78+C82+C87+C88)</f>
        <v>98731534</v>
      </c>
      <c r="D89" s="32">
        <f>SUM(D66+D70+D75+D78+D82)</f>
        <v>98681611</v>
      </c>
      <c r="E89" s="30">
        <f>+E66+E70+E75+E78+E82+E88+E87</f>
        <v>102389188</v>
      </c>
    </row>
    <row r="90" spans="1:5" s="317" customFormat="1" ht="12" customHeight="1" thickBot="1">
      <c r="A90" s="318" t="s">
        <v>421</v>
      </c>
      <c r="B90" s="81" t="s">
        <v>420</v>
      </c>
      <c r="C90" s="32">
        <f>SUM(C89+C65)</f>
        <v>258767531</v>
      </c>
      <c r="D90" s="32">
        <f>SUM(D65+D89)</f>
        <v>282090450</v>
      </c>
      <c r="E90" s="30">
        <f>+E65+E89</f>
        <v>282532028</v>
      </c>
    </row>
    <row r="91" spans="1:5" s="313" customFormat="1" ht="15.2" customHeight="1" thickBot="1">
      <c r="A91" s="316"/>
      <c r="B91" s="315"/>
      <c r="C91" s="314"/>
    </row>
    <row r="92" spans="1:5" s="312" customFormat="1" ht="16.5" customHeight="1" thickBot="1">
      <c r="A92" s="658" t="s">
        <v>333</v>
      </c>
      <c r="B92" s="659"/>
      <c r="C92" s="659"/>
      <c r="D92" s="659"/>
      <c r="E92" s="660"/>
    </row>
    <row r="93" spans="1:5" s="304" customFormat="1" ht="12" customHeight="1" thickBot="1">
      <c r="A93" s="106" t="s">
        <v>125</v>
      </c>
      <c r="B93" s="68" t="s">
        <v>419</v>
      </c>
      <c r="C93" s="67">
        <f>SUM(C94:C113)</f>
        <v>119809912</v>
      </c>
      <c r="D93" s="67">
        <f>SUM(D94:D113)</f>
        <v>130784860</v>
      </c>
      <c r="E93" s="66">
        <f>+E94+E95+E96+E97+E98+E111</f>
        <v>113712059</v>
      </c>
    </row>
    <row r="94" spans="1:5" ht="12" customHeight="1">
      <c r="A94" s="311" t="s">
        <v>123</v>
      </c>
      <c r="B94" s="64" t="s">
        <v>122</v>
      </c>
      <c r="C94" s="63">
        <v>59358420</v>
      </c>
      <c r="D94" s="63">
        <v>61482468</v>
      </c>
      <c r="E94" s="62">
        <v>59163718</v>
      </c>
    </row>
    <row r="95" spans="1:5" ht="12" customHeight="1">
      <c r="A95" s="310" t="s">
        <v>121</v>
      </c>
      <c r="B95" s="50" t="s">
        <v>120</v>
      </c>
      <c r="C95" s="24">
        <v>7976200</v>
      </c>
      <c r="D95" s="24">
        <v>7999913</v>
      </c>
      <c r="E95" s="22">
        <v>7972777</v>
      </c>
    </row>
    <row r="96" spans="1:5" ht="12" customHeight="1">
      <c r="A96" s="310" t="s">
        <v>119</v>
      </c>
      <c r="B96" s="50" t="s">
        <v>118</v>
      </c>
      <c r="C96" s="42">
        <v>31404850</v>
      </c>
      <c r="D96" s="24">
        <v>42770157</v>
      </c>
      <c r="E96" s="40">
        <v>34132331</v>
      </c>
    </row>
    <row r="97" spans="1:5" ht="12" customHeight="1">
      <c r="A97" s="310" t="s">
        <v>117</v>
      </c>
      <c r="B97" s="57" t="s">
        <v>116</v>
      </c>
      <c r="C97" s="42">
        <v>12331740</v>
      </c>
      <c r="D97" s="41">
        <v>8589577</v>
      </c>
      <c r="E97" s="40">
        <v>4319130</v>
      </c>
    </row>
    <row r="98" spans="1:5" ht="12" customHeight="1">
      <c r="A98" s="310" t="s">
        <v>115</v>
      </c>
      <c r="B98" s="61" t="s">
        <v>114</v>
      </c>
      <c r="C98" s="42">
        <v>8738702</v>
      </c>
      <c r="D98" s="41">
        <v>9942745</v>
      </c>
      <c r="E98" s="40">
        <v>8124103</v>
      </c>
    </row>
    <row r="99" spans="1:5" ht="12" customHeight="1">
      <c r="A99" s="310" t="s">
        <v>113</v>
      </c>
      <c r="B99" s="50" t="s">
        <v>418</v>
      </c>
      <c r="C99" s="42">
        <f>[1]IB_6.1.sz.mell!C99</f>
        <v>0</v>
      </c>
      <c r="D99" s="41">
        <f>[1]IB_6.1.sz.mell!D99</f>
        <v>0</v>
      </c>
      <c r="E99" s="40"/>
    </row>
    <row r="100" spans="1:5" ht="12" customHeight="1">
      <c r="A100" s="310" t="s">
        <v>111</v>
      </c>
      <c r="B100" s="60" t="s">
        <v>110</v>
      </c>
      <c r="C100" s="42">
        <f>[1]IB_6.1.sz.mell!C100</f>
        <v>0</v>
      </c>
      <c r="D100" s="41">
        <f>[1]IB_6.1.sz.mell!D100</f>
        <v>0</v>
      </c>
      <c r="E100" s="40"/>
    </row>
    <row r="101" spans="1:5" ht="12" customHeight="1">
      <c r="A101" s="310" t="s">
        <v>109</v>
      </c>
      <c r="B101" s="60" t="s">
        <v>108</v>
      </c>
      <c r="C101" s="42">
        <f>[1]IB_6.1.sz.mell!C101</f>
        <v>0</v>
      </c>
      <c r="D101" s="41">
        <f>[1]IB_6.1.sz.mell!D101</f>
        <v>0</v>
      </c>
      <c r="E101" s="40"/>
    </row>
    <row r="102" spans="1:5" ht="12" customHeight="1">
      <c r="A102" s="310" t="s">
        <v>107</v>
      </c>
      <c r="B102" s="60" t="s">
        <v>106</v>
      </c>
      <c r="C102" s="42">
        <f>[1]IB_6.1.sz.mell!C102</f>
        <v>0</v>
      </c>
      <c r="D102" s="41">
        <f>[1]IB_6.1.sz.mell!D102</f>
        <v>0</v>
      </c>
      <c r="E102" s="40"/>
    </row>
    <row r="103" spans="1:5" ht="12" customHeight="1">
      <c r="A103" s="310" t="s">
        <v>105</v>
      </c>
      <c r="B103" s="43" t="s">
        <v>104</v>
      </c>
      <c r="C103" s="42">
        <f>[1]IB_6.1.sz.mell!C103</f>
        <v>0</v>
      </c>
      <c r="D103" s="41">
        <f>[1]IB_6.1.sz.mell!D103</f>
        <v>0</v>
      </c>
      <c r="E103" s="40"/>
    </row>
    <row r="104" spans="1:5" ht="12" customHeight="1">
      <c r="A104" s="310" t="s">
        <v>103</v>
      </c>
      <c r="B104" s="43" t="s">
        <v>69</v>
      </c>
      <c r="C104" s="42">
        <f>[1]IB_6.1.sz.mell!C104</f>
        <v>0</v>
      </c>
      <c r="D104" s="41">
        <f>[1]IB_6.1.sz.mell!D104</f>
        <v>0</v>
      </c>
      <c r="E104" s="40"/>
    </row>
    <row r="105" spans="1:5" ht="12" customHeight="1">
      <c r="A105" s="310" t="s">
        <v>102</v>
      </c>
      <c r="B105" s="60" t="s">
        <v>101</v>
      </c>
      <c r="C105" s="42">
        <f>[1]IB_6.1.sz.mell!C105</f>
        <v>0</v>
      </c>
      <c r="D105" s="41">
        <f>[1]IB_6.1.sz.mell!D105</f>
        <v>0</v>
      </c>
      <c r="E105" s="40"/>
    </row>
    <row r="106" spans="1:5" ht="12" customHeight="1">
      <c r="A106" s="310" t="s">
        <v>100</v>
      </c>
      <c r="B106" s="60" t="s">
        <v>99</v>
      </c>
      <c r="C106" s="42">
        <f>[1]IB_6.1.sz.mell!C106</f>
        <v>0</v>
      </c>
      <c r="D106" s="41">
        <f>[1]IB_6.1.sz.mell!D106</f>
        <v>0</v>
      </c>
      <c r="E106" s="40"/>
    </row>
    <row r="107" spans="1:5" ht="12" customHeight="1">
      <c r="A107" s="310" t="s">
        <v>98</v>
      </c>
      <c r="B107" s="43" t="s">
        <v>63</v>
      </c>
      <c r="C107" s="24">
        <f>[1]IB_6.1.sz.mell!C107</f>
        <v>0</v>
      </c>
      <c r="D107" s="41">
        <f>[1]IB_6.1.sz.mell!D107</f>
        <v>0</v>
      </c>
      <c r="E107" s="40"/>
    </row>
    <row r="108" spans="1:5" ht="12" customHeight="1">
      <c r="A108" s="303" t="s">
        <v>97</v>
      </c>
      <c r="B108" s="58" t="s">
        <v>96</v>
      </c>
      <c r="C108" s="42">
        <f>[1]IB_6.1.sz.mell!C108</f>
        <v>0</v>
      </c>
      <c r="D108" s="41">
        <f>[1]IB_6.1.sz.mell!D108</f>
        <v>0</v>
      </c>
      <c r="E108" s="40"/>
    </row>
    <row r="109" spans="1:5" ht="12" customHeight="1">
      <c r="A109" s="310" t="s">
        <v>95</v>
      </c>
      <c r="B109" s="58" t="s">
        <v>94</v>
      </c>
      <c r="C109" s="42">
        <f>[1]IB_6.1.sz.mell!C109</f>
        <v>0</v>
      </c>
      <c r="D109" s="41">
        <f>[1]IB_6.1.sz.mell!D109</f>
        <v>0</v>
      </c>
      <c r="E109" s="40"/>
    </row>
    <row r="110" spans="1:5" ht="12" customHeight="1">
      <c r="A110" s="310" t="s">
        <v>93</v>
      </c>
      <c r="B110" s="43" t="s">
        <v>92</v>
      </c>
      <c r="C110" s="24">
        <f>[1]IB_6.1.sz.mell!C110</f>
        <v>0</v>
      </c>
      <c r="D110" s="23">
        <f>[1]IB_6.1.sz.mell!D110</f>
        <v>0</v>
      </c>
      <c r="E110" s="22"/>
    </row>
    <row r="111" spans="1:5" ht="12" customHeight="1">
      <c r="A111" s="310" t="s">
        <v>91</v>
      </c>
      <c r="B111" s="57" t="s">
        <v>90</v>
      </c>
      <c r="C111" s="24">
        <f>[1]IB_6.1.sz.mell!C111</f>
        <v>0</v>
      </c>
      <c r="D111" s="23">
        <f>[1]IB_6.1.sz.mell!D111</f>
        <v>0</v>
      </c>
      <c r="E111" s="22"/>
    </row>
    <row r="112" spans="1:5" ht="12" customHeight="1">
      <c r="A112" s="309" t="s">
        <v>89</v>
      </c>
      <c r="B112" s="50" t="s">
        <v>417</v>
      </c>
      <c r="C112" s="42">
        <f>[1]IB_6.1.sz.mell!C112</f>
        <v>0</v>
      </c>
      <c r="D112" s="41">
        <f>[1]IB_6.1.sz.mell!D112</f>
        <v>0</v>
      </c>
      <c r="E112" s="40"/>
    </row>
    <row r="113" spans="1:5" ht="12" customHeight="1" thickBot="1">
      <c r="A113" s="308" t="s">
        <v>87</v>
      </c>
      <c r="B113" s="307" t="s">
        <v>416</v>
      </c>
      <c r="C113" s="35">
        <f>[1]IB_6.1.sz.mell!C113</f>
        <v>0</v>
      </c>
      <c r="D113" s="34">
        <f>[1]IB_6.1.sz.mell!D113</f>
        <v>0</v>
      </c>
      <c r="E113" s="33"/>
    </row>
    <row r="114" spans="1:5" ht="12" customHeight="1" thickBot="1">
      <c r="A114" s="73" t="s">
        <v>1</v>
      </c>
      <c r="B114" s="5" t="s">
        <v>85</v>
      </c>
      <c r="C114" s="4">
        <f>SUM(C115:C127)</f>
        <v>85951076</v>
      </c>
      <c r="D114" s="38">
        <f>SUM(D115:D127)</f>
        <v>97993890</v>
      </c>
      <c r="E114" s="3">
        <f>SUM(E115:E127)</f>
        <v>63122609</v>
      </c>
    </row>
    <row r="115" spans="1:5" ht="12" customHeight="1">
      <c r="A115" s="305" t="s">
        <v>84</v>
      </c>
      <c r="B115" s="50" t="s">
        <v>83</v>
      </c>
      <c r="C115" s="49">
        <v>52838092</v>
      </c>
      <c r="D115" s="48">
        <v>52539388</v>
      </c>
      <c r="E115" s="47">
        <v>30236344</v>
      </c>
    </row>
    <row r="116" spans="1:5" ht="12" customHeight="1">
      <c r="A116" s="305" t="s">
        <v>82</v>
      </c>
      <c r="B116" s="39" t="s">
        <v>81</v>
      </c>
      <c r="C116" s="49">
        <f>[1]IB_6.1.sz.mell!C116</f>
        <v>0</v>
      </c>
      <c r="D116" s="48">
        <f>[1]IB_6.1.sz.mell!D116</f>
        <v>0</v>
      </c>
      <c r="E116" s="47"/>
    </row>
    <row r="117" spans="1:5" ht="12" customHeight="1">
      <c r="A117" s="305" t="s">
        <v>80</v>
      </c>
      <c r="B117" s="39" t="s">
        <v>79</v>
      </c>
      <c r="C117" s="24">
        <v>33112984</v>
      </c>
      <c r="D117" s="23">
        <v>45454502</v>
      </c>
      <c r="E117" s="22">
        <v>32886265</v>
      </c>
    </row>
    <row r="118" spans="1:5" ht="12" customHeight="1">
      <c r="A118" s="305" t="s">
        <v>78</v>
      </c>
      <c r="B118" s="39" t="s">
        <v>77</v>
      </c>
      <c r="C118" s="24">
        <f>[1]IB_6.1.sz.mell!C118</f>
        <v>0</v>
      </c>
      <c r="D118" s="23">
        <f>[1]IB_6.1.sz.mell!D118</f>
        <v>0</v>
      </c>
      <c r="E118" s="22"/>
    </row>
    <row r="119" spans="1:5" ht="12" customHeight="1">
      <c r="A119" s="305" t="s">
        <v>76</v>
      </c>
      <c r="B119" s="46" t="s">
        <v>75</v>
      </c>
      <c r="C119" s="24">
        <f>[1]IB_6.1.sz.mell!C119</f>
        <v>0</v>
      </c>
      <c r="D119" s="23">
        <f>[1]IB_6.1.sz.mell!D119</f>
        <v>0</v>
      </c>
      <c r="E119" s="22"/>
    </row>
    <row r="120" spans="1:5" ht="12" customHeight="1">
      <c r="A120" s="305" t="s">
        <v>74</v>
      </c>
      <c r="B120" s="45" t="s">
        <v>73</v>
      </c>
      <c r="C120" s="24">
        <f>[1]IB_6.1.sz.mell!C120</f>
        <v>0</v>
      </c>
      <c r="D120" s="23">
        <f>[1]IB_6.1.sz.mell!D120</f>
        <v>0</v>
      </c>
      <c r="E120" s="22"/>
    </row>
    <row r="121" spans="1:5" ht="12" customHeight="1">
      <c r="A121" s="305" t="s">
        <v>72</v>
      </c>
      <c r="B121" s="44" t="s">
        <v>71</v>
      </c>
      <c r="C121" s="24">
        <f>[1]IB_6.1.sz.mell!C121</f>
        <v>0</v>
      </c>
      <c r="D121" s="23">
        <f>[1]IB_6.1.sz.mell!D121</f>
        <v>0</v>
      </c>
      <c r="E121" s="22"/>
    </row>
    <row r="122" spans="1:5" ht="12" customHeight="1">
      <c r="A122" s="305" t="s">
        <v>70</v>
      </c>
      <c r="B122" s="43" t="s">
        <v>69</v>
      </c>
      <c r="C122" s="24">
        <f>[1]IB_6.1.sz.mell!C122</f>
        <v>0</v>
      </c>
      <c r="D122" s="23">
        <f>[1]IB_6.1.sz.mell!D122</f>
        <v>0</v>
      </c>
      <c r="E122" s="22"/>
    </row>
    <row r="123" spans="1:5" ht="12" customHeight="1">
      <c r="A123" s="305" t="s">
        <v>68</v>
      </c>
      <c r="B123" s="43" t="s">
        <v>67</v>
      </c>
      <c r="C123" s="24">
        <f>[1]IB_6.1.sz.mell!C123</f>
        <v>0</v>
      </c>
      <c r="D123" s="23">
        <f>[1]IB_6.1.sz.mell!D123</f>
        <v>0</v>
      </c>
      <c r="E123" s="22"/>
    </row>
    <row r="124" spans="1:5" ht="12" customHeight="1">
      <c r="A124" s="305" t="s">
        <v>66</v>
      </c>
      <c r="B124" s="43" t="s">
        <v>65</v>
      </c>
      <c r="C124" s="24">
        <f>[1]IB_6.1.sz.mell!C124</f>
        <v>0</v>
      </c>
      <c r="D124" s="23">
        <f>[1]IB_6.1.sz.mell!D124</f>
        <v>0</v>
      </c>
      <c r="E124" s="22"/>
    </row>
    <row r="125" spans="1:5" ht="12" customHeight="1">
      <c r="A125" s="305" t="s">
        <v>64</v>
      </c>
      <c r="B125" s="43" t="s">
        <v>63</v>
      </c>
      <c r="C125" s="24">
        <f>[1]IB_6.1.sz.mell!C125</f>
        <v>0</v>
      </c>
      <c r="D125" s="23">
        <f>[1]IB_6.1.sz.mell!D125</f>
        <v>0</v>
      </c>
      <c r="E125" s="22"/>
    </row>
    <row r="126" spans="1:5" ht="12" customHeight="1">
      <c r="A126" s="305" t="s">
        <v>62</v>
      </c>
      <c r="B126" s="43" t="s">
        <v>61</v>
      </c>
      <c r="C126" s="24">
        <f>[1]IB_6.1.sz.mell!C126</f>
        <v>0</v>
      </c>
      <c r="D126" s="23">
        <f>[1]IB_6.1.sz.mell!D126</f>
        <v>0</v>
      </c>
      <c r="E126" s="22"/>
    </row>
    <row r="127" spans="1:5" ht="12" customHeight="1" thickBot="1">
      <c r="A127" s="303" t="s">
        <v>60</v>
      </c>
      <c r="B127" s="43" t="s">
        <v>59</v>
      </c>
      <c r="C127" s="42">
        <f>[1]IB_6.1.sz.mell!C127</f>
        <v>0</v>
      </c>
      <c r="D127" s="41">
        <f>[1]IB_6.1.sz.mell!D127</f>
        <v>0</v>
      </c>
      <c r="E127" s="40"/>
    </row>
    <row r="128" spans="1:5" ht="12" customHeight="1" thickBot="1">
      <c r="A128" s="73" t="s">
        <v>58</v>
      </c>
      <c r="B128" s="18" t="s">
        <v>57</v>
      </c>
      <c r="C128" s="4">
        <f>SUM(C114+C93)</f>
        <v>205760988</v>
      </c>
      <c r="D128" s="38">
        <f>SUM(D114+D93)</f>
        <v>228778750</v>
      </c>
      <c r="E128" s="3">
        <f>SUM(E114+E93)</f>
        <v>176834668</v>
      </c>
    </row>
    <row r="129" spans="1:11" ht="12" customHeight="1" thickBot="1">
      <c r="A129" s="73" t="s">
        <v>56</v>
      </c>
      <c r="B129" s="18" t="s">
        <v>415</v>
      </c>
      <c r="C129" s="4">
        <f>[1]IB_6.1.sz.mell!C129</f>
        <v>0</v>
      </c>
      <c r="D129" s="38">
        <f>[1]IB_6.1.sz.mell!D129</f>
        <v>0</v>
      </c>
      <c r="E129" s="3">
        <f>+E130+E131+E132</f>
        <v>0</v>
      </c>
    </row>
    <row r="130" spans="1:11" s="304" customFormat="1" ht="12" customHeight="1">
      <c r="A130" s="305" t="s">
        <v>54</v>
      </c>
      <c r="B130" s="25" t="s">
        <v>414</v>
      </c>
      <c r="C130" s="24">
        <f>[1]IB_6.1.sz.mell!C130</f>
        <v>0</v>
      </c>
      <c r="D130" s="23">
        <f>[1]IB_6.1.sz.mell!D130</f>
        <v>0</v>
      </c>
      <c r="E130" s="22"/>
    </row>
    <row r="131" spans="1:11" ht="12" customHeight="1">
      <c r="A131" s="305" t="s">
        <v>52</v>
      </c>
      <c r="B131" s="25" t="s">
        <v>51</v>
      </c>
      <c r="C131" s="24">
        <f>[1]IB_6.1.sz.mell!C131</f>
        <v>0</v>
      </c>
      <c r="D131" s="23">
        <f>[1]IB_6.1.sz.mell!D131</f>
        <v>0</v>
      </c>
      <c r="E131" s="22"/>
    </row>
    <row r="132" spans="1:11" ht="12" customHeight="1" thickBot="1">
      <c r="A132" s="303" t="s">
        <v>50</v>
      </c>
      <c r="B132" s="28" t="s">
        <v>413</v>
      </c>
      <c r="C132" s="24">
        <f>[1]IB_6.1.sz.mell!C132</f>
        <v>0</v>
      </c>
      <c r="D132" s="23">
        <f>[1]IB_6.1.sz.mell!D132</f>
        <v>0</v>
      </c>
      <c r="E132" s="22"/>
    </row>
    <row r="133" spans="1:11" ht="12" customHeight="1" thickBot="1">
      <c r="A133" s="73" t="s">
        <v>48</v>
      </c>
      <c r="B133" s="18" t="s">
        <v>47</v>
      </c>
      <c r="C133" s="4">
        <f>[1]IB_6.1.sz.mell!C133</f>
        <v>0</v>
      </c>
      <c r="D133" s="38">
        <f>[1]IB_6.1.sz.mell!D133</f>
        <v>0</v>
      </c>
      <c r="E133" s="3">
        <f>+E134+E135+E136+E137+E138+E139</f>
        <v>0</v>
      </c>
    </row>
    <row r="134" spans="1:11" ht="12" customHeight="1">
      <c r="A134" s="305" t="s">
        <v>46</v>
      </c>
      <c r="B134" s="25" t="s">
        <v>45</v>
      </c>
      <c r="C134" s="24">
        <f>[1]IB_6.1.sz.mell!C134</f>
        <v>0</v>
      </c>
      <c r="D134" s="23">
        <f>[1]IB_6.1.sz.mell!D134</f>
        <v>0</v>
      </c>
      <c r="E134" s="22"/>
    </row>
    <row r="135" spans="1:11" ht="12" customHeight="1">
      <c r="A135" s="305" t="s">
        <v>44</v>
      </c>
      <c r="B135" s="25" t="s">
        <v>43</v>
      </c>
      <c r="C135" s="24">
        <f>[1]IB_6.1.sz.mell!C135</f>
        <v>0</v>
      </c>
      <c r="D135" s="23">
        <f>[1]IB_6.1.sz.mell!D135</f>
        <v>0</v>
      </c>
      <c r="E135" s="22"/>
    </row>
    <row r="136" spans="1:11" ht="12" customHeight="1">
      <c r="A136" s="305" t="s">
        <v>42</v>
      </c>
      <c r="B136" s="25" t="s">
        <v>41</v>
      </c>
      <c r="C136" s="24">
        <f>[1]IB_6.1.sz.mell!C136</f>
        <v>0</v>
      </c>
      <c r="D136" s="23">
        <f>[1]IB_6.1.sz.mell!D136</f>
        <v>0</v>
      </c>
      <c r="E136" s="22"/>
    </row>
    <row r="137" spans="1:11" ht="12" customHeight="1">
      <c r="A137" s="305" t="s">
        <v>40</v>
      </c>
      <c r="B137" s="25" t="s">
        <v>412</v>
      </c>
      <c r="C137" s="24">
        <f>[1]IB_6.1.sz.mell!C137</f>
        <v>0</v>
      </c>
      <c r="D137" s="23">
        <f>[1]IB_6.1.sz.mell!D137</f>
        <v>0</v>
      </c>
      <c r="E137" s="22"/>
    </row>
    <row r="138" spans="1:11" ht="12" customHeight="1">
      <c r="A138" s="305" t="s">
        <v>38</v>
      </c>
      <c r="B138" s="25" t="s">
        <v>37</v>
      </c>
      <c r="C138" s="24">
        <f>[1]IB_6.1.sz.mell!C138</f>
        <v>0</v>
      </c>
      <c r="D138" s="23">
        <f>[1]IB_6.1.sz.mell!D138</f>
        <v>0</v>
      </c>
      <c r="E138" s="22"/>
    </row>
    <row r="139" spans="1:11" s="304" customFormat="1" ht="12" customHeight="1" thickBot="1">
      <c r="A139" s="303" t="s">
        <v>36</v>
      </c>
      <c r="B139" s="28" t="s">
        <v>35</v>
      </c>
      <c r="C139" s="24">
        <f>[1]IB_6.1.sz.mell!C139</f>
        <v>0</v>
      </c>
      <c r="D139" s="23">
        <f>[1]IB_6.1.sz.mell!D139</f>
        <v>0</v>
      </c>
      <c r="E139" s="22"/>
    </row>
    <row r="140" spans="1:11" ht="12" customHeight="1" thickBot="1">
      <c r="A140" s="73" t="s">
        <v>34</v>
      </c>
      <c r="B140" s="18" t="s">
        <v>411</v>
      </c>
      <c r="C140" s="32">
        <f>SUM(C141:C145)</f>
        <v>53006543</v>
      </c>
      <c r="D140" s="31">
        <f>SUM(D141:D145)</f>
        <v>53311700</v>
      </c>
      <c r="E140" s="30">
        <f>+E141+E142+E144+E145+E143</f>
        <v>51077402</v>
      </c>
      <c r="K140" s="306"/>
    </row>
    <row r="141" spans="1:11">
      <c r="A141" s="305" t="s">
        <v>32</v>
      </c>
      <c r="B141" s="25" t="s">
        <v>31</v>
      </c>
      <c r="C141" s="24">
        <f>[1]IB_6.1.sz.mell!C141</f>
        <v>0</v>
      </c>
      <c r="D141" s="23">
        <f>[1]IB_6.1.sz.mell!D141</f>
        <v>0</v>
      </c>
      <c r="E141" s="22"/>
    </row>
    <row r="142" spans="1:11" ht="12" customHeight="1">
      <c r="A142" s="305" t="s">
        <v>30</v>
      </c>
      <c r="B142" s="25" t="s">
        <v>29</v>
      </c>
      <c r="C142" s="24">
        <v>2944114</v>
      </c>
      <c r="D142" s="23">
        <v>2944114</v>
      </c>
      <c r="E142" s="22">
        <v>2944114</v>
      </c>
    </row>
    <row r="143" spans="1:11" ht="12" customHeight="1">
      <c r="A143" s="305" t="s">
        <v>28</v>
      </c>
      <c r="B143" s="25" t="s">
        <v>410</v>
      </c>
      <c r="C143" s="24">
        <v>50062429</v>
      </c>
      <c r="D143" s="23">
        <v>50367586</v>
      </c>
      <c r="E143" s="22">
        <v>48133288</v>
      </c>
    </row>
    <row r="144" spans="1:11" s="304" customFormat="1" ht="12" customHeight="1">
      <c r="A144" s="305" t="s">
        <v>26</v>
      </c>
      <c r="B144" s="25" t="s">
        <v>27</v>
      </c>
      <c r="C144" s="24">
        <f>[1]IB_6.1.sz.mell!C144</f>
        <v>0</v>
      </c>
      <c r="D144" s="23">
        <f>[1]IB_6.1.sz.mell!D144</f>
        <v>0</v>
      </c>
      <c r="E144" s="22"/>
    </row>
    <row r="145" spans="1:5" s="304" customFormat="1" ht="12" customHeight="1" thickBot="1">
      <c r="A145" s="303" t="s">
        <v>205</v>
      </c>
      <c r="B145" s="28" t="s">
        <v>25</v>
      </c>
      <c r="C145" s="24">
        <f>[1]IB_6.1.sz.mell!C145</f>
        <v>0</v>
      </c>
      <c r="D145" s="23">
        <f>[1]IB_6.1.sz.mell!D145</f>
        <v>0</v>
      </c>
      <c r="E145" s="22"/>
    </row>
    <row r="146" spans="1:5" s="304" customFormat="1" ht="12" customHeight="1" thickBot="1">
      <c r="A146" s="73" t="s">
        <v>24</v>
      </c>
      <c r="B146" s="18" t="s">
        <v>23</v>
      </c>
      <c r="C146" s="21">
        <f>[1]IB_6.1.sz.mell!C146</f>
        <v>0</v>
      </c>
      <c r="D146" s="20">
        <f>[1]IB_6.1.sz.mell!D146</f>
        <v>0</v>
      </c>
      <c r="E146" s="27">
        <f>+E147+E148+E149+E150+E151</f>
        <v>0</v>
      </c>
    </row>
    <row r="147" spans="1:5" s="304" customFormat="1" ht="12" customHeight="1">
      <c r="A147" s="305" t="s">
        <v>22</v>
      </c>
      <c r="B147" s="25" t="s">
        <v>21</v>
      </c>
      <c r="C147" s="24">
        <f>[1]IB_6.1.sz.mell!C147</f>
        <v>0</v>
      </c>
      <c r="D147" s="23">
        <f>[1]IB_6.1.sz.mell!D147</f>
        <v>0</v>
      </c>
      <c r="E147" s="22"/>
    </row>
    <row r="148" spans="1:5" s="304" customFormat="1" ht="12" customHeight="1">
      <c r="A148" s="305" t="s">
        <v>20</v>
      </c>
      <c r="B148" s="25" t="s">
        <v>19</v>
      </c>
      <c r="C148" s="24">
        <f>[1]IB_6.1.sz.mell!C148</f>
        <v>0</v>
      </c>
      <c r="D148" s="23">
        <f>[1]IB_6.1.sz.mell!D148</f>
        <v>0</v>
      </c>
      <c r="E148" s="22"/>
    </row>
    <row r="149" spans="1:5" s="304" customFormat="1" ht="12" customHeight="1">
      <c r="A149" s="305" t="s">
        <v>18</v>
      </c>
      <c r="B149" s="25" t="s">
        <v>17</v>
      </c>
      <c r="C149" s="24">
        <f>[1]IB_6.1.sz.mell!C149</f>
        <v>0</v>
      </c>
      <c r="D149" s="23">
        <f>[1]IB_6.1.sz.mell!D149</f>
        <v>0</v>
      </c>
      <c r="E149" s="22"/>
    </row>
    <row r="150" spans="1:5" s="304" customFormat="1" ht="12" customHeight="1">
      <c r="A150" s="305" t="s">
        <v>16</v>
      </c>
      <c r="B150" s="25" t="s">
        <v>409</v>
      </c>
      <c r="C150" s="24">
        <f>[1]IB_6.1.sz.mell!C150</f>
        <v>0</v>
      </c>
      <c r="D150" s="23">
        <f>[1]IB_6.1.sz.mell!D150</f>
        <v>0</v>
      </c>
      <c r="E150" s="22"/>
    </row>
    <row r="151" spans="1:5" ht="12.75" customHeight="1" thickBot="1">
      <c r="A151" s="303" t="s">
        <v>14</v>
      </c>
      <c r="B151" s="28" t="s">
        <v>13</v>
      </c>
      <c r="C151" s="42">
        <f>[1]IB_6.1.sz.mell!C151</f>
        <v>0</v>
      </c>
      <c r="D151" s="41">
        <f>[1]IB_6.1.sz.mell!D151</f>
        <v>0</v>
      </c>
      <c r="E151" s="40"/>
    </row>
    <row r="152" spans="1:5" ht="12.75" customHeight="1" thickBot="1">
      <c r="A152" s="302" t="s">
        <v>12</v>
      </c>
      <c r="B152" s="18" t="s">
        <v>11</v>
      </c>
      <c r="C152" s="21">
        <f>[1]IB_6.1.sz.mell!C152</f>
        <v>0</v>
      </c>
      <c r="D152" s="20">
        <f>[1]IB_6.1.sz.mell!D152</f>
        <v>0</v>
      </c>
      <c r="E152" s="27"/>
    </row>
    <row r="153" spans="1:5" ht="12.75" customHeight="1" thickBot="1">
      <c r="A153" s="302" t="s">
        <v>10</v>
      </c>
      <c r="B153" s="18" t="s">
        <v>9</v>
      </c>
      <c r="C153" s="21">
        <f>[1]IB_6.1.sz.mell!C153</f>
        <v>0</v>
      </c>
      <c r="D153" s="20">
        <f>[1]IB_6.1.sz.mell!D153</f>
        <v>0</v>
      </c>
      <c r="E153" s="27"/>
    </row>
    <row r="154" spans="1:5" ht="12" customHeight="1" thickBot="1">
      <c r="A154" s="73" t="s">
        <v>8</v>
      </c>
      <c r="B154" s="18" t="s">
        <v>7</v>
      </c>
      <c r="C154" s="13">
        <f>SUM(C140)</f>
        <v>53006543</v>
      </c>
      <c r="D154" s="12">
        <f>SUM(D140)</f>
        <v>53311700</v>
      </c>
      <c r="E154" s="11">
        <f>+E129+E133+E140+E146+E152+E153</f>
        <v>51077402</v>
      </c>
    </row>
    <row r="155" spans="1:5" ht="15.2" customHeight="1" thickBot="1">
      <c r="A155" s="301" t="s">
        <v>6</v>
      </c>
      <c r="B155" s="14" t="s">
        <v>5</v>
      </c>
      <c r="C155" s="13">
        <f>SUM(C154+C128)</f>
        <v>258767531</v>
      </c>
      <c r="D155" s="12">
        <f>SUM(D154+D128)</f>
        <v>282090450</v>
      </c>
      <c r="E155" s="11">
        <f>+E128+E154</f>
        <v>227912070</v>
      </c>
    </row>
    <row r="156" spans="1:5" ht="13.5" thickBot="1">
      <c r="C156" s="300">
        <f>[1]IB_6.1.1.sz.mell!C156</f>
        <v>0</v>
      </c>
      <c r="D156" s="300">
        <f>[1]IB_6.1.1.sz.mell!D156</f>
        <v>0</v>
      </c>
      <c r="E156" s="293"/>
    </row>
    <row r="157" spans="1:5" ht="15.2" customHeight="1" thickBot="1">
      <c r="A157" s="299" t="s">
        <v>408</v>
      </c>
      <c r="B157" s="298"/>
      <c r="C157" s="297">
        <f>[1]IB_6.1.1.sz.mell!C157</f>
        <v>0</v>
      </c>
      <c r="D157" s="297">
        <f>[1]IB_6.1.1.sz.mell!D157</f>
        <v>0</v>
      </c>
      <c r="E157" s="296"/>
    </row>
    <row r="158" spans="1:5" ht="14.45" customHeight="1" thickBot="1">
      <c r="A158" s="349" t="s">
        <v>407</v>
      </c>
      <c r="B158" s="348"/>
      <c r="C158" s="297">
        <f>[1]IB_6.1.1.sz.mell!C158</f>
        <v>0</v>
      </c>
      <c r="D158" s="297">
        <f>[1]IB_6.1.1.sz.mell!D158</f>
        <v>0</v>
      </c>
      <c r="E158" s="296"/>
    </row>
  </sheetData>
  <sheetProtection formatCells="0"/>
  <mergeCells count="5">
    <mergeCell ref="B1:E1"/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/>
  </sheetPr>
  <dimension ref="A1:K158"/>
  <sheetViews>
    <sheetView zoomScale="120" zoomScaleNormal="120" zoomScaleSheetLayoutView="100" workbookViewId="0">
      <selection activeCell="E1" sqref="E1"/>
    </sheetView>
  </sheetViews>
  <sheetFormatPr defaultRowHeight="12.75"/>
  <cols>
    <col min="1" max="1" width="16.1640625" style="295" customWidth="1"/>
    <col min="2" max="2" width="62" style="294" customWidth="1"/>
    <col min="3" max="3" width="14.1640625" style="293" customWidth="1"/>
    <col min="4" max="5" width="14.1640625" style="292" customWidth="1"/>
    <col min="6" max="16384" width="9.33203125" style="292"/>
  </cols>
  <sheetData>
    <row r="1" spans="1:5" s="346" customFormat="1" ht="16.5" customHeight="1" thickBot="1">
      <c r="A1" s="347"/>
      <c r="B1" s="356"/>
      <c r="C1" s="355"/>
      <c r="D1" s="355"/>
      <c r="E1" s="354" t="s">
        <v>605</v>
      </c>
    </row>
    <row r="2" spans="1:5" s="342" customFormat="1" ht="21.2" customHeight="1" thickBot="1">
      <c r="A2" s="344" t="s">
        <v>332</v>
      </c>
      <c r="B2" s="657" t="str">
        <f>CONCATENATE([1]Z_ALAPADATOK!A3)</f>
        <v>Szuhogy Község Önkormányzata</v>
      </c>
      <c r="C2" s="657"/>
      <c r="D2" s="657"/>
      <c r="E2" s="345" t="s">
        <v>430</v>
      </c>
    </row>
    <row r="3" spans="1:5" s="342" customFormat="1" ht="24.75" thickBot="1">
      <c r="A3" s="344" t="s">
        <v>432</v>
      </c>
      <c r="B3" s="657" t="s">
        <v>436</v>
      </c>
      <c r="C3" s="657"/>
      <c r="D3" s="657"/>
      <c r="E3" s="343" t="s">
        <v>434</v>
      </c>
    </row>
    <row r="4" spans="1:5" s="338" customFormat="1" ht="15.95" customHeight="1" thickBot="1">
      <c r="A4" s="341"/>
      <c r="B4" s="341"/>
      <c r="C4" s="339"/>
      <c r="D4" s="340"/>
      <c r="E4" s="339" t="str">
        <f>Z_6.1.1.sz.mell!E4</f>
        <v xml:space="preserve"> Forintban!</v>
      </c>
    </row>
    <row r="5" spans="1:5" ht="24.75" thickBot="1">
      <c r="A5" s="337" t="s">
        <v>429</v>
      </c>
      <c r="B5" s="336" t="s">
        <v>428</v>
      </c>
      <c r="C5" s="336" t="s">
        <v>427</v>
      </c>
      <c r="D5" s="335" t="s">
        <v>426</v>
      </c>
      <c r="E5" s="334" t="str">
        <f>CONCATENATE(Z_6.1.1.sz.mell!E5)</f>
        <v>Teljesítés
2019. XII. 31.</v>
      </c>
    </row>
    <row r="6" spans="1:5" s="312" customFormat="1" ht="12.95" customHeight="1" thickBot="1">
      <c r="A6" s="333" t="s">
        <v>130</v>
      </c>
      <c r="B6" s="332" t="s">
        <v>129</v>
      </c>
      <c r="C6" s="332" t="s">
        <v>128</v>
      </c>
      <c r="D6" s="331" t="s">
        <v>127</v>
      </c>
      <c r="E6" s="330" t="s">
        <v>126</v>
      </c>
    </row>
    <row r="7" spans="1:5" s="312" customFormat="1" ht="15.95" customHeight="1" thickBot="1">
      <c r="A7" s="658" t="s">
        <v>334</v>
      </c>
      <c r="B7" s="659"/>
      <c r="C7" s="659"/>
      <c r="D7" s="659"/>
      <c r="E7" s="660"/>
    </row>
    <row r="8" spans="1:5" s="312" customFormat="1" ht="12" customHeight="1" thickBot="1">
      <c r="A8" s="73" t="s">
        <v>125</v>
      </c>
      <c r="B8" s="96" t="s">
        <v>268</v>
      </c>
      <c r="C8" s="4">
        <f>[1]IB_6.1.2.sz.mell!C8</f>
        <v>0</v>
      </c>
      <c r="D8" s="38">
        <f>[1]IB_6.1.2.sz.mell!D8</f>
        <v>0</v>
      </c>
      <c r="E8" s="3">
        <f>+E9+E10+E11+E12+E13+E14</f>
        <v>0</v>
      </c>
    </row>
    <row r="9" spans="1:5" s="317" customFormat="1" ht="12" customHeight="1">
      <c r="A9" s="305" t="s">
        <v>123</v>
      </c>
      <c r="B9" s="92" t="s">
        <v>267</v>
      </c>
      <c r="C9" s="49">
        <f>[1]IB_6.1.2.sz.mell!C9</f>
        <v>0</v>
      </c>
      <c r="D9" s="48">
        <f>[1]IB_6.1.2.sz.mell!D9</f>
        <v>0</v>
      </c>
      <c r="E9" s="47"/>
    </row>
    <row r="10" spans="1:5" s="313" customFormat="1" ht="12" customHeight="1">
      <c r="A10" s="310" t="s">
        <v>121</v>
      </c>
      <c r="B10" s="90" t="s">
        <v>266</v>
      </c>
      <c r="C10" s="24">
        <f>[1]IB_6.1.2.sz.mell!C10</f>
        <v>0</v>
      </c>
      <c r="D10" s="23">
        <f>[1]IB_6.1.2.sz.mell!D10</f>
        <v>0</v>
      </c>
      <c r="E10" s="22"/>
    </row>
    <row r="11" spans="1:5" s="313" customFormat="1" ht="12" customHeight="1">
      <c r="A11" s="310" t="s">
        <v>119</v>
      </c>
      <c r="B11" s="90" t="s">
        <v>265</v>
      </c>
      <c r="C11" s="24">
        <f>[1]IB_6.1.2.sz.mell!C11</f>
        <v>0</v>
      </c>
      <c r="D11" s="23">
        <f>[1]IB_6.1.2.sz.mell!D11</f>
        <v>0</v>
      </c>
      <c r="E11" s="22"/>
    </row>
    <row r="12" spans="1:5" s="313" customFormat="1" ht="12" customHeight="1">
      <c r="A12" s="310" t="s">
        <v>117</v>
      </c>
      <c r="B12" s="90" t="s">
        <v>264</v>
      </c>
      <c r="C12" s="24">
        <f>[1]IB_6.1.2.sz.mell!C12</f>
        <v>0</v>
      </c>
      <c r="D12" s="23">
        <f>[1]IB_6.1.2.sz.mell!D12</f>
        <v>0</v>
      </c>
      <c r="E12" s="22"/>
    </row>
    <row r="13" spans="1:5" s="313" customFormat="1" ht="12" customHeight="1">
      <c r="A13" s="310" t="s">
        <v>263</v>
      </c>
      <c r="B13" s="90" t="s">
        <v>425</v>
      </c>
      <c r="C13" s="24">
        <f>[1]IB_6.1.2.sz.mell!C13</f>
        <v>0</v>
      </c>
      <c r="D13" s="23">
        <f>[1]IB_6.1.2.sz.mell!D13</f>
        <v>0</v>
      </c>
      <c r="E13" s="22"/>
    </row>
    <row r="14" spans="1:5" s="317" customFormat="1" ht="12" customHeight="1" thickBot="1">
      <c r="A14" s="309" t="s">
        <v>113</v>
      </c>
      <c r="B14" s="102" t="s">
        <v>261</v>
      </c>
      <c r="C14" s="24">
        <f>[1]IB_6.1.2.sz.mell!C14</f>
        <v>0</v>
      </c>
      <c r="D14" s="23">
        <f>[1]IB_6.1.2.sz.mell!D14</f>
        <v>0</v>
      </c>
      <c r="E14" s="22"/>
    </row>
    <row r="15" spans="1:5" s="317" customFormat="1" ht="12" customHeight="1" thickBot="1">
      <c r="A15" s="73" t="s">
        <v>1</v>
      </c>
      <c r="B15" s="86" t="s">
        <v>260</v>
      </c>
      <c r="C15" s="4">
        <f>[1]IB_6.1.2.sz.mell!C15</f>
        <v>0</v>
      </c>
      <c r="D15" s="38">
        <f>[1]IB_6.1.2.sz.mell!D15</f>
        <v>0</v>
      </c>
      <c r="E15" s="3">
        <f>+E16+E17+E18+E19+E20</f>
        <v>0</v>
      </c>
    </row>
    <row r="16" spans="1:5" s="317" customFormat="1" ht="12" customHeight="1">
      <c r="A16" s="305" t="s">
        <v>84</v>
      </c>
      <c r="B16" s="92" t="s">
        <v>259</v>
      </c>
      <c r="C16" s="49">
        <f>[1]IB_6.1.2.sz.mell!C16</f>
        <v>0</v>
      </c>
      <c r="D16" s="48">
        <f>[1]IB_6.1.2.sz.mell!D16</f>
        <v>0</v>
      </c>
      <c r="E16" s="47"/>
    </row>
    <row r="17" spans="1:5" s="317" customFormat="1" ht="12" customHeight="1">
      <c r="A17" s="310" t="s">
        <v>82</v>
      </c>
      <c r="B17" s="90" t="s">
        <v>258</v>
      </c>
      <c r="C17" s="24">
        <f>[1]IB_6.1.2.sz.mell!C17</f>
        <v>0</v>
      </c>
      <c r="D17" s="23">
        <f>[1]IB_6.1.2.sz.mell!D17</f>
        <v>0</v>
      </c>
      <c r="E17" s="22"/>
    </row>
    <row r="18" spans="1:5" s="317" customFormat="1" ht="12" customHeight="1">
      <c r="A18" s="310" t="s">
        <v>80</v>
      </c>
      <c r="B18" s="90" t="s">
        <v>257</v>
      </c>
      <c r="C18" s="24">
        <f>[1]IB_6.1.2.sz.mell!C18</f>
        <v>0</v>
      </c>
      <c r="D18" s="23">
        <f>[1]IB_6.1.2.sz.mell!D18</f>
        <v>0</v>
      </c>
      <c r="E18" s="22"/>
    </row>
    <row r="19" spans="1:5" s="317" customFormat="1" ht="12" customHeight="1">
      <c r="A19" s="310" t="s">
        <v>78</v>
      </c>
      <c r="B19" s="90" t="s">
        <v>256</v>
      </c>
      <c r="C19" s="24">
        <f>[1]IB_6.1.2.sz.mell!C19</f>
        <v>0</v>
      </c>
      <c r="D19" s="23">
        <f>[1]IB_6.1.2.sz.mell!D19</f>
        <v>0</v>
      </c>
      <c r="E19" s="22"/>
    </row>
    <row r="20" spans="1:5" s="317" customFormat="1" ht="12" customHeight="1">
      <c r="A20" s="310" t="s">
        <v>76</v>
      </c>
      <c r="B20" s="90" t="s">
        <v>255</v>
      </c>
      <c r="C20" s="24">
        <f>[1]IB_6.1.2.sz.mell!C20</f>
        <v>0</v>
      </c>
      <c r="D20" s="23">
        <f>[1]IB_6.1.2.sz.mell!D20</f>
        <v>0</v>
      </c>
      <c r="E20" s="22"/>
    </row>
    <row r="21" spans="1:5" s="313" customFormat="1" ht="12" customHeight="1" thickBot="1">
      <c r="A21" s="309" t="s">
        <v>74</v>
      </c>
      <c r="B21" s="102" t="s">
        <v>254</v>
      </c>
      <c r="C21" s="42">
        <f>[1]IB_6.1.2.sz.mell!C21</f>
        <v>0</v>
      </c>
      <c r="D21" s="41">
        <f>[1]IB_6.1.2.sz.mell!D21</f>
        <v>0</v>
      </c>
      <c r="E21" s="40"/>
    </row>
    <row r="22" spans="1:5" s="313" customFormat="1" ht="12" customHeight="1" thickBot="1">
      <c r="A22" s="73" t="s">
        <v>58</v>
      </c>
      <c r="B22" s="96" t="s">
        <v>253</v>
      </c>
      <c r="C22" s="4">
        <f>[1]IB_6.1.2.sz.mell!C22</f>
        <v>0</v>
      </c>
      <c r="D22" s="38">
        <f>[1]IB_6.1.2.sz.mell!D22</f>
        <v>0</v>
      </c>
      <c r="E22" s="3">
        <f>+E23+E24+E25+E26+E27</f>
        <v>0</v>
      </c>
    </row>
    <row r="23" spans="1:5" s="313" customFormat="1" ht="12" customHeight="1">
      <c r="A23" s="305" t="s">
        <v>252</v>
      </c>
      <c r="B23" s="92" t="s">
        <v>251</v>
      </c>
      <c r="C23" s="49">
        <f>[1]IB_6.1.2.sz.mell!C23</f>
        <v>0</v>
      </c>
      <c r="D23" s="48">
        <f>[1]IB_6.1.2.sz.mell!D23</f>
        <v>0</v>
      </c>
      <c r="E23" s="47"/>
    </row>
    <row r="24" spans="1:5" s="317" customFormat="1" ht="12" customHeight="1">
      <c r="A24" s="310" t="s">
        <v>250</v>
      </c>
      <c r="B24" s="90" t="s">
        <v>249</v>
      </c>
      <c r="C24" s="24">
        <f>[1]IB_6.1.2.sz.mell!C24</f>
        <v>0</v>
      </c>
      <c r="D24" s="23">
        <f>[1]IB_6.1.2.sz.mell!D24</f>
        <v>0</v>
      </c>
      <c r="E24" s="22"/>
    </row>
    <row r="25" spans="1:5" s="313" customFormat="1" ht="12" customHeight="1">
      <c r="A25" s="310" t="s">
        <v>248</v>
      </c>
      <c r="B25" s="90" t="s">
        <v>247</v>
      </c>
      <c r="C25" s="24">
        <f>[1]IB_6.1.2.sz.mell!C25</f>
        <v>0</v>
      </c>
      <c r="D25" s="23">
        <f>[1]IB_6.1.2.sz.mell!D25</f>
        <v>0</v>
      </c>
      <c r="E25" s="22"/>
    </row>
    <row r="26" spans="1:5" s="313" customFormat="1" ht="12" customHeight="1">
      <c r="A26" s="310" t="s">
        <v>246</v>
      </c>
      <c r="B26" s="90" t="s">
        <v>245</v>
      </c>
      <c r="C26" s="24">
        <f>[1]IB_6.1.2.sz.mell!C26</f>
        <v>0</v>
      </c>
      <c r="D26" s="23">
        <f>[1]IB_6.1.2.sz.mell!D26</f>
        <v>0</v>
      </c>
      <c r="E26" s="22"/>
    </row>
    <row r="27" spans="1:5" s="313" customFormat="1" ht="12" customHeight="1">
      <c r="A27" s="310" t="s">
        <v>244</v>
      </c>
      <c r="B27" s="90" t="s">
        <v>243</v>
      </c>
      <c r="C27" s="24">
        <f>[1]IB_6.1.2.sz.mell!C27</f>
        <v>0</v>
      </c>
      <c r="D27" s="23">
        <f>[1]IB_6.1.2.sz.mell!D27</f>
        <v>0</v>
      </c>
      <c r="E27" s="22"/>
    </row>
    <row r="28" spans="1:5" s="313" customFormat="1" ht="12" customHeight="1" thickBot="1">
      <c r="A28" s="309" t="s">
        <v>242</v>
      </c>
      <c r="B28" s="102" t="s">
        <v>241</v>
      </c>
      <c r="C28" s="42">
        <f>[1]IB_6.1.2.sz.mell!C28</f>
        <v>0</v>
      </c>
      <c r="D28" s="41">
        <f>[1]IB_6.1.2.sz.mell!D28</f>
        <v>0</v>
      </c>
      <c r="E28" s="40"/>
    </row>
    <row r="29" spans="1:5" s="313" customFormat="1" ht="12" customHeight="1" thickBot="1">
      <c r="A29" s="73" t="s">
        <v>240</v>
      </c>
      <c r="B29" s="96" t="s">
        <v>239</v>
      </c>
      <c r="C29" s="32">
        <f>[1]IB_6.1.2.sz.mell!C29</f>
        <v>0</v>
      </c>
      <c r="D29" s="32">
        <f>[1]IB_6.1.2.sz.mell!D29</f>
        <v>0</v>
      </c>
      <c r="E29" s="30">
        <f>SUM(E30:E36)</f>
        <v>0</v>
      </c>
    </row>
    <row r="30" spans="1:5" s="313" customFormat="1" ht="12" customHeight="1">
      <c r="A30" s="305" t="s">
        <v>54</v>
      </c>
      <c r="B30" s="92" t="s">
        <v>275</v>
      </c>
      <c r="C30" s="49">
        <f>[1]IB_6.1.2.sz.mell!C30</f>
        <v>0</v>
      </c>
      <c r="D30" s="49">
        <f>[1]IB_6.1.2.sz.mell!D30</f>
        <v>0</v>
      </c>
      <c r="E30" s="47"/>
    </row>
    <row r="31" spans="1:5" s="313" customFormat="1" ht="12" customHeight="1">
      <c r="A31" s="310" t="s">
        <v>52</v>
      </c>
      <c r="B31" s="90" t="s">
        <v>237</v>
      </c>
      <c r="C31" s="24">
        <f>[1]IB_6.1.2.sz.mell!C31</f>
        <v>0</v>
      </c>
      <c r="D31" s="24">
        <f>[1]IB_6.1.2.sz.mell!D31</f>
        <v>0</v>
      </c>
      <c r="E31" s="22"/>
    </row>
    <row r="32" spans="1:5" s="313" customFormat="1" ht="12" customHeight="1">
      <c r="A32" s="310" t="s">
        <v>50</v>
      </c>
      <c r="B32" s="90" t="s">
        <v>236</v>
      </c>
      <c r="C32" s="24">
        <f>[1]IB_6.1.2.sz.mell!C32</f>
        <v>0</v>
      </c>
      <c r="D32" s="24">
        <f>[1]IB_6.1.2.sz.mell!D32</f>
        <v>0</v>
      </c>
      <c r="E32" s="22"/>
    </row>
    <row r="33" spans="1:5" s="313" customFormat="1" ht="12" customHeight="1">
      <c r="A33" s="310" t="s">
        <v>235</v>
      </c>
      <c r="B33" s="90" t="s">
        <v>234</v>
      </c>
      <c r="C33" s="24">
        <f>[1]IB_6.1.2.sz.mell!C33</f>
        <v>0</v>
      </c>
      <c r="D33" s="24">
        <f>[1]IB_6.1.2.sz.mell!D33</f>
        <v>0</v>
      </c>
      <c r="E33" s="22"/>
    </row>
    <row r="34" spans="1:5" s="313" customFormat="1" ht="12" customHeight="1">
      <c r="A34" s="310" t="s">
        <v>233</v>
      </c>
      <c r="B34" s="90" t="s">
        <v>232</v>
      </c>
      <c r="C34" s="24">
        <f>[1]IB_6.1.2.sz.mell!C34</f>
        <v>0</v>
      </c>
      <c r="D34" s="24">
        <f>[1]IB_6.1.2.sz.mell!D34</f>
        <v>0</v>
      </c>
      <c r="E34" s="22"/>
    </row>
    <row r="35" spans="1:5" s="313" customFormat="1" ht="12" customHeight="1">
      <c r="A35" s="310" t="s">
        <v>231</v>
      </c>
      <c r="B35" s="90" t="s">
        <v>230</v>
      </c>
      <c r="C35" s="24">
        <f>[1]IB_6.1.2.sz.mell!C35</f>
        <v>0</v>
      </c>
      <c r="D35" s="24">
        <f>[1]IB_6.1.2.sz.mell!D35</f>
        <v>0</v>
      </c>
      <c r="E35" s="22"/>
    </row>
    <row r="36" spans="1:5" s="313" customFormat="1" ht="12" customHeight="1" thickBot="1">
      <c r="A36" s="309" t="s">
        <v>229</v>
      </c>
      <c r="B36" s="103" t="s">
        <v>228</v>
      </c>
      <c r="C36" s="42">
        <f>[1]IB_6.1.2.sz.mell!C36</f>
        <v>0</v>
      </c>
      <c r="D36" s="42">
        <f>[1]IB_6.1.2.sz.mell!D36</f>
        <v>0</v>
      </c>
      <c r="E36" s="40"/>
    </row>
    <row r="37" spans="1:5" s="313" customFormat="1" ht="12" customHeight="1" thickBot="1">
      <c r="A37" s="73" t="s">
        <v>48</v>
      </c>
      <c r="B37" s="96" t="s">
        <v>227</v>
      </c>
      <c r="C37" s="4">
        <f>[1]IB_6.1.2.sz.mell!C37</f>
        <v>0</v>
      </c>
      <c r="D37" s="38">
        <f>[1]IB_6.1.2.sz.mell!D37</f>
        <v>0</v>
      </c>
      <c r="E37" s="3">
        <f>SUM(E38:E48)</f>
        <v>0</v>
      </c>
    </row>
    <row r="38" spans="1:5" s="313" customFormat="1" ht="12" customHeight="1">
      <c r="A38" s="305" t="s">
        <v>46</v>
      </c>
      <c r="B38" s="92" t="s">
        <v>226</v>
      </c>
      <c r="C38" s="49">
        <f>[1]IB_6.1.2.sz.mell!C38</f>
        <v>0</v>
      </c>
      <c r="D38" s="48">
        <f>[1]IB_6.1.2.sz.mell!D38</f>
        <v>0</v>
      </c>
      <c r="E38" s="47"/>
    </row>
    <row r="39" spans="1:5" s="313" customFormat="1" ht="12" customHeight="1">
      <c r="A39" s="310" t="s">
        <v>44</v>
      </c>
      <c r="B39" s="90" t="s">
        <v>225</v>
      </c>
      <c r="C39" s="24">
        <f>[1]IB_6.1.2.sz.mell!C39</f>
        <v>0</v>
      </c>
      <c r="D39" s="23">
        <f>[1]IB_6.1.2.sz.mell!D39</f>
        <v>0</v>
      </c>
      <c r="E39" s="22"/>
    </row>
    <row r="40" spans="1:5" s="313" customFormat="1" ht="12" customHeight="1">
      <c r="A40" s="310" t="s">
        <v>42</v>
      </c>
      <c r="B40" s="90" t="s">
        <v>224</v>
      </c>
      <c r="C40" s="24">
        <f>[1]IB_6.1.2.sz.mell!C40</f>
        <v>0</v>
      </c>
      <c r="D40" s="23">
        <f>[1]IB_6.1.2.sz.mell!D40</f>
        <v>0</v>
      </c>
      <c r="E40" s="22"/>
    </row>
    <row r="41" spans="1:5" s="313" customFormat="1" ht="12" customHeight="1">
      <c r="A41" s="310" t="s">
        <v>40</v>
      </c>
      <c r="B41" s="90" t="s">
        <v>223</v>
      </c>
      <c r="C41" s="24">
        <f>[1]IB_6.1.2.sz.mell!C41</f>
        <v>0</v>
      </c>
      <c r="D41" s="23">
        <f>[1]IB_6.1.2.sz.mell!D41</f>
        <v>0</v>
      </c>
      <c r="E41" s="22"/>
    </row>
    <row r="42" spans="1:5" s="313" customFormat="1" ht="12" customHeight="1">
      <c r="A42" s="310" t="s">
        <v>38</v>
      </c>
      <c r="B42" s="90" t="s">
        <v>222</v>
      </c>
      <c r="C42" s="24">
        <f>[1]IB_6.1.2.sz.mell!C42</f>
        <v>0</v>
      </c>
      <c r="D42" s="23">
        <f>[1]IB_6.1.2.sz.mell!D42</f>
        <v>0</v>
      </c>
      <c r="E42" s="22"/>
    </row>
    <row r="43" spans="1:5" s="313" customFormat="1" ht="12" customHeight="1">
      <c r="A43" s="310" t="s">
        <v>36</v>
      </c>
      <c r="B43" s="90" t="s">
        <v>221</v>
      </c>
      <c r="C43" s="24">
        <f>[1]IB_6.1.2.sz.mell!C43</f>
        <v>0</v>
      </c>
      <c r="D43" s="23">
        <f>[1]IB_6.1.2.sz.mell!D43</f>
        <v>0</v>
      </c>
      <c r="E43" s="22"/>
    </row>
    <row r="44" spans="1:5" s="313" customFormat="1" ht="12" customHeight="1">
      <c r="A44" s="310" t="s">
        <v>220</v>
      </c>
      <c r="B44" s="90" t="s">
        <v>219</v>
      </c>
      <c r="C44" s="24">
        <f>[1]IB_6.1.2.sz.mell!C44</f>
        <v>0</v>
      </c>
      <c r="D44" s="23">
        <f>[1]IB_6.1.2.sz.mell!D44</f>
        <v>0</v>
      </c>
      <c r="E44" s="22"/>
    </row>
    <row r="45" spans="1:5" s="313" customFormat="1" ht="12" customHeight="1">
      <c r="A45" s="310" t="s">
        <v>218</v>
      </c>
      <c r="B45" s="90" t="s">
        <v>217</v>
      </c>
      <c r="C45" s="24">
        <f>[1]IB_6.1.2.sz.mell!C45</f>
        <v>0</v>
      </c>
      <c r="D45" s="23">
        <f>[1]IB_6.1.2.sz.mell!D45</f>
        <v>0</v>
      </c>
      <c r="E45" s="22"/>
    </row>
    <row r="46" spans="1:5" s="313" customFormat="1" ht="12" customHeight="1">
      <c r="A46" s="310" t="s">
        <v>216</v>
      </c>
      <c r="B46" s="90" t="s">
        <v>215</v>
      </c>
      <c r="C46" s="88">
        <f>[1]IB_6.1.2.sz.mell!C46</f>
        <v>0</v>
      </c>
      <c r="D46" s="327">
        <f>[1]IB_6.1.2.sz.mell!D46</f>
        <v>0</v>
      </c>
      <c r="E46" s="87"/>
    </row>
    <row r="47" spans="1:5" s="313" customFormat="1" ht="12" customHeight="1">
      <c r="A47" s="309" t="s">
        <v>214</v>
      </c>
      <c r="B47" s="102" t="s">
        <v>213</v>
      </c>
      <c r="C47" s="99">
        <f>[1]IB_6.1.2.sz.mell!C47</f>
        <v>0</v>
      </c>
      <c r="D47" s="328">
        <f>[1]IB_6.1.2.sz.mell!D47</f>
        <v>0</v>
      </c>
      <c r="E47" s="98"/>
    </row>
    <row r="48" spans="1:5" s="313" customFormat="1" ht="12" customHeight="1" thickBot="1">
      <c r="A48" s="309" t="s">
        <v>212</v>
      </c>
      <c r="B48" s="102" t="s">
        <v>211</v>
      </c>
      <c r="C48" s="99">
        <f>[1]IB_6.1.2.sz.mell!C48</f>
        <v>0</v>
      </c>
      <c r="D48" s="328">
        <f>[1]IB_6.1.2.sz.mell!D48</f>
        <v>0</v>
      </c>
      <c r="E48" s="98"/>
    </row>
    <row r="49" spans="1:5" s="313" customFormat="1" ht="12" customHeight="1" thickBot="1">
      <c r="A49" s="73" t="s">
        <v>34</v>
      </c>
      <c r="B49" s="96" t="s">
        <v>210</v>
      </c>
      <c r="C49" s="4">
        <f>[1]IB_6.1.2.sz.mell!C49</f>
        <v>0</v>
      </c>
      <c r="D49" s="38">
        <f>[1]IB_6.1.2.sz.mell!D49</f>
        <v>0</v>
      </c>
      <c r="E49" s="3">
        <f>SUM(E50:E54)</f>
        <v>0</v>
      </c>
    </row>
    <row r="50" spans="1:5" s="313" customFormat="1" ht="12" customHeight="1">
      <c r="A50" s="305" t="s">
        <v>32</v>
      </c>
      <c r="B50" s="92" t="s">
        <v>209</v>
      </c>
      <c r="C50" s="101">
        <f>[1]IB_6.1.2.sz.mell!C50</f>
        <v>0</v>
      </c>
      <c r="D50" s="329">
        <f>[1]IB_6.1.2.sz.mell!D50</f>
        <v>0</v>
      </c>
      <c r="E50" s="100"/>
    </row>
    <row r="51" spans="1:5" s="313" customFormat="1" ht="12" customHeight="1">
      <c r="A51" s="310" t="s">
        <v>30</v>
      </c>
      <c r="B51" s="90" t="s">
        <v>208</v>
      </c>
      <c r="C51" s="88">
        <f>[1]IB_6.1.2.sz.mell!C51</f>
        <v>0</v>
      </c>
      <c r="D51" s="327">
        <f>[1]IB_6.1.2.sz.mell!D51</f>
        <v>0</v>
      </c>
      <c r="E51" s="87"/>
    </row>
    <row r="52" spans="1:5" s="313" customFormat="1" ht="12" customHeight="1">
      <c r="A52" s="310" t="s">
        <v>28</v>
      </c>
      <c r="B52" s="90" t="s">
        <v>207</v>
      </c>
      <c r="C52" s="88">
        <f>[1]IB_6.1.2.sz.mell!C52</f>
        <v>0</v>
      </c>
      <c r="D52" s="327">
        <f>[1]IB_6.1.2.sz.mell!D52</f>
        <v>0</v>
      </c>
      <c r="E52" s="87"/>
    </row>
    <row r="53" spans="1:5" s="313" customFormat="1" ht="12" customHeight="1">
      <c r="A53" s="310" t="s">
        <v>26</v>
      </c>
      <c r="B53" s="90" t="s">
        <v>206</v>
      </c>
      <c r="C53" s="88">
        <f>[1]IB_6.1.2.sz.mell!C53</f>
        <v>0</v>
      </c>
      <c r="D53" s="327">
        <f>[1]IB_6.1.2.sz.mell!D53</f>
        <v>0</v>
      </c>
      <c r="E53" s="87"/>
    </row>
    <row r="54" spans="1:5" s="313" customFormat="1" ht="12" customHeight="1" thickBot="1">
      <c r="A54" s="309" t="s">
        <v>205</v>
      </c>
      <c r="B54" s="102" t="s">
        <v>204</v>
      </c>
      <c r="C54" s="99">
        <f>[1]IB_6.1.2.sz.mell!C54</f>
        <v>0</v>
      </c>
      <c r="D54" s="328">
        <f>[1]IB_6.1.2.sz.mell!D54</f>
        <v>0</v>
      </c>
      <c r="E54" s="98"/>
    </row>
    <row r="55" spans="1:5" s="313" customFormat="1" ht="12" customHeight="1" thickBot="1">
      <c r="A55" s="73" t="s">
        <v>203</v>
      </c>
      <c r="B55" s="96" t="s">
        <v>202</v>
      </c>
      <c r="C55" s="4">
        <f>[1]IB_6.1.2.sz.mell!C55</f>
        <v>0</v>
      </c>
      <c r="D55" s="38">
        <f>[1]IB_6.1.2.sz.mell!D55</f>
        <v>0</v>
      </c>
      <c r="E55" s="3">
        <f>SUM(E56:E58)</f>
        <v>0</v>
      </c>
    </row>
    <row r="56" spans="1:5" s="313" customFormat="1" ht="12" customHeight="1">
      <c r="A56" s="305" t="s">
        <v>22</v>
      </c>
      <c r="B56" s="92" t="s">
        <v>201</v>
      </c>
      <c r="C56" s="49">
        <f>[1]IB_6.1.2.sz.mell!C56</f>
        <v>0</v>
      </c>
      <c r="D56" s="48">
        <f>[1]IB_6.1.2.sz.mell!D56</f>
        <v>0</v>
      </c>
      <c r="E56" s="47"/>
    </row>
    <row r="57" spans="1:5" s="313" customFormat="1" ht="12" customHeight="1">
      <c r="A57" s="310" t="s">
        <v>20</v>
      </c>
      <c r="B57" s="90" t="s">
        <v>200</v>
      </c>
      <c r="C57" s="24">
        <f>[1]IB_6.1.2.sz.mell!C57</f>
        <v>0</v>
      </c>
      <c r="D57" s="23">
        <f>[1]IB_6.1.2.sz.mell!D57</f>
        <v>0</v>
      </c>
      <c r="E57" s="22"/>
    </row>
    <row r="58" spans="1:5" s="313" customFormat="1" ht="12" customHeight="1">
      <c r="A58" s="310" t="s">
        <v>18</v>
      </c>
      <c r="B58" s="90" t="s">
        <v>199</v>
      </c>
      <c r="C58" s="24">
        <f>[1]IB_6.1.2.sz.mell!C58</f>
        <v>0</v>
      </c>
      <c r="D58" s="23">
        <f>[1]IB_6.1.2.sz.mell!D58</f>
        <v>0</v>
      </c>
      <c r="E58" s="22"/>
    </row>
    <row r="59" spans="1:5" s="313" customFormat="1" ht="12" customHeight="1" thickBot="1">
      <c r="A59" s="309" t="s">
        <v>16</v>
      </c>
      <c r="B59" s="102" t="s">
        <v>198</v>
      </c>
      <c r="C59" s="42">
        <f>[1]IB_6.1.2.sz.mell!C59</f>
        <v>0</v>
      </c>
      <c r="D59" s="41">
        <f>[1]IB_6.1.2.sz.mell!D59</f>
        <v>0</v>
      </c>
      <c r="E59" s="40"/>
    </row>
    <row r="60" spans="1:5" s="313" customFormat="1" ht="12" customHeight="1" thickBot="1">
      <c r="A60" s="73" t="s">
        <v>12</v>
      </c>
      <c r="B60" s="86" t="s">
        <v>197</v>
      </c>
      <c r="C60" s="4">
        <f>[1]IB_6.1.2.sz.mell!C60</f>
        <v>0</v>
      </c>
      <c r="D60" s="38">
        <f>[1]IB_6.1.2.sz.mell!D60</f>
        <v>0</v>
      </c>
      <c r="E60" s="3">
        <f>SUM(E61:E63)</f>
        <v>0</v>
      </c>
    </row>
    <row r="61" spans="1:5" s="313" customFormat="1" ht="12" customHeight="1">
      <c r="A61" s="305" t="s">
        <v>196</v>
      </c>
      <c r="B61" s="92" t="s">
        <v>195</v>
      </c>
      <c r="C61" s="88">
        <f>[1]IB_6.1.2.sz.mell!C61</f>
        <v>0</v>
      </c>
      <c r="D61" s="327">
        <f>[1]IB_6.1.2.sz.mell!D61</f>
        <v>0</v>
      </c>
      <c r="E61" s="87"/>
    </row>
    <row r="62" spans="1:5" s="313" customFormat="1" ht="12" customHeight="1">
      <c r="A62" s="310" t="s">
        <v>194</v>
      </c>
      <c r="B62" s="90" t="s">
        <v>193</v>
      </c>
      <c r="C62" s="88">
        <f>[1]IB_6.1.2.sz.mell!C62</f>
        <v>0</v>
      </c>
      <c r="D62" s="327">
        <f>[1]IB_6.1.2.sz.mell!D62</f>
        <v>0</v>
      </c>
      <c r="E62" s="87"/>
    </row>
    <row r="63" spans="1:5" s="313" customFormat="1" ht="12" customHeight="1">
      <c r="A63" s="310" t="s">
        <v>192</v>
      </c>
      <c r="B63" s="90" t="s">
        <v>191</v>
      </c>
      <c r="C63" s="88">
        <f>[1]IB_6.1.2.sz.mell!C63</f>
        <v>0</v>
      </c>
      <c r="D63" s="327">
        <f>[1]IB_6.1.2.sz.mell!D63</f>
        <v>0</v>
      </c>
      <c r="E63" s="87"/>
    </row>
    <row r="64" spans="1:5" s="313" customFormat="1" ht="12" customHeight="1" thickBot="1">
      <c r="A64" s="309" t="s">
        <v>190</v>
      </c>
      <c r="B64" s="102" t="s">
        <v>189</v>
      </c>
      <c r="C64" s="88">
        <f>[1]IB_6.1.2.sz.mell!C64</f>
        <v>0</v>
      </c>
      <c r="D64" s="327">
        <f>[1]IB_6.1.2.sz.mell!D64</f>
        <v>0</v>
      </c>
      <c r="E64" s="87"/>
    </row>
    <row r="65" spans="1:5" s="313" customFormat="1" ht="12" customHeight="1" thickBot="1">
      <c r="A65" s="73" t="s">
        <v>10</v>
      </c>
      <c r="B65" s="96" t="s">
        <v>187</v>
      </c>
      <c r="C65" s="32">
        <f>[1]IB_6.1.2.sz.mell!C65</f>
        <v>0</v>
      </c>
      <c r="D65" s="31">
        <f>[1]IB_6.1.2.sz.mell!D65</f>
        <v>0</v>
      </c>
      <c r="E65" s="30">
        <f>+E8+E15+E22+E29+E37+E49+E55+E60</f>
        <v>0</v>
      </c>
    </row>
    <row r="66" spans="1:5" s="313" customFormat="1" ht="12" customHeight="1" thickBot="1">
      <c r="A66" s="319" t="s">
        <v>424</v>
      </c>
      <c r="B66" s="86" t="s">
        <v>185</v>
      </c>
      <c r="C66" s="4">
        <f>[1]IB_6.1.2.sz.mell!C66</f>
        <v>0</v>
      </c>
      <c r="D66" s="38">
        <f>[1]IB_6.1.2.sz.mell!D66</f>
        <v>0</v>
      </c>
      <c r="E66" s="3">
        <f>SUM(E67:E69)</f>
        <v>0</v>
      </c>
    </row>
    <row r="67" spans="1:5" s="313" customFormat="1" ht="12" customHeight="1">
      <c r="A67" s="305" t="s">
        <v>184</v>
      </c>
      <c r="B67" s="92" t="s">
        <v>183</v>
      </c>
      <c r="C67" s="88">
        <f>[1]IB_6.1.2.sz.mell!C67</f>
        <v>0</v>
      </c>
      <c r="D67" s="327">
        <f>[1]IB_6.1.2.sz.mell!D67</f>
        <v>0</v>
      </c>
      <c r="E67" s="87"/>
    </row>
    <row r="68" spans="1:5" s="313" customFormat="1" ht="12" customHeight="1">
      <c r="A68" s="310" t="s">
        <v>182</v>
      </c>
      <c r="B68" s="90" t="s">
        <v>181</v>
      </c>
      <c r="C68" s="88">
        <f>[1]IB_6.1.2.sz.mell!C68</f>
        <v>0</v>
      </c>
      <c r="D68" s="327">
        <f>[1]IB_6.1.2.sz.mell!D68</f>
        <v>0</v>
      </c>
      <c r="E68" s="87"/>
    </row>
    <row r="69" spans="1:5" s="313" customFormat="1" ht="12" customHeight="1" thickBot="1">
      <c r="A69" s="309" t="s">
        <v>180</v>
      </c>
      <c r="B69" s="353" t="s">
        <v>433</v>
      </c>
      <c r="C69" s="88">
        <f>[1]IB_6.1.2.sz.mell!C69</f>
        <v>0</v>
      </c>
      <c r="D69" s="324">
        <f>[1]IB_6.1.2.sz.mell!D69</f>
        <v>0</v>
      </c>
      <c r="E69" s="87"/>
    </row>
    <row r="70" spans="1:5" s="313" customFormat="1" ht="12" customHeight="1" thickBot="1">
      <c r="A70" s="319" t="s">
        <v>178</v>
      </c>
      <c r="B70" s="86" t="s">
        <v>177</v>
      </c>
      <c r="C70" s="4">
        <f>[1]IB_6.1.2.sz.mell!C70</f>
        <v>0</v>
      </c>
      <c r="D70" s="4">
        <f>[1]IB_6.1.2.sz.mell!D70</f>
        <v>0</v>
      </c>
      <c r="E70" s="3">
        <f>SUM(E71:E74)</f>
        <v>0</v>
      </c>
    </row>
    <row r="71" spans="1:5" s="313" customFormat="1" ht="12" customHeight="1">
      <c r="A71" s="305" t="s">
        <v>176</v>
      </c>
      <c r="B71" s="92" t="s">
        <v>175</v>
      </c>
      <c r="C71" s="88">
        <f>[1]IB_6.1.2.sz.mell!C71</f>
        <v>0</v>
      </c>
      <c r="D71" s="88">
        <f>[1]IB_6.1.2.sz.mell!D71</f>
        <v>0</v>
      </c>
      <c r="E71" s="87"/>
    </row>
    <row r="72" spans="1:5" s="313" customFormat="1" ht="12" customHeight="1">
      <c r="A72" s="310" t="s">
        <v>174</v>
      </c>
      <c r="B72" s="92" t="s">
        <v>173</v>
      </c>
      <c r="C72" s="88">
        <f>[1]IB_6.1.2.sz.mell!C72</f>
        <v>0</v>
      </c>
      <c r="D72" s="88">
        <f>[1]IB_6.1.2.sz.mell!D72</f>
        <v>0</v>
      </c>
      <c r="E72" s="87"/>
    </row>
    <row r="73" spans="1:5" s="313" customFormat="1" ht="12" customHeight="1">
      <c r="A73" s="310" t="s">
        <v>172</v>
      </c>
      <c r="B73" s="92" t="s">
        <v>171</v>
      </c>
      <c r="C73" s="88">
        <f>[1]IB_6.1.2.sz.mell!C73</f>
        <v>0</v>
      </c>
      <c r="D73" s="88">
        <f>[1]IB_6.1.2.sz.mell!D73</f>
        <v>0</v>
      </c>
      <c r="E73" s="87"/>
    </row>
    <row r="74" spans="1:5" s="313" customFormat="1" ht="12" customHeight="1" thickBot="1">
      <c r="A74" s="309" t="s">
        <v>170</v>
      </c>
      <c r="B74" s="94" t="s">
        <v>169</v>
      </c>
      <c r="C74" s="88">
        <f>[1]IB_6.1.2.sz.mell!C74</f>
        <v>0</v>
      </c>
      <c r="D74" s="88">
        <f>[1]IB_6.1.2.sz.mell!D74</f>
        <v>0</v>
      </c>
      <c r="E74" s="87"/>
    </row>
    <row r="75" spans="1:5" s="313" customFormat="1" ht="12" customHeight="1" thickBot="1">
      <c r="A75" s="319" t="s">
        <v>168</v>
      </c>
      <c r="B75" s="86" t="s">
        <v>167</v>
      </c>
      <c r="C75" s="4">
        <f>[1]IB_6.1.2.sz.mell!C75</f>
        <v>596555041</v>
      </c>
      <c r="D75" s="4">
        <f>[1]IB_6.1.2.sz.mell!D75</f>
        <v>596555041</v>
      </c>
      <c r="E75" s="3">
        <f>SUM(E76:E77)</f>
        <v>0</v>
      </c>
    </row>
    <row r="76" spans="1:5" s="313" customFormat="1" ht="12" customHeight="1">
      <c r="A76" s="305" t="s">
        <v>166</v>
      </c>
      <c r="B76" s="92" t="s">
        <v>165</v>
      </c>
      <c r="C76" s="88">
        <f>[1]IB_6.1.2.sz.mell!C76</f>
        <v>596555041</v>
      </c>
      <c r="D76" s="88">
        <f>[1]IB_6.1.2.sz.mell!D76</f>
        <v>596555041</v>
      </c>
      <c r="E76" s="87"/>
    </row>
    <row r="77" spans="1:5" s="313" customFormat="1" ht="12" customHeight="1" thickBot="1">
      <c r="A77" s="309" t="s">
        <v>164</v>
      </c>
      <c r="B77" s="102" t="s">
        <v>163</v>
      </c>
      <c r="C77" s="88">
        <f>[1]IB_6.1.2.sz.mell!C77</f>
        <v>0</v>
      </c>
      <c r="D77" s="88">
        <f>[1]IB_6.1.2.sz.mell!D77</f>
        <v>0</v>
      </c>
      <c r="E77" s="87"/>
    </row>
    <row r="78" spans="1:5" s="317" customFormat="1" ht="12" customHeight="1" thickBot="1">
      <c r="A78" s="319" t="s">
        <v>162</v>
      </c>
      <c r="B78" s="86" t="s">
        <v>161</v>
      </c>
      <c r="C78" s="4">
        <f>[1]IB_6.1.2.sz.mell!C78</f>
        <v>0</v>
      </c>
      <c r="D78" s="4">
        <f>[1]IB_6.1.2.sz.mell!D78</f>
        <v>0</v>
      </c>
      <c r="E78" s="3">
        <f>SUM(E79:E81)</f>
        <v>0</v>
      </c>
    </row>
    <row r="79" spans="1:5" s="313" customFormat="1" ht="12" customHeight="1">
      <c r="A79" s="305" t="s">
        <v>160</v>
      </c>
      <c r="B79" s="92" t="s">
        <v>159</v>
      </c>
      <c r="C79" s="88">
        <f>[1]IB_6.1.2.sz.mell!C79</f>
        <v>0</v>
      </c>
      <c r="D79" s="88">
        <f>[1]IB_6.1.2.sz.mell!D79</f>
        <v>0</v>
      </c>
      <c r="E79" s="87"/>
    </row>
    <row r="80" spans="1:5" s="313" customFormat="1" ht="12" customHeight="1">
      <c r="A80" s="310" t="s">
        <v>158</v>
      </c>
      <c r="B80" s="90" t="s">
        <v>157</v>
      </c>
      <c r="C80" s="88">
        <f>[1]IB_6.1.2.sz.mell!C80</f>
        <v>0</v>
      </c>
      <c r="D80" s="88">
        <f>[1]IB_6.1.2.sz.mell!D80</f>
        <v>0</v>
      </c>
      <c r="E80" s="87"/>
    </row>
    <row r="81" spans="1:5" s="313" customFormat="1" ht="12" customHeight="1" thickBot="1">
      <c r="A81" s="309" t="s">
        <v>156</v>
      </c>
      <c r="B81" s="102" t="s">
        <v>274</v>
      </c>
      <c r="C81" s="88">
        <f>[1]IB_6.1.2.sz.mell!C81</f>
        <v>0</v>
      </c>
      <c r="D81" s="88">
        <f>[1]IB_6.1.2.sz.mell!D81</f>
        <v>0</v>
      </c>
      <c r="E81" s="87"/>
    </row>
    <row r="82" spans="1:5" s="313" customFormat="1" ht="12" customHeight="1" thickBot="1">
      <c r="A82" s="319" t="s">
        <v>154</v>
      </c>
      <c r="B82" s="86" t="s">
        <v>153</v>
      </c>
      <c r="C82" s="4">
        <f>[1]IB_6.1.2.sz.mell!C82</f>
        <v>0</v>
      </c>
      <c r="D82" s="4">
        <f>[1]IB_6.1.2.sz.mell!D82</f>
        <v>0</v>
      </c>
      <c r="E82" s="3">
        <f>SUM(E83:E86)</f>
        <v>0</v>
      </c>
    </row>
    <row r="83" spans="1:5" s="313" customFormat="1" ht="12" customHeight="1">
      <c r="A83" s="322" t="s">
        <v>152</v>
      </c>
      <c r="B83" s="92" t="s">
        <v>151</v>
      </c>
      <c r="C83" s="88">
        <f>[1]IB_6.1.2.sz.mell!C83</f>
        <v>0</v>
      </c>
      <c r="D83" s="88">
        <f>[1]IB_6.1.2.sz.mell!D83</f>
        <v>0</v>
      </c>
      <c r="E83" s="87"/>
    </row>
    <row r="84" spans="1:5" s="313" customFormat="1" ht="12" customHeight="1">
      <c r="A84" s="321" t="s">
        <v>150</v>
      </c>
      <c r="B84" s="90" t="s">
        <v>149</v>
      </c>
      <c r="C84" s="88">
        <f>[1]IB_6.1.2.sz.mell!C84</f>
        <v>0</v>
      </c>
      <c r="D84" s="88">
        <f>[1]IB_6.1.2.sz.mell!D84</f>
        <v>0</v>
      </c>
      <c r="E84" s="87"/>
    </row>
    <row r="85" spans="1:5" s="313" customFormat="1" ht="12" customHeight="1">
      <c r="A85" s="321" t="s">
        <v>148</v>
      </c>
      <c r="B85" s="90" t="s">
        <v>147</v>
      </c>
      <c r="C85" s="88">
        <f>[1]IB_6.1.2.sz.mell!C85</f>
        <v>0</v>
      </c>
      <c r="D85" s="88">
        <f>[1]IB_6.1.2.sz.mell!D85</f>
        <v>0</v>
      </c>
      <c r="E85" s="87"/>
    </row>
    <row r="86" spans="1:5" s="317" customFormat="1" ht="12" customHeight="1" thickBot="1">
      <c r="A86" s="320" t="s">
        <v>146</v>
      </c>
      <c r="B86" s="102" t="s">
        <v>145</v>
      </c>
      <c r="C86" s="88">
        <f>[1]IB_6.1.2.sz.mell!C86</f>
        <v>0</v>
      </c>
      <c r="D86" s="88">
        <f>[1]IB_6.1.2.sz.mell!D86</f>
        <v>0</v>
      </c>
      <c r="E86" s="87"/>
    </row>
    <row r="87" spans="1:5" s="317" customFormat="1" ht="12" customHeight="1" thickBot="1">
      <c r="A87" s="319" t="s">
        <v>144</v>
      </c>
      <c r="B87" s="86" t="s">
        <v>143</v>
      </c>
      <c r="C87" s="4">
        <f>[1]IB_6.1.2.sz.mell!C87</f>
        <v>0</v>
      </c>
      <c r="D87" s="4">
        <f>[1]IB_6.1.2.sz.mell!D87</f>
        <v>0</v>
      </c>
      <c r="E87" s="85"/>
    </row>
    <row r="88" spans="1:5" s="317" customFormat="1" ht="12" customHeight="1" thickBot="1">
      <c r="A88" s="319" t="s">
        <v>423</v>
      </c>
      <c r="B88" s="86" t="s">
        <v>141</v>
      </c>
      <c r="C88" s="4">
        <f>[1]IB_6.1.2.sz.mell!C88</f>
        <v>0</v>
      </c>
      <c r="D88" s="4">
        <f>[1]IB_6.1.2.sz.mell!D88</f>
        <v>0</v>
      </c>
      <c r="E88" s="85"/>
    </row>
    <row r="89" spans="1:5" s="317" customFormat="1" ht="12" customHeight="1" thickBot="1">
      <c r="A89" s="319" t="s">
        <v>422</v>
      </c>
      <c r="B89" s="83" t="s">
        <v>139</v>
      </c>
      <c r="C89" s="32">
        <f>[1]IB_6.1.2.sz.mell!C89</f>
        <v>596555041</v>
      </c>
      <c r="D89" s="32">
        <f>[1]IB_6.1.2.sz.mell!D89</f>
        <v>596555041</v>
      </c>
      <c r="E89" s="30">
        <f>+E66+E70+E75+E78+E82+E88+E87</f>
        <v>0</v>
      </c>
    </row>
    <row r="90" spans="1:5" s="317" customFormat="1" ht="12" customHeight="1" thickBot="1">
      <c r="A90" s="318" t="s">
        <v>421</v>
      </c>
      <c r="B90" s="81" t="s">
        <v>420</v>
      </c>
      <c r="C90" s="32">
        <f>[1]IB_6.1.2.sz.mell!C90</f>
        <v>596555041</v>
      </c>
      <c r="D90" s="32">
        <f>[1]IB_6.1.2.sz.mell!D90</f>
        <v>596555041</v>
      </c>
      <c r="E90" s="30">
        <f>+E65+E89</f>
        <v>0</v>
      </c>
    </row>
    <row r="91" spans="1:5" s="313" customFormat="1" ht="15.2" customHeight="1" thickBot="1">
      <c r="A91" s="316"/>
      <c r="B91" s="315"/>
      <c r="C91" s="314"/>
    </row>
    <row r="92" spans="1:5" s="312" customFormat="1" ht="16.5" customHeight="1" thickBot="1">
      <c r="A92" s="658" t="s">
        <v>333</v>
      </c>
      <c r="B92" s="659"/>
      <c r="C92" s="659"/>
      <c r="D92" s="659"/>
      <c r="E92" s="660"/>
    </row>
    <row r="93" spans="1:5" s="304" customFormat="1" ht="12" customHeight="1" thickBot="1">
      <c r="A93" s="106" t="s">
        <v>125</v>
      </c>
      <c r="B93" s="68" t="s">
        <v>419</v>
      </c>
      <c r="C93" s="67">
        <f>[1]IB_6.1.2.sz.mell!C93</f>
        <v>0</v>
      </c>
      <c r="D93" s="67">
        <f>[1]IB_6.1.2.sz.mell!D93</f>
        <v>0</v>
      </c>
      <c r="E93" s="66">
        <f>+E94+E95+E96+E97+E98+E111</f>
        <v>0</v>
      </c>
    </row>
    <row r="94" spans="1:5" ht="12" customHeight="1">
      <c r="A94" s="311" t="s">
        <v>123</v>
      </c>
      <c r="B94" s="64" t="s">
        <v>122</v>
      </c>
      <c r="C94" s="63">
        <f>[1]IB_6.1.2.sz.mell!C94</f>
        <v>0</v>
      </c>
      <c r="D94" s="63">
        <f>[1]IB_6.1.2.sz.mell!D94</f>
        <v>0</v>
      </c>
      <c r="E94" s="62"/>
    </row>
    <row r="95" spans="1:5" ht="12" customHeight="1">
      <c r="A95" s="310" t="s">
        <v>121</v>
      </c>
      <c r="B95" s="50" t="s">
        <v>120</v>
      </c>
      <c r="C95" s="24">
        <f>[1]IB_6.1.2.sz.mell!C95</f>
        <v>0</v>
      </c>
      <c r="D95" s="24">
        <f>[1]IB_6.1.2.sz.mell!D95</f>
        <v>0</v>
      </c>
      <c r="E95" s="22"/>
    </row>
    <row r="96" spans="1:5" ht="12" customHeight="1">
      <c r="A96" s="310" t="s">
        <v>119</v>
      </c>
      <c r="B96" s="50" t="s">
        <v>118</v>
      </c>
      <c r="C96" s="42">
        <f>[1]IB_6.1.2.sz.mell!C96</f>
        <v>0</v>
      </c>
      <c r="D96" s="24">
        <f>[1]IB_6.1.2.sz.mell!D96</f>
        <v>0</v>
      </c>
      <c r="E96" s="40"/>
    </row>
    <row r="97" spans="1:5" ht="12" customHeight="1">
      <c r="A97" s="310" t="s">
        <v>117</v>
      </c>
      <c r="B97" s="57" t="s">
        <v>116</v>
      </c>
      <c r="C97" s="42">
        <f>[1]IB_6.1.2.sz.mell!C97</f>
        <v>0</v>
      </c>
      <c r="D97" s="41">
        <f>[1]IB_6.1.2.sz.mell!D97</f>
        <v>0</v>
      </c>
      <c r="E97" s="40"/>
    </row>
    <row r="98" spans="1:5" ht="12" customHeight="1">
      <c r="A98" s="310" t="s">
        <v>115</v>
      </c>
      <c r="B98" s="61" t="s">
        <v>114</v>
      </c>
      <c r="C98" s="42">
        <f>[1]IB_6.1.2.sz.mell!C98</f>
        <v>0</v>
      </c>
      <c r="D98" s="41">
        <f>[1]IB_6.1.2.sz.mell!D98</f>
        <v>0</v>
      </c>
      <c r="E98" s="40"/>
    </row>
    <row r="99" spans="1:5" ht="12" customHeight="1">
      <c r="A99" s="310" t="s">
        <v>113</v>
      </c>
      <c r="B99" s="50" t="s">
        <v>418</v>
      </c>
      <c r="C99" s="42">
        <f>[1]IB_6.1.2.sz.mell!C99</f>
        <v>0</v>
      </c>
      <c r="D99" s="41">
        <f>[1]IB_6.1.2.sz.mell!D99</f>
        <v>0</v>
      </c>
      <c r="E99" s="40"/>
    </row>
    <row r="100" spans="1:5" ht="12" customHeight="1">
      <c r="A100" s="310" t="s">
        <v>111</v>
      </c>
      <c r="B100" s="60" t="s">
        <v>110</v>
      </c>
      <c r="C100" s="42">
        <f>[1]IB_6.1.2.sz.mell!C100</f>
        <v>0</v>
      </c>
      <c r="D100" s="41">
        <f>[1]IB_6.1.2.sz.mell!D100</f>
        <v>0</v>
      </c>
      <c r="E100" s="40"/>
    </row>
    <row r="101" spans="1:5" ht="12" customHeight="1">
      <c r="A101" s="310" t="s">
        <v>109</v>
      </c>
      <c r="B101" s="60" t="s">
        <v>108</v>
      </c>
      <c r="C101" s="42">
        <f>[1]IB_6.1.2.sz.mell!C101</f>
        <v>0</v>
      </c>
      <c r="D101" s="41">
        <f>[1]IB_6.1.2.sz.mell!D101</f>
        <v>0</v>
      </c>
      <c r="E101" s="40"/>
    </row>
    <row r="102" spans="1:5" ht="12" customHeight="1">
      <c r="A102" s="310" t="s">
        <v>107</v>
      </c>
      <c r="B102" s="60" t="s">
        <v>106</v>
      </c>
      <c r="C102" s="42">
        <f>[1]IB_6.1.2.sz.mell!C102</f>
        <v>0</v>
      </c>
      <c r="D102" s="41">
        <f>[1]IB_6.1.2.sz.mell!D102</f>
        <v>0</v>
      </c>
      <c r="E102" s="40"/>
    </row>
    <row r="103" spans="1:5" ht="12" customHeight="1">
      <c r="A103" s="310" t="s">
        <v>105</v>
      </c>
      <c r="B103" s="43" t="s">
        <v>104</v>
      </c>
      <c r="C103" s="42">
        <f>[1]IB_6.1.2.sz.mell!C103</f>
        <v>0</v>
      </c>
      <c r="D103" s="41">
        <f>[1]IB_6.1.2.sz.mell!D103</f>
        <v>0</v>
      </c>
      <c r="E103" s="40"/>
    </row>
    <row r="104" spans="1:5" ht="12" customHeight="1">
      <c r="A104" s="310" t="s">
        <v>103</v>
      </c>
      <c r="B104" s="43" t="s">
        <v>69</v>
      </c>
      <c r="C104" s="42">
        <f>[1]IB_6.1.2.sz.mell!C104</f>
        <v>0</v>
      </c>
      <c r="D104" s="41">
        <f>[1]IB_6.1.2.sz.mell!D104</f>
        <v>0</v>
      </c>
      <c r="E104" s="40"/>
    </row>
    <row r="105" spans="1:5" ht="12" customHeight="1">
      <c r="A105" s="310" t="s">
        <v>102</v>
      </c>
      <c r="B105" s="60" t="s">
        <v>101</v>
      </c>
      <c r="C105" s="42">
        <f>[1]IB_6.1.2.sz.mell!C105</f>
        <v>0</v>
      </c>
      <c r="D105" s="41">
        <f>[1]IB_6.1.2.sz.mell!D105</f>
        <v>0</v>
      </c>
      <c r="E105" s="40"/>
    </row>
    <row r="106" spans="1:5" ht="12" customHeight="1">
      <c r="A106" s="310" t="s">
        <v>100</v>
      </c>
      <c r="B106" s="60" t="s">
        <v>99</v>
      </c>
      <c r="C106" s="42">
        <f>[1]IB_6.1.2.sz.mell!C106</f>
        <v>0</v>
      </c>
      <c r="D106" s="41">
        <f>[1]IB_6.1.2.sz.mell!D106</f>
        <v>0</v>
      </c>
      <c r="E106" s="40"/>
    </row>
    <row r="107" spans="1:5" ht="12" customHeight="1">
      <c r="A107" s="310" t="s">
        <v>98</v>
      </c>
      <c r="B107" s="43" t="s">
        <v>63</v>
      </c>
      <c r="C107" s="24">
        <f>[1]IB_6.1.2.sz.mell!C107</f>
        <v>0</v>
      </c>
      <c r="D107" s="41">
        <f>[1]IB_6.1.2.sz.mell!D107</f>
        <v>0</v>
      </c>
      <c r="E107" s="40"/>
    </row>
    <row r="108" spans="1:5" ht="12" customHeight="1">
      <c r="A108" s="303" t="s">
        <v>97</v>
      </c>
      <c r="B108" s="58" t="s">
        <v>96</v>
      </c>
      <c r="C108" s="42">
        <f>[1]IB_6.1.2.sz.mell!C108</f>
        <v>0</v>
      </c>
      <c r="D108" s="41">
        <f>[1]IB_6.1.2.sz.mell!D108</f>
        <v>0</v>
      </c>
      <c r="E108" s="40"/>
    </row>
    <row r="109" spans="1:5" ht="12" customHeight="1">
      <c r="A109" s="310" t="s">
        <v>95</v>
      </c>
      <c r="B109" s="58" t="s">
        <v>94</v>
      </c>
      <c r="C109" s="42">
        <f>[1]IB_6.1.2.sz.mell!C109</f>
        <v>0</v>
      </c>
      <c r="D109" s="41">
        <f>[1]IB_6.1.2.sz.mell!D109</f>
        <v>0</v>
      </c>
      <c r="E109" s="40"/>
    </row>
    <row r="110" spans="1:5" ht="12" customHeight="1">
      <c r="A110" s="310" t="s">
        <v>93</v>
      </c>
      <c r="B110" s="43" t="s">
        <v>92</v>
      </c>
      <c r="C110" s="24">
        <f>[1]IB_6.1.2.sz.mell!C110</f>
        <v>0</v>
      </c>
      <c r="D110" s="23">
        <f>[1]IB_6.1.2.sz.mell!D110</f>
        <v>0</v>
      </c>
      <c r="E110" s="22"/>
    </row>
    <row r="111" spans="1:5" ht="12" customHeight="1">
      <c r="A111" s="310" t="s">
        <v>91</v>
      </c>
      <c r="B111" s="57" t="s">
        <v>90</v>
      </c>
      <c r="C111" s="24">
        <f>[1]IB_6.1.2.sz.mell!C111</f>
        <v>0</v>
      </c>
      <c r="D111" s="23">
        <f>[1]IB_6.1.2.sz.mell!D111</f>
        <v>0</v>
      </c>
      <c r="E111" s="22"/>
    </row>
    <row r="112" spans="1:5" ht="12" customHeight="1">
      <c r="A112" s="309" t="s">
        <v>89</v>
      </c>
      <c r="B112" s="50" t="s">
        <v>417</v>
      </c>
      <c r="C112" s="42">
        <f>[1]IB_6.1.2.sz.mell!C112</f>
        <v>0</v>
      </c>
      <c r="D112" s="41">
        <f>[1]IB_6.1.2.sz.mell!D112</f>
        <v>0</v>
      </c>
      <c r="E112" s="40"/>
    </row>
    <row r="113" spans="1:5" ht="12" customHeight="1" thickBot="1">
      <c r="A113" s="308" t="s">
        <v>87</v>
      </c>
      <c r="B113" s="307" t="s">
        <v>416</v>
      </c>
      <c r="C113" s="35">
        <f>[1]IB_6.1.2.sz.mell!C113</f>
        <v>0</v>
      </c>
      <c r="D113" s="34">
        <f>[1]IB_6.1.2.sz.mell!D113</f>
        <v>0</v>
      </c>
      <c r="E113" s="33"/>
    </row>
    <row r="114" spans="1:5" ht="12" customHeight="1" thickBot="1">
      <c r="A114" s="73" t="s">
        <v>1</v>
      </c>
      <c r="B114" s="5" t="s">
        <v>85</v>
      </c>
      <c r="C114" s="4">
        <f>[1]IB_6.1.2.sz.mell!C114</f>
        <v>596555041</v>
      </c>
      <c r="D114" s="38">
        <f>[1]IB_6.1.2.sz.mell!D114</f>
        <v>596555041</v>
      </c>
      <c r="E114" s="3">
        <f>+E115+E117+E119</f>
        <v>0</v>
      </c>
    </row>
    <row r="115" spans="1:5" ht="12" customHeight="1">
      <c r="A115" s="305" t="s">
        <v>84</v>
      </c>
      <c r="B115" s="50" t="s">
        <v>83</v>
      </c>
      <c r="C115" s="49">
        <f>[1]IB_6.1.2.sz.mell!C115</f>
        <v>576294450</v>
      </c>
      <c r="D115" s="48">
        <f>[1]IB_6.1.2.sz.mell!D115</f>
        <v>576294450</v>
      </c>
      <c r="E115" s="47"/>
    </row>
    <row r="116" spans="1:5" ht="12" customHeight="1">
      <c r="A116" s="305" t="s">
        <v>82</v>
      </c>
      <c r="B116" s="39" t="s">
        <v>81</v>
      </c>
      <c r="C116" s="49">
        <f>[1]IB_6.1.2.sz.mell!C116</f>
        <v>0</v>
      </c>
      <c r="D116" s="48">
        <f>[1]IB_6.1.2.sz.mell!D116</f>
        <v>0</v>
      </c>
      <c r="E116" s="47"/>
    </row>
    <row r="117" spans="1:5" ht="12" customHeight="1">
      <c r="A117" s="305" t="s">
        <v>80</v>
      </c>
      <c r="B117" s="39" t="s">
        <v>79</v>
      </c>
      <c r="C117" s="24">
        <f>[1]IB_6.1.2.sz.mell!C117</f>
        <v>20260591</v>
      </c>
      <c r="D117" s="23">
        <f>[1]IB_6.1.2.sz.mell!D117</f>
        <v>20260591</v>
      </c>
      <c r="E117" s="22"/>
    </row>
    <row r="118" spans="1:5" ht="12" customHeight="1">
      <c r="A118" s="305" t="s">
        <v>78</v>
      </c>
      <c r="B118" s="39" t="s">
        <v>77</v>
      </c>
      <c r="C118" s="24">
        <f>[1]IB_6.1.2.sz.mell!C118</f>
        <v>0</v>
      </c>
      <c r="D118" s="23">
        <f>[1]IB_6.1.2.sz.mell!D118</f>
        <v>0</v>
      </c>
      <c r="E118" s="22"/>
    </row>
    <row r="119" spans="1:5" ht="12" customHeight="1">
      <c r="A119" s="305" t="s">
        <v>76</v>
      </c>
      <c r="B119" s="46" t="s">
        <v>75</v>
      </c>
      <c r="C119" s="24">
        <f>[1]IB_6.1.2.sz.mell!C119</f>
        <v>0</v>
      </c>
      <c r="D119" s="23">
        <f>[1]IB_6.1.2.sz.mell!D119</f>
        <v>0</v>
      </c>
      <c r="E119" s="22"/>
    </row>
    <row r="120" spans="1:5" ht="12" customHeight="1">
      <c r="A120" s="305" t="s">
        <v>74</v>
      </c>
      <c r="B120" s="45" t="s">
        <v>73</v>
      </c>
      <c r="C120" s="24">
        <f>[1]IB_6.1.2.sz.mell!C120</f>
        <v>0</v>
      </c>
      <c r="D120" s="23">
        <f>[1]IB_6.1.2.sz.mell!D120</f>
        <v>0</v>
      </c>
      <c r="E120" s="22"/>
    </row>
    <row r="121" spans="1:5" ht="12" customHeight="1">
      <c r="A121" s="305" t="s">
        <v>72</v>
      </c>
      <c r="B121" s="44" t="s">
        <v>71</v>
      </c>
      <c r="C121" s="24">
        <f>[1]IB_6.1.2.sz.mell!C121</f>
        <v>0</v>
      </c>
      <c r="D121" s="23">
        <f>[1]IB_6.1.2.sz.mell!D121</f>
        <v>0</v>
      </c>
      <c r="E121" s="22"/>
    </row>
    <row r="122" spans="1:5" ht="12" customHeight="1">
      <c r="A122" s="305" t="s">
        <v>70</v>
      </c>
      <c r="B122" s="43" t="s">
        <v>69</v>
      </c>
      <c r="C122" s="24">
        <f>[1]IB_6.1.2.sz.mell!C122</f>
        <v>0</v>
      </c>
      <c r="D122" s="23">
        <f>[1]IB_6.1.2.sz.mell!D122</f>
        <v>0</v>
      </c>
      <c r="E122" s="22"/>
    </row>
    <row r="123" spans="1:5" ht="12" customHeight="1">
      <c r="A123" s="305" t="s">
        <v>68</v>
      </c>
      <c r="B123" s="43" t="s">
        <v>67</v>
      </c>
      <c r="C123" s="24">
        <f>[1]IB_6.1.2.sz.mell!C123</f>
        <v>0</v>
      </c>
      <c r="D123" s="23">
        <f>[1]IB_6.1.2.sz.mell!D123</f>
        <v>0</v>
      </c>
      <c r="E123" s="22"/>
    </row>
    <row r="124" spans="1:5" ht="12" customHeight="1">
      <c r="A124" s="305" t="s">
        <v>66</v>
      </c>
      <c r="B124" s="43" t="s">
        <v>65</v>
      </c>
      <c r="C124" s="24">
        <f>[1]IB_6.1.2.sz.mell!C124</f>
        <v>0</v>
      </c>
      <c r="D124" s="23">
        <f>[1]IB_6.1.2.sz.mell!D124</f>
        <v>0</v>
      </c>
      <c r="E124" s="22"/>
    </row>
    <row r="125" spans="1:5" ht="12" customHeight="1">
      <c r="A125" s="305" t="s">
        <v>64</v>
      </c>
      <c r="B125" s="43" t="s">
        <v>63</v>
      </c>
      <c r="C125" s="24">
        <f>[1]IB_6.1.2.sz.mell!C125</f>
        <v>0</v>
      </c>
      <c r="D125" s="23">
        <f>[1]IB_6.1.2.sz.mell!D125</f>
        <v>0</v>
      </c>
      <c r="E125" s="22"/>
    </row>
    <row r="126" spans="1:5" ht="12" customHeight="1">
      <c r="A126" s="305" t="s">
        <v>62</v>
      </c>
      <c r="B126" s="43" t="s">
        <v>61</v>
      </c>
      <c r="C126" s="24">
        <f>[1]IB_6.1.2.sz.mell!C126</f>
        <v>0</v>
      </c>
      <c r="D126" s="23">
        <f>[1]IB_6.1.2.sz.mell!D126</f>
        <v>0</v>
      </c>
      <c r="E126" s="22"/>
    </row>
    <row r="127" spans="1:5" ht="12" customHeight="1" thickBot="1">
      <c r="A127" s="303" t="s">
        <v>60</v>
      </c>
      <c r="B127" s="43" t="s">
        <v>59</v>
      </c>
      <c r="C127" s="42">
        <f>[1]IB_6.1.2.sz.mell!C127</f>
        <v>0</v>
      </c>
      <c r="D127" s="41">
        <f>[1]IB_6.1.2.sz.mell!D127</f>
        <v>0</v>
      </c>
      <c r="E127" s="40"/>
    </row>
    <row r="128" spans="1:5" ht="12" customHeight="1" thickBot="1">
      <c r="A128" s="73" t="s">
        <v>58</v>
      </c>
      <c r="B128" s="18" t="s">
        <v>57</v>
      </c>
      <c r="C128" s="4">
        <f>[1]IB_6.1.2.sz.mell!C128</f>
        <v>596555041</v>
      </c>
      <c r="D128" s="38">
        <f>[1]IB_6.1.2.sz.mell!D128</f>
        <v>596555041</v>
      </c>
      <c r="E128" s="3">
        <f>+E93+E114</f>
        <v>0</v>
      </c>
    </row>
    <row r="129" spans="1:11" ht="12" customHeight="1" thickBot="1">
      <c r="A129" s="73" t="s">
        <v>56</v>
      </c>
      <c r="B129" s="18" t="s">
        <v>415</v>
      </c>
      <c r="C129" s="4">
        <f>[1]IB_6.1.2.sz.mell!C129</f>
        <v>0</v>
      </c>
      <c r="D129" s="38">
        <f>[1]IB_6.1.2.sz.mell!D129</f>
        <v>0</v>
      </c>
      <c r="E129" s="3">
        <f>+E130+E131+E132</f>
        <v>0</v>
      </c>
    </row>
    <row r="130" spans="1:11" s="304" customFormat="1" ht="12" customHeight="1">
      <c r="A130" s="305" t="s">
        <v>54</v>
      </c>
      <c r="B130" s="25" t="s">
        <v>414</v>
      </c>
      <c r="C130" s="24">
        <f>[1]IB_6.1.2.sz.mell!C130</f>
        <v>0</v>
      </c>
      <c r="D130" s="23">
        <f>[1]IB_6.1.2.sz.mell!D130</f>
        <v>0</v>
      </c>
      <c r="E130" s="22"/>
    </row>
    <row r="131" spans="1:11" ht="12" customHeight="1">
      <c r="A131" s="305" t="s">
        <v>52</v>
      </c>
      <c r="B131" s="25" t="s">
        <v>51</v>
      </c>
      <c r="C131" s="24">
        <f>[1]IB_6.1.2.sz.mell!C131</f>
        <v>0</v>
      </c>
      <c r="D131" s="23">
        <f>[1]IB_6.1.2.sz.mell!D131</f>
        <v>0</v>
      </c>
      <c r="E131" s="22"/>
    </row>
    <row r="132" spans="1:11" ht="12" customHeight="1" thickBot="1">
      <c r="A132" s="303" t="s">
        <v>50</v>
      </c>
      <c r="B132" s="28" t="s">
        <v>413</v>
      </c>
      <c r="C132" s="24">
        <f>[1]IB_6.1.2.sz.mell!C132</f>
        <v>0</v>
      </c>
      <c r="D132" s="23">
        <f>[1]IB_6.1.2.sz.mell!D132</f>
        <v>0</v>
      </c>
      <c r="E132" s="22"/>
    </row>
    <row r="133" spans="1:11" ht="12" customHeight="1" thickBot="1">
      <c r="A133" s="73" t="s">
        <v>48</v>
      </c>
      <c r="B133" s="18" t="s">
        <v>47</v>
      </c>
      <c r="C133" s="4">
        <f>[1]IB_6.1.2.sz.mell!C133</f>
        <v>0</v>
      </c>
      <c r="D133" s="38">
        <f>[1]IB_6.1.2.sz.mell!D133</f>
        <v>0</v>
      </c>
      <c r="E133" s="3">
        <f>+E134+E135+E136+E137+E138+E139</f>
        <v>0</v>
      </c>
    </row>
    <row r="134" spans="1:11" ht="12" customHeight="1">
      <c r="A134" s="305" t="s">
        <v>46</v>
      </c>
      <c r="B134" s="25" t="s">
        <v>45</v>
      </c>
      <c r="C134" s="24">
        <f>[1]IB_6.1.2.sz.mell!C134</f>
        <v>0</v>
      </c>
      <c r="D134" s="23">
        <f>[1]IB_6.1.2.sz.mell!D134</f>
        <v>0</v>
      </c>
      <c r="E134" s="22"/>
    </row>
    <row r="135" spans="1:11" ht="12" customHeight="1">
      <c r="A135" s="305" t="s">
        <v>44</v>
      </c>
      <c r="B135" s="25" t="s">
        <v>43</v>
      </c>
      <c r="C135" s="24">
        <f>[1]IB_6.1.2.sz.mell!C135</f>
        <v>0</v>
      </c>
      <c r="D135" s="23">
        <f>[1]IB_6.1.2.sz.mell!D135</f>
        <v>0</v>
      </c>
      <c r="E135" s="22"/>
    </row>
    <row r="136" spans="1:11" ht="12" customHeight="1">
      <c r="A136" s="305" t="s">
        <v>42</v>
      </c>
      <c r="B136" s="25" t="s">
        <v>41</v>
      </c>
      <c r="C136" s="24">
        <f>[1]IB_6.1.2.sz.mell!C136</f>
        <v>0</v>
      </c>
      <c r="D136" s="23">
        <f>[1]IB_6.1.2.sz.mell!D136</f>
        <v>0</v>
      </c>
      <c r="E136" s="22"/>
    </row>
    <row r="137" spans="1:11" ht="12" customHeight="1">
      <c r="A137" s="305" t="s">
        <v>40</v>
      </c>
      <c r="B137" s="25" t="s">
        <v>412</v>
      </c>
      <c r="C137" s="24">
        <f>[1]IB_6.1.2.sz.mell!C137</f>
        <v>0</v>
      </c>
      <c r="D137" s="23">
        <f>[1]IB_6.1.2.sz.mell!D137</f>
        <v>0</v>
      </c>
      <c r="E137" s="22"/>
    </row>
    <row r="138" spans="1:11" ht="12" customHeight="1">
      <c r="A138" s="305" t="s">
        <v>38</v>
      </c>
      <c r="B138" s="25" t="s">
        <v>37</v>
      </c>
      <c r="C138" s="24">
        <f>[1]IB_6.1.2.sz.mell!C138</f>
        <v>0</v>
      </c>
      <c r="D138" s="23">
        <f>[1]IB_6.1.2.sz.mell!D138</f>
        <v>0</v>
      </c>
      <c r="E138" s="22"/>
    </row>
    <row r="139" spans="1:11" s="304" customFormat="1" ht="12" customHeight="1" thickBot="1">
      <c r="A139" s="303" t="s">
        <v>36</v>
      </c>
      <c r="B139" s="28" t="s">
        <v>35</v>
      </c>
      <c r="C139" s="24">
        <f>[1]IB_6.1.2.sz.mell!C139</f>
        <v>0</v>
      </c>
      <c r="D139" s="23">
        <f>[1]IB_6.1.2.sz.mell!D139</f>
        <v>0</v>
      </c>
      <c r="E139" s="22"/>
    </row>
    <row r="140" spans="1:11" ht="12" customHeight="1" thickBot="1">
      <c r="A140" s="73" t="s">
        <v>34</v>
      </c>
      <c r="B140" s="18" t="s">
        <v>411</v>
      </c>
      <c r="C140" s="32">
        <f>[1]IB_6.1.2.sz.mell!C140</f>
        <v>0</v>
      </c>
      <c r="D140" s="31">
        <f>[1]IB_6.1.2.sz.mell!D140</f>
        <v>0</v>
      </c>
      <c r="E140" s="30">
        <f>+E141+E142+E144+E145+E143</f>
        <v>0</v>
      </c>
      <c r="K140" s="306"/>
    </row>
    <row r="141" spans="1:11">
      <c r="A141" s="305" t="s">
        <v>32</v>
      </c>
      <c r="B141" s="25" t="s">
        <v>31</v>
      </c>
      <c r="C141" s="24">
        <f>[1]IB_6.1.2.sz.mell!C141</f>
        <v>0</v>
      </c>
      <c r="D141" s="23">
        <f>[1]IB_6.1.2.sz.mell!D141</f>
        <v>0</v>
      </c>
      <c r="E141" s="22"/>
    </row>
    <row r="142" spans="1:11" ht="12" customHeight="1">
      <c r="A142" s="305" t="s">
        <v>30</v>
      </c>
      <c r="B142" s="25" t="s">
        <v>29</v>
      </c>
      <c r="C142" s="24">
        <f>[1]IB_6.1.2.sz.mell!C142</f>
        <v>0</v>
      </c>
      <c r="D142" s="23">
        <f>[1]IB_6.1.2.sz.mell!D142</f>
        <v>0</v>
      </c>
      <c r="E142" s="22"/>
    </row>
    <row r="143" spans="1:11" ht="12" customHeight="1">
      <c r="A143" s="305" t="s">
        <v>28</v>
      </c>
      <c r="B143" s="25" t="s">
        <v>410</v>
      </c>
      <c r="C143" s="24">
        <f>[1]IB_6.1.2.sz.mell!C143</f>
        <v>0</v>
      </c>
      <c r="D143" s="23">
        <f>[1]IB_6.1.2.sz.mell!D143</f>
        <v>0</v>
      </c>
      <c r="E143" s="22"/>
    </row>
    <row r="144" spans="1:11" s="304" customFormat="1" ht="12" customHeight="1">
      <c r="A144" s="305" t="s">
        <v>26</v>
      </c>
      <c r="B144" s="25" t="s">
        <v>27</v>
      </c>
      <c r="C144" s="24">
        <f>[1]IB_6.1.2.sz.mell!C144</f>
        <v>0</v>
      </c>
      <c r="D144" s="23">
        <f>[1]IB_6.1.2.sz.mell!D144</f>
        <v>0</v>
      </c>
      <c r="E144" s="22"/>
    </row>
    <row r="145" spans="1:5" s="304" customFormat="1" ht="12" customHeight="1" thickBot="1">
      <c r="A145" s="303" t="s">
        <v>205</v>
      </c>
      <c r="B145" s="28" t="s">
        <v>25</v>
      </c>
      <c r="C145" s="24">
        <f>[1]IB_6.1.2.sz.mell!C145</f>
        <v>0</v>
      </c>
      <c r="D145" s="23">
        <f>[1]IB_6.1.2.sz.mell!D145</f>
        <v>0</v>
      </c>
      <c r="E145" s="22"/>
    </row>
    <row r="146" spans="1:5" s="304" customFormat="1" ht="12" customHeight="1" thickBot="1">
      <c r="A146" s="73" t="s">
        <v>24</v>
      </c>
      <c r="B146" s="18" t="s">
        <v>23</v>
      </c>
      <c r="C146" s="21">
        <f>[1]IB_6.1.2.sz.mell!C146</f>
        <v>0</v>
      </c>
      <c r="D146" s="20">
        <f>[1]IB_6.1.2.sz.mell!D146</f>
        <v>0</v>
      </c>
      <c r="E146" s="27">
        <f>+E147+E148+E149+E150+E151</f>
        <v>0</v>
      </c>
    </row>
    <row r="147" spans="1:5" s="304" customFormat="1" ht="12" customHeight="1">
      <c r="A147" s="305" t="s">
        <v>22</v>
      </c>
      <c r="B147" s="25" t="s">
        <v>21</v>
      </c>
      <c r="C147" s="24">
        <f>[1]IB_6.1.2.sz.mell!C147</f>
        <v>0</v>
      </c>
      <c r="D147" s="23">
        <f>[1]IB_6.1.2.sz.mell!D147</f>
        <v>0</v>
      </c>
      <c r="E147" s="22"/>
    </row>
    <row r="148" spans="1:5" s="304" customFormat="1" ht="12" customHeight="1">
      <c r="A148" s="305" t="s">
        <v>20</v>
      </c>
      <c r="B148" s="25" t="s">
        <v>19</v>
      </c>
      <c r="C148" s="24">
        <f>[1]IB_6.1.2.sz.mell!C148</f>
        <v>0</v>
      </c>
      <c r="D148" s="23">
        <f>[1]IB_6.1.2.sz.mell!D148</f>
        <v>0</v>
      </c>
      <c r="E148" s="22"/>
    </row>
    <row r="149" spans="1:5" s="304" customFormat="1" ht="12" customHeight="1">
      <c r="A149" s="305" t="s">
        <v>18</v>
      </c>
      <c r="B149" s="25" t="s">
        <v>17</v>
      </c>
      <c r="C149" s="24">
        <f>[1]IB_6.1.2.sz.mell!C149</f>
        <v>0</v>
      </c>
      <c r="D149" s="23">
        <f>[1]IB_6.1.2.sz.mell!D149</f>
        <v>0</v>
      </c>
      <c r="E149" s="22"/>
    </row>
    <row r="150" spans="1:5" s="304" customFormat="1" ht="12" customHeight="1">
      <c r="A150" s="305" t="s">
        <v>16</v>
      </c>
      <c r="B150" s="25" t="s">
        <v>409</v>
      </c>
      <c r="C150" s="24">
        <f>[1]IB_6.1.2.sz.mell!C150</f>
        <v>0</v>
      </c>
      <c r="D150" s="23">
        <f>[1]IB_6.1.2.sz.mell!D150</f>
        <v>0</v>
      </c>
      <c r="E150" s="22"/>
    </row>
    <row r="151" spans="1:5" ht="12.75" customHeight="1" thickBot="1">
      <c r="A151" s="303" t="s">
        <v>14</v>
      </c>
      <c r="B151" s="28" t="s">
        <v>13</v>
      </c>
      <c r="C151" s="42">
        <f>[1]IB_6.1.2.sz.mell!C151</f>
        <v>0</v>
      </c>
      <c r="D151" s="41">
        <f>[1]IB_6.1.2.sz.mell!D151</f>
        <v>0</v>
      </c>
      <c r="E151" s="40"/>
    </row>
    <row r="152" spans="1:5" ht="12.75" customHeight="1" thickBot="1">
      <c r="A152" s="302" t="s">
        <v>12</v>
      </c>
      <c r="B152" s="18" t="s">
        <v>11</v>
      </c>
      <c r="C152" s="21">
        <f>[1]IB_6.1.2.sz.mell!C152</f>
        <v>0</v>
      </c>
      <c r="D152" s="20">
        <f>[1]IB_6.1.2.sz.mell!D152</f>
        <v>0</v>
      </c>
      <c r="E152" s="27"/>
    </row>
    <row r="153" spans="1:5" ht="12.75" customHeight="1" thickBot="1">
      <c r="A153" s="302" t="s">
        <v>10</v>
      </c>
      <c r="B153" s="18" t="s">
        <v>9</v>
      </c>
      <c r="C153" s="21">
        <f>[1]IB_6.1.2.sz.mell!C153</f>
        <v>0</v>
      </c>
      <c r="D153" s="20">
        <f>[1]IB_6.1.2.sz.mell!D153</f>
        <v>0</v>
      </c>
      <c r="E153" s="27"/>
    </row>
    <row r="154" spans="1:5" ht="12" customHeight="1" thickBot="1">
      <c r="A154" s="73" t="s">
        <v>8</v>
      </c>
      <c r="B154" s="18" t="s">
        <v>7</v>
      </c>
      <c r="C154" s="13">
        <f>[1]IB_6.1.2.sz.mell!C154</f>
        <v>0</v>
      </c>
      <c r="D154" s="12">
        <f>[1]IB_6.1.2.sz.mell!D154</f>
        <v>0</v>
      </c>
      <c r="E154" s="11">
        <f>+E129+E133+E140+E146+E152+E153</f>
        <v>0</v>
      </c>
    </row>
    <row r="155" spans="1:5" ht="15.2" customHeight="1" thickBot="1">
      <c r="A155" s="301" t="s">
        <v>6</v>
      </c>
      <c r="B155" s="14" t="s">
        <v>5</v>
      </c>
      <c r="C155" s="13">
        <f>[1]IB_6.1.2.sz.mell!C155</f>
        <v>596555041</v>
      </c>
      <c r="D155" s="12">
        <f>[1]IB_6.1.2.sz.mell!D155</f>
        <v>596555041</v>
      </c>
      <c r="E155" s="11">
        <f>+E128+E154</f>
        <v>0</v>
      </c>
    </row>
    <row r="156" spans="1:5" ht="13.5" thickBot="1">
      <c r="A156" s="352"/>
      <c r="B156" s="292"/>
      <c r="C156" s="351">
        <f>[1]IB_6.1.2.sz.mell!C156</f>
        <v>0</v>
      </c>
      <c r="D156" s="351">
        <f>[1]IB_6.1.2.sz.mell!D156</f>
        <v>0</v>
      </c>
      <c r="E156" s="350"/>
    </row>
    <row r="157" spans="1:5" ht="15.2" customHeight="1" thickBot="1">
      <c r="A157" s="299" t="s">
        <v>408</v>
      </c>
      <c r="B157" s="298"/>
      <c r="C157" s="297">
        <f>[1]IB_6.1.2.sz.mell!C157</f>
        <v>0</v>
      </c>
      <c r="D157" s="297">
        <f>[1]IB_6.1.2.sz.mell!D157</f>
        <v>0</v>
      </c>
      <c r="E157" s="296"/>
    </row>
    <row r="158" spans="1:5" ht="14.45" customHeight="1" thickBot="1">
      <c r="A158" s="349" t="s">
        <v>407</v>
      </c>
      <c r="B158" s="348"/>
      <c r="C158" s="297">
        <f>[1]IB_6.1.2.sz.mell!C158</f>
        <v>0</v>
      </c>
      <c r="D158" s="297">
        <f>[1]IB_6.1.2.sz.mell!D158</f>
        <v>0</v>
      </c>
      <c r="E158" s="296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5"/>
  </sheetPr>
  <dimension ref="A1:K158"/>
  <sheetViews>
    <sheetView zoomScale="120" zoomScaleNormal="120" zoomScaleSheetLayoutView="100" workbookViewId="0">
      <selection activeCell="B1" sqref="B1:E1"/>
    </sheetView>
  </sheetViews>
  <sheetFormatPr defaultRowHeight="12.75"/>
  <cols>
    <col min="1" max="1" width="16.1640625" style="295" customWidth="1"/>
    <col min="2" max="2" width="62" style="294" customWidth="1"/>
    <col min="3" max="3" width="14.1640625" style="293" customWidth="1"/>
    <col min="4" max="5" width="14.1640625" style="292" customWidth="1"/>
    <col min="6" max="16384" width="9.33203125" style="292"/>
  </cols>
  <sheetData>
    <row r="1" spans="1:5" s="346" customFormat="1" ht="16.5" customHeight="1" thickBot="1">
      <c r="A1" s="347"/>
      <c r="B1" s="655" t="s">
        <v>606</v>
      </c>
      <c r="C1" s="656"/>
      <c r="D1" s="656"/>
      <c r="E1" s="656"/>
    </row>
    <row r="2" spans="1:5" s="342" customFormat="1" ht="21.2" customHeight="1" thickBot="1">
      <c r="A2" s="344" t="s">
        <v>332</v>
      </c>
      <c r="B2" s="657" t="str">
        <f>CONCATENATE([1]Z_ALAPADATOK!A3)</f>
        <v>Szuhogy Község Önkormányzata</v>
      </c>
      <c r="C2" s="657"/>
      <c r="D2" s="657"/>
      <c r="E2" s="345" t="s">
        <v>430</v>
      </c>
    </row>
    <row r="3" spans="1:5" s="342" customFormat="1" ht="24.75" thickBot="1">
      <c r="A3" s="344" t="s">
        <v>432</v>
      </c>
      <c r="B3" s="657" t="s">
        <v>437</v>
      </c>
      <c r="C3" s="657"/>
      <c r="D3" s="657"/>
      <c r="E3" s="343" t="s">
        <v>434</v>
      </c>
    </row>
    <row r="4" spans="1:5" s="338" customFormat="1" ht="15.95" customHeight="1" thickBot="1">
      <c r="A4" s="341"/>
      <c r="B4" s="341"/>
      <c r="C4" s="339"/>
      <c r="D4" s="340"/>
      <c r="E4" s="339" t="str">
        <f>Z_6.1.2.sz.mell!E4</f>
        <v xml:space="preserve"> Forintban!</v>
      </c>
    </row>
    <row r="5" spans="1:5" ht="24.75" thickBot="1">
      <c r="A5" s="337" t="s">
        <v>429</v>
      </c>
      <c r="B5" s="336" t="s">
        <v>428</v>
      </c>
      <c r="C5" s="336" t="s">
        <v>427</v>
      </c>
      <c r="D5" s="335" t="s">
        <v>426</v>
      </c>
      <c r="E5" s="334" t="str">
        <f>CONCATENATE(Z_6.1.2.sz.mell!E5)</f>
        <v>Teljesítés
2019. XII. 31.</v>
      </c>
    </row>
    <row r="6" spans="1:5" s="312" customFormat="1" ht="12.95" customHeight="1" thickBot="1">
      <c r="A6" s="333" t="s">
        <v>130</v>
      </c>
      <c r="B6" s="332" t="s">
        <v>129</v>
      </c>
      <c r="C6" s="332" t="s">
        <v>128</v>
      </c>
      <c r="D6" s="331" t="s">
        <v>127</v>
      </c>
      <c r="E6" s="330" t="s">
        <v>126</v>
      </c>
    </row>
    <row r="7" spans="1:5" s="312" customFormat="1" ht="15.95" customHeight="1" thickBot="1">
      <c r="A7" s="658" t="s">
        <v>334</v>
      </c>
      <c r="B7" s="659"/>
      <c r="C7" s="659"/>
      <c r="D7" s="659"/>
      <c r="E7" s="660"/>
    </row>
    <row r="8" spans="1:5" s="312" customFormat="1" ht="12" customHeight="1" thickBot="1">
      <c r="A8" s="73" t="s">
        <v>125</v>
      </c>
      <c r="B8" s="96" t="s">
        <v>268</v>
      </c>
      <c r="C8" s="4"/>
      <c r="D8" s="38"/>
      <c r="E8" s="3">
        <f>+E9+E10+E11+E12+E13+E14</f>
        <v>0</v>
      </c>
    </row>
    <row r="9" spans="1:5" s="317" customFormat="1" ht="12" customHeight="1">
      <c r="A9" s="305" t="s">
        <v>123</v>
      </c>
      <c r="B9" s="92" t="s">
        <v>267</v>
      </c>
      <c r="C9" s="49"/>
      <c r="D9" s="48"/>
      <c r="E9" s="47"/>
    </row>
    <row r="10" spans="1:5" s="313" customFormat="1" ht="12" customHeight="1">
      <c r="A10" s="310" t="s">
        <v>121</v>
      </c>
      <c r="B10" s="90" t="s">
        <v>266</v>
      </c>
      <c r="C10" s="24"/>
      <c r="D10" s="23"/>
      <c r="E10" s="22"/>
    </row>
    <row r="11" spans="1:5" s="313" customFormat="1" ht="12" customHeight="1">
      <c r="A11" s="310" t="s">
        <v>119</v>
      </c>
      <c r="B11" s="90" t="s">
        <v>265</v>
      </c>
      <c r="C11" s="24"/>
      <c r="D11" s="23"/>
      <c r="E11" s="22"/>
    </row>
    <row r="12" spans="1:5" s="313" customFormat="1" ht="12" customHeight="1">
      <c r="A12" s="310" t="s">
        <v>117</v>
      </c>
      <c r="B12" s="90" t="s">
        <v>264</v>
      </c>
      <c r="C12" s="24"/>
      <c r="D12" s="23"/>
      <c r="E12" s="22"/>
    </row>
    <row r="13" spans="1:5" s="313" customFormat="1" ht="12" customHeight="1">
      <c r="A13" s="310" t="s">
        <v>263</v>
      </c>
      <c r="B13" s="90" t="s">
        <v>425</v>
      </c>
      <c r="C13" s="24"/>
      <c r="D13" s="23"/>
      <c r="E13" s="22"/>
    </row>
    <row r="14" spans="1:5" s="317" customFormat="1" ht="12" customHeight="1" thickBot="1">
      <c r="A14" s="309" t="s">
        <v>113</v>
      </c>
      <c r="B14" s="102" t="s">
        <v>261</v>
      </c>
      <c r="C14" s="24"/>
      <c r="D14" s="23"/>
      <c r="E14" s="22"/>
    </row>
    <row r="15" spans="1:5" s="317" customFormat="1" ht="12" customHeight="1" thickBot="1">
      <c r="A15" s="73" t="s">
        <v>1</v>
      </c>
      <c r="B15" s="86" t="s">
        <v>260</v>
      </c>
      <c r="C15" s="4"/>
      <c r="D15" s="38"/>
      <c r="E15" s="3">
        <f>+E16+E17+E18+E19+E20</f>
        <v>0</v>
      </c>
    </row>
    <row r="16" spans="1:5" s="317" customFormat="1" ht="12" customHeight="1">
      <c r="A16" s="305" t="s">
        <v>84</v>
      </c>
      <c r="B16" s="92" t="s">
        <v>259</v>
      </c>
      <c r="C16" s="49"/>
      <c r="D16" s="48"/>
      <c r="E16" s="47"/>
    </row>
    <row r="17" spans="1:5" s="317" customFormat="1" ht="12" customHeight="1">
      <c r="A17" s="310" t="s">
        <v>82</v>
      </c>
      <c r="B17" s="90" t="s">
        <v>258</v>
      </c>
      <c r="C17" s="24"/>
      <c r="D17" s="23"/>
      <c r="E17" s="22"/>
    </row>
    <row r="18" spans="1:5" s="317" customFormat="1" ht="12" customHeight="1">
      <c r="A18" s="310" t="s">
        <v>80</v>
      </c>
      <c r="B18" s="90" t="s">
        <v>257</v>
      </c>
      <c r="C18" s="24"/>
      <c r="D18" s="23"/>
      <c r="E18" s="22"/>
    </row>
    <row r="19" spans="1:5" s="317" customFormat="1" ht="12" customHeight="1">
      <c r="A19" s="310" t="s">
        <v>78</v>
      </c>
      <c r="B19" s="90" t="s">
        <v>256</v>
      </c>
      <c r="C19" s="24"/>
      <c r="D19" s="23"/>
      <c r="E19" s="22"/>
    </row>
    <row r="20" spans="1:5" s="317" customFormat="1" ht="12" customHeight="1">
      <c r="A20" s="310" t="s">
        <v>76</v>
      </c>
      <c r="B20" s="90" t="s">
        <v>255</v>
      </c>
      <c r="C20" s="24"/>
      <c r="D20" s="23"/>
      <c r="E20" s="22"/>
    </row>
    <row r="21" spans="1:5" s="313" customFormat="1" ht="12" customHeight="1" thickBot="1">
      <c r="A21" s="309" t="s">
        <v>74</v>
      </c>
      <c r="B21" s="102" t="s">
        <v>254</v>
      </c>
      <c r="C21" s="42"/>
      <c r="D21" s="41"/>
      <c r="E21" s="40"/>
    </row>
    <row r="22" spans="1:5" s="313" customFormat="1" ht="12" customHeight="1" thickBot="1">
      <c r="A22" s="73" t="s">
        <v>58</v>
      </c>
      <c r="B22" s="96" t="s">
        <v>253</v>
      </c>
      <c r="C22" s="4"/>
      <c r="D22" s="38"/>
      <c r="E22" s="3">
        <f>+E23+E24+E25+E26+E27</f>
        <v>0</v>
      </c>
    </row>
    <row r="23" spans="1:5" s="313" customFormat="1" ht="12" customHeight="1">
      <c r="A23" s="305" t="s">
        <v>252</v>
      </c>
      <c r="B23" s="92" t="s">
        <v>251</v>
      </c>
      <c r="C23" s="49"/>
      <c r="D23" s="48"/>
      <c r="E23" s="47"/>
    </row>
    <row r="24" spans="1:5" s="317" customFormat="1" ht="12" customHeight="1">
      <c r="A24" s="310" t="s">
        <v>250</v>
      </c>
      <c r="B24" s="90" t="s">
        <v>249</v>
      </c>
      <c r="C24" s="24"/>
      <c r="D24" s="23"/>
      <c r="E24" s="22"/>
    </row>
    <row r="25" spans="1:5" s="313" customFormat="1" ht="12" customHeight="1">
      <c r="A25" s="310" t="s">
        <v>248</v>
      </c>
      <c r="B25" s="90" t="s">
        <v>247</v>
      </c>
      <c r="C25" s="24"/>
      <c r="D25" s="23"/>
      <c r="E25" s="22"/>
    </row>
    <row r="26" spans="1:5" s="313" customFormat="1" ht="12" customHeight="1">
      <c r="A26" s="310" t="s">
        <v>246</v>
      </c>
      <c r="B26" s="90" t="s">
        <v>245</v>
      </c>
      <c r="C26" s="24"/>
      <c r="D26" s="23"/>
      <c r="E26" s="22"/>
    </row>
    <row r="27" spans="1:5" s="313" customFormat="1" ht="12" customHeight="1">
      <c r="A27" s="310" t="s">
        <v>244</v>
      </c>
      <c r="B27" s="90" t="s">
        <v>243</v>
      </c>
      <c r="C27" s="24"/>
      <c r="D27" s="23"/>
      <c r="E27" s="22"/>
    </row>
    <row r="28" spans="1:5" s="313" customFormat="1" ht="12" customHeight="1" thickBot="1">
      <c r="A28" s="309" t="s">
        <v>242</v>
      </c>
      <c r="B28" s="102" t="s">
        <v>241</v>
      </c>
      <c r="C28" s="42"/>
      <c r="D28" s="41"/>
      <c r="E28" s="40"/>
    </row>
    <row r="29" spans="1:5" s="313" customFormat="1" ht="12" customHeight="1" thickBot="1">
      <c r="A29" s="73" t="s">
        <v>240</v>
      </c>
      <c r="B29" s="96" t="s">
        <v>239</v>
      </c>
      <c r="C29" s="32"/>
      <c r="D29" s="32"/>
      <c r="E29" s="30">
        <f>SUM(E30:E36)</f>
        <v>0</v>
      </c>
    </row>
    <row r="30" spans="1:5" s="313" customFormat="1" ht="12" customHeight="1">
      <c r="A30" s="305" t="s">
        <v>54</v>
      </c>
      <c r="B30" s="92" t="s">
        <v>275</v>
      </c>
      <c r="C30" s="49"/>
      <c r="D30" s="49"/>
      <c r="E30" s="47"/>
    </row>
    <row r="31" spans="1:5" s="313" customFormat="1" ht="12" customHeight="1">
      <c r="A31" s="310" t="s">
        <v>52</v>
      </c>
      <c r="B31" s="90" t="s">
        <v>237</v>
      </c>
      <c r="C31" s="24"/>
      <c r="D31" s="24"/>
      <c r="E31" s="22"/>
    </row>
    <row r="32" spans="1:5" s="313" customFormat="1" ht="12" customHeight="1">
      <c r="A32" s="310" t="s">
        <v>50</v>
      </c>
      <c r="B32" s="90" t="s">
        <v>236</v>
      </c>
      <c r="C32" s="24"/>
      <c r="D32" s="24"/>
      <c r="E32" s="22"/>
    </row>
    <row r="33" spans="1:5" s="313" customFormat="1" ht="12" customHeight="1">
      <c r="A33" s="310" t="s">
        <v>235</v>
      </c>
      <c r="B33" s="90" t="s">
        <v>234</v>
      </c>
      <c r="C33" s="24"/>
      <c r="D33" s="24"/>
      <c r="E33" s="22"/>
    </row>
    <row r="34" spans="1:5" s="313" customFormat="1" ht="12" customHeight="1">
      <c r="A34" s="310" t="s">
        <v>233</v>
      </c>
      <c r="B34" s="90" t="s">
        <v>232</v>
      </c>
      <c r="C34" s="24"/>
      <c r="D34" s="24"/>
      <c r="E34" s="22"/>
    </row>
    <row r="35" spans="1:5" s="313" customFormat="1" ht="12" customHeight="1">
      <c r="A35" s="310" t="s">
        <v>231</v>
      </c>
      <c r="B35" s="90" t="s">
        <v>230</v>
      </c>
      <c r="C35" s="24"/>
      <c r="D35" s="24"/>
      <c r="E35" s="22"/>
    </row>
    <row r="36" spans="1:5" s="313" customFormat="1" ht="12" customHeight="1" thickBot="1">
      <c r="A36" s="309" t="s">
        <v>229</v>
      </c>
      <c r="B36" s="103" t="s">
        <v>228</v>
      </c>
      <c r="C36" s="42"/>
      <c r="D36" s="42"/>
      <c r="E36" s="40"/>
    </row>
    <row r="37" spans="1:5" s="313" customFormat="1" ht="12" customHeight="1" thickBot="1">
      <c r="A37" s="73" t="s">
        <v>48</v>
      </c>
      <c r="B37" s="96" t="s">
        <v>227</v>
      </c>
      <c r="C37" s="4"/>
      <c r="D37" s="38"/>
      <c r="E37" s="3">
        <f>SUM(E38:E48)</f>
        <v>0</v>
      </c>
    </row>
    <row r="38" spans="1:5" s="313" customFormat="1" ht="12" customHeight="1">
      <c r="A38" s="305" t="s">
        <v>46</v>
      </c>
      <c r="B38" s="92" t="s">
        <v>226</v>
      </c>
      <c r="C38" s="49"/>
      <c r="D38" s="48"/>
      <c r="E38" s="47"/>
    </row>
    <row r="39" spans="1:5" s="313" customFormat="1" ht="12" customHeight="1">
      <c r="A39" s="310" t="s">
        <v>44</v>
      </c>
      <c r="B39" s="90" t="s">
        <v>225</v>
      </c>
      <c r="C39" s="24"/>
      <c r="D39" s="23"/>
      <c r="E39" s="22"/>
    </row>
    <row r="40" spans="1:5" s="313" customFormat="1" ht="12" customHeight="1">
      <c r="A40" s="310" t="s">
        <v>42</v>
      </c>
      <c r="B40" s="90" t="s">
        <v>224</v>
      </c>
      <c r="C40" s="24"/>
      <c r="D40" s="23"/>
      <c r="E40" s="22"/>
    </row>
    <row r="41" spans="1:5" s="313" customFormat="1" ht="12" customHeight="1">
      <c r="A41" s="310" t="s">
        <v>40</v>
      </c>
      <c r="B41" s="90" t="s">
        <v>223</v>
      </c>
      <c r="C41" s="24"/>
      <c r="D41" s="23"/>
      <c r="E41" s="22"/>
    </row>
    <row r="42" spans="1:5" s="313" customFormat="1" ht="12" customHeight="1">
      <c r="A42" s="310" t="s">
        <v>38</v>
      </c>
      <c r="B42" s="90" t="s">
        <v>222</v>
      </c>
      <c r="C42" s="24"/>
      <c r="D42" s="23"/>
      <c r="E42" s="22"/>
    </row>
    <row r="43" spans="1:5" s="313" customFormat="1" ht="12" customHeight="1">
      <c r="A43" s="310" t="s">
        <v>36</v>
      </c>
      <c r="B43" s="90" t="s">
        <v>221</v>
      </c>
      <c r="C43" s="24"/>
      <c r="D43" s="23"/>
      <c r="E43" s="22"/>
    </row>
    <row r="44" spans="1:5" s="313" customFormat="1" ht="12" customHeight="1">
      <c r="A44" s="310" t="s">
        <v>220</v>
      </c>
      <c r="B44" s="90" t="s">
        <v>219</v>
      </c>
      <c r="C44" s="24"/>
      <c r="D44" s="23"/>
      <c r="E44" s="22"/>
    </row>
    <row r="45" spans="1:5" s="313" customFormat="1" ht="12" customHeight="1">
      <c r="A45" s="310" t="s">
        <v>218</v>
      </c>
      <c r="B45" s="90" t="s">
        <v>217</v>
      </c>
      <c r="C45" s="24"/>
      <c r="D45" s="23"/>
      <c r="E45" s="22"/>
    </row>
    <row r="46" spans="1:5" s="313" customFormat="1" ht="12" customHeight="1">
      <c r="A46" s="310" t="s">
        <v>216</v>
      </c>
      <c r="B46" s="90" t="s">
        <v>215</v>
      </c>
      <c r="C46" s="88"/>
      <c r="D46" s="327"/>
      <c r="E46" s="87"/>
    </row>
    <row r="47" spans="1:5" s="313" customFormat="1" ht="12" customHeight="1">
      <c r="A47" s="309" t="s">
        <v>214</v>
      </c>
      <c r="B47" s="102" t="s">
        <v>213</v>
      </c>
      <c r="C47" s="99"/>
      <c r="D47" s="328"/>
      <c r="E47" s="98"/>
    </row>
    <row r="48" spans="1:5" s="313" customFormat="1" ht="12" customHeight="1" thickBot="1">
      <c r="A48" s="309" t="s">
        <v>212</v>
      </c>
      <c r="B48" s="102" t="s">
        <v>211</v>
      </c>
      <c r="C48" s="99"/>
      <c r="D48" s="328"/>
      <c r="E48" s="98"/>
    </row>
    <row r="49" spans="1:5" s="313" customFormat="1" ht="12" customHeight="1" thickBot="1">
      <c r="A49" s="73" t="s">
        <v>34</v>
      </c>
      <c r="B49" s="96" t="s">
        <v>210</v>
      </c>
      <c r="C49" s="4"/>
      <c r="D49" s="38"/>
      <c r="E49" s="3">
        <f>SUM(E50:E54)</f>
        <v>0</v>
      </c>
    </row>
    <row r="50" spans="1:5" s="313" customFormat="1" ht="12" customHeight="1">
      <c r="A50" s="305" t="s">
        <v>32</v>
      </c>
      <c r="B50" s="92" t="s">
        <v>209</v>
      </c>
      <c r="C50" s="101"/>
      <c r="D50" s="329"/>
      <c r="E50" s="100"/>
    </row>
    <row r="51" spans="1:5" s="313" customFormat="1" ht="12" customHeight="1">
      <c r="A51" s="310" t="s">
        <v>30</v>
      </c>
      <c r="B51" s="90" t="s">
        <v>208</v>
      </c>
      <c r="C51" s="88"/>
      <c r="D51" s="327"/>
      <c r="E51" s="87"/>
    </row>
    <row r="52" spans="1:5" s="313" customFormat="1" ht="12" customHeight="1">
      <c r="A52" s="310" t="s">
        <v>28</v>
      </c>
      <c r="B52" s="90" t="s">
        <v>207</v>
      </c>
      <c r="C52" s="88"/>
      <c r="D52" s="327"/>
      <c r="E52" s="87"/>
    </row>
    <row r="53" spans="1:5" s="313" customFormat="1" ht="12" customHeight="1">
      <c r="A53" s="310" t="s">
        <v>26</v>
      </c>
      <c r="B53" s="90" t="s">
        <v>206</v>
      </c>
      <c r="C53" s="88"/>
      <c r="D53" s="327"/>
      <c r="E53" s="87"/>
    </row>
    <row r="54" spans="1:5" s="313" customFormat="1" ht="12" customHeight="1" thickBot="1">
      <c r="A54" s="309" t="s">
        <v>205</v>
      </c>
      <c r="B54" s="102" t="s">
        <v>204</v>
      </c>
      <c r="C54" s="99"/>
      <c r="D54" s="328"/>
      <c r="E54" s="98"/>
    </row>
    <row r="55" spans="1:5" s="313" customFormat="1" ht="12" customHeight="1" thickBot="1">
      <c r="A55" s="73" t="s">
        <v>203</v>
      </c>
      <c r="B55" s="96" t="s">
        <v>202</v>
      </c>
      <c r="C55" s="4"/>
      <c r="D55" s="38"/>
      <c r="E55" s="3">
        <f>SUM(E56:E58)</f>
        <v>0</v>
      </c>
    </row>
    <row r="56" spans="1:5" s="313" customFormat="1" ht="12" customHeight="1">
      <c r="A56" s="305" t="s">
        <v>22</v>
      </c>
      <c r="B56" s="92" t="s">
        <v>201</v>
      </c>
      <c r="C56" s="49"/>
      <c r="D56" s="48"/>
      <c r="E56" s="47"/>
    </row>
    <row r="57" spans="1:5" s="313" customFormat="1" ht="12" customHeight="1">
      <c r="A57" s="310" t="s">
        <v>20</v>
      </c>
      <c r="B57" s="90" t="s">
        <v>200</v>
      </c>
      <c r="C57" s="24"/>
      <c r="D57" s="23"/>
      <c r="E57" s="22"/>
    </row>
    <row r="58" spans="1:5" s="313" customFormat="1" ht="12" customHeight="1">
      <c r="A58" s="310" t="s">
        <v>18</v>
      </c>
      <c r="B58" s="90" t="s">
        <v>199</v>
      </c>
      <c r="C58" s="24"/>
      <c r="D58" s="23"/>
      <c r="E58" s="22"/>
    </row>
    <row r="59" spans="1:5" s="313" customFormat="1" ht="12" customHeight="1" thickBot="1">
      <c r="A59" s="309" t="s">
        <v>16</v>
      </c>
      <c r="B59" s="102" t="s">
        <v>198</v>
      </c>
      <c r="C59" s="42"/>
      <c r="D59" s="41"/>
      <c r="E59" s="40"/>
    </row>
    <row r="60" spans="1:5" s="313" customFormat="1" ht="12" customHeight="1" thickBot="1">
      <c r="A60" s="73" t="s">
        <v>12</v>
      </c>
      <c r="B60" s="86" t="s">
        <v>197</v>
      </c>
      <c r="C60" s="4"/>
      <c r="D60" s="38"/>
      <c r="E60" s="3">
        <f>SUM(E61:E63)</f>
        <v>0</v>
      </c>
    </row>
    <row r="61" spans="1:5" s="313" customFormat="1" ht="12" customHeight="1">
      <c r="A61" s="305" t="s">
        <v>196</v>
      </c>
      <c r="B61" s="92" t="s">
        <v>195</v>
      </c>
      <c r="C61" s="88"/>
      <c r="D61" s="327"/>
      <c r="E61" s="87"/>
    </row>
    <row r="62" spans="1:5" s="313" customFormat="1" ht="12" customHeight="1">
      <c r="A62" s="310" t="s">
        <v>194</v>
      </c>
      <c r="B62" s="90" t="s">
        <v>193</v>
      </c>
      <c r="C62" s="88"/>
      <c r="D62" s="327"/>
      <c r="E62" s="87"/>
    </row>
    <row r="63" spans="1:5" s="313" customFormat="1" ht="12" customHeight="1">
      <c r="A63" s="310" t="s">
        <v>192</v>
      </c>
      <c r="B63" s="90" t="s">
        <v>191</v>
      </c>
      <c r="C63" s="88"/>
      <c r="D63" s="327"/>
      <c r="E63" s="87"/>
    </row>
    <row r="64" spans="1:5" s="313" customFormat="1" ht="12" customHeight="1" thickBot="1">
      <c r="A64" s="309" t="s">
        <v>190</v>
      </c>
      <c r="B64" s="102" t="s">
        <v>189</v>
      </c>
      <c r="C64" s="88"/>
      <c r="D64" s="327"/>
      <c r="E64" s="87"/>
    </row>
    <row r="65" spans="1:5" s="313" customFormat="1" ht="12" customHeight="1" thickBot="1">
      <c r="A65" s="73" t="s">
        <v>10</v>
      </c>
      <c r="B65" s="96" t="s">
        <v>187</v>
      </c>
      <c r="C65" s="32"/>
      <c r="D65" s="31"/>
      <c r="E65" s="30">
        <f>+E8+E15+E22+E29+E37+E49+E55+E60</f>
        <v>0</v>
      </c>
    </row>
    <row r="66" spans="1:5" s="313" customFormat="1" ht="12" customHeight="1" thickBot="1">
      <c r="A66" s="319" t="s">
        <v>424</v>
      </c>
      <c r="B66" s="86" t="s">
        <v>185</v>
      </c>
      <c r="C66" s="4"/>
      <c r="D66" s="38"/>
      <c r="E66" s="3">
        <f>SUM(E67:E69)</f>
        <v>0</v>
      </c>
    </row>
    <row r="67" spans="1:5" s="313" customFormat="1" ht="12" customHeight="1">
      <c r="A67" s="305" t="s">
        <v>184</v>
      </c>
      <c r="B67" s="92" t="s">
        <v>183</v>
      </c>
      <c r="C67" s="88"/>
      <c r="D67" s="327"/>
      <c r="E67" s="87"/>
    </row>
    <row r="68" spans="1:5" s="313" customFormat="1" ht="12" customHeight="1">
      <c r="A68" s="310" t="s">
        <v>182</v>
      </c>
      <c r="B68" s="90" t="s">
        <v>181</v>
      </c>
      <c r="C68" s="88"/>
      <c r="D68" s="327"/>
      <c r="E68" s="87"/>
    </row>
    <row r="69" spans="1:5" s="313" customFormat="1" ht="12" customHeight="1" thickBot="1">
      <c r="A69" s="309" t="s">
        <v>180</v>
      </c>
      <c r="B69" s="353" t="s">
        <v>433</v>
      </c>
      <c r="C69" s="88"/>
      <c r="D69" s="324"/>
      <c r="E69" s="87"/>
    </row>
    <row r="70" spans="1:5" s="313" customFormat="1" ht="12" customHeight="1" thickBot="1">
      <c r="A70" s="319" t="s">
        <v>178</v>
      </c>
      <c r="B70" s="86" t="s">
        <v>177</v>
      </c>
      <c r="C70" s="4"/>
      <c r="D70" s="4"/>
      <c r="E70" s="3">
        <f>SUM(E71:E74)</f>
        <v>0</v>
      </c>
    </row>
    <row r="71" spans="1:5" s="313" customFormat="1" ht="12" customHeight="1">
      <c r="A71" s="305" t="s">
        <v>176</v>
      </c>
      <c r="B71" s="92" t="s">
        <v>175</v>
      </c>
      <c r="C71" s="88"/>
      <c r="D71" s="88"/>
      <c r="E71" s="87"/>
    </row>
    <row r="72" spans="1:5" s="313" customFormat="1" ht="12" customHeight="1">
      <c r="A72" s="310" t="s">
        <v>174</v>
      </c>
      <c r="B72" s="92" t="s">
        <v>173</v>
      </c>
      <c r="C72" s="88"/>
      <c r="D72" s="88"/>
      <c r="E72" s="87"/>
    </row>
    <row r="73" spans="1:5" s="313" customFormat="1" ht="12" customHeight="1">
      <c r="A73" s="310" t="s">
        <v>172</v>
      </c>
      <c r="B73" s="92" t="s">
        <v>171</v>
      </c>
      <c r="C73" s="88"/>
      <c r="D73" s="88"/>
      <c r="E73" s="87"/>
    </row>
    <row r="74" spans="1:5" s="313" customFormat="1" ht="12" customHeight="1" thickBot="1">
      <c r="A74" s="309" t="s">
        <v>170</v>
      </c>
      <c r="B74" s="94" t="s">
        <v>169</v>
      </c>
      <c r="C74" s="88"/>
      <c r="D74" s="88"/>
      <c r="E74" s="87"/>
    </row>
    <row r="75" spans="1:5" s="313" customFormat="1" ht="12" customHeight="1" thickBot="1">
      <c r="A75" s="319" t="s">
        <v>168</v>
      </c>
      <c r="B75" s="86" t="s">
        <v>167</v>
      </c>
      <c r="C75" s="4"/>
      <c r="D75" s="4"/>
      <c r="E75" s="3">
        <f>SUM(E76:E77)</f>
        <v>0</v>
      </c>
    </row>
    <row r="76" spans="1:5" s="313" customFormat="1" ht="12" customHeight="1">
      <c r="A76" s="305" t="s">
        <v>166</v>
      </c>
      <c r="B76" s="92" t="s">
        <v>165</v>
      </c>
      <c r="C76" s="88"/>
      <c r="D76" s="88"/>
      <c r="E76" s="87"/>
    </row>
    <row r="77" spans="1:5" s="313" customFormat="1" ht="12" customHeight="1" thickBot="1">
      <c r="A77" s="309" t="s">
        <v>164</v>
      </c>
      <c r="B77" s="102" t="s">
        <v>163</v>
      </c>
      <c r="C77" s="88"/>
      <c r="D77" s="88"/>
      <c r="E77" s="87"/>
    </row>
    <row r="78" spans="1:5" s="317" customFormat="1" ht="12" customHeight="1" thickBot="1">
      <c r="A78" s="319" t="s">
        <v>162</v>
      </c>
      <c r="B78" s="86" t="s">
        <v>161</v>
      </c>
      <c r="C78" s="4"/>
      <c r="D78" s="4"/>
      <c r="E78" s="3">
        <f>SUM(E79:E81)</f>
        <v>0</v>
      </c>
    </row>
    <row r="79" spans="1:5" s="313" customFormat="1" ht="12" customHeight="1">
      <c r="A79" s="305" t="s">
        <v>160</v>
      </c>
      <c r="B79" s="92" t="s">
        <v>159</v>
      </c>
      <c r="C79" s="88"/>
      <c r="D79" s="88"/>
      <c r="E79" s="87"/>
    </row>
    <row r="80" spans="1:5" s="313" customFormat="1" ht="12" customHeight="1">
      <c r="A80" s="310" t="s">
        <v>158</v>
      </c>
      <c r="B80" s="90" t="s">
        <v>157</v>
      </c>
      <c r="C80" s="88"/>
      <c r="D80" s="88"/>
      <c r="E80" s="87"/>
    </row>
    <row r="81" spans="1:5" s="313" customFormat="1" ht="12" customHeight="1" thickBot="1">
      <c r="A81" s="309" t="s">
        <v>156</v>
      </c>
      <c r="B81" s="102" t="s">
        <v>274</v>
      </c>
      <c r="C81" s="88"/>
      <c r="D81" s="88"/>
      <c r="E81" s="87"/>
    </row>
    <row r="82" spans="1:5" s="313" customFormat="1" ht="12" customHeight="1" thickBot="1">
      <c r="A82" s="319" t="s">
        <v>154</v>
      </c>
      <c r="B82" s="86" t="s">
        <v>153</v>
      </c>
      <c r="C82" s="4"/>
      <c r="D82" s="4"/>
      <c r="E82" s="3">
        <f>SUM(E83:E86)</f>
        <v>0</v>
      </c>
    </row>
    <row r="83" spans="1:5" s="313" customFormat="1" ht="12" customHeight="1">
      <c r="A83" s="322" t="s">
        <v>152</v>
      </c>
      <c r="B83" s="92" t="s">
        <v>151</v>
      </c>
      <c r="C83" s="88"/>
      <c r="D83" s="88"/>
      <c r="E83" s="87"/>
    </row>
    <row r="84" spans="1:5" s="313" customFormat="1" ht="12" customHeight="1">
      <c r="A84" s="321" t="s">
        <v>150</v>
      </c>
      <c r="B84" s="90" t="s">
        <v>149</v>
      </c>
      <c r="C84" s="88"/>
      <c r="D84" s="88"/>
      <c r="E84" s="87"/>
    </row>
    <row r="85" spans="1:5" s="313" customFormat="1" ht="12" customHeight="1">
      <c r="A85" s="321" t="s">
        <v>148</v>
      </c>
      <c r="B85" s="90" t="s">
        <v>147</v>
      </c>
      <c r="C85" s="88"/>
      <c r="D85" s="88"/>
      <c r="E85" s="87"/>
    </row>
    <row r="86" spans="1:5" s="317" customFormat="1" ht="12" customHeight="1" thickBot="1">
      <c r="A86" s="320" t="s">
        <v>146</v>
      </c>
      <c r="B86" s="102" t="s">
        <v>145</v>
      </c>
      <c r="C86" s="88"/>
      <c r="D86" s="88"/>
      <c r="E86" s="87"/>
    </row>
    <row r="87" spans="1:5" s="317" customFormat="1" ht="12" customHeight="1" thickBot="1">
      <c r="A87" s="319" t="s">
        <v>144</v>
      </c>
      <c r="B87" s="86" t="s">
        <v>143</v>
      </c>
      <c r="C87" s="4"/>
      <c r="D87" s="4"/>
      <c r="E87" s="85"/>
    </row>
    <row r="88" spans="1:5" s="317" customFormat="1" ht="12" customHeight="1" thickBot="1">
      <c r="A88" s="319" t="s">
        <v>423</v>
      </c>
      <c r="B88" s="86" t="s">
        <v>141</v>
      </c>
      <c r="C88" s="4"/>
      <c r="D88" s="4"/>
      <c r="E88" s="85"/>
    </row>
    <row r="89" spans="1:5" s="317" customFormat="1" ht="12" customHeight="1" thickBot="1">
      <c r="A89" s="319" t="s">
        <v>422</v>
      </c>
      <c r="B89" s="83" t="s">
        <v>139</v>
      </c>
      <c r="C89" s="32"/>
      <c r="D89" s="32"/>
      <c r="E89" s="30">
        <f>+E66+E70+E75+E78+E82+E88+E87</f>
        <v>0</v>
      </c>
    </row>
    <row r="90" spans="1:5" s="317" customFormat="1" ht="12" customHeight="1" thickBot="1">
      <c r="A90" s="318" t="s">
        <v>421</v>
      </c>
      <c r="B90" s="81" t="s">
        <v>420</v>
      </c>
      <c r="C90" s="32"/>
      <c r="D90" s="32"/>
      <c r="E90" s="30">
        <f>+E65+E89</f>
        <v>0</v>
      </c>
    </row>
    <row r="91" spans="1:5" s="313" customFormat="1" ht="15.2" customHeight="1" thickBot="1">
      <c r="A91" s="316"/>
      <c r="B91" s="315"/>
      <c r="C91" s="314"/>
    </row>
    <row r="92" spans="1:5" s="312" customFormat="1" ht="16.5" customHeight="1" thickBot="1">
      <c r="A92" s="658" t="s">
        <v>333</v>
      </c>
      <c r="B92" s="659"/>
      <c r="C92" s="659"/>
      <c r="D92" s="659"/>
      <c r="E92" s="660"/>
    </row>
    <row r="93" spans="1:5" s="304" customFormat="1" ht="12" customHeight="1" thickBot="1">
      <c r="A93" s="106" t="s">
        <v>125</v>
      </c>
      <c r="B93" s="68" t="s">
        <v>419</v>
      </c>
      <c r="C93" s="67" t="e">
        <f>[1]IB_6.1.3.sz.mell!C93</f>
        <v>#REF!</v>
      </c>
      <c r="D93" s="67" t="e">
        <f>[1]IB_6.1.3.sz.mell!D93</f>
        <v>#REF!</v>
      </c>
      <c r="E93" s="66">
        <f>+E94+E95+E96+E97+E98+E111</f>
        <v>0</v>
      </c>
    </row>
    <row r="94" spans="1:5" ht="12" customHeight="1">
      <c r="A94" s="311" t="s">
        <v>123</v>
      </c>
      <c r="B94" s="64" t="s">
        <v>122</v>
      </c>
      <c r="C94" s="63" t="e">
        <f>[1]IB_6.1.3.sz.mell!C94</f>
        <v>#REF!</v>
      </c>
      <c r="D94" s="63" t="e">
        <f>[1]IB_6.1.3.sz.mell!D94</f>
        <v>#REF!</v>
      </c>
      <c r="E94" s="62"/>
    </row>
    <row r="95" spans="1:5" ht="12" customHeight="1">
      <c r="A95" s="310" t="s">
        <v>121</v>
      </c>
      <c r="B95" s="50" t="s">
        <v>120</v>
      </c>
      <c r="C95" s="24" t="e">
        <f>[1]IB_6.1.3.sz.mell!C95</f>
        <v>#REF!</v>
      </c>
      <c r="D95" s="24" t="e">
        <f>[1]IB_6.1.3.sz.mell!D95</f>
        <v>#REF!</v>
      </c>
      <c r="E95" s="22"/>
    </row>
    <row r="96" spans="1:5" ht="12" customHeight="1">
      <c r="A96" s="310" t="s">
        <v>119</v>
      </c>
      <c r="B96" s="50" t="s">
        <v>118</v>
      </c>
      <c r="C96" s="42" t="e">
        <f>[1]IB_6.1.3.sz.mell!C96</f>
        <v>#REF!</v>
      </c>
      <c r="D96" s="24" t="e">
        <f>[1]IB_6.1.3.sz.mell!D96</f>
        <v>#REF!</v>
      </c>
      <c r="E96" s="40"/>
    </row>
    <row r="97" spans="1:5" ht="12" customHeight="1">
      <c r="A97" s="310" t="s">
        <v>117</v>
      </c>
      <c r="B97" s="57" t="s">
        <v>116</v>
      </c>
      <c r="C97" s="42" t="e">
        <f>[1]IB_6.1.3.sz.mell!C97</f>
        <v>#REF!</v>
      </c>
      <c r="D97" s="41" t="e">
        <f>[1]IB_6.1.3.sz.mell!D97</f>
        <v>#REF!</v>
      </c>
      <c r="E97" s="40"/>
    </row>
    <row r="98" spans="1:5" ht="12" customHeight="1">
      <c r="A98" s="310" t="s">
        <v>115</v>
      </c>
      <c r="B98" s="61" t="s">
        <v>114</v>
      </c>
      <c r="C98" s="42" t="e">
        <f>[1]IB_6.1.3.sz.mell!C98</f>
        <v>#REF!</v>
      </c>
      <c r="D98" s="41" t="e">
        <f>[1]IB_6.1.3.sz.mell!D98</f>
        <v>#REF!</v>
      </c>
      <c r="E98" s="40"/>
    </row>
    <row r="99" spans="1:5" ht="12" customHeight="1">
      <c r="A99" s="310" t="s">
        <v>113</v>
      </c>
      <c r="B99" s="50" t="s">
        <v>418</v>
      </c>
      <c r="C99" s="42" t="e">
        <f>[1]IB_6.1.3.sz.mell!C99</f>
        <v>#REF!</v>
      </c>
      <c r="D99" s="41" t="e">
        <f>[1]IB_6.1.3.sz.mell!D99</f>
        <v>#REF!</v>
      </c>
      <c r="E99" s="40"/>
    </row>
    <row r="100" spans="1:5" ht="12" customHeight="1">
      <c r="A100" s="310" t="s">
        <v>111</v>
      </c>
      <c r="B100" s="60" t="s">
        <v>110</v>
      </c>
      <c r="C100" s="42" t="e">
        <f>[1]IB_6.1.3.sz.mell!C100</f>
        <v>#REF!</v>
      </c>
      <c r="D100" s="41" t="e">
        <f>[1]IB_6.1.3.sz.mell!D100</f>
        <v>#REF!</v>
      </c>
      <c r="E100" s="40"/>
    </row>
    <row r="101" spans="1:5" ht="12" customHeight="1">
      <c r="A101" s="310" t="s">
        <v>109</v>
      </c>
      <c r="B101" s="60" t="s">
        <v>108</v>
      </c>
      <c r="C101" s="42" t="e">
        <f>[1]IB_6.1.3.sz.mell!C101</f>
        <v>#REF!</v>
      </c>
      <c r="D101" s="41" t="e">
        <f>[1]IB_6.1.3.sz.mell!D101</f>
        <v>#REF!</v>
      </c>
      <c r="E101" s="40"/>
    </row>
    <row r="102" spans="1:5" ht="12" customHeight="1">
      <c r="A102" s="310" t="s">
        <v>107</v>
      </c>
      <c r="B102" s="60" t="s">
        <v>106</v>
      </c>
      <c r="C102" s="42" t="e">
        <f>[1]IB_6.1.3.sz.mell!C102</f>
        <v>#REF!</v>
      </c>
      <c r="D102" s="41" t="e">
        <f>[1]IB_6.1.3.sz.mell!D102</f>
        <v>#REF!</v>
      </c>
      <c r="E102" s="40"/>
    </row>
    <row r="103" spans="1:5" ht="12" customHeight="1">
      <c r="A103" s="310" t="s">
        <v>105</v>
      </c>
      <c r="B103" s="43" t="s">
        <v>104</v>
      </c>
      <c r="C103" s="42" t="e">
        <f>[1]IB_6.1.3.sz.mell!C103</f>
        <v>#REF!</v>
      </c>
      <c r="D103" s="41" t="e">
        <f>[1]IB_6.1.3.sz.mell!D103</f>
        <v>#REF!</v>
      </c>
      <c r="E103" s="40"/>
    </row>
    <row r="104" spans="1:5" ht="12" customHeight="1">
      <c r="A104" s="310" t="s">
        <v>103</v>
      </c>
      <c r="B104" s="43" t="s">
        <v>69</v>
      </c>
      <c r="C104" s="42" t="e">
        <f>[1]IB_6.1.3.sz.mell!C104</f>
        <v>#REF!</v>
      </c>
      <c r="D104" s="41" t="e">
        <f>[1]IB_6.1.3.sz.mell!D104</f>
        <v>#REF!</v>
      </c>
      <c r="E104" s="40"/>
    </row>
    <row r="105" spans="1:5" ht="12" customHeight="1">
      <c r="A105" s="310" t="s">
        <v>102</v>
      </c>
      <c r="B105" s="60" t="s">
        <v>101</v>
      </c>
      <c r="C105" s="42" t="e">
        <f>[1]IB_6.1.3.sz.mell!C105</f>
        <v>#REF!</v>
      </c>
      <c r="D105" s="41" t="e">
        <f>[1]IB_6.1.3.sz.mell!D105</f>
        <v>#REF!</v>
      </c>
      <c r="E105" s="40"/>
    </row>
    <row r="106" spans="1:5" ht="12" customHeight="1">
      <c r="A106" s="310" t="s">
        <v>100</v>
      </c>
      <c r="B106" s="60" t="s">
        <v>99</v>
      </c>
      <c r="C106" s="42" t="e">
        <f>[1]IB_6.1.3.sz.mell!C106</f>
        <v>#REF!</v>
      </c>
      <c r="D106" s="41" t="e">
        <f>[1]IB_6.1.3.sz.mell!D106</f>
        <v>#REF!</v>
      </c>
      <c r="E106" s="40"/>
    </row>
    <row r="107" spans="1:5" ht="12" customHeight="1">
      <c r="A107" s="310" t="s">
        <v>98</v>
      </c>
      <c r="B107" s="43" t="s">
        <v>63</v>
      </c>
      <c r="C107" s="24" t="e">
        <f>[1]IB_6.1.3.sz.mell!C107</f>
        <v>#REF!</v>
      </c>
      <c r="D107" s="41" t="e">
        <f>[1]IB_6.1.3.sz.mell!D107</f>
        <v>#REF!</v>
      </c>
      <c r="E107" s="40"/>
    </row>
    <row r="108" spans="1:5" ht="12" customHeight="1">
      <c r="A108" s="303" t="s">
        <v>97</v>
      </c>
      <c r="B108" s="58" t="s">
        <v>96</v>
      </c>
      <c r="C108" s="42" t="e">
        <f>[1]IB_6.1.3.sz.mell!C108</f>
        <v>#REF!</v>
      </c>
      <c r="D108" s="41" t="e">
        <f>[1]IB_6.1.3.sz.mell!D108</f>
        <v>#REF!</v>
      </c>
      <c r="E108" s="40"/>
    </row>
    <row r="109" spans="1:5" ht="12" customHeight="1">
      <c r="A109" s="310" t="s">
        <v>95</v>
      </c>
      <c r="B109" s="58" t="s">
        <v>94</v>
      </c>
      <c r="C109" s="42" t="e">
        <f>[1]IB_6.1.3.sz.mell!C109</f>
        <v>#REF!</v>
      </c>
      <c r="D109" s="41" t="e">
        <f>[1]IB_6.1.3.sz.mell!D109</f>
        <v>#REF!</v>
      </c>
      <c r="E109" s="40"/>
    </row>
    <row r="110" spans="1:5" ht="12" customHeight="1">
      <c r="A110" s="310" t="s">
        <v>93</v>
      </c>
      <c r="B110" s="43" t="s">
        <v>92</v>
      </c>
      <c r="C110" s="24" t="e">
        <f>[1]IB_6.1.3.sz.mell!C110</f>
        <v>#REF!</v>
      </c>
      <c r="D110" s="23" t="e">
        <f>[1]IB_6.1.3.sz.mell!D110</f>
        <v>#REF!</v>
      </c>
      <c r="E110" s="22"/>
    </row>
    <row r="111" spans="1:5" ht="12" customHeight="1">
      <c r="A111" s="310" t="s">
        <v>91</v>
      </c>
      <c r="B111" s="57" t="s">
        <v>90</v>
      </c>
      <c r="C111" s="24" t="e">
        <f>[1]IB_6.1.3.sz.mell!C111</f>
        <v>#REF!</v>
      </c>
      <c r="D111" s="23" t="e">
        <f>[1]IB_6.1.3.sz.mell!D111</f>
        <v>#REF!</v>
      </c>
      <c r="E111" s="22"/>
    </row>
    <row r="112" spans="1:5" ht="12" customHeight="1">
      <c r="A112" s="309" t="s">
        <v>89</v>
      </c>
      <c r="B112" s="50" t="s">
        <v>417</v>
      </c>
      <c r="C112" s="42" t="e">
        <f>[1]IB_6.1.3.sz.mell!C112</f>
        <v>#REF!</v>
      </c>
      <c r="D112" s="41" t="e">
        <f>[1]IB_6.1.3.sz.mell!D112</f>
        <v>#REF!</v>
      </c>
      <c r="E112" s="40"/>
    </row>
    <row r="113" spans="1:5" ht="12" customHeight="1" thickBot="1">
      <c r="A113" s="308" t="s">
        <v>87</v>
      </c>
      <c r="B113" s="307" t="s">
        <v>416</v>
      </c>
      <c r="C113" s="35" t="e">
        <f>[1]IB_6.1.3.sz.mell!C113</f>
        <v>#REF!</v>
      </c>
      <c r="D113" s="34" t="e">
        <f>[1]IB_6.1.3.sz.mell!D113</f>
        <v>#REF!</v>
      </c>
      <c r="E113" s="33"/>
    </row>
    <row r="114" spans="1:5" ht="12" customHeight="1" thickBot="1">
      <c r="A114" s="73" t="s">
        <v>1</v>
      </c>
      <c r="B114" s="5" t="s">
        <v>85</v>
      </c>
      <c r="C114" s="4" t="e">
        <f>[1]IB_6.1.3.sz.mell!C114</f>
        <v>#REF!</v>
      </c>
      <c r="D114" s="38" t="e">
        <f>[1]IB_6.1.3.sz.mell!D114</f>
        <v>#REF!</v>
      </c>
      <c r="E114" s="3">
        <f>+E115+E117+E119</f>
        <v>0</v>
      </c>
    </row>
    <row r="115" spans="1:5" ht="12" customHeight="1">
      <c r="A115" s="305" t="s">
        <v>84</v>
      </c>
      <c r="B115" s="50" t="s">
        <v>83</v>
      </c>
      <c r="C115" s="49" t="e">
        <f>[1]IB_6.1.3.sz.mell!C115</f>
        <v>#REF!</v>
      </c>
      <c r="D115" s="48" t="e">
        <f>[1]IB_6.1.3.sz.mell!D115</f>
        <v>#REF!</v>
      </c>
      <c r="E115" s="47"/>
    </row>
    <row r="116" spans="1:5" ht="12" customHeight="1">
      <c r="A116" s="305" t="s">
        <v>82</v>
      </c>
      <c r="B116" s="39" t="s">
        <v>81</v>
      </c>
      <c r="C116" s="49" t="e">
        <f>[1]IB_6.1.3.sz.mell!C116</f>
        <v>#REF!</v>
      </c>
      <c r="D116" s="48" t="e">
        <f>[1]IB_6.1.3.sz.mell!D116</f>
        <v>#REF!</v>
      </c>
      <c r="E116" s="47"/>
    </row>
    <row r="117" spans="1:5" ht="12" customHeight="1">
      <c r="A117" s="305" t="s">
        <v>80</v>
      </c>
      <c r="B117" s="39" t="s">
        <v>79</v>
      </c>
      <c r="C117" s="24" t="e">
        <f>[1]IB_6.1.3.sz.mell!C117</f>
        <v>#REF!</v>
      </c>
      <c r="D117" s="23" t="e">
        <f>[1]IB_6.1.3.sz.mell!D117</f>
        <v>#REF!</v>
      </c>
      <c r="E117" s="22"/>
    </row>
    <row r="118" spans="1:5" ht="12" customHeight="1">
      <c r="A118" s="305" t="s">
        <v>78</v>
      </c>
      <c r="B118" s="39" t="s">
        <v>77</v>
      </c>
      <c r="C118" s="24" t="e">
        <f>[1]IB_6.1.3.sz.mell!C118</f>
        <v>#REF!</v>
      </c>
      <c r="D118" s="23" t="e">
        <f>[1]IB_6.1.3.sz.mell!D118</f>
        <v>#REF!</v>
      </c>
      <c r="E118" s="22"/>
    </row>
    <row r="119" spans="1:5" ht="12" customHeight="1">
      <c r="A119" s="305" t="s">
        <v>76</v>
      </c>
      <c r="B119" s="46" t="s">
        <v>75</v>
      </c>
      <c r="C119" s="24" t="e">
        <f>[1]IB_6.1.3.sz.mell!C119</f>
        <v>#REF!</v>
      </c>
      <c r="D119" s="23" t="e">
        <f>[1]IB_6.1.3.sz.mell!D119</f>
        <v>#REF!</v>
      </c>
      <c r="E119" s="22"/>
    </row>
    <row r="120" spans="1:5" ht="12" customHeight="1">
      <c r="A120" s="305" t="s">
        <v>74</v>
      </c>
      <c r="B120" s="45" t="s">
        <v>73</v>
      </c>
      <c r="C120" s="24" t="e">
        <f>[1]IB_6.1.3.sz.mell!C120</f>
        <v>#REF!</v>
      </c>
      <c r="D120" s="23" t="e">
        <f>[1]IB_6.1.3.sz.mell!D120</f>
        <v>#REF!</v>
      </c>
      <c r="E120" s="22"/>
    </row>
    <row r="121" spans="1:5" ht="12" customHeight="1">
      <c r="A121" s="305" t="s">
        <v>72</v>
      </c>
      <c r="B121" s="44" t="s">
        <v>71</v>
      </c>
      <c r="C121" s="24" t="e">
        <f>[1]IB_6.1.3.sz.mell!C121</f>
        <v>#REF!</v>
      </c>
      <c r="D121" s="23" t="e">
        <f>[1]IB_6.1.3.sz.mell!D121</f>
        <v>#REF!</v>
      </c>
      <c r="E121" s="22"/>
    </row>
    <row r="122" spans="1:5" ht="12" customHeight="1">
      <c r="A122" s="305" t="s">
        <v>70</v>
      </c>
      <c r="B122" s="43" t="s">
        <v>69</v>
      </c>
      <c r="C122" s="24" t="e">
        <f>[1]IB_6.1.3.sz.mell!C122</f>
        <v>#REF!</v>
      </c>
      <c r="D122" s="23" t="e">
        <f>[1]IB_6.1.3.sz.mell!D122</f>
        <v>#REF!</v>
      </c>
      <c r="E122" s="22"/>
    </row>
    <row r="123" spans="1:5" ht="12" customHeight="1">
      <c r="A123" s="305" t="s">
        <v>68</v>
      </c>
      <c r="B123" s="43" t="s">
        <v>67</v>
      </c>
      <c r="C123" s="24" t="e">
        <f>[1]IB_6.1.3.sz.mell!C123</f>
        <v>#REF!</v>
      </c>
      <c r="D123" s="23" t="e">
        <f>[1]IB_6.1.3.sz.mell!D123</f>
        <v>#REF!</v>
      </c>
      <c r="E123" s="22"/>
    </row>
    <row r="124" spans="1:5" ht="12" customHeight="1">
      <c r="A124" s="305" t="s">
        <v>66</v>
      </c>
      <c r="B124" s="43" t="s">
        <v>65</v>
      </c>
      <c r="C124" s="24" t="e">
        <f>[1]IB_6.1.3.sz.mell!C124</f>
        <v>#REF!</v>
      </c>
      <c r="D124" s="23" t="e">
        <f>[1]IB_6.1.3.sz.mell!D124</f>
        <v>#REF!</v>
      </c>
      <c r="E124" s="22"/>
    </row>
    <row r="125" spans="1:5" ht="12" customHeight="1">
      <c r="A125" s="305" t="s">
        <v>64</v>
      </c>
      <c r="B125" s="43" t="s">
        <v>63</v>
      </c>
      <c r="C125" s="24" t="e">
        <f>[1]IB_6.1.3.sz.mell!C125</f>
        <v>#REF!</v>
      </c>
      <c r="D125" s="23" t="e">
        <f>[1]IB_6.1.3.sz.mell!D125</f>
        <v>#REF!</v>
      </c>
      <c r="E125" s="22"/>
    </row>
    <row r="126" spans="1:5" ht="12" customHeight="1">
      <c r="A126" s="305" t="s">
        <v>62</v>
      </c>
      <c r="B126" s="43" t="s">
        <v>61</v>
      </c>
      <c r="C126" s="24" t="e">
        <f>[1]IB_6.1.3.sz.mell!C126</f>
        <v>#REF!</v>
      </c>
      <c r="D126" s="23" t="e">
        <f>[1]IB_6.1.3.sz.mell!D126</f>
        <v>#REF!</v>
      </c>
      <c r="E126" s="22"/>
    </row>
    <row r="127" spans="1:5" ht="12" customHeight="1" thickBot="1">
      <c r="A127" s="303" t="s">
        <v>60</v>
      </c>
      <c r="B127" s="43" t="s">
        <v>59</v>
      </c>
      <c r="C127" s="42" t="e">
        <f>[1]IB_6.1.3.sz.mell!C127</f>
        <v>#REF!</v>
      </c>
      <c r="D127" s="41" t="e">
        <f>[1]IB_6.1.3.sz.mell!D127</f>
        <v>#REF!</v>
      </c>
      <c r="E127" s="40"/>
    </row>
    <row r="128" spans="1:5" ht="12" customHeight="1" thickBot="1">
      <c r="A128" s="73" t="s">
        <v>58</v>
      </c>
      <c r="B128" s="18" t="s">
        <v>57</v>
      </c>
      <c r="C128" s="4" t="e">
        <f>[1]IB_6.1.3.sz.mell!C128</f>
        <v>#REF!</v>
      </c>
      <c r="D128" s="38" t="e">
        <f>[1]IB_6.1.3.sz.mell!D128</f>
        <v>#REF!</v>
      </c>
      <c r="E128" s="3">
        <f>+E93+E114</f>
        <v>0</v>
      </c>
    </row>
    <row r="129" spans="1:11" ht="12" customHeight="1" thickBot="1">
      <c r="A129" s="73" t="s">
        <v>56</v>
      </c>
      <c r="B129" s="18" t="s">
        <v>415</v>
      </c>
      <c r="C129" s="4" t="e">
        <f>[1]IB_6.1.3.sz.mell!C129</f>
        <v>#REF!</v>
      </c>
      <c r="D129" s="38" t="e">
        <f>[1]IB_6.1.3.sz.mell!D129</f>
        <v>#REF!</v>
      </c>
      <c r="E129" s="3">
        <f>+E130+E131+E132</f>
        <v>0</v>
      </c>
    </row>
    <row r="130" spans="1:11" s="304" customFormat="1" ht="12" customHeight="1">
      <c r="A130" s="305" t="s">
        <v>54</v>
      </c>
      <c r="B130" s="25" t="s">
        <v>414</v>
      </c>
      <c r="C130" s="24" t="e">
        <f>[1]IB_6.1.3.sz.mell!C130</f>
        <v>#REF!</v>
      </c>
      <c r="D130" s="23" t="e">
        <f>[1]IB_6.1.3.sz.mell!D130</f>
        <v>#REF!</v>
      </c>
      <c r="E130" s="22"/>
    </row>
    <row r="131" spans="1:11" ht="12" customHeight="1">
      <c r="A131" s="305" t="s">
        <v>52</v>
      </c>
      <c r="B131" s="25" t="s">
        <v>51</v>
      </c>
      <c r="C131" s="24" t="e">
        <f>[1]IB_6.1.3.sz.mell!C131</f>
        <v>#REF!</v>
      </c>
      <c r="D131" s="23" t="e">
        <f>[1]IB_6.1.3.sz.mell!D131</f>
        <v>#REF!</v>
      </c>
      <c r="E131" s="22"/>
    </row>
    <row r="132" spans="1:11" ht="12" customHeight="1" thickBot="1">
      <c r="A132" s="303" t="s">
        <v>50</v>
      </c>
      <c r="B132" s="28" t="s">
        <v>413</v>
      </c>
      <c r="C132" s="24" t="e">
        <f>[1]IB_6.1.3.sz.mell!C132</f>
        <v>#REF!</v>
      </c>
      <c r="D132" s="23" t="e">
        <f>[1]IB_6.1.3.sz.mell!D132</f>
        <v>#REF!</v>
      </c>
      <c r="E132" s="22"/>
    </row>
    <row r="133" spans="1:11" ht="12" customHeight="1" thickBot="1">
      <c r="A133" s="73" t="s">
        <v>48</v>
      </c>
      <c r="B133" s="18" t="s">
        <v>47</v>
      </c>
      <c r="C133" s="4" t="e">
        <f>[1]IB_6.1.3.sz.mell!C133</f>
        <v>#REF!</v>
      </c>
      <c r="D133" s="38" t="e">
        <f>[1]IB_6.1.3.sz.mell!D133</f>
        <v>#REF!</v>
      </c>
      <c r="E133" s="3">
        <f>+E134+E135+E136+E137+E138+E139</f>
        <v>0</v>
      </c>
    </row>
    <row r="134" spans="1:11" ht="12" customHeight="1">
      <c r="A134" s="305" t="s">
        <v>46</v>
      </c>
      <c r="B134" s="25" t="s">
        <v>45</v>
      </c>
      <c r="C134" s="24" t="e">
        <f>[1]IB_6.1.3.sz.mell!C134</f>
        <v>#REF!</v>
      </c>
      <c r="D134" s="23" t="e">
        <f>[1]IB_6.1.3.sz.mell!D134</f>
        <v>#REF!</v>
      </c>
      <c r="E134" s="22"/>
    </row>
    <row r="135" spans="1:11" ht="12" customHeight="1">
      <c r="A135" s="305" t="s">
        <v>44</v>
      </c>
      <c r="B135" s="25" t="s">
        <v>43</v>
      </c>
      <c r="C135" s="24" t="e">
        <f>[1]IB_6.1.3.sz.mell!C135</f>
        <v>#REF!</v>
      </c>
      <c r="D135" s="23" t="e">
        <f>[1]IB_6.1.3.sz.mell!D135</f>
        <v>#REF!</v>
      </c>
      <c r="E135" s="22"/>
    </row>
    <row r="136" spans="1:11" ht="12" customHeight="1">
      <c r="A136" s="305" t="s">
        <v>42</v>
      </c>
      <c r="B136" s="25" t="s">
        <v>41</v>
      </c>
      <c r="C136" s="24" t="e">
        <f>[1]IB_6.1.3.sz.mell!C136</f>
        <v>#REF!</v>
      </c>
      <c r="D136" s="23" t="e">
        <f>[1]IB_6.1.3.sz.mell!D136</f>
        <v>#REF!</v>
      </c>
      <c r="E136" s="22"/>
    </row>
    <row r="137" spans="1:11" ht="12" customHeight="1">
      <c r="A137" s="305" t="s">
        <v>40</v>
      </c>
      <c r="B137" s="25" t="s">
        <v>412</v>
      </c>
      <c r="C137" s="24" t="e">
        <f>[1]IB_6.1.3.sz.mell!C137</f>
        <v>#REF!</v>
      </c>
      <c r="D137" s="23" t="e">
        <f>[1]IB_6.1.3.sz.mell!D137</f>
        <v>#REF!</v>
      </c>
      <c r="E137" s="22"/>
    </row>
    <row r="138" spans="1:11" ht="12" customHeight="1">
      <c r="A138" s="305" t="s">
        <v>38</v>
      </c>
      <c r="B138" s="25" t="s">
        <v>37</v>
      </c>
      <c r="C138" s="24" t="e">
        <f>[1]IB_6.1.3.sz.mell!C138</f>
        <v>#REF!</v>
      </c>
      <c r="D138" s="23" t="e">
        <f>[1]IB_6.1.3.sz.mell!D138</f>
        <v>#REF!</v>
      </c>
      <c r="E138" s="22"/>
    </row>
    <row r="139" spans="1:11" s="304" customFormat="1" ht="12" customHeight="1" thickBot="1">
      <c r="A139" s="303" t="s">
        <v>36</v>
      </c>
      <c r="B139" s="28" t="s">
        <v>35</v>
      </c>
      <c r="C139" s="24" t="e">
        <f>[1]IB_6.1.3.sz.mell!C139</f>
        <v>#REF!</v>
      </c>
      <c r="D139" s="23" t="e">
        <f>[1]IB_6.1.3.sz.mell!D139</f>
        <v>#REF!</v>
      </c>
      <c r="E139" s="22"/>
    </row>
    <row r="140" spans="1:11" ht="12" customHeight="1" thickBot="1">
      <c r="A140" s="73" t="s">
        <v>34</v>
      </c>
      <c r="B140" s="18" t="s">
        <v>411</v>
      </c>
      <c r="C140" s="32" t="e">
        <f>[1]IB_6.1.3.sz.mell!C140</f>
        <v>#REF!</v>
      </c>
      <c r="D140" s="31" t="e">
        <f>[1]IB_6.1.3.sz.mell!D140</f>
        <v>#REF!</v>
      </c>
      <c r="E140" s="30">
        <f>+E141+E142+E144+E145+E143</f>
        <v>0</v>
      </c>
      <c r="K140" s="306"/>
    </row>
    <row r="141" spans="1:11">
      <c r="A141" s="305" t="s">
        <v>32</v>
      </c>
      <c r="B141" s="25" t="s">
        <v>31</v>
      </c>
      <c r="C141" s="24" t="e">
        <f>[1]IB_6.1.3.sz.mell!C141</f>
        <v>#REF!</v>
      </c>
      <c r="D141" s="23" t="e">
        <f>[1]IB_6.1.3.sz.mell!D141</f>
        <v>#REF!</v>
      </c>
      <c r="E141" s="22"/>
    </row>
    <row r="142" spans="1:11" ht="12" customHeight="1">
      <c r="A142" s="305" t="s">
        <v>30</v>
      </c>
      <c r="B142" s="25" t="s">
        <v>29</v>
      </c>
      <c r="C142" s="24" t="e">
        <f>[1]IB_6.1.3.sz.mell!C142</f>
        <v>#REF!</v>
      </c>
      <c r="D142" s="23" t="e">
        <f>[1]IB_6.1.3.sz.mell!D142</f>
        <v>#REF!</v>
      </c>
      <c r="E142" s="22"/>
    </row>
    <row r="143" spans="1:11" ht="12" customHeight="1">
      <c r="A143" s="305" t="s">
        <v>28</v>
      </c>
      <c r="B143" s="25" t="s">
        <v>410</v>
      </c>
      <c r="C143" s="24" t="e">
        <f>[1]IB_6.1.3.sz.mell!C143</f>
        <v>#REF!</v>
      </c>
      <c r="D143" s="23" t="e">
        <f>[1]IB_6.1.3.sz.mell!D143</f>
        <v>#REF!</v>
      </c>
      <c r="E143" s="22"/>
    </row>
    <row r="144" spans="1:11" s="304" customFormat="1" ht="12" customHeight="1">
      <c r="A144" s="305" t="s">
        <v>26</v>
      </c>
      <c r="B144" s="25" t="s">
        <v>27</v>
      </c>
      <c r="C144" s="24" t="e">
        <f>[1]IB_6.1.3.sz.mell!C144</f>
        <v>#REF!</v>
      </c>
      <c r="D144" s="23" t="e">
        <f>[1]IB_6.1.3.sz.mell!D144</f>
        <v>#REF!</v>
      </c>
      <c r="E144" s="22"/>
    </row>
    <row r="145" spans="1:5" s="304" customFormat="1" ht="12" customHeight="1" thickBot="1">
      <c r="A145" s="303" t="s">
        <v>205</v>
      </c>
      <c r="B145" s="28" t="s">
        <v>25</v>
      </c>
      <c r="C145" s="24" t="e">
        <f>[1]IB_6.1.3.sz.mell!C145</f>
        <v>#REF!</v>
      </c>
      <c r="D145" s="23" t="e">
        <f>[1]IB_6.1.3.sz.mell!D145</f>
        <v>#REF!</v>
      </c>
      <c r="E145" s="22"/>
    </row>
    <row r="146" spans="1:5" s="304" customFormat="1" ht="12" customHeight="1" thickBot="1">
      <c r="A146" s="73" t="s">
        <v>24</v>
      </c>
      <c r="B146" s="18" t="s">
        <v>23</v>
      </c>
      <c r="C146" s="21" t="e">
        <f>[1]IB_6.1.3.sz.mell!C146</f>
        <v>#REF!</v>
      </c>
      <c r="D146" s="20" t="e">
        <f>[1]IB_6.1.3.sz.mell!D146</f>
        <v>#REF!</v>
      </c>
      <c r="E146" s="27">
        <f>+E147+E148+E149+E150+E151</f>
        <v>0</v>
      </c>
    </row>
    <row r="147" spans="1:5" s="304" customFormat="1" ht="12" customHeight="1">
      <c r="A147" s="305" t="s">
        <v>22</v>
      </c>
      <c r="B147" s="25" t="s">
        <v>21</v>
      </c>
      <c r="C147" s="24" t="e">
        <f>[1]IB_6.1.3.sz.mell!C147</f>
        <v>#REF!</v>
      </c>
      <c r="D147" s="23" t="e">
        <f>[1]IB_6.1.3.sz.mell!D147</f>
        <v>#REF!</v>
      </c>
      <c r="E147" s="22"/>
    </row>
    <row r="148" spans="1:5" s="304" customFormat="1" ht="12" customHeight="1">
      <c r="A148" s="305" t="s">
        <v>20</v>
      </c>
      <c r="B148" s="25" t="s">
        <v>19</v>
      </c>
      <c r="C148" s="24" t="e">
        <f>[1]IB_6.1.3.sz.mell!C148</f>
        <v>#REF!</v>
      </c>
      <c r="D148" s="23" t="e">
        <f>[1]IB_6.1.3.sz.mell!D148</f>
        <v>#REF!</v>
      </c>
      <c r="E148" s="22"/>
    </row>
    <row r="149" spans="1:5" s="304" customFormat="1" ht="12" customHeight="1">
      <c r="A149" s="305" t="s">
        <v>18</v>
      </c>
      <c r="B149" s="25" t="s">
        <v>17</v>
      </c>
      <c r="C149" s="24" t="e">
        <f>[1]IB_6.1.3.sz.mell!C149</f>
        <v>#REF!</v>
      </c>
      <c r="D149" s="23" t="e">
        <f>[1]IB_6.1.3.sz.mell!D149</f>
        <v>#REF!</v>
      </c>
      <c r="E149" s="22"/>
    </row>
    <row r="150" spans="1:5" s="304" customFormat="1" ht="12" customHeight="1">
      <c r="A150" s="305" t="s">
        <v>16</v>
      </c>
      <c r="B150" s="25" t="s">
        <v>409</v>
      </c>
      <c r="C150" s="24" t="e">
        <f>[1]IB_6.1.3.sz.mell!C150</f>
        <v>#REF!</v>
      </c>
      <c r="D150" s="23" t="e">
        <f>[1]IB_6.1.3.sz.mell!D150</f>
        <v>#REF!</v>
      </c>
      <c r="E150" s="22"/>
    </row>
    <row r="151" spans="1:5" ht="12.75" customHeight="1" thickBot="1">
      <c r="A151" s="303" t="s">
        <v>14</v>
      </c>
      <c r="B151" s="28" t="s">
        <v>13</v>
      </c>
      <c r="C151" s="42" t="e">
        <f>[1]IB_6.1.3.sz.mell!C151</f>
        <v>#REF!</v>
      </c>
      <c r="D151" s="41" t="e">
        <f>[1]IB_6.1.3.sz.mell!D151</f>
        <v>#REF!</v>
      </c>
      <c r="E151" s="40"/>
    </row>
    <row r="152" spans="1:5" ht="12.75" customHeight="1" thickBot="1">
      <c r="A152" s="302" t="s">
        <v>12</v>
      </c>
      <c r="B152" s="18" t="s">
        <v>11</v>
      </c>
      <c r="C152" s="21" t="e">
        <f>[1]IB_6.1.3.sz.mell!C152</f>
        <v>#REF!</v>
      </c>
      <c r="D152" s="20" t="e">
        <f>[1]IB_6.1.3.sz.mell!D152</f>
        <v>#REF!</v>
      </c>
      <c r="E152" s="27"/>
    </row>
    <row r="153" spans="1:5" ht="12.75" customHeight="1" thickBot="1">
      <c r="A153" s="302" t="s">
        <v>10</v>
      </c>
      <c r="B153" s="18" t="s">
        <v>9</v>
      </c>
      <c r="C153" s="21" t="e">
        <f>[1]IB_6.1.3.sz.mell!C153</f>
        <v>#REF!</v>
      </c>
      <c r="D153" s="20" t="e">
        <f>[1]IB_6.1.3.sz.mell!D153</f>
        <v>#REF!</v>
      </c>
      <c r="E153" s="27"/>
    </row>
    <row r="154" spans="1:5" ht="12" customHeight="1" thickBot="1">
      <c r="A154" s="73" t="s">
        <v>8</v>
      </c>
      <c r="B154" s="18" t="s">
        <v>7</v>
      </c>
      <c r="C154" s="13" t="e">
        <f>[1]IB_6.1.3.sz.mell!C154</f>
        <v>#REF!</v>
      </c>
      <c r="D154" s="12" t="e">
        <f>[1]IB_6.1.3.sz.mell!D154</f>
        <v>#REF!</v>
      </c>
      <c r="E154" s="11">
        <f>+E129+E133+E140+E146+E152+E153</f>
        <v>0</v>
      </c>
    </row>
    <row r="155" spans="1:5" ht="15.2" customHeight="1" thickBot="1">
      <c r="A155" s="301" t="s">
        <v>6</v>
      </c>
      <c r="B155" s="14" t="s">
        <v>5</v>
      </c>
      <c r="C155" s="13" t="e">
        <f>[1]IB_6.1.3.sz.mell!C155</f>
        <v>#REF!</v>
      </c>
      <c r="D155" s="12" t="e">
        <f>[1]IB_6.1.3.sz.mell!D155</f>
        <v>#REF!</v>
      </c>
      <c r="E155" s="11">
        <f>+E128+E154</f>
        <v>0</v>
      </c>
    </row>
    <row r="156" spans="1:5" ht="13.5" thickBot="1">
      <c r="A156" s="352"/>
      <c r="B156" s="292"/>
      <c r="C156" s="351" t="e">
        <f>[1]IB_6.1.3.sz.mell!C156</f>
        <v>#REF!</v>
      </c>
      <c r="D156" s="351" t="e">
        <f>[1]IB_6.1.3.sz.mell!D156</f>
        <v>#REF!</v>
      </c>
      <c r="E156" s="350"/>
    </row>
    <row r="157" spans="1:5" ht="15.2" customHeight="1" thickBot="1">
      <c r="A157" s="299" t="s">
        <v>408</v>
      </c>
      <c r="B157" s="298"/>
      <c r="C157" s="297" t="e">
        <f>[1]IB_6.1.3.sz.mell!C157</f>
        <v>#REF!</v>
      </c>
      <c r="D157" s="297" t="e">
        <f>[1]IB_6.1.3.sz.mell!D157</f>
        <v>#REF!</v>
      </c>
      <c r="E157" s="296"/>
    </row>
    <row r="158" spans="1:5" ht="14.45" customHeight="1" thickBot="1">
      <c r="A158" s="349" t="s">
        <v>407</v>
      </c>
      <c r="B158" s="348"/>
      <c r="C158" s="297" t="e">
        <f>[1]IB_6.1.3.sz.mell!C158</f>
        <v>#REF!</v>
      </c>
      <c r="D158" s="297" t="e">
        <f>[1]IB_6.1.3.sz.mell!D158</f>
        <v>#REF!</v>
      </c>
      <c r="E158" s="296"/>
    </row>
  </sheetData>
  <sheetProtection formatCells="0"/>
  <mergeCells count="5">
    <mergeCell ref="B1:E1"/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5"/>
    <pageSetUpPr fitToPage="1"/>
  </sheetPr>
  <dimension ref="A1:E61"/>
  <sheetViews>
    <sheetView zoomScale="120" zoomScaleNormal="120" workbookViewId="0">
      <selection activeCell="B1" sqref="B1:E1"/>
    </sheetView>
  </sheetViews>
  <sheetFormatPr defaultRowHeight="12.75"/>
  <cols>
    <col min="1" max="1" width="13" style="352" customWidth="1"/>
    <col min="2" max="2" width="59" style="292" customWidth="1"/>
    <col min="3" max="5" width="15.83203125" style="292" customWidth="1"/>
    <col min="6" max="16384" width="9.33203125" style="292"/>
  </cols>
  <sheetData>
    <row r="1" spans="1:5" s="346" customFormat="1" ht="16.5" thickBot="1">
      <c r="A1" s="347"/>
      <c r="B1" s="655" t="s">
        <v>607</v>
      </c>
      <c r="C1" s="656"/>
      <c r="D1" s="656"/>
      <c r="E1" s="656"/>
    </row>
    <row r="2" spans="1:5" s="342" customFormat="1" ht="24.75" thickBot="1">
      <c r="A2" s="382" t="s">
        <v>465</v>
      </c>
      <c r="B2" s="661" t="s">
        <v>584</v>
      </c>
      <c r="C2" s="662"/>
      <c r="D2" s="663"/>
      <c r="E2" s="381" t="s">
        <v>434</v>
      </c>
    </row>
    <row r="3" spans="1:5" s="342" customFormat="1" ht="24.75" thickBot="1">
      <c r="A3" s="382" t="s">
        <v>432</v>
      </c>
      <c r="B3" s="661" t="s">
        <v>431</v>
      </c>
      <c r="C3" s="662"/>
      <c r="D3" s="663"/>
      <c r="E3" s="381" t="s">
        <v>430</v>
      </c>
    </row>
    <row r="4" spans="1:5" s="338" customFormat="1" ht="15.95" customHeight="1" thickBot="1">
      <c r="A4" s="341"/>
      <c r="B4" s="341"/>
      <c r="C4" s="339"/>
      <c r="D4" s="340"/>
      <c r="E4" s="339" t="str">
        <f>Z_6.1.3.sz.mell!E4</f>
        <v xml:space="preserve"> Forintban!</v>
      </c>
    </row>
    <row r="5" spans="1:5" ht="24.75" thickBot="1">
      <c r="A5" s="337" t="s">
        <v>429</v>
      </c>
      <c r="B5" s="336" t="s">
        <v>428</v>
      </c>
      <c r="C5" s="336" t="s">
        <v>427</v>
      </c>
      <c r="D5" s="335" t="s">
        <v>426</v>
      </c>
      <c r="E5" s="334" t="str">
        <f>CONCATENATE(Z_6.1.3.sz.mell!E5)</f>
        <v>Teljesítés
2019. XII. 31.</v>
      </c>
    </row>
    <row r="6" spans="1:5" s="312" customFormat="1" ht="12.95" customHeight="1" thickBot="1">
      <c r="A6" s="380" t="s">
        <v>130</v>
      </c>
      <c r="B6" s="379" t="s">
        <v>129</v>
      </c>
      <c r="C6" s="379" t="s">
        <v>128</v>
      </c>
      <c r="D6" s="378" t="s">
        <v>127</v>
      </c>
      <c r="E6" s="377" t="s">
        <v>126</v>
      </c>
    </row>
    <row r="7" spans="1:5" s="312" customFormat="1" ht="15.95" customHeight="1" thickBot="1">
      <c r="A7" s="658" t="s">
        <v>334</v>
      </c>
      <c r="B7" s="659"/>
      <c r="C7" s="659"/>
      <c r="D7" s="659"/>
      <c r="E7" s="660"/>
    </row>
    <row r="8" spans="1:5" s="317" customFormat="1" ht="12" customHeight="1" thickBot="1">
      <c r="A8" s="333" t="s">
        <v>125</v>
      </c>
      <c r="B8" s="374" t="s">
        <v>464</v>
      </c>
      <c r="C8" s="118">
        <f>SUM(C10:C19)</f>
        <v>1910250</v>
      </c>
      <c r="D8" s="118">
        <f>SUM(D9:D19)</f>
        <v>1910250</v>
      </c>
      <c r="E8" s="117">
        <f>SUM(E9:E19)</f>
        <v>1885888</v>
      </c>
    </row>
    <row r="9" spans="1:5" s="317" customFormat="1" ht="12" customHeight="1">
      <c r="A9" s="376" t="s">
        <v>123</v>
      </c>
      <c r="B9" s="64" t="s">
        <v>226</v>
      </c>
      <c r="C9" s="199">
        <f>[1]IB_6.2.sz.mell!C9</f>
        <v>0</v>
      </c>
      <c r="D9" s="199">
        <f>[1]IB_6.2.sz.mell!D9</f>
        <v>0</v>
      </c>
      <c r="E9" s="375"/>
    </row>
    <row r="10" spans="1:5" s="317" customFormat="1" ht="12" customHeight="1">
      <c r="A10" s="362" t="s">
        <v>121</v>
      </c>
      <c r="B10" s="50" t="s">
        <v>225</v>
      </c>
      <c r="C10" s="145">
        <f>[1]IB_6.2.sz.mell!C10</f>
        <v>0</v>
      </c>
      <c r="D10" s="145">
        <f>[1]IB_6.2.sz.mell!D10</f>
        <v>0</v>
      </c>
      <c r="E10" s="144">
        <v>117800</v>
      </c>
    </row>
    <row r="11" spans="1:5" s="317" customFormat="1" ht="12" customHeight="1">
      <c r="A11" s="362" t="s">
        <v>119</v>
      </c>
      <c r="B11" s="50" t="s">
        <v>224</v>
      </c>
      <c r="C11" s="145"/>
      <c r="D11" s="145"/>
      <c r="E11" s="144"/>
    </row>
    <row r="12" spans="1:5" s="317" customFormat="1" ht="12" customHeight="1">
      <c r="A12" s="362" t="s">
        <v>117</v>
      </c>
      <c r="B12" s="50" t="s">
        <v>223</v>
      </c>
      <c r="C12" s="145">
        <f>[1]IB_6.2.sz.mell!C12</f>
        <v>0</v>
      </c>
      <c r="D12" s="145">
        <f>[1]IB_6.2.sz.mell!D12</f>
        <v>0</v>
      </c>
      <c r="E12" s="144"/>
    </row>
    <row r="13" spans="1:5" s="317" customFormat="1" ht="12" customHeight="1">
      <c r="A13" s="362" t="s">
        <v>263</v>
      </c>
      <c r="B13" s="50" t="s">
        <v>222</v>
      </c>
      <c r="C13" s="145">
        <v>1910250</v>
      </c>
      <c r="D13" s="145">
        <v>1910250</v>
      </c>
      <c r="E13" s="144">
        <v>1768065</v>
      </c>
    </row>
    <row r="14" spans="1:5" s="317" customFormat="1" ht="12" customHeight="1">
      <c r="A14" s="362" t="s">
        <v>113</v>
      </c>
      <c r="B14" s="50" t="s">
        <v>463</v>
      </c>
      <c r="C14" s="145">
        <f>[1]IB_6.2.sz.mell!C14</f>
        <v>0</v>
      </c>
      <c r="D14" s="145">
        <f>[1]IB_6.2.sz.mell!D14</f>
        <v>0</v>
      </c>
      <c r="E14" s="144"/>
    </row>
    <row r="15" spans="1:5" s="317" customFormat="1" ht="12" customHeight="1">
      <c r="A15" s="362" t="s">
        <v>111</v>
      </c>
      <c r="B15" s="28" t="s">
        <v>462</v>
      </c>
      <c r="C15" s="145">
        <f>[1]IB_6.2.sz.mell!C15</f>
        <v>0</v>
      </c>
      <c r="D15" s="145">
        <f>[1]IB_6.2.sz.mell!D15</f>
        <v>0</v>
      </c>
      <c r="E15" s="144"/>
    </row>
    <row r="16" spans="1:5" s="317" customFormat="1" ht="12" customHeight="1">
      <c r="A16" s="362" t="s">
        <v>109</v>
      </c>
      <c r="B16" s="50" t="s">
        <v>461</v>
      </c>
      <c r="C16" s="191">
        <f>[1]IB_6.2.sz.mell!C16</f>
        <v>0</v>
      </c>
      <c r="D16" s="191">
        <f>[1]IB_6.2.sz.mell!D16</f>
        <v>0</v>
      </c>
      <c r="E16" s="190"/>
    </row>
    <row r="17" spans="1:5" s="313" customFormat="1" ht="12" customHeight="1">
      <c r="A17" s="362" t="s">
        <v>107</v>
      </c>
      <c r="B17" s="50" t="s">
        <v>215</v>
      </c>
      <c r="C17" s="145"/>
      <c r="D17" s="145"/>
      <c r="E17" s="144"/>
    </row>
    <row r="18" spans="1:5" s="313" customFormat="1" ht="12" customHeight="1">
      <c r="A18" s="362" t="s">
        <v>105</v>
      </c>
      <c r="B18" s="50" t="s">
        <v>213</v>
      </c>
      <c r="C18" s="140"/>
      <c r="D18" s="140"/>
      <c r="E18" s="139"/>
    </row>
    <row r="19" spans="1:5" s="313" customFormat="1" ht="12" customHeight="1" thickBot="1">
      <c r="A19" s="362" t="s">
        <v>103</v>
      </c>
      <c r="B19" s="28" t="s">
        <v>211</v>
      </c>
      <c r="C19" s="140"/>
      <c r="D19" s="140"/>
      <c r="E19" s="139">
        <v>23</v>
      </c>
    </row>
    <row r="20" spans="1:5" s="317" customFormat="1" ht="12" customHeight="1" thickBot="1">
      <c r="A20" s="333" t="s">
        <v>1</v>
      </c>
      <c r="B20" s="374" t="s">
        <v>460</v>
      </c>
      <c r="C20" s="118"/>
      <c r="D20" s="118">
        <f>SUM(D21:D24)</f>
        <v>0</v>
      </c>
      <c r="E20" s="117">
        <f>SUM(E21:E23)</f>
        <v>0</v>
      </c>
    </row>
    <row r="21" spans="1:5" s="313" customFormat="1" ht="12" customHeight="1">
      <c r="A21" s="362" t="s">
        <v>84</v>
      </c>
      <c r="B21" s="25" t="s">
        <v>259</v>
      </c>
      <c r="C21" s="145">
        <f>[1]IB_6.2.sz.mell!C21</f>
        <v>0</v>
      </c>
      <c r="D21" s="145">
        <f>[1]IB_6.2.sz.mell!D21</f>
        <v>0</v>
      </c>
      <c r="E21" s="144"/>
    </row>
    <row r="22" spans="1:5" s="313" customFormat="1" ht="12" customHeight="1">
      <c r="A22" s="362" t="s">
        <v>82</v>
      </c>
      <c r="B22" s="50" t="s">
        <v>456</v>
      </c>
      <c r="C22" s="145">
        <f>[1]IB_6.2.sz.mell!C22</f>
        <v>0</v>
      </c>
      <c r="D22" s="145">
        <f>[1]IB_6.2.sz.mell!D22</f>
        <v>0</v>
      </c>
      <c r="E22" s="144"/>
    </row>
    <row r="23" spans="1:5" s="313" customFormat="1" ht="12" customHeight="1">
      <c r="A23" s="362" t="s">
        <v>80</v>
      </c>
      <c r="B23" s="50" t="s">
        <v>459</v>
      </c>
      <c r="C23" s="145"/>
      <c r="D23" s="145"/>
      <c r="E23" s="144"/>
    </row>
    <row r="24" spans="1:5" s="313" customFormat="1" ht="12" customHeight="1" thickBot="1">
      <c r="A24" s="362" t="s">
        <v>78</v>
      </c>
      <c r="B24" s="50" t="s">
        <v>458</v>
      </c>
      <c r="C24" s="145">
        <f>[1]IB_6.2.sz.mell!C24</f>
        <v>0</v>
      </c>
      <c r="D24" s="145">
        <f>[1]IB_6.2.sz.mell!D24</f>
        <v>0</v>
      </c>
      <c r="E24" s="144"/>
    </row>
    <row r="25" spans="1:5" s="313" customFormat="1" ht="12" customHeight="1" thickBot="1">
      <c r="A25" s="360" t="s">
        <v>58</v>
      </c>
      <c r="B25" s="18" t="s">
        <v>322</v>
      </c>
      <c r="C25" s="118">
        <f>[1]IB_6.2.sz.mell!C25</f>
        <v>0</v>
      </c>
      <c r="D25" s="118">
        <f>[1]IB_6.2.sz.mell!D25</f>
        <v>0</v>
      </c>
      <c r="E25" s="361"/>
    </row>
    <row r="26" spans="1:5" s="313" customFormat="1" ht="12" customHeight="1" thickBot="1">
      <c r="A26" s="360" t="s">
        <v>56</v>
      </c>
      <c r="B26" s="18" t="s">
        <v>457</v>
      </c>
      <c r="C26" s="118">
        <f>[1]IB_6.2.sz.mell!C26</f>
        <v>0</v>
      </c>
      <c r="D26" s="118">
        <f>[1]IB_6.2.sz.mell!D26</f>
        <v>0</v>
      </c>
      <c r="E26" s="117">
        <f>+E27+E28+E29</f>
        <v>0</v>
      </c>
    </row>
    <row r="27" spans="1:5" s="313" customFormat="1" ht="12" customHeight="1">
      <c r="A27" s="372" t="s">
        <v>54</v>
      </c>
      <c r="B27" s="373" t="s">
        <v>251</v>
      </c>
      <c r="C27" s="187">
        <f>[1]IB_6.2.sz.mell!C27</f>
        <v>0</v>
      </c>
      <c r="D27" s="187">
        <f>[1]IB_6.2.sz.mell!D27</f>
        <v>0</v>
      </c>
      <c r="E27" s="186"/>
    </row>
    <row r="28" spans="1:5" s="313" customFormat="1" ht="12" customHeight="1">
      <c r="A28" s="372" t="s">
        <v>52</v>
      </c>
      <c r="B28" s="373" t="s">
        <v>456</v>
      </c>
      <c r="C28" s="145">
        <f>[1]IB_6.2.sz.mell!C28</f>
        <v>0</v>
      </c>
      <c r="D28" s="145">
        <f>[1]IB_6.2.sz.mell!D28</f>
        <v>0</v>
      </c>
      <c r="E28" s="144"/>
    </row>
    <row r="29" spans="1:5" s="313" customFormat="1" ht="12" customHeight="1">
      <c r="A29" s="372" t="s">
        <v>50</v>
      </c>
      <c r="B29" s="371" t="s">
        <v>455</v>
      </c>
      <c r="C29" s="145">
        <f>[1]IB_6.2.sz.mell!C29</f>
        <v>0</v>
      </c>
      <c r="D29" s="145">
        <f>[1]IB_6.2.sz.mell!D29</f>
        <v>0</v>
      </c>
      <c r="E29" s="144"/>
    </row>
    <row r="30" spans="1:5" s="313" customFormat="1" ht="12" customHeight="1" thickBot="1">
      <c r="A30" s="362" t="s">
        <v>235</v>
      </c>
      <c r="B30" s="370" t="s">
        <v>454</v>
      </c>
      <c r="C30" s="369">
        <f>[1]IB_6.2.sz.mell!C30</f>
        <v>0</v>
      </c>
      <c r="D30" s="369">
        <f>[1]IB_6.2.sz.mell!D30</f>
        <v>0</v>
      </c>
      <c r="E30" s="368"/>
    </row>
    <row r="31" spans="1:5" s="313" customFormat="1" ht="12" customHeight="1" thickBot="1">
      <c r="A31" s="360" t="s">
        <v>48</v>
      </c>
      <c r="B31" s="18" t="s">
        <v>453</v>
      </c>
      <c r="C31" s="118">
        <f>[1]IB_6.2.sz.mell!C31</f>
        <v>0</v>
      </c>
      <c r="D31" s="118">
        <f>[1]IB_6.2.sz.mell!D31</f>
        <v>0</v>
      </c>
      <c r="E31" s="117">
        <f>+E32+E33+E34</f>
        <v>0</v>
      </c>
    </row>
    <row r="32" spans="1:5" s="313" customFormat="1" ht="12" customHeight="1">
      <c r="A32" s="372" t="s">
        <v>46</v>
      </c>
      <c r="B32" s="373" t="s">
        <v>209</v>
      </c>
      <c r="C32" s="187">
        <f>[1]IB_6.2.sz.mell!C32</f>
        <v>0</v>
      </c>
      <c r="D32" s="187">
        <f>[1]IB_6.2.sz.mell!D32</f>
        <v>0</v>
      </c>
      <c r="E32" s="186"/>
    </row>
    <row r="33" spans="1:5" s="313" customFormat="1" ht="12" customHeight="1">
      <c r="A33" s="372" t="s">
        <v>44</v>
      </c>
      <c r="B33" s="371" t="s">
        <v>208</v>
      </c>
      <c r="C33" s="122">
        <f>[1]IB_6.2.sz.mell!C33</f>
        <v>0</v>
      </c>
      <c r="D33" s="122">
        <f>[1]IB_6.2.sz.mell!D33</f>
        <v>0</v>
      </c>
      <c r="E33" s="121"/>
    </row>
    <row r="34" spans="1:5" s="313" customFormat="1" ht="12" customHeight="1" thickBot="1">
      <c r="A34" s="362" t="s">
        <v>42</v>
      </c>
      <c r="B34" s="370" t="s">
        <v>207</v>
      </c>
      <c r="C34" s="369">
        <f>[1]IB_6.2.sz.mell!C34</f>
        <v>0</v>
      </c>
      <c r="D34" s="369">
        <f>[1]IB_6.2.sz.mell!D34</f>
        <v>0</v>
      </c>
      <c r="E34" s="368"/>
    </row>
    <row r="35" spans="1:5" s="317" customFormat="1" ht="12" customHeight="1" thickBot="1">
      <c r="A35" s="360" t="s">
        <v>34</v>
      </c>
      <c r="B35" s="18" t="s">
        <v>320</v>
      </c>
      <c r="C35" s="118">
        <f>[1]IB_6.2.sz.mell!C35</f>
        <v>0</v>
      </c>
      <c r="D35" s="118">
        <f>[1]IB_6.2.sz.mell!D35</f>
        <v>0</v>
      </c>
      <c r="E35" s="361"/>
    </row>
    <row r="36" spans="1:5" s="317" customFormat="1" ht="12" customHeight="1" thickBot="1">
      <c r="A36" s="360" t="s">
        <v>24</v>
      </c>
      <c r="B36" s="18" t="s">
        <v>452</v>
      </c>
      <c r="C36" s="118">
        <f>[1]IB_6.2.sz.mell!C36</f>
        <v>0</v>
      </c>
      <c r="D36" s="118">
        <f>[1]IB_6.2.sz.mell!D36</f>
        <v>0</v>
      </c>
      <c r="E36" s="361"/>
    </row>
    <row r="37" spans="1:5" s="317" customFormat="1" ht="12" customHeight="1" thickBot="1">
      <c r="A37" s="333" t="s">
        <v>12</v>
      </c>
      <c r="B37" s="18" t="s">
        <v>451</v>
      </c>
      <c r="C37" s="118">
        <f>SUM(C8)</f>
        <v>1910250</v>
      </c>
      <c r="D37" s="118">
        <f>SUM(D8+D20)</f>
        <v>1910250</v>
      </c>
      <c r="E37" s="117">
        <f>+E8+E20+E25+E26+E31+E35+E36</f>
        <v>1885888</v>
      </c>
    </row>
    <row r="38" spans="1:5" s="317" customFormat="1" ht="12" customHeight="1" thickBot="1">
      <c r="A38" s="367" t="s">
        <v>10</v>
      </c>
      <c r="B38" s="18" t="s">
        <v>450</v>
      </c>
      <c r="C38" s="118">
        <f>SUM(C39:C41)</f>
        <v>50180551</v>
      </c>
      <c r="D38" s="118">
        <f>SUM(D39:D41)</f>
        <v>50485708</v>
      </c>
      <c r="E38" s="117">
        <f>+E39+E40+E41</f>
        <v>48251410</v>
      </c>
    </row>
    <row r="39" spans="1:5" s="317" customFormat="1" ht="12" customHeight="1">
      <c r="A39" s="372" t="s">
        <v>449</v>
      </c>
      <c r="B39" s="373" t="s">
        <v>353</v>
      </c>
      <c r="C39" s="187">
        <v>118122</v>
      </c>
      <c r="D39" s="187">
        <v>118122</v>
      </c>
      <c r="E39" s="186">
        <v>118122</v>
      </c>
    </row>
    <row r="40" spans="1:5" s="317" customFormat="1" ht="12" customHeight="1">
      <c r="A40" s="372" t="s">
        <v>448</v>
      </c>
      <c r="B40" s="371" t="s">
        <v>447</v>
      </c>
      <c r="C40" s="122">
        <f>[1]IB_6.2.sz.mell!C40</f>
        <v>0</v>
      </c>
      <c r="D40" s="122">
        <f>[1]IB_6.2.sz.mell!D40</f>
        <v>0</v>
      </c>
      <c r="E40" s="121"/>
    </row>
    <row r="41" spans="1:5" s="313" customFormat="1" ht="12" customHeight="1" thickBot="1">
      <c r="A41" s="362" t="s">
        <v>446</v>
      </c>
      <c r="B41" s="370" t="s">
        <v>445</v>
      </c>
      <c r="C41" s="369">
        <v>50062429</v>
      </c>
      <c r="D41" s="369">
        <v>50367586</v>
      </c>
      <c r="E41" s="368">
        <v>48133288</v>
      </c>
    </row>
    <row r="42" spans="1:5" s="313" customFormat="1" ht="15.2" customHeight="1" thickBot="1">
      <c r="A42" s="367" t="s">
        <v>8</v>
      </c>
      <c r="B42" s="366" t="s">
        <v>444</v>
      </c>
      <c r="C42" s="358">
        <f>SUM(C38+C37)</f>
        <v>52090801</v>
      </c>
      <c r="D42" s="358">
        <f>SUM(D37+D38)</f>
        <v>52395958</v>
      </c>
      <c r="E42" s="357">
        <f>SUM(E37+E38)</f>
        <v>50137298</v>
      </c>
    </row>
    <row r="43" spans="1:5" s="313" customFormat="1" ht="15.2" customHeight="1">
      <c r="A43" s="316"/>
      <c r="B43" s="315"/>
      <c r="C43" s="314"/>
    </row>
    <row r="44" spans="1:5" ht="13.5" thickBot="1">
      <c r="A44" s="365"/>
      <c r="B44" s="364"/>
      <c r="C44" s="363"/>
    </row>
    <row r="45" spans="1:5" s="312" customFormat="1" ht="16.5" customHeight="1" thickBot="1">
      <c r="A45" s="658" t="s">
        <v>333</v>
      </c>
      <c r="B45" s="659"/>
      <c r="C45" s="659"/>
      <c r="D45" s="659"/>
      <c r="E45" s="660"/>
    </row>
    <row r="46" spans="1:5" s="304" customFormat="1" ht="12" customHeight="1" thickBot="1">
      <c r="A46" s="360" t="s">
        <v>125</v>
      </c>
      <c r="B46" s="18" t="s">
        <v>443</v>
      </c>
      <c r="C46" s="118">
        <f>SUM(C47:C51)</f>
        <v>51990801</v>
      </c>
      <c r="D46" s="118">
        <f>SUM(D47:D51)</f>
        <v>50098375</v>
      </c>
      <c r="E46" s="117">
        <f>SUM(E47:E51)</f>
        <v>47616586</v>
      </c>
    </row>
    <row r="47" spans="1:5" ht="12" customHeight="1">
      <c r="A47" s="362" t="s">
        <v>123</v>
      </c>
      <c r="B47" s="25" t="s">
        <v>122</v>
      </c>
      <c r="C47" s="187">
        <v>31245000</v>
      </c>
      <c r="D47" s="187">
        <v>31433670</v>
      </c>
      <c r="E47" s="186">
        <v>31047354</v>
      </c>
    </row>
    <row r="48" spans="1:5" ht="12" customHeight="1">
      <c r="A48" s="362" t="s">
        <v>121</v>
      </c>
      <c r="B48" s="50" t="s">
        <v>120</v>
      </c>
      <c r="C48" s="128">
        <v>6093266</v>
      </c>
      <c r="D48" s="128">
        <v>6012049</v>
      </c>
      <c r="E48" s="127">
        <v>5725984</v>
      </c>
    </row>
    <row r="49" spans="1:5" ht="12" customHeight="1">
      <c r="A49" s="362" t="s">
        <v>119</v>
      </c>
      <c r="B49" s="50" t="s">
        <v>118</v>
      </c>
      <c r="C49" s="128">
        <v>14652535</v>
      </c>
      <c r="D49" s="128">
        <v>12652656</v>
      </c>
      <c r="E49" s="127">
        <v>10843248</v>
      </c>
    </row>
    <row r="50" spans="1:5" ht="12" customHeight="1">
      <c r="A50" s="362" t="s">
        <v>117</v>
      </c>
      <c r="B50" s="50" t="s">
        <v>116</v>
      </c>
      <c r="C50" s="128">
        <f>[1]IB_6.2.sz.mell!C50</f>
        <v>0</v>
      </c>
      <c r="D50" s="128">
        <f>[1]IB_6.2.sz.mell!D50</f>
        <v>0</v>
      </c>
      <c r="E50" s="127"/>
    </row>
    <row r="51" spans="1:5" ht="12" customHeight="1" thickBot="1">
      <c r="A51" s="362" t="s">
        <v>263</v>
      </c>
      <c r="B51" s="50" t="s">
        <v>114</v>
      </c>
      <c r="C51" s="128">
        <f>[1]IB_6.2.sz.mell!C51</f>
        <v>0</v>
      </c>
      <c r="D51" s="128"/>
      <c r="E51" s="127"/>
    </row>
    <row r="52" spans="1:5" ht="12" customHeight="1" thickBot="1">
      <c r="A52" s="360" t="s">
        <v>1</v>
      </c>
      <c r="B52" s="18" t="s">
        <v>442</v>
      </c>
      <c r="C52" s="118">
        <f>SUM(C53:C56)</f>
        <v>100000</v>
      </c>
      <c r="D52" s="118">
        <f>SUM(D53:D56)</f>
        <v>2297583</v>
      </c>
      <c r="E52" s="117">
        <f>SUM(E53:E55)</f>
        <v>2297580</v>
      </c>
    </row>
    <row r="53" spans="1:5" s="304" customFormat="1" ht="12" customHeight="1">
      <c r="A53" s="362" t="s">
        <v>84</v>
      </c>
      <c r="B53" s="25" t="s">
        <v>83</v>
      </c>
      <c r="C53" s="187">
        <v>100000</v>
      </c>
      <c r="D53" s="187">
        <v>2297583</v>
      </c>
      <c r="E53" s="186">
        <v>2297580</v>
      </c>
    </row>
    <row r="54" spans="1:5" ht="12" customHeight="1">
      <c r="A54" s="362" t="s">
        <v>82</v>
      </c>
      <c r="B54" s="50" t="s">
        <v>79</v>
      </c>
      <c r="C54" s="128">
        <f>[1]IB_6.2.sz.mell!C54</f>
        <v>0</v>
      </c>
      <c r="D54" s="128">
        <f>[1]IB_6.2.sz.mell!D54</f>
        <v>0</v>
      </c>
      <c r="E54" s="127"/>
    </row>
    <row r="55" spans="1:5" ht="12" customHeight="1">
      <c r="A55" s="362" t="s">
        <v>80</v>
      </c>
      <c r="B55" s="50" t="s">
        <v>441</v>
      </c>
      <c r="C55" s="128">
        <f>[1]IB_6.2.sz.mell!C55</f>
        <v>0</v>
      </c>
      <c r="D55" s="128">
        <f>[1]IB_6.2.sz.mell!D55</f>
        <v>0</v>
      </c>
      <c r="E55" s="127"/>
    </row>
    <row r="56" spans="1:5" ht="12" customHeight="1" thickBot="1">
      <c r="A56" s="362" t="s">
        <v>78</v>
      </c>
      <c r="B56" s="50" t="s">
        <v>440</v>
      </c>
      <c r="C56" s="128">
        <f>[1]IB_6.2.sz.mell!C56</f>
        <v>0</v>
      </c>
      <c r="D56" s="128">
        <f>[1]IB_6.2.sz.mell!D56</f>
        <v>0</v>
      </c>
      <c r="E56" s="127"/>
    </row>
    <row r="57" spans="1:5" ht="12" customHeight="1" thickBot="1">
      <c r="A57" s="360" t="s">
        <v>58</v>
      </c>
      <c r="B57" s="18" t="s">
        <v>439</v>
      </c>
      <c r="C57" s="118">
        <f>[1]IB_6.2.sz.mell!C57</f>
        <v>0</v>
      </c>
      <c r="D57" s="118">
        <f>[1]IB_6.2.sz.mell!D57</f>
        <v>0</v>
      </c>
      <c r="E57" s="361"/>
    </row>
    <row r="58" spans="1:5" ht="15.2" customHeight="1" thickBot="1">
      <c r="A58" s="360" t="s">
        <v>56</v>
      </c>
      <c r="B58" s="359" t="s">
        <v>438</v>
      </c>
      <c r="C58" s="358">
        <f>SUM(C46+C52)</f>
        <v>52090801</v>
      </c>
      <c r="D58" s="358">
        <f>SUM(D46+D52)</f>
        <v>52395958</v>
      </c>
      <c r="E58" s="357">
        <f>+E46+E52+E57</f>
        <v>49914166</v>
      </c>
    </row>
    <row r="59" spans="1:5" ht="13.5" thickBot="1">
      <c r="C59" s="351">
        <f>[1]IB_6.2.sz.mell!C59</f>
        <v>0</v>
      </c>
      <c r="D59" s="351">
        <f>[1]IB_6.2.sz.mell!D59</f>
        <v>0</v>
      </c>
      <c r="E59" s="350"/>
    </row>
    <row r="60" spans="1:5" ht="15.2" customHeight="1" thickBot="1">
      <c r="A60" s="299" t="s">
        <v>408</v>
      </c>
      <c r="B60" s="298"/>
      <c r="C60" s="297"/>
      <c r="D60" s="297"/>
      <c r="E60" s="296"/>
    </row>
    <row r="61" spans="1:5" ht="14.45" customHeight="1" thickBot="1">
      <c r="A61" s="349" t="s">
        <v>407</v>
      </c>
      <c r="B61" s="348"/>
      <c r="C61" s="297">
        <f>[1]IB_6.2.sz.mell!C61</f>
        <v>0</v>
      </c>
      <c r="D61" s="297">
        <f>[1]IB_6.2.sz.mell!D61</f>
        <v>0</v>
      </c>
      <c r="E61" s="296"/>
    </row>
  </sheetData>
  <sheetProtection formatCells="0"/>
  <mergeCells count="5">
    <mergeCell ref="B1:E1"/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6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5"/>
  </sheetPr>
  <dimension ref="A1:E61"/>
  <sheetViews>
    <sheetView zoomScale="120" zoomScaleNormal="120" workbookViewId="0">
      <selection activeCell="B1" sqref="B1:E1"/>
    </sheetView>
  </sheetViews>
  <sheetFormatPr defaultRowHeight="12.75"/>
  <cols>
    <col min="1" max="1" width="13" style="352" customWidth="1"/>
    <col min="2" max="2" width="59" style="292" customWidth="1"/>
    <col min="3" max="5" width="15.83203125" style="292" customWidth="1"/>
    <col min="6" max="16384" width="9.33203125" style="292"/>
  </cols>
  <sheetData>
    <row r="1" spans="1:5" s="346" customFormat="1" ht="16.5" thickBot="1">
      <c r="A1" s="347"/>
      <c r="B1" s="655" t="s">
        <v>608</v>
      </c>
      <c r="C1" s="656"/>
      <c r="D1" s="656"/>
      <c r="E1" s="656"/>
    </row>
    <row r="2" spans="1:5" s="342" customFormat="1" ht="24.75" thickBot="1">
      <c r="A2" s="382" t="s">
        <v>465</v>
      </c>
      <c r="B2" s="661" t="str">
        <f>CONCATENATE(Z_6.2.sz.mell!B2:D2)</f>
        <v>Nyitnikék Napköziotthonos Óvoda</v>
      </c>
      <c r="C2" s="662"/>
      <c r="D2" s="663"/>
      <c r="E2" s="381" t="s">
        <v>434</v>
      </c>
    </row>
    <row r="3" spans="1:5" s="342" customFormat="1" ht="24.75" thickBot="1">
      <c r="A3" s="382" t="s">
        <v>432</v>
      </c>
      <c r="B3" s="661" t="s">
        <v>435</v>
      </c>
      <c r="C3" s="662"/>
      <c r="D3" s="663"/>
      <c r="E3" s="381" t="s">
        <v>434</v>
      </c>
    </row>
    <row r="4" spans="1:5" s="338" customFormat="1" ht="15.95" customHeight="1" thickBot="1">
      <c r="A4" s="341"/>
      <c r="B4" s="341"/>
      <c r="C4" s="339"/>
      <c r="D4" s="340"/>
      <c r="E4" s="339" t="str">
        <f>Z_6.2.sz.mell!E4</f>
        <v xml:space="preserve"> Forintban!</v>
      </c>
    </row>
    <row r="5" spans="1:5" ht="24.75" thickBot="1">
      <c r="A5" s="337" t="s">
        <v>429</v>
      </c>
      <c r="B5" s="336" t="s">
        <v>428</v>
      </c>
      <c r="C5" s="336" t="s">
        <v>427</v>
      </c>
      <c r="D5" s="335" t="s">
        <v>426</v>
      </c>
      <c r="E5" s="334" t="str">
        <f>CONCATENATE(Z_6.2.sz.mell!E5)</f>
        <v>Teljesítés
2019. XII. 31.</v>
      </c>
    </row>
    <row r="6" spans="1:5" s="312" customFormat="1" ht="12.95" customHeight="1" thickBot="1">
      <c r="A6" s="380" t="s">
        <v>130</v>
      </c>
      <c r="B6" s="379" t="s">
        <v>129</v>
      </c>
      <c r="C6" s="379" t="s">
        <v>128</v>
      </c>
      <c r="D6" s="378" t="s">
        <v>127</v>
      </c>
      <c r="E6" s="377" t="s">
        <v>126</v>
      </c>
    </row>
    <row r="7" spans="1:5" s="312" customFormat="1" ht="15.95" customHeight="1" thickBot="1">
      <c r="A7" s="658" t="s">
        <v>334</v>
      </c>
      <c r="B7" s="659"/>
      <c r="C7" s="659"/>
      <c r="D7" s="659"/>
      <c r="E7" s="660"/>
    </row>
    <row r="8" spans="1:5" s="317" customFormat="1" ht="12" customHeight="1" thickBot="1">
      <c r="A8" s="333" t="s">
        <v>125</v>
      </c>
      <c r="B8" s="374" t="s">
        <v>464</v>
      </c>
      <c r="C8" s="118">
        <f>SUM(C10:C19)</f>
        <v>1910250</v>
      </c>
      <c r="D8" s="118">
        <f>SUM(D9:D19)</f>
        <v>1910250</v>
      </c>
      <c r="E8" s="117">
        <f>SUM(E9:E19)</f>
        <v>1885888</v>
      </c>
    </row>
    <row r="9" spans="1:5" s="317" customFormat="1" ht="12" customHeight="1">
      <c r="A9" s="376" t="s">
        <v>123</v>
      </c>
      <c r="B9" s="64" t="s">
        <v>226</v>
      </c>
      <c r="C9" s="199">
        <f>[1]IB_6.2.sz.mell!C9</f>
        <v>0</v>
      </c>
      <c r="D9" s="199">
        <f>[1]IB_6.2.sz.mell!D9</f>
        <v>0</v>
      </c>
      <c r="E9" s="375"/>
    </row>
    <row r="10" spans="1:5" s="317" customFormat="1" ht="12" customHeight="1">
      <c r="A10" s="362" t="s">
        <v>121</v>
      </c>
      <c r="B10" s="50" t="s">
        <v>225</v>
      </c>
      <c r="C10" s="145">
        <f>[1]IB_6.2.sz.mell!C10</f>
        <v>0</v>
      </c>
      <c r="D10" s="145">
        <f>[1]IB_6.2.sz.mell!D10</f>
        <v>0</v>
      </c>
      <c r="E10" s="144">
        <v>117800</v>
      </c>
    </row>
    <row r="11" spans="1:5" s="317" customFormat="1" ht="12" customHeight="1">
      <c r="A11" s="362" t="s">
        <v>119</v>
      </c>
      <c r="B11" s="50" t="s">
        <v>224</v>
      </c>
      <c r="C11" s="145"/>
      <c r="D11" s="145"/>
      <c r="E11" s="144"/>
    </row>
    <row r="12" spans="1:5" s="317" customFormat="1" ht="12" customHeight="1">
      <c r="A12" s="362" t="s">
        <v>117</v>
      </c>
      <c r="B12" s="50" t="s">
        <v>223</v>
      </c>
      <c r="C12" s="145">
        <f>[1]IB_6.2.sz.mell!C12</f>
        <v>0</v>
      </c>
      <c r="D12" s="145">
        <f>[1]IB_6.2.sz.mell!D12</f>
        <v>0</v>
      </c>
      <c r="E12" s="144"/>
    </row>
    <row r="13" spans="1:5" s="317" customFormat="1" ht="12" customHeight="1">
      <c r="A13" s="362" t="s">
        <v>263</v>
      </c>
      <c r="B13" s="50" t="s">
        <v>222</v>
      </c>
      <c r="C13" s="145">
        <v>1910250</v>
      </c>
      <c r="D13" s="145">
        <v>1910250</v>
      </c>
      <c r="E13" s="144">
        <v>1768065</v>
      </c>
    </row>
    <row r="14" spans="1:5" s="317" customFormat="1" ht="12" customHeight="1">
      <c r="A14" s="362" t="s">
        <v>113</v>
      </c>
      <c r="B14" s="50" t="s">
        <v>463</v>
      </c>
      <c r="C14" s="145">
        <f>[1]IB_6.2.sz.mell!C14</f>
        <v>0</v>
      </c>
      <c r="D14" s="145">
        <f>[1]IB_6.2.sz.mell!D14</f>
        <v>0</v>
      </c>
      <c r="E14" s="144"/>
    </row>
    <row r="15" spans="1:5" s="317" customFormat="1" ht="12" customHeight="1">
      <c r="A15" s="362" t="s">
        <v>111</v>
      </c>
      <c r="B15" s="28" t="s">
        <v>462</v>
      </c>
      <c r="C15" s="145">
        <f>[1]IB_6.2.sz.mell!C15</f>
        <v>0</v>
      </c>
      <c r="D15" s="145">
        <f>[1]IB_6.2.sz.mell!D15</f>
        <v>0</v>
      </c>
      <c r="E15" s="144"/>
    </row>
    <row r="16" spans="1:5" s="317" customFormat="1" ht="12" customHeight="1">
      <c r="A16" s="362" t="s">
        <v>109</v>
      </c>
      <c r="B16" s="50" t="s">
        <v>461</v>
      </c>
      <c r="C16" s="191">
        <f>[1]IB_6.2.sz.mell!C16</f>
        <v>0</v>
      </c>
      <c r="D16" s="191">
        <f>[1]IB_6.2.sz.mell!D16</f>
        <v>0</v>
      </c>
      <c r="E16" s="190"/>
    </row>
    <row r="17" spans="1:5" s="313" customFormat="1" ht="12" customHeight="1">
      <c r="A17" s="362" t="s">
        <v>107</v>
      </c>
      <c r="B17" s="50" t="s">
        <v>215</v>
      </c>
      <c r="C17" s="145"/>
      <c r="D17" s="145"/>
      <c r="E17" s="144"/>
    </row>
    <row r="18" spans="1:5" s="313" customFormat="1" ht="12" customHeight="1">
      <c r="A18" s="362" t="s">
        <v>105</v>
      </c>
      <c r="B18" s="50" t="s">
        <v>213</v>
      </c>
      <c r="C18" s="140"/>
      <c r="D18" s="140"/>
      <c r="E18" s="139"/>
    </row>
    <row r="19" spans="1:5" s="313" customFormat="1" ht="12" customHeight="1" thickBot="1">
      <c r="A19" s="362" t="s">
        <v>103</v>
      </c>
      <c r="B19" s="28" t="s">
        <v>211</v>
      </c>
      <c r="C19" s="140"/>
      <c r="D19" s="140"/>
      <c r="E19" s="139">
        <v>23</v>
      </c>
    </row>
    <row r="20" spans="1:5" s="317" customFormat="1" ht="12" customHeight="1" thickBot="1">
      <c r="A20" s="333" t="s">
        <v>1</v>
      </c>
      <c r="B20" s="374" t="s">
        <v>460</v>
      </c>
      <c r="C20" s="118"/>
      <c r="D20" s="118">
        <f>SUM(D21:D24)</f>
        <v>0</v>
      </c>
      <c r="E20" s="117">
        <f>SUM(E21:E23)</f>
        <v>0</v>
      </c>
    </row>
    <row r="21" spans="1:5" s="313" customFormat="1" ht="12" customHeight="1">
      <c r="A21" s="362" t="s">
        <v>84</v>
      </c>
      <c r="B21" s="25" t="s">
        <v>259</v>
      </c>
      <c r="C21" s="145">
        <f>[1]IB_6.2.sz.mell!C21</f>
        <v>0</v>
      </c>
      <c r="D21" s="145">
        <f>[1]IB_6.2.sz.mell!D21</f>
        <v>0</v>
      </c>
      <c r="E21" s="144"/>
    </row>
    <row r="22" spans="1:5" s="313" customFormat="1" ht="12" customHeight="1">
      <c r="A22" s="362" t="s">
        <v>82</v>
      </c>
      <c r="B22" s="50" t="s">
        <v>456</v>
      </c>
      <c r="C22" s="145">
        <f>[1]IB_6.2.sz.mell!C22</f>
        <v>0</v>
      </c>
      <c r="D22" s="145">
        <f>[1]IB_6.2.sz.mell!D22</f>
        <v>0</v>
      </c>
      <c r="E22" s="144"/>
    </row>
    <row r="23" spans="1:5" s="313" customFormat="1" ht="12" customHeight="1">
      <c r="A23" s="362" t="s">
        <v>80</v>
      </c>
      <c r="B23" s="50" t="s">
        <v>459</v>
      </c>
      <c r="C23" s="145"/>
      <c r="D23" s="145"/>
      <c r="E23" s="144"/>
    </row>
    <row r="24" spans="1:5" s="313" customFormat="1" ht="12" customHeight="1" thickBot="1">
      <c r="A24" s="362" t="s">
        <v>78</v>
      </c>
      <c r="B24" s="50" t="s">
        <v>458</v>
      </c>
      <c r="C24" s="145">
        <f>[1]IB_6.2.sz.mell!C24</f>
        <v>0</v>
      </c>
      <c r="D24" s="145">
        <f>[1]IB_6.2.sz.mell!D24</f>
        <v>0</v>
      </c>
      <c r="E24" s="144"/>
    </row>
    <row r="25" spans="1:5" s="313" customFormat="1" ht="12" customHeight="1" thickBot="1">
      <c r="A25" s="360" t="s">
        <v>58</v>
      </c>
      <c r="B25" s="18" t="s">
        <v>322</v>
      </c>
      <c r="C25" s="118">
        <f>[1]IB_6.2.sz.mell!C25</f>
        <v>0</v>
      </c>
      <c r="D25" s="118">
        <f>[1]IB_6.2.sz.mell!D25</f>
        <v>0</v>
      </c>
      <c r="E25" s="361"/>
    </row>
    <row r="26" spans="1:5" s="313" customFormat="1" ht="12" customHeight="1" thickBot="1">
      <c r="A26" s="360" t="s">
        <v>56</v>
      </c>
      <c r="B26" s="18" t="s">
        <v>457</v>
      </c>
      <c r="C26" s="118">
        <f>[1]IB_6.2.sz.mell!C26</f>
        <v>0</v>
      </c>
      <c r="D26" s="118">
        <f>[1]IB_6.2.sz.mell!D26</f>
        <v>0</v>
      </c>
      <c r="E26" s="117">
        <f>+E27+E28+E29</f>
        <v>0</v>
      </c>
    </row>
    <row r="27" spans="1:5" s="313" customFormat="1" ht="12" customHeight="1">
      <c r="A27" s="372" t="s">
        <v>54</v>
      </c>
      <c r="B27" s="373" t="s">
        <v>251</v>
      </c>
      <c r="C27" s="187">
        <f>[1]IB_6.2.sz.mell!C27</f>
        <v>0</v>
      </c>
      <c r="D27" s="187">
        <f>[1]IB_6.2.sz.mell!D27</f>
        <v>0</v>
      </c>
      <c r="E27" s="186"/>
    </row>
    <row r="28" spans="1:5" s="313" customFormat="1" ht="12" customHeight="1">
      <c r="A28" s="372" t="s">
        <v>52</v>
      </c>
      <c r="B28" s="373" t="s">
        <v>456</v>
      </c>
      <c r="C28" s="145">
        <f>[1]IB_6.2.sz.mell!C28</f>
        <v>0</v>
      </c>
      <c r="D28" s="145">
        <f>[1]IB_6.2.sz.mell!D28</f>
        <v>0</v>
      </c>
      <c r="E28" s="144"/>
    </row>
    <row r="29" spans="1:5" s="313" customFormat="1" ht="12" customHeight="1">
      <c r="A29" s="372" t="s">
        <v>50</v>
      </c>
      <c r="B29" s="371" t="s">
        <v>455</v>
      </c>
      <c r="C29" s="145">
        <f>[1]IB_6.2.sz.mell!C29</f>
        <v>0</v>
      </c>
      <c r="D29" s="145">
        <f>[1]IB_6.2.sz.mell!D29</f>
        <v>0</v>
      </c>
      <c r="E29" s="144"/>
    </row>
    <row r="30" spans="1:5" s="313" customFormat="1" ht="12" customHeight="1" thickBot="1">
      <c r="A30" s="362" t="s">
        <v>235</v>
      </c>
      <c r="B30" s="370" t="s">
        <v>454</v>
      </c>
      <c r="C30" s="369">
        <f>[1]IB_6.2.sz.mell!C30</f>
        <v>0</v>
      </c>
      <c r="D30" s="369">
        <f>[1]IB_6.2.sz.mell!D30</f>
        <v>0</v>
      </c>
      <c r="E30" s="368"/>
    </row>
    <row r="31" spans="1:5" s="313" customFormat="1" ht="12" customHeight="1" thickBot="1">
      <c r="A31" s="360" t="s">
        <v>48</v>
      </c>
      <c r="B31" s="18" t="s">
        <v>453</v>
      </c>
      <c r="C31" s="118">
        <f>[1]IB_6.2.sz.mell!C31</f>
        <v>0</v>
      </c>
      <c r="D31" s="118">
        <f>[1]IB_6.2.sz.mell!D31</f>
        <v>0</v>
      </c>
      <c r="E31" s="117">
        <f>+E32+E33+E34</f>
        <v>0</v>
      </c>
    </row>
    <row r="32" spans="1:5" s="313" customFormat="1" ht="12" customHeight="1">
      <c r="A32" s="372" t="s">
        <v>46</v>
      </c>
      <c r="B32" s="373" t="s">
        <v>209</v>
      </c>
      <c r="C32" s="187">
        <f>[1]IB_6.2.sz.mell!C32</f>
        <v>0</v>
      </c>
      <c r="D32" s="187">
        <f>[1]IB_6.2.sz.mell!D32</f>
        <v>0</v>
      </c>
      <c r="E32" s="186"/>
    </row>
    <row r="33" spans="1:5" s="313" customFormat="1" ht="12" customHeight="1">
      <c r="A33" s="372" t="s">
        <v>44</v>
      </c>
      <c r="B33" s="371" t="s">
        <v>208</v>
      </c>
      <c r="C33" s="122">
        <f>[1]IB_6.2.sz.mell!C33</f>
        <v>0</v>
      </c>
      <c r="D33" s="122">
        <f>[1]IB_6.2.sz.mell!D33</f>
        <v>0</v>
      </c>
      <c r="E33" s="121"/>
    </row>
    <row r="34" spans="1:5" s="313" customFormat="1" ht="12" customHeight="1" thickBot="1">
      <c r="A34" s="362" t="s">
        <v>42</v>
      </c>
      <c r="B34" s="370" t="s">
        <v>207</v>
      </c>
      <c r="C34" s="369">
        <f>[1]IB_6.2.sz.mell!C34</f>
        <v>0</v>
      </c>
      <c r="D34" s="369">
        <f>[1]IB_6.2.sz.mell!D34</f>
        <v>0</v>
      </c>
      <c r="E34" s="368"/>
    </row>
    <row r="35" spans="1:5" s="317" customFormat="1" ht="12" customHeight="1" thickBot="1">
      <c r="A35" s="360" t="s">
        <v>34</v>
      </c>
      <c r="B35" s="18" t="s">
        <v>320</v>
      </c>
      <c r="C35" s="118">
        <f>[1]IB_6.2.sz.mell!C35</f>
        <v>0</v>
      </c>
      <c r="D35" s="118">
        <f>[1]IB_6.2.sz.mell!D35</f>
        <v>0</v>
      </c>
      <c r="E35" s="361"/>
    </row>
    <row r="36" spans="1:5" s="317" customFormat="1" ht="12" customHeight="1" thickBot="1">
      <c r="A36" s="360" t="s">
        <v>24</v>
      </c>
      <c r="B36" s="18" t="s">
        <v>452</v>
      </c>
      <c r="C36" s="118">
        <f>[1]IB_6.2.sz.mell!C36</f>
        <v>0</v>
      </c>
      <c r="D36" s="118">
        <f>[1]IB_6.2.sz.mell!D36</f>
        <v>0</v>
      </c>
      <c r="E36" s="361"/>
    </row>
    <row r="37" spans="1:5" s="317" customFormat="1" ht="12" customHeight="1" thickBot="1">
      <c r="A37" s="333" t="s">
        <v>12</v>
      </c>
      <c r="B37" s="18" t="s">
        <v>451</v>
      </c>
      <c r="C37" s="118">
        <f>SUM(C8)</f>
        <v>1910250</v>
      </c>
      <c r="D37" s="118">
        <f>SUM(D8+D20)</f>
        <v>1910250</v>
      </c>
      <c r="E37" s="117">
        <f>+E8+E20+E25+E26+E31+E35+E36</f>
        <v>1885888</v>
      </c>
    </row>
    <row r="38" spans="1:5" s="317" customFormat="1" ht="12" customHeight="1" thickBot="1">
      <c r="A38" s="367" t="s">
        <v>10</v>
      </c>
      <c r="B38" s="18" t="s">
        <v>450</v>
      </c>
      <c r="C38" s="118">
        <f>SUM(C39:C41)</f>
        <v>50180551</v>
      </c>
      <c r="D38" s="118">
        <f>SUM(D39:D41)</f>
        <v>50485708</v>
      </c>
      <c r="E38" s="117">
        <f>+E39+E40+E41</f>
        <v>48251410</v>
      </c>
    </row>
    <row r="39" spans="1:5" s="317" customFormat="1" ht="12" customHeight="1">
      <c r="A39" s="372" t="s">
        <v>449</v>
      </c>
      <c r="B39" s="373" t="s">
        <v>353</v>
      </c>
      <c r="C39" s="187">
        <v>118122</v>
      </c>
      <c r="D39" s="187">
        <v>118122</v>
      </c>
      <c r="E39" s="186">
        <v>118122</v>
      </c>
    </row>
    <row r="40" spans="1:5" s="317" customFormat="1" ht="12" customHeight="1">
      <c r="A40" s="372" t="s">
        <v>448</v>
      </c>
      <c r="B40" s="371" t="s">
        <v>447</v>
      </c>
      <c r="C40" s="122">
        <f>[1]IB_6.2.sz.mell!C40</f>
        <v>0</v>
      </c>
      <c r="D40" s="122">
        <f>[1]IB_6.2.sz.mell!D40</f>
        <v>0</v>
      </c>
      <c r="E40" s="121"/>
    </row>
    <row r="41" spans="1:5" s="313" customFormat="1" ht="12" customHeight="1" thickBot="1">
      <c r="A41" s="362" t="s">
        <v>446</v>
      </c>
      <c r="B41" s="370" t="s">
        <v>445</v>
      </c>
      <c r="C41" s="369">
        <v>50062429</v>
      </c>
      <c r="D41" s="369">
        <v>50367586</v>
      </c>
      <c r="E41" s="368">
        <v>48133288</v>
      </c>
    </row>
    <row r="42" spans="1:5" s="313" customFormat="1" ht="15.2" customHeight="1" thickBot="1">
      <c r="A42" s="367" t="s">
        <v>8</v>
      </c>
      <c r="B42" s="366" t="s">
        <v>444</v>
      </c>
      <c r="C42" s="358">
        <f>SUM(C38+C37)</f>
        <v>52090801</v>
      </c>
      <c r="D42" s="358">
        <f>SUM(D37+D38)</f>
        <v>52395958</v>
      </c>
      <c r="E42" s="357">
        <f>SUM(E37+E38)</f>
        <v>50137298</v>
      </c>
    </row>
    <row r="43" spans="1:5" s="313" customFormat="1" ht="15.2" customHeight="1">
      <c r="A43" s="316"/>
      <c r="B43" s="315"/>
      <c r="C43" s="314"/>
    </row>
    <row r="44" spans="1:5" ht="13.5" thickBot="1">
      <c r="A44" s="365"/>
      <c r="B44" s="364"/>
      <c r="C44" s="363"/>
    </row>
    <row r="45" spans="1:5" s="312" customFormat="1" ht="16.5" customHeight="1" thickBot="1">
      <c r="A45" s="658" t="s">
        <v>333</v>
      </c>
      <c r="B45" s="659"/>
      <c r="C45" s="659"/>
      <c r="D45" s="659"/>
      <c r="E45" s="660"/>
    </row>
    <row r="46" spans="1:5" s="304" customFormat="1" ht="12" customHeight="1" thickBot="1">
      <c r="A46" s="360" t="s">
        <v>125</v>
      </c>
      <c r="B46" s="18" t="s">
        <v>443</v>
      </c>
      <c r="C46" s="118">
        <f>SUM(C47:C51)</f>
        <v>51990801</v>
      </c>
      <c r="D46" s="118">
        <f>SUM(D47:D51)</f>
        <v>50098375</v>
      </c>
      <c r="E46" s="117">
        <f>SUM(E47:E51)</f>
        <v>47616586</v>
      </c>
    </row>
    <row r="47" spans="1:5" ht="12" customHeight="1">
      <c r="A47" s="362" t="s">
        <v>123</v>
      </c>
      <c r="B47" s="25" t="s">
        <v>122</v>
      </c>
      <c r="C47" s="187">
        <v>31245000</v>
      </c>
      <c r="D47" s="187">
        <v>31433670</v>
      </c>
      <c r="E47" s="186">
        <v>31047354</v>
      </c>
    </row>
    <row r="48" spans="1:5" ht="12" customHeight="1">
      <c r="A48" s="362" t="s">
        <v>121</v>
      </c>
      <c r="B48" s="50" t="s">
        <v>120</v>
      </c>
      <c r="C48" s="128">
        <v>6093266</v>
      </c>
      <c r="D48" s="128">
        <v>6012049</v>
      </c>
      <c r="E48" s="127">
        <v>5725984</v>
      </c>
    </row>
    <row r="49" spans="1:5" ht="12" customHeight="1">
      <c r="A49" s="362" t="s">
        <v>119</v>
      </c>
      <c r="B49" s="50" t="s">
        <v>118</v>
      </c>
      <c r="C49" s="128">
        <v>14652535</v>
      </c>
      <c r="D49" s="128">
        <v>12652656</v>
      </c>
      <c r="E49" s="127">
        <v>10843248</v>
      </c>
    </row>
    <row r="50" spans="1:5" ht="12" customHeight="1">
      <c r="A50" s="362" t="s">
        <v>117</v>
      </c>
      <c r="B50" s="50" t="s">
        <v>116</v>
      </c>
      <c r="C50" s="128">
        <f>[1]IB_6.2.sz.mell!C50</f>
        <v>0</v>
      </c>
      <c r="D50" s="128">
        <f>[1]IB_6.2.sz.mell!D50</f>
        <v>0</v>
      </c>
      <c r="E50" s="127"/>
    </row>
    <row r="51" spans="1:5" ht="12" customHeight="1" thickBot="1">
      <c r="A51" s="362" t="s">
        <v>263</v>
      </c>
      <c r="B51" s="50" t="s">
        <v>114</v>
      </c>
      <c r="C51" s="128">
        <f>[1]IB_6.2.sz.mell!C51</f>
        <v>0</v>
      </c>
      <c r="D51" s="128"/>
      <c r="E51" s="127"/>
    </row>
    <row r="52" spans="1:5" ht="12" customHeight="1" thickBot="1">
      <c r="A52" s="360" t="s">
        <v>1</v>
      </c>
      <c r="B52" s="18" t="s">
        <v>442</v>
      </c>
      <c r="C52" s="118">
        <f>SUM(C53:C56)</f>
        <v>100000</v>
      </c>
      <c r="D52" s="118">
        <f>SUM(D53:D56)</f>
        <v>2297583</v>
      </c>
      <c r="E52" s="117">
        <f>SUM(E53:E55)</f>
        <v>2297580</v>
      </c>
    </row>
    <row r="53" spans="1:5" s="304" customFormat="1" ht="12" customHeight="1">
      <c r="A53" s="362" t="s">
        <v>84</v>
      </c>
      <c r="B53" s="25" t="s">
        <v>83</v>
      </c>
      <c r="C53" s="187">
        <v>100000</v>
      </c>
      <c r="D53" s="187">
        <v>2297583</v>
      </c>
      <c r="E53" s="186">
        <v>2297580</v>
      </c>
    </row>
    <row r="54" spans="1:5" ht="12" customHeight="1">
      <c r="A54" s="362" t="s">
        <v>82</v>
      </c>
      <c r="B54" s="50" t="s">
        <v>79</v>
      </c>
      <c r="C54" s="128">
        <f>[1]IB_6.2.sz.mell!C54</f>
        <v>0</v>
      </c>
      <c r="D54" s="128">
        <f>[1]IB_6.2.sz.mell!D54</f>
        <v>0</v>
      </c>
      <c r="E54" s="127"/>
    </row>
    <row r="55" spans="1:5" ht="12" customHeight="1">
      <c r="A55" s="362" t="s">
        <v>80</v>
      </c>
      <c r="B55" s="50" t="s">
        <v>441</v>
      </c>
      <c r="C55" s="128">
        <f>[1]IB_6.2.sz.mell!C55</f>
        <v>0</v>
      </c>
      <c r="D55" s="128">
        <f>[1]IB_6.2.sz.mell!D55</f>
        <v>0</v>
      </c>
      <c r="E55" s="127"/>
    </row>
    <row r="56" spans="1:5" ht="12" customHeight="1" thickBot="1">
      <c r="A56" s="362" t="s">
        <v>78</v>
      </c>
      <c r="B56" s="50" t="s">
        <v>440</v>
      </c>
      <c r="C56" s="128">
        <f>[1]IB_6.2.sz.mell!C56</f>
        <v>0</v>
      </c>
      <c r="D56" s="128">
        <f>[1]IB_6.2.sz.mell!D56</f>
        <v>0</v>
      </c>
      <c r="E56" s="127"/>
    </row>
    <row r="57" spans="1:5" ht="12" customHeight="1" thickBot="1">
      <c r="A57" s="360" t="s">
        <v>58</v>
      </c>
      <c r="B57" s="18" t="s">
        <v>439</v>
      </c>
      <c r="C57" s="118">
        <f>[1]IB_6.2.sz.mell!C57</f>
        <v>0</v>
      </c>
      <c r="D57" s="118">
        <f>[1]IB_6.2.sz.mell!D57</f>
        <v>0</v>
      </c>
      <c r="E57" s="361"/>
    </row>
    <row r="58" spans="1:5" ht="15.2" customHeight="1" thickBot="1">
      <c r="A58" s="360" t="s">
        <v>56</v>
      </c>
      <c r="B58" s="359" t="s">
        <v>438</v>
      </c>
      <c r="C58" s="358">
        <f>SUM(C46+C52)</f>
        <v>52090801</v>
      </c>
      <c r="D58" s="358">
        <f>SUM(D46+D52)</f>
        <v>52395958</v>
      </c>
      <c r="E58" s="357">
        <f>+E46+E52+E57</f>
        <v>49914166</v>
      </c>
    </row>
    <row r="59" spans="1:5" ht="13.5" thickBot="1">
      <c r="C59" s="300">
        <f>[1]IB_6.2.1.sz.mell!C59</f>
        <v>0</v>
      </c>
      <c r="D59" s="300">
        <f>[1]IB_6.2.1.sz.mell!D59</f>
        <v>0</v>
      </c>
      <c r="E59" s="350"/>
    </row>
    <row r="60" spans="1:5" ht="15.2" customHeight="1" thickBot="1">
      <c r="A60" s="299" t="s">
        <v>408</v>
      </c>
      <c r="B60" s="298"/>
      <c r="C60" s="297">
        <f>[1]IB_6.2.1.sz.mell!C60</f>
        <v>22</v>
      </c>
      <c r="D60" s="297">
        <f>[1]IB_6.2.1.sz.mell!D60</f>
        <v>22</v>
      </c>
      <c r="E60" s="296"/>
    </row>
    <row r="61" spans="1:5" ht="14.45" customHeight="1" thickBot="1">
      <c r="A61" s="349" t="s">
        <v>407</v>
      </c>
      <c r="B61" s="348"/>
      <c r="C61" s="297">
        <f>[1]IB_6.2.1.sz.mell!C61</f>
        <v>0</v>
      </c>
      <c r="D61" s="297">
        <f>[1]IB_6.2.1.sz.mell!D61</f>
        <v>0</v>
      </c>
      <c r="E61" s="296"/>
    </row>
  </sheetData>
  <sheetProtection formatCells="0"/>
  <mergeCells count="5">
    <mergeCell ref="B1:E1"/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5"/>
  </sheetPr>
  <dimension ref="A1:E61"/>
  <sheetViews>
    <sheetView zoomScale="120" zoomScaleNormal="120" workbookViewId="0">
      <selection activeCell="B1" sqref="B1:E1"/>
    </sheetView>
  </sheetViews>
  <sheetFormatPr defaultRowHeight="12.75"/>
  <cols>
    <col min="1" max="1" width="13" style="352" customWidth="1"/>
    <col min="2" max="2" width="59" style="292" customWidth="1"/>
    <col min="3" max="5" width="15.83203125" style="292" customWidth="1"/>
    <col min="6" max="16384" width="9.33203125" style="292"/>
  </cols>
  <sheetData>
    <row r="1" spans="1:5" s="346" customFormat="1" ht="16.5" thickBot="1">
      <c r="A1" s="347"/>
      <c r="B1" s="655" t="s">
        <v>609</v>
      </c>
      <c r="C1" s="656"/>
      <c r="D1" s="656"/>
      <c r="E1" s="656"/>
    </row>
    <row r="2" spans="1:5" s="342" customFormat="1" ht="24.75" thickBot="1">
      <c r="A2" s="382" t="s">
        <v>465</v>
      </c>
      <c r="B2" s="661" t="str">
        <f>CONCATENATE(Z_6.2.1.sz.mell!B2:D2)</f>
        <v>Nyitnikék Napköziotthonos Óvoda</v>
      </c>
      <c r="C2" s="662"/>
      <c r="D2" s="663"/>
      <c r="E2" s="381" t="s">
        <v>434</v>
      </c>
    </row>
    <row r="3" spans="1:5" s="342" customFormat="1" ht="24.75" thickBot="1">
      <c r="A3" s="382" t="s">
        <v>432</v>
      </c>
      <c r="B3" s="661" t="s">
        <v>436</v>
      </c>
      <c r="C3" s="662"/>
      <c r="D3" s="663"/>
      <c r="E3" s="381" t="s">
        <v>466</v>
      </c>
    </row>
    <row r="4" spans="1:5" s="338" customFormat="1" ht="15.95" customHeight="1" thickBot="1">
      <c r="A4" s="341"/>
      <c r="B4" s="341"/>
      <c r="C4" s="339"/>
      <c r="D4" s="340"/>
      <c r="E4" s="339" t="str">
        <f>Z_6.2.1.sz.mell!E4</f>
        <v xml:space="preserve"> Forintban!</v>
      </c>
    </row>
    <row r="5" spans="1:5" ht="24.75" thickBot="1">
      <c r="A5" s="337" t="s">
        <v>429</v>
      </c>
      <c r="B5" s="336" t="s">
        <v>428</v>
      </c>
      <c r="C5" s="336" t="s">
        <v>427</v>
      </c>
      <c r="D5" s="335" t="s">
        <v>426</v>
      </c>
      <c r="E5" s="334" t="str">
        <f>CONCATENATE(Z_6.2.1.sz.mell!E5)</f>
        <v>Teljesítés
2019. XII. 31.</v>
      </c>
    </row>
    <row r="6" spans="1:5" s="312" customFormat="1" ht="12.95" customHeight="1" thickBot="1">
      <c r="A6" s="380" t="s">
        <v>130</v>
      </c>
      <c r="B6" s="379" t="s">
        <v>129</v>
      </c>
      <c r="C6" s="379" t="s">
        <v>128</v>
      </c>
      <c r="D6" s="378" t="s">
        <v>127</v>
      </c>
      <c r="E6" s="377" t="s">
        <v>126</v>
      </c>
    </row>
    <row r="7" spans="1:5" s="312" customFormat="1" ht="15.95" customHeight="1" thickBot="1">
      <c r="A7" s="658" t="s">
        <v>334</v>
      </c>
      <c r="B7" s="659"/>
      <c r="C7" s="659"/>
      <c r="D7" s="659"/>
      <c r="E7" s="660"/>
    </row>
    <row r="8" spans="1:5" s="317" customFormat="1" ht="12" customHeight="1" thickBot="1">
      <c r="A8" s="333" t="s">
        <v>125</v>
      </c>
      <c r="B8" s="374" t="s">
        <v>464</v>
      </c>
      <c r="C8" s="118">
        <f>[1]IB_6.2.2.sz.mell!C8</f>
        <v>0</v>
      </c>
      <c r="D8" s="118">
        <f>[1]IB_6.2.2.sz.mell!D8</f>
        <v>0</v>
      </c>
      <c r="E8" s="117">
        <f>SUM(E9:E19)</f>
        <v>0</v>
      </c>
    </row>
    <row r="9" spans="1:5" s="317" customFormat="1" ht="12" customHeight="1">
      <c r="A9" s="376" t="s">
        <v>123</v>
      </c>
      <c r="B9" s="64" t="s">
        <v>226</v>
      </c>
      <c r="C9" s="199">
        <f>[1]IB_6.2.2.sz.mell!C9</f>
        <v>0</v>
      </c>
      <c r="D9" s="199">
        <f>[1]IB_6.2.2.sz.mell!D9</f>
        <v>0</v>
      </c>
      <c r="E9" s="375"/>
    </row>
    <row r="10" spans="1:5" s="317" customFormat="1" ht="12" customHeight="1">
      <c r="A10" s="362" t="s">
        <v>121</v>
      </c>
      <c r="B10" s="50" t="s">
        <v>225</v>
      </c>
      <c r="C10" s="145">
        <f>[1]IB_6.2.2.sz.mell!C10</f>
        <v>0</v>
      </c>
      <c r="D10" s="145">
        <f>[1]IB_6.2.2.sz.mell!D10</f>
        <v>0</v>
      </c>
      <c r="E10" s="144"/>
    </row>
    <row r="11" spans="1:5" s="317" customFormat="1" ht="12" customHeight="1">
      <c r="A11" s="362" t="s">
        <v>119</v>
      </c>
      <c r="B11" s="50" t="s">
        <v>224</v>
      </c>
      <c r="C11" s="145">
        <f>[1]IB_6.2.2.sz.mell!C11</f>
        <v>0</v>
      </c>
      <c r="D11" s="145">
        <f>[1]IB_6.2.2.sz.mell!D11</f>
        <v>0</v>
      </c>
      <c r="E11" s="144"/>
    </row>
    <row r="12" spans="1:5" s="317" customFormat="1" ht="12" customHeight="1">
      <c r="A12" s="362" t="s">
        <v>117</v>
      </c>
      <c r="B12" s="50" t="s">
        <v>223</v>
      </c>
      <c r="C12" s="145">
        <f>[1]IB_6.2.2.sz.mell!C12</f>
        <v>0</v>
      </c>
      <c r="D12" s="145">
        <f>[1]IB_6.2.2.sz.mell!D12</f>
        <v>0</v>
      </c>
      <c r="E12" s="144"/>
    </row>
    <row r="13" spans="1:5" s="317" customFormat="1" ht="12" customHeight="1">
      <c r="A13" s="362" t="s">
        <v>263</v>
      </c>
      <c r="B13" s="50" t="s">
        <v>222</v>
      </c>
      <c r="C13" s="145">
        <f>[1]IB_6.2.2.sz.mell!C13</f>
        <v>0</v>
      </c>
      <c r="D13" s="145">
        <f>[1]IB_6.2.2.sz.mell!D13</f>
        <v>0</v>
      </c>
      <c r="E13" s="144"/>
    </row>
    <row r="14" spans="1:5" s="317" customFormat="1" ht="12" customHeight="1">
      <c r="A14" s="362" t="s">
        <v>113</v>
      </c>
      <c r="B14" s="50" t="s">
        <v>463</v>
      </c>
      <c r="C14" s="145">
        <f>[1]IB_6.2.2.sz.mell!C14</f>
        <v>0</v>
      </c>
      <c r="D14" s="145">
        <f>[1]IB_6.2.2.sz.mell!D14</f>
        <v>0</v>
      </c>
      <c r="E14" s="144"/>
    </row>
    <row r="15" spans="1:5" s="317" customFormat="1" ht="12" customHeight="1">
      <c r="A15" s="362" t="s">
        <v>111</v>
      </c>
      <c r="B15" s="28" t="s">
        <v>462</v>
      </c>
      <c r="C15" s="145">
        <f>[1]IB_6.2.2.sz.mell!C15</f>
        <v>0</v>
      </c>
      <c r="D15" s="145">
        <f>[1]IB_6.2.2.sz.mell!D15</f>
        <v>0</v>
      </c>
      <c r="E15" s="144"/>
    </row>
    <row r="16" spans="1:5" s="317" customFormat="1" ht="12" customHeight="1">
      <c r="A16" s="362" t="s">
        <v>109</v>
      </c>
      <c r="B16" s="50" t="s">
        <v>461</v>
      </c>
      <c r="C16" s="191">
        <f>[1]IB_6.2.2.sz.mell!C16</f>
        <v>0</v>
      </c>
      <c r="D16" s="191">
        <f>[1]IB_6.2.2.sz.mell!D16</f>
        <v>0</v>
      </c>
      <c r="E16" s="190"/>
    </row>
    <row r="17" spans="1:5" s="313" customFormat="1" ht="12" customHeight="1">
      <c r="A17" s="362" t="s">
        <v>107</v>
      </c>
      <c r="B17" s="50" t="s">
        <v>215</v>
      </c>
      <c r="C17" s="145">
        <f>[1]IB_6.2.2.sz.mell!C17</f>
        <v>0</v>
      </c>
      <c r="D17" s="145">
        <f>[1]IB_6.2.2.sz.mell!D17</f>
        <v>0</v>
      </c>
      <c r="E17" s="144"/>
    </row>
    <row r="18" spans="1:5" s="313" customFormat="1" ht="12" customHeight="1">
      <c r="A18" s="362" t="s">
        <v>105</v>
      </c>
      <c r="B18" s="50" t="s">
        <v>213</v>
      </c>
      <c r="C18" s="140">
        <f>[1]IB_6.2.2.sz.mell!C18</f>
        <v>0</v>
      </c>
      <c r="D18" s="140">
        <f>[1]IB_6.2.2.sz.mell!D18</f>
        <v>0</v>
      </c>
      <c r="E18" s="139"/>
    </row>
    <row r="19" spans="1:5" s="313" customFormat="1" ht="12" customHeight="1" thickBot="1">
      <c r="A19" s="362" t="s">
        <v>103</v>
      </c>
      <c r="B19" s="28" t="s">
        <v>211</v>
      </c>
      <c r="C19" s="140">
        <f>[1]IB_6.2.2.sz.mell!C19</f>
        <v>0</v>
      </c>
      <c r="D19" s="140">
        <f>[1]IB_6.2.2.sz.mell!D19</f>
        <v>0</v>
      </c>
      <c r="E19" s="139"/>
    </row>
    <row r="20" spans="1:5" s="317" customFormat="1" ht="12" customHeight="1" thickBot="1">
      <c r="A20" s="333" t="s">
        <v>1</v>
      </c>
      <c r="B20" s="374" t="s">
        <v>460</v>
      </c>
      <c r="C20" s="118">
        <f>[1]IB_6.2.2.sz.mell!C20</f>
        <v>0</v>
      </c>
      <c r="D20" s="118">
        <f>[1]IB_6.2.2.sz.mell!D20</f>
        <v>0</v>
      </c>
      <c r="E20" s="117">
        <f>SUM(E21:E23)</f>
        <v>0</v>
      </c>
    </row>
    <row r="21" spans="1:5" s="313" customFormat="1" ht="12" customHeight="1">
      <c r="A21" s="362" t="s">
        <v>84</v>
      </c>
      <c r="B21" s="25" t="s">
        <v>259</v>
      </c>
      <c r="C21" s="145">
        <f>[1]IB_6.2.2.sz.mell!C21</f>
        <v>0</v>
      </c>
      <c r="D21" s="145">
        <f>[1]IB_6.2.2.sz.mell!D21</f>
        <v>0</v>
      </c>
      <c r="E21" s="144"/>
    </row>
    <row r="22" spans="1:5" s="313" customFormat="1" ht="12" customHeight="1">
      <c r="A22" s="362" t="s">
        <v>82</v>
      </c>
      <c r="B22" s="50" t="s">
        <v>456</v>
      </c>
      <c r="C22" s="145">
        <f>[1]IB_6.2.2.sz.mell!C22</f>
        <v>0</v>
      </c>
      <c r="D22" s="145">
        <f>[1]IB_6.2.2.sz.mell!D22</f>
        <v>0</v>
      </c>
      <c r="E22" s="144"/>
    </row>
    <row r="23" spans="1:5" s="313" customFormat="1" ht="12" customHeight="1">
      <c r="A23" s="362" t="s">
        <v>80</v>
      </c>
      <c r="B23" s="50" t="s">
        <v>459</v>
      </c>
      <c r="C23" s="145">
        <f>[1]IB_6.2.2.sz.mell!C23</f>
        <v>0</v>
      </c>
      <c r="D23" s="145">
        <f>[1]IB_6.2.2.sz.mell!D23</f>
        <v>0</v>
      </c>
      <c r="E23" s="144"/>
    </row>
    <row r="24" spans="1:5" s="313" customFormat="1" ht="12" customHeight="1" thickBot="1">
      <c r="A24" s="362" t="s">
        <v>78</v>
      </c>
      <c r="B24" s="50" t="s">
        <v>458</v>
      </c>
      <c r="C24" s="145">
        <f>[1]IB_6.2.2.sz.mell!C24</f>
        <v>0</v>
      </c>
      <c r="D24" s="145">
        <f>[1]IB_6.2.2.sz.mell!D24</f>
        <v>0</v>
      </c>
      <c r="E24" s="144"/>
    </row>
    <row r="25" spans="1:5" s="313" customFormat="1" ht="12" customHeight="1" thickBot="1">
      <c r="A25" s="360" t="s">
        <v>58</v>
      </c>
      <c r="B25" s="18" t="s">
        <v>322</v>
      </c>
      <c r="C25" s="118">
        <f>[1]IB_6.2.2.sz.mell!C25</f>
        <v>0</v>
      </c>
      <c r="D25" s="118">
        <f>[1]IB_6.2.2.sz.mell!D25</f>
        <v>0</v>
      </c>
      <c r="E25" s="361"/>
    </row>
    <row r="26" spans="1:5" s="313" customFormat="1" ht="12" customHeight="1" thickBot="1">
      <c r="A26" s="360" t="s">
        <v>56</v>
      </c>
      <c r="B26" s="18" t="s">
        <v>457</v>
      </c>
      <c r="C26" s="118">
        <f>[1]IB_6.2.2.sz.mell!C26</f>
        <v>0</v>
      </c>
      <c r="D26" s="118">
        <f>[1]IB_6.2.2.sz.mell!D26</f>
        <v>0</v>
      </c>
      <c r="E26" s="117">
        <f>+E27+E28+E29</f>
        <v>0</v>
      </c>
    </row>
    <row r="27" spans="1:5" s="313" customFormat="1" ht="12" customHeight="1">
      <c r="A27" s="372" t="s">
        <v>54</v>
      </c>
      <c r="B27" s="373" t="s">
        <v>251</v>
      </c>
      <c r="C27" s="187">
        <f>[1]IB_6.2.2.sz.mell!C27</f>
        <v>0</v>
      </c>
      <c r="D27" s="187">
        <f>[1]IB_6.2.2.sz.mell!D27</f>
        <v>0</v>
      </c>
      <c r="E27" s="186"/>
    </row>
    <row r="28" spans="1:5" s="313" customFormat="1" ht="12" customHeight="1">
      <c r="A28" s="372" t="s">
        <v>52</v>
      </c>
      <c r="B28" s="373" t="s">
        <v>456</v>
      </c>
      <c r="C28" s="145">
        <f>[1]IB_6.2.2.sz.mell!C28</f>
        <v>0</v>
      </c>
      <c r="D28" s="145">
        <f>[1]IB_6.2.2.sz.mell!D28</f>
        <v>0</v>
      </c>
      <c r="E28" s="144"/>
    </row>
    <row r="29" spans="1:5" s="313" customFormat="1" ht="12" customHeight="1">
      <c r="A29" s="372" t="s">
        <v>50</v>
      </c>
      <c r="B29" s="371" t="s">
        <v>455</v>
      </c>
      <c r="C29" s="145">
        <f>[1]IB_6.2.2.sz.mell!C29</f>
        <v>0</v>
      </c>
      <c r="D29" s="145">
        <f>[1]IB_6.2.2.sz.mell!D29</f>
        <v>0</v>
      </c>
      <c r="E29" s="144"/>
    </row>
    <row r="30" spans="1:5" s="313" customFormat="1" ht="12" customHeight="1" thickBot="1">
      <c r="A30" s="362" t="s">
        <v>235</v>
      </c>
      <c r="B30" s="370" t="s">
        <v>454</v>
      </c>
      <c r="C30" s="369">
        <f>[1]IB_6.2.2.sz.mell!C30</f>
        <v>0</v>
      </c>
      <c r="D30" s="369">
        <f>[1]IB_6.2.2.sz.mell!D30</f>
        <v>0</v>
      </c>
      <c r="E30" s="368"/>
    </row>
    <row r="31" spans="1:5" s="313" customFormat="1" ht="12" customHeight="1" thickBot="1">
      <c r="A31" s="360" t="s">
        <v>48</v>
      </c>
      <c r="B31" s="18" t="s">
        <v>453</v>
      </c>
      <c r="C31" s="118">
        <f>[1]IB_6.2.2.sz.mell!C31</f>
        <v>0</v>
      </c>
      <c r="D31" s="118">
        <f>[1]IB_6.2.2.sz.mell!D31</f>
        <v>0</v>
      </c>
      <c r="E31" s="117">
        <f>+E32+E33+E34</f>
        <v>0</v>
      </c>
    </row>
    <row r="32" spans="1:5" s="313" customFormat="1" ht="12" customHeight="1">
      <c r="A32" s="372" t="s">
        <v>46</v>
      </c>
      <c r="B32" s="373" t="s">
        <v>209</v>
      </c>
      <c r="C32" s="187">
        <f>[1]IB_6.2.2.sz.mell!C32</f>
        <v>0</v>
      </c>
      <c r="D32" s="187">
        <f>[1]IB_6.2.2.sz.mell!D32</f>
        <v>0</v>
      </c>
      <c r="E32" s="186"/>
    </row>
    <row r="33" spans="1:5" s="313" customFormat="1" ht="12" customHeight="1">
      <c r="A33" s="372" t="s">
        <v>44</v>
      </c>
      <c r="B33" s="371" t="s">
        <v>208</v>
      </c>
      <c r="C33" s="122">
        <f>[1]IB_6.2.2.sz.mell!C33</f>
        <v>0</v>
      </c>
      <c r="D33" s="122">
        <f>[1]IB_6.2.2.sz.mell!D33</f>
        <v>0</v>
      </c>
      <c r="E33" s="121"/>
    </row>
    <row r="34" spans="1:5" s="313" customFormat="1" ht="12" customHeight="1" thickBot="1">
      <c r="A34" s="362" t="s">
        <v>42</v>
      </c>
      <c r="B34" s="370" t="s">
        <v>207</v>
      </c>
      <c r="C34" s="369">
        <f>[1]IB_6.2.2.sz.mell!C34</f>
        <v>0</v>
      </c>
      <c r="D34" s="369">
        <f>[1]IB_6.2.2.sz.mell!D34</f>
        <v>0</v>
      </c>
      <c r="E34" s="368"/>
    </row>
    <row r="35" spans="1:5" s="317" customFormat="1" ht="12" customHeight="1" thickBot="1">
      <c r="A35" s="360" t="s">
        <v>34</v>
      </c>
      <c r="B35" s="18" t="s">
        <v>320</v>
      </c>
      <c r="C35" s="118">
        <f>[1]IB_6.2.2.sz.mell!C35</f>
        <v>0</v>
      </c>
      <c r="D35" s="118">
        <f>[1]IB_6.2.2.sz.mell!D35</f>
        <v>0</v>
      </c>
      <c r="E35" s="361"/>
    </row>
    <row r="36" spans="1:5" s="317" customFormat="1" ht="12" customHeight="1" thickBot="1">
      <c r="A36" s="360" t="s">
        <v>24</v>
      </c>
      <c r="B36" s="18" t="s">
        <v>452</v>
      </c>
      <c r="C36" s="118">
        <f>[1]IB_6.2.2.sz.mell!C36</f>
        <v>0</v>
      </c>
      <c r="D36" s="118">
        <f>[1]IB_6.2.2.sz.mell!D36</f>
        <v>0</v>
      </c>
      <c r="E36" s="361"/>
    </row>
    <row r="37" spans="1:5" s="317" customFormat="1" ht="12" customHeight="1" thickBot="1">
      <c r="A37" s="333" t="s">
        <v>12</v>
      </c>
      <c r="B37" s="18" t="s">
        <v>451</v>
      </c>
      <c r="C37" s="118">
        <f>[1]IB_6.2.2.sz.mell!C37</f>
        <v>0</v>
      </c>
      <c r="D37" s="118">
        <f>[1]IB_6.2.2.sz.mell!D37</f>
        <v>0</v>
      </c>
      <c r="E37" s="117">
        <f>+E8+E20+E25+E26+E31+E35+E36</f>
        <v>0</v>
      </c>
    </row>
    <row r="38" spans="1:5" s="317" customFormat="1" ht="12" customHeight="1" thickBot="1">
      <c r="A38" s="367" t="s">
        <v>10</v>
      </c>
      <c r="B38" s="18" t="s">
        <v>450</v>
      </c>
      <c r="C38" s="118">
        <f>[1]IB_6.2.2.sz.mell!C38</f>
        <v>0</v>
      </c>
      <c r="D38" s="118">
        <f>[1]IB_6.2.2.sz.mell!D38</f>
        <v>0</v>
      </c>
      <c r="E38" s="117">
        <f>+E39+E40+E41</f>
        <v>0</v>
      </c>
    </row>
    <row r="39" spans="1:5" s="317" customFormat="1" ht="12" customHeight="1">
      <c r="A39" s="372" t="s">
        <v>449</v>
      </c>
      <c r="B39" s="373" t="s">
        <v>353</v>
      </c>
      <c r="C39" s="187">
        <f>[1]IB_6.2.2.sz.mell!C39</f>
        <v>0</v>
      </c>
      <c r="D39" s="187">
        <f>[1]IB_6.2.2.sz.mell!D39</f>
        <v>0</v>
      </c>
      <c r="E39" s="186"/>
    </row>
    <row r="40" spans="1:5" s="317" customFormat="1" ht="12" customHeight="1">
      <c r="A40" s="372" t="s">
        <v>448</v>
      </c>
      <c r="B40" s="371" t="s">
        <v>447</v>
      </c>
      <c r="C40" s="122">
        <f>[1]IB_6.2.2.sz.mell!C40</f>
        <v>0</v>
      </c>
      <c r="D40" s="122">
        <f>[1]IB_6.2.2.sz.mell!D40</f>
        <v>0</v>
      </c>
      <c r="E40" s="121"/>
    </row>
    <row r="41" spans="1:5" s="313" customFormat="1" ht="12" customHeight="1" thickBot="1">
      <c r="A41" s="362" t="s">
        <v>446</v>
      </c>
      <c r="B41" s="370" t="s">
        <v>445</v>
      </c>
      <c r="C41" s="369">
        <f>[1]IB_6.2.2.sz.mell!C41</f>
        <v>0</v>
      </c>
      <c r="D41" s="369">
        <f>[1]IB_6.2.2.sz.mell!D41</f>
        <v>0</v>
      </c>
      <c r="E41" s="368"/>
    </row>
    <row r="42" spans="1:5" s="313" customFormat="1" ht="15.2" customHeight="1" thickBot="1">
      <c r="A42" s="367" t="s">
        <v>8</v>
      </c>
      <c r="B42" s="366" t="s">
        <v>444</v>
      </c>
      <c r="C42" s="358">
        <f>[1]IB_6.2.2.sz.mell!C42</f>
        <v>0</v>
      </c>
      <c r="D42" s="358">
        <f>[1]IB_6.2.2.sz.mell!D42</f>
        <v>0</v>
      </c>
      <c r="E42" s="357">
        <f>+E37+E38</f>
        <v>0</v>
      </c>
    </row>
    <row r="43" spans="1:5" s="313" customFormat="1" ht="15.2" customHeight="1">
      <c r="A43" s="316"/>
      <c r="B43" s="315"/>
      <c r="C43" s="314"/>
    </row>
    <row r="44" spans="1:5" ht="13.5" thickBot="1">
      <c r="A44" s="365"/>
      <c r="B44" s="364"/>
      <c r="C44" s="363"/>
    </row>
    <row r="45" spans="1:5" s="312" customFormat="1" ht="16.5" customHeight="1" thickBot="1">
      <c r="A45" s="658" t="s">
        <v>333</v>
      </c>
      <c r="B45" s="659"/>
      <c r="C45" s="659"/>
      <c r="D45" s="659"/>
      <c r="E45" s="660"/>
    </row>
    <row r="46" spans="1:5" s="304" customFormat="1" ht="12" customHeight="1" thickBot="1">
      <c r="A46" s="360" t="s">
        <v>125</v>
      </c>
      <c r="B46" s="18" t="s">
        <v>443</v>
      </c>
      <c r="C46" s="118">
        <f>[1]IB_6.2.2.sz.mell!C46</f>
        <v>0</v>
      </c>
      <c r="D46" s="118">
        <f>[1]IB_6.2.2.sz.mell!D46</f>
        <v>0</v>
      </c>
      <c r="E46" s="117">
        <f>SUM(E47:E51)</f>
        <v>0</v>
      </c>
    </row>
    <row r="47" spans="1:5" ht="12" customHeight="1">
      <c r="A47" s="362" t="s">
        <v>123</v>
      </c>
      <c r="B47" s="25" t="s">
        <v>122</v>
      </c>
      <c r="C47" s="187">
        <f>[1]IB_6.2.2.sz.mell!C47</f>
        <v>0</v>
      </c>
      <c r="D47" s="187">
        <f>[1]IB_6.2.2.sz.mell!D47</f>
        <v>0</v>
      </c>
      <c r="E47" s="186"/>
    </row>
    <row r="48" spans="1:5" ht="12" customHeight="1">
      <c r="A48" s="362" t="s">
        <v>121</v>
      </c>
      <c r="B48" s="50" t="s">
        <v>120</v>
      </c>
      <c r="C48" s="128">
        <f>[1]IB_6.2.2.sz.mell!C48</f>
        <v>0</v>
      </c>
      <c r="D48" s="128">
        <f>[1]IB_6.2.2.sz.mell!D48</f>
        <v>0</v>
      </c>
      <c r="E48" s="127"/>
    </row>
    <row r="49" spans="1:5" ht="12" customHeight="1">
      <c r="A49" s="362" t="s">
        <v>119</v>
      </c>
      <c r="B49" s="50" t="s">
        <v>118</v>
      </c>
      <c r="C49" s="128">
        <f>[1]IB_6.2.2.sz.mell!C49</f>
        <v>0</v>
      </c>
      <c r="D49" s="128">
        <f>[1]IB_6.2.2.sz.mell!D49</f>
        <v>0</v>
      </c>
      <c r="E49" s="127"/>
    </row>
    <row r="50" spans="1:5" ht="12" customHeight="1">
      <c r="A50" s="362" t="s">
        <v>117</v>
      </c>
      <c r="B50" s="50" t="s">
        <v>116</v>
      </c>
      <c r="C50" s="128">
        <f>[1]IB_6.2.2.sz.mell!C50</f>
        <v>0</v>
      </c>
      <c r="D50" s="128">
        <f>[1]IB_6.2.2.sz.mell!D50</f>
        <v>0</v>
      </c>
      <c r="E50" s="127"/>
    </row>
    <row r="51" spans="1:5" ht="12" customHeight="1" thickBot="1">
      <c r="A51" s="362" t="s">
        <v>263</v>
      </c>
      <c r="B51" s="50" t="s">
        <v>114</v>
      </c>
      <c r="C51" s="128">
        <f>[1]IB_6.2.2.sz.mell!C51</f>
        <v>0</v>
      </c>
      <c r="D51" s="128">
        <f>[1]IB_6.2.2.sz.mell!D51</f>
        <v>0</v>
      </c>
      <c r="E51" s="127"/>
    </row>
    <row r="52" spans="1:5" ht="12" customHeight="1" thickBot="1">
      <c r="A52" s="360" t="s">
        <v>1</v>
      </c>
      <c r="B52" s="18" t="s">
        <v>442</v>
      </c>
      <c r="C52" s="118">
        <f>[1]IB_6.2.2.sz.mell!C52</f>
        <v>0</v>
      </c>
      <c r="D52" s="118">
        <f>[1]IB_6.2.2.sz.mell!D52</f>
        <v>0</v>
      </c>
      <c r="E52" s="117">
        <f>SUM(E53:E55)</f>
        <v>0</v>
      </c>
    </row>
    <row r="53" spans="1:5" s="304" customFormat="1" ht="12" customHeight="1">
      <c r="A53" s="362" t="s">
        <v>84</v>
      </c>
      <c r="B53" s="25" t="s">
        <v>83</v>
      </c>
      <c r="C53" s="187">
        <f>[1]IB_6.2.2.sz.mell!C53</f>
        <v>0</v>
      </c>
      <c r="D53" s="187">
        <f>[1]IB_6.2.2.sz.mell!D53</f>
        <v>0</v>
      </c>
      <c r="E53" s="186"/>
    </row>
    <row r="54" spans="1:5" ht="12" customHeight="1">
      <c r="A54" s="362" t="s">
        <v>82</v>
      </c>
      <c r="B54" s="50" t="s">
        <v>79</v>
      </c>
      <c r="C54" s="128">
        <f>[1]IB_6.2.2.sz.mell!C54</f>
        <v>0</v>
      </c>
      <c r="D54" s="128">
        <f>[1]IB_6.2.2.sz.mell!D54</f>
        <v>0</v>
      </c>
      <c r="E54" s="127"/>
    </row>
    <row r="55" spans="1:5" ht="12" customHeight="1">
      <c r="A55" s="362" t="s">
        <v>80</v>
      </c>
      <c r="B55" s="50" t="s">
        <v>441</v>
      </c>
      <c r="C55" s="128">
        <f>[1]IB_6.2.2.sz.mell!C55</f>
        <v>0</v>
      </c>
      <c r="D55" s="128">
        <f>[1]IB_6.2.2.sz.mell!D55</f>
        <v>0</v>
      </c>
      <c r="E55" s="127"/>
    </row>
    <row r="56" spans="1:5" ht="12" customHeight="1" thickBot="1">
      <c r="A56" s="362" t="s">
        <v>78</v>
      </c>
      <c r="B56" s="50" t="s">
        <v>440</v>
      </c>
      <c r="C56" s="128">
        <f>[1]IB_6.2.2.sz.mell!C56</f>
        <v>0</v>
      </c>
      <c r="D56" s="128">
        <f>[1]IB_6.2.2.sz.mell!D56</f>
        <v>0</v>
      </c>
      <c r="E56" s="127"/>
    </row>
    <row r="57" spans="1:5" ht="12" customHeight="1" thickBot="1">
      <c r="A57" s="360" t="s">
        <v>58</v>
      </c>
      <c r="B57" s="18" t="s">
        <v>439</v>
      </c>
      <c r="C57" s="118">
        <f>[1]IB_6.2.2.sz.mell!C57</f>
        <v>0</v>
      </c>
      <c r="D57" s="118">
        <f>[1]IB_6.2.2.sz.mell!D57</f>
        <v>0</v>
      </c>
      <c r="E57" s="361"/>
    </row>
    <row r="58" spans="1:5" ht="15.2" customHeight="1" thickBot="1">
      <c r="A58" s="360" t="s">
        <v>56</v>
      </c>
      <c r="B58" s="359" t="s">
        <v>438</v>
      </c>
      <c r="C58" s="358">
        <f>[1]IB_6.2.2.sz.mell!C58</f>
        <v>0</v>
      </c>
      <c r="D58" s="358">
        <f>[1]IB_6.2.2.sz.mell!D58</f>
        <v>0</v>
      </c>
      <c r="E58" s="357">
        <f>+E46+E52+E57</f>
        <v>0</v>
      </c>
    </row>
    <row r="59" spans="1:5" ht="13.5" thickBot="1">
      <c r="C59" s="300">
        <f>[1]IB_6.2.2.sz.mell!C59</f>
        <v>0</v>
      </c>
      <c r="D59" s="300">
        <f>[1]IB_6.2.2.sz.mell!D59</f>
        <v>0</v>
      </c>
      <c r="E59" s="350"/>
    </row>
    <row r="60" spans="1:5" ht="15.2" customHeight="1" thickBot="1">
      <c r="A60" s="299" t="s">
        <v>408</v>
      </c>
      <c r="B60" s="298"/>
      <c r="C60" s="297">
        <f>[1]IB_6.2.2.sz.mell!C60</f>
        <v>0</v>
      </c>
      <c r="D60" s="297">
        <f>[1]IB_6.2.2.sz.mell!D60</f>
        <v>0</v>
      </c>
      <c r="E60" s="296"/>
    </row>
    <row r="61" spans="1:5" ht="14.45" customHeight="1" thickBot="1">
      <c r="A61" s="349" t="s">
        <v>407</v>
      </c>
      <c r="B61" s="348"/>
      <c r="C61" s="297">
        <f>[1]IB_6.2.2.sz.mell!C61</f>
        <v>0</v>
      </c>
      <c r="D61" s="297">
        <f>[1]IB_6.2.2.sz.mell!D61</f>
        <v>0</v>
      </c>
      <c r="E61" s="296"/>
    </row>
  </sheetData>
  <sheetProtection sheet="1" formatCells="0"/>
  <mergeCells count="5">
    <mergeCell ref="B1:E1"/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5"/>
  </sheetPr>
  <dimension ref="A1:E61"/>
  <sheetViews>
    <sheetView zoomScale="120" zoomScaleNormal="120" workbookViewId="0">
      <selection activeCell="B1" sqref="B1:E1"/>
    </sheetView>
  </sheetViews>
  <sheetFormatPr defaultRowHeight="12.75"/>
  <cols>
    <col min="1" max="1" width="13" style="352" customWidth="1"/>
    <col min="2" max="2" width="59" style="292" customWidth="1"/>
    <col min="3" max="5" width="15.83203125" style="292" customWidth="1"/>
    <col min="6" max="16384" width="9.33203125" style="292"/>
  </cols>
  <sheetData>
    <row r="1" spans="1:5" s="346" customFormat="1" ht="21.2" customHeight="1" thickBot="1">
      <c r="A1" s="347"/>
      <c r="B1" s="664" t="s">
        <v>610</v>
      </c>
      <c r="C1" s="665"/>
      <c r="D1" s="665"/>
      <c r="E1" s="665"/>
    </row>
    <row r="2" spans="1:5" s="342" customFormat="1" ht="24.75" thickBot="1">
      <c r="A2" s="382" t="s">
        <v>465</v>
      </c>
      <c r="B2" s="661" t="str">
        <f>CONCATENATE(Z_6.2.2.sz.mell!B2:D2)</f>
        <v>Nyitnikék Napköziotthonos Óvoda</v>
      </c>
      <c r="C2" s="662"/>
      <c r="D2" s="663"/>
      <c r="E2" s="381" t="s">
        <v>434</v>
      </c>
    </row>
    <row r="3" spans="1:5" s="342" customFormat="1" ht="24.75" thickBot="1">
      <c r="A3" s="382" t="s">
        <v>432</v>
      </c>
      <c r="B3" s="661" t="s">
        <v>437</v>
      </c>
      <c r="C3" s="662"/>
      <c r="D3" s="663"/>
      <c r="E3" s="381" t="s">
        <v>467</v>
      </c>
    </row>
    <row r="4" spans="1:5" s="338" customFormat="1" ht="15.95" customHeight="1" thickBot="1">
      <c r="A4" s="341"/>
      <c r="B4" s="341"/>
      <c r="C4" s="339"/>
      <c r="D4" s="340"/>
      <c r="E4" s="339" t="str">
        <f>Z_6.2.2.sz.mell!E4</f>
        <v xml:space="preserve"> Forintban!</v>
      </c>
    </row>
    <row r="5" spans="1:5" ht="24.75" thickBot="1">
      <c r="A5" s="337" t="s">
        <v>429</v>
      </c>
      <c r="B5" s="336" t="s">
        <v>428</v>
      </c>
      <c r="C5" s="336" t="s">
        <v>427</v>
      </c>
      <c r="D5" s="335" t="s">
        <v>426</v>
      </c>
      <c r="E5" s="334" t="str">
        <f>CONCATENATE(Z_6.2.2.sz.mell!E5)</f>
        <v>Teljesítés
2019. XII. 31.</v>
      </c>
    </row>
    <row r="6" spans="1:5" s="312" customFormat="1" ht="12.95" customHeight="1" thickBot="1">
      <c r="A6" s="380" t="s">
        <v>130</v>
      </c>
      <c r="B6" s="379" t="s">
        <v>129</v>
      </c>
      <c r="C6" s="379" t="s">
        <v>128</v>
      </c>
      <c r="D6" s="378" t="s">
        <v>127</v>
      </c>
      <c r="E6" s="377" t="s">
        <v>126</v>
      </c>
    </row>
    <row r="7" spans="1:5" s="312" customFormat="1" ht="15.95" customHeight="1" thickBot="1">
      <c r="A7" s="658" t="s">
        <v>334</v>
      </c>
      <c r="B7" s="659"/>
      <c r="C7" s="659"/>
      <c r="D7" s="659"/>
      <c r="E7" s="660"/>
    </row>
    <row r="8" spans="1:5" s="317" customFormat="1" ht="12" customHeight="1" thickBot="1">
      <c r="A8" s="333" t="s">
        <v>125</v>
      </c>
      <c r="B8" s="374" t="s">
        <v>464</v>
      </c>
      <c r="C8" s="118"/>
      <c r="D8" s="118"/>
      <c r="E8" s="117">
        <f>SUM(E9:E19)</f>
        <v>0</v>
      </c>
    </row>
    <row r="9" spans="1:5" s="317" customFormat="1" ht="12" customHeight="1">
      <c r="A9" s="376" t="s">
        <v>123</v>
      </c>
      <c r="B9" s="64" t="s">
        <v>226</v>
      </c>
      <c r="C9" s="199"/>
      <c r="D9" s="199"/>
      <c r="E9" s="375"/>
    </row>
    <row r="10" spans="1:5" s="317" customFormat="1" ht="12" customHeight="1">
      <c r="A10" s="362" t="s">
        <v>121</v>
      </c>
      <c r="B10" s="50" t="s">
        <v>225</v>
      </c>
      <c r="C10" s="145"/>
      <c r="D10" s="145"/>
      <c r="E10" s="144"/>
    </row>
    <row r="11" spans="1:5" s="317" customFormat="1" ht="12" customHeight="1">
      <c r="A11" s="362" t="s">
        <v>119</v>
      </c>
      <c r="B11" s="50" t="s">
        <v>224</v>
      </c>
      <c r="C11" s="145"/>
      <c r="D11" s="145"/>
      <c r="E11" s="144"/>
    </row>
    <row r="12" spans="1:5" s="317" customFormat="1" ht="12" customHeight="1">
      <c r="A12" s="362" t="s">
        <v>117</v>
      </c>
      <c r="B12" s="50" t="s">
        <v>223</v>
      </c>
      <c r="C12" s="145"/>
      <c r="D12" s="145"/>
      <c r="E12" s="144"/>
    </row>
    <row r="13" spans="1:5" s="317" customFormat="1" ht="12" customHeight="1">
      <c r="A13" s="362" t="s">
        <v>263</v>
      </c>
      <c r="B13" s="50" t="s">
        <v>222</v>
      </c>
      <c r="C13" s="145"/>
      <c r="D13" s="145"/>
      <c r="E13" s="144"/>
    </row>
    <row r="14" spans="1:5" s="317" customFormat="1" ht="12" customHeight="1">
      <c r="A14" s="362" t="s">
        <v>113</v>
      </c>
      <c r="B14" s="50" t="s">
        <v>463</v>
      </c>
      <c r="C14" s="145"/>
      <c r="D14" s="145"/>
      <c r="E14" s="144"/>
    </row>
    <row r="15" spans="1:5" s="317" customFormat="1" ht="12" customHeight="1">
      <c r="A15" s="362" t="s">
        <v>111</v>
      </c>
      <c r="B15" s="28" t="s">
        <v>462</v>
      </c>
      <c r="C15" s="145"/>
      <c r="D15" s="145"/>
      <c r="E15" s="144"/>
    </row>
    <row r="16" spans="1:5" s="317" customFormat="1" ht="12" customHeight="1">
      <c r="A16" s="362" t="s">
        <v>109</v>
      </c>
      <c r="B16" s="50" t="s">
        <v>461</v>
      </c>
      <c r="C16" s="191"/>
      <c r="D16" s="191"/>
      <c r="E16" s="190"/>
    </row>
    <row r="17" spans="1:5" s="313" customFormat="1" ht="12" customHeight="1">
      <c r="A17" s="362" t="s">
        <v>107</v>
      </c>
      <c r="B17" s="50" t="s">
        <v>215</v>
      </c>
      <c r="C17" s="145"/>
      <c r="D17" s="145"/>
      <c r="E17" s="144"/>
    </row>
    <row r="18" spans="1:5" s="313" customFormat="1" ht="12" customHeight="1">
      <c r="A18" s="362" t="s">
        <v>105</v>
      </c>
      <c r="B18" s="50" t="s">
        <v>213</v>
      </c>
      <c r="C18" s="140"/>
      <c r="D18" s="140"/>
      <c r="E18" s="139"/>
    </row>
    <row r="19" spans="1:5" s="313" customFormat="1" ht="12" customHeight="1" thickBot="1">
      <c r="A19" s="362" t="s">
        <v>103</v>
      </c>
      <c r="B19" s="28" t="s">
        <v>211</v>
      </c>
      <c r="C19" s="140"/>
      <c r="D19" s="140"/>
      <c r="E19" s="139"/>
    </row>
    <row r="20" spans="1:5" s="317" customFormat="1" ht="12" customHeight="1" thickBot="1">
      <c r="A20" s="333" t="s">
        <v>1</v>
      </c>
      <c r="B20" s="374" t="s">
        <v>460</v>
      </c>
      <c r="C20" s="118"/>
      <c r="D20" s="118"/>
      <c r="E20" s="117">
        <f>SUM(E21:E23)</f>
        <v>0</v>
      </c>
    </row>
    <row r="21" spans="1:5" s="313" customFormat="1" ht="12" customHeight="1">
      <c r="A21" s="362" t="s">
        <v>84</v>
      </c>
      <c r="B21" s="25" t="s">
        <v>259</v>
      </c>
      <c r="C21" s="145"/>
      <c r="D21" s="145"/>
      <c r="E21" s="144"/>
    </row>
    <row r="22" spans="1:5" s="313" customFormat="1" ht="12" customHeight="1">
      <c r="A22" s="362" t="s">
        <v>82</v>
      </c>
      <c r="B22" s="50" t="s">
        <v>456</v>
      </c>
      <c r="C22" s="145"/>
      <c r="D22" s="145"/>
      <c r="E22" s="144"/>
    </row>
    <row r="23" spans="1:5" s="313" customFormat="1" ht="12" customHeight="1">
      <c r="A23" s="362" t="s">
        <v>80</v>
      </c>
      <c r="B23" s="50" t="s">
        <v>459</v>
      </c>
      <c r="C23" s="145"/>
      <c r="D23" s="145"/>
      <c r="E23" s="144"/>
    </row>
    <row r="24" spans="1:5" s="313" customFormat="1" ht="12" customHeight="1" thickBot="1">
      <c r="A24" s="362" t="s">
        <v>78</v>
      </c>
      <c r="B24" s="50" t="s">
        <v>458</v>
      </c>
      <c r="C24" s="145"/>
      <c r="D24" s="145"/>
      <c r="E24" s="144"/>
    </row>
    <row r="25" spans="1:5" s="313" customFormat="1" ht="12" customHeight="1" thickBot="1">
      <c r="A25" s="360" t="s">
        <v>58</v>
      </c>
      <c r="B25" s="18" t="s">
        <v>322</v>
      </c>
      <c r="C25" s="118"/>
      <c r="D25" s="118"/>
      <c r="E25" s="361"/>
    </row>
    <row r="26" spans="1:5" s="313" customFormat="1" ht="12" customHeight="1" thickBot="1">
      <c r="A26" s="360" t="s">
        <v>56</v>
      </c>
      <c r="B26" s="18" t="s">
        <v>457</v>
      </c>
      <c r="C26" s="118"/>
      <c r="D26" s="118"/>
      <c r="E26" s="117">
        <f>+E27+E28+E29</f>
        <v>0</v>
      </c>
    </row>
    <row r="27" spans="1:5" s="313" customFormat="1" ht="12" customHeight="1">
      <c r="A27" s="372" t="s">
        <v>54</v>
      </c>
      <c r="B27" s="373" t="s">
        <v>251</v>
      </c>
      <c r="C27" s="187"/>
      <c r="D27" s="187"/>
      <c r="E27" s="186"/>
    </row>
    <row r="28" spans="1:5" s="313" customFormat="1" ht="12" customHeight="1">
      <c r="A28" s="372" t="s">
        <v>52</v>
      </c>
      <c r="B28" s="373" t="s">
        <v>456</v>
      </c>
      <c r="C28" s="145"/>
      <c r="D28" s="145"/>
      <c r="E28" s="144"/>
    </row>
    <row r="29" spans="1:5" s="313" customFormat="1" ht="12" customHeight="1">
      <c r="A29" s="372" t="s">
        <v>50</v>
      </c>
      <c r="B29" s="371" t="s">
        <v>455</v>
      </c>
      <c r="C29" s="145"/>
      <c r="D29" s="145"/>
      <c r="E29" s="144"/>
    </row>
    <row r="30" spans="1:5" s="313" customFormat="1" ht="12" customHeight="1" thickBot="1">
      <c r="A30" s="362" t="s">
        <v>235</v>
      </c>
      <c r="B30" s="370" t="s">
        <v>454</v>
      </c>
      <c r="C30" s="369"/>
      <c r="D30" s="369"/>
      <c r="E30" s="368"/>
    </row>
    <row r="31" spans="1:5" s="313" customFormat="1" ht="12" customHeight="1" thickBot="1">
      <c r="A31" s="360" t="s">
        <v>48</v>
      </c>
      <c r="B31" s="18" t="s">
        <v>453</v>
      </c>
      <c r="C31" s="118"/>
      <c r="D31" s="118"/>
      <c r="E31" s="117">
        <f>+E32+E33+E34</f>
        <v>0</v>
      </c>
    </row>
    <row r="32" spans="1:5" s="313" customFormat="1" ht="12" customHeight="1">
      <c r="A32" s="372" t="s">
        <v>46</v>
      </c>
      <c r="B32" s="373" t="s">
        <v>209</v>
      </c>
      <c r="C32" s="187"/>
      <c r="D32" s="187"/>
      <c r="E32" s="186"/>
    </row>
    <row r="33" spans="1:5" s="313" customFormat="1" ht="12" customHeight="1">
      <c r="A33" s="372" t="s">
        <v>44</v>
      </c>
      <c r="B33" s="371" t="s">
        <v>208</v>
      </c>
      <c r="C33" s="122"/>
      <c r="D33" s="122"/>
      <c r="E33" s="121"/>
    </row>
    <row r="34" spans="1:5" s="313" customFormat="1" ht="12" customHeight="1" thickBot="1">
      <c r="A34" s="362" t="s">
        <v>42</v>
      </c>
      <c r="B34" s="370" t="s">
        <v>207</v>
      </c>
      <c r="C34" s="369"/>
      <c r="D34" s="369"/>
      <c r="E34" s="368"/>
    </row>
    <row r="35" spans="1:5" s="317" customFormat="1" ht="12" customHeight="1" thickBot="1">
      <c r="A35" s="360" t="s">
        <v>34</v>
      </c>
      <c r="B35" s="18" t="s">
        <v>320</v>
      </c>
      <c r="C35" s="118"/>
      <c r="D35" s="118"/>
      <c r="E35" s="361"/>
    </row>
    <row r="36" spans="1:5" s="317" customFormat="1" ht="12" customHeight="1" thickBot="1">
      <c r="A36" s="360" t="s">
        <v>24</v>
      </c>
      <c r="B36" s="18" t="s">
        <v>452</v>
      </c>
      <c r="C36" s="118"/>
      <c r="D36" s="118"/>
      <c r="E36" s="361"/>
    </row>
    <row r="37" spans="1:5" s="317" customFormat="1" ht="12" customHeight="1" thickBot="1">
      <c r="A37" s="333" t="s">
        <v>12</v>
      </c>
      <c r="B37" s="18" t="s">
        <v>451</v>
      </c>
      <c r="C37" s="118"/>
      <c r="D37" s="118"/>
      <c r="E37" s="117">
        <f>+E8+E20+E25+E26+E31+E35+E36</f>
        <v>0</v>
      </c>
    </row>
    <row r="38" spans="1:5" s="317" customFormat="1" ht="12" customHeight="1" thickBot="1">
      <c r="A38" s="367" t="s">
        <v>10</v>
      </c>
      <c r="B38" s="18" t="s">
        <v>450</v>
      </c>
      <c r="C38" s="118"/>
      <c r="D38" s="118"/>
      <c r="E38" s="117">
        <f>+E39+E40+E41</f>
        <v>0</v>
      </c>
    </row>
    <row r="39" spans="1:5" s="317" customFormat="1" ht="12" customHeight="1">
      <c r="A39" s="372" t="s">
        <v>449</v>
      </c>
      <c r="B39" s="373" t="s">
        <v>353</v>
      </c>
      <c r="C39" s="187"/>
      <c r="D39" s="187"/>
      <c r="E39" s="186"/>
    </row>
    <row r="40" spans="1:5" s="317" customFormat="1" ht="12" customHeight="1">
      <c r="A40" s="372" t="s">
        <v>448</v>
      </c>
      <c r="B40" s="371" t="s">
        <v>447</v>
      </c>
      <c r="C40" s="122"/>
      <c r="D40" s="122"/>
      <c r="E40" s="121"/>
    </row>
    <row r="41" spans="1:5" s="313" customFormat="1" ht="12" customHeight="1" thickBot="1">
      <c r="A41" s="362" t="s">
        <v>446</v>
      </c>
      <c r="B41" s="370" t="s">
        <v>445</v>
      </c>
      <c r="C41" s="369"/>
      <c r="D41" s="369"/>
      <c r="E41" s="368"/>
    </row>
    <row r="42" spans="1:5" s="313" customFormat="1" ht="15.2" customHeight="1" thickBot="1">
      <c r="A42" s="367" t="s">
        <v>8</v>
      </c>
      <c r="B42" s="366" t="s">
        <v>444</v>
      </c>
      <c r="C42" s="358"/>
      <c r="D42" s="358"/>
      <c r="E42" s="357">
        <f>+E37+E38</f>
        <v>0</v>
      </c>
    </row>
    <row r="43" spans="1:5" s="313" customFormat="1" ht="15.2" customHeight="1">
      <c r="A43" s="316"/>
      <c r="B43" s="315"/>
      <c r="C43" s="314"/>
    </row>
    <row r="44" spans="1:5" ht="13.5" thickBot="1">
      <c r="A44" s="365"/>
      <c r="B44" s="364"/>
      <c r="C44" s="363"/>
    </row>
    <row r="45" spans="1:5" s="312" customFormat="1" ht="16.5" customHeight="1" thickBot="1">
      <c r="A45" s="658" t="s">
        <v>333</v>
      </c>
      <c r="B45" s="659"/>
      <c r="C45" s="659"/>
      <c r="D45" s="659"/>
      <c r="E45" s="660"/>
    </row>
    <row r="46" spans="1:5" s="304" customFormat="1" ht="12" customHeight="1" thickBot="1">
      <c r="A46" s="360" t="s">
        <v>125</v>
      </c>
      <c r="B46" s="18" t="s">
        <v>443</v>
      </c>
      <c r="C46" s="118"/>
      <c r="D46" s="118"/>
      <c r="E46" s="117">
        <f>SUM(E47:E51)</f>
        <v>0</v>
      </c>
    </row>
    <row r="47" spans="1:5" ht="12" customHeight="1">
      <c r="A47" s="362" t="s">
        <v>123</v>
      </c>
      <c r="B47" s="25" t="s">
        <v>122</v>
      </c>
      <c r="C47" s="187"/>
      <c r="D47" s="187"/>
      <c r="E47" s="186"/>
    </row>
    <row r="48" spans="1:5" ht="12" customHeight="1">
      <c r="A48" s="362" t="s">
        <v>121</v>
      </c>
      <c r="B48" s="50" t="s">
        <v>120</v>
      </c>
      <c r="C48" s="128"/>
      <c r="D48" s="128"/>
      <c r="E48" s="127"/>
    </row>
    <row r="49" spans="1:5" ht="12" customHeight="1">
      <c r="A49" s="362" t="s">
        <v>119</v>
      </c>
      <c r="B49" s="50" t="s">
        <v>118</v>
      </c>
      <c r="C49" s="128"/>
      <c r="D49" s="128"/>
      <c r="E49" s="127"/>
    </row>
    <row r="50" spans="1:5" ht="12" customHeight="1">
      <c r="A50" s="362" t="s">
        <v>117</v>
      </c>
      <c r="B50" s="50" t="s">
        <v>116</v>
      </c>
      <c r="C50" s="128"/>
      <c r="D50" s="128"/>
      <c r="E50" s="127"/>
    </row>
    <row r="51" spans="1:5" ht="12" customHeight="1" thickBot="1">
      <c r="A51" s="362" t="s">
        <v>263</v>
      </c>
      <c r="B51" s="50" t="s">
        <v>114</v>
      </c>
      <c r="C51" s="128"/>
      <c r="D51" s="128"/>
      <c r="E51" s="127"/>
    </row>
    <row r="52" spans="1:5" ht="12" customHeight="1" thickBot="1">
      <c r="A52" s="360" t="s">
        <v>1</v>
      </c>
      <c r="B52" s="18" t="s">
        <v>442</v>
      </c>
      <c r="C52" s="118"/>
      <c r="D52" s="118"/>
      <c r="E52" s="117">
        <f>SUM(E53:E55)</f>
        <v>0</v>
      </c>
    </row>
    <row r="53" spans="1:5" s="304" customFormat="1" ht="12" customHeight="1">
      <c r="A53" s="362" t="s">
        <v>84</v>
      </c>
      <c r="B53" s="25" t="s">
        <v>83</v>
      </c>
      <c r="C53" s="187"/>
      <c r="D53" s="187"/>
      <c r="E53" s="186"/>
    </row>
    <row r="54" spans="1:5" ht="12" customHeight="1">
      <c r="A54" s="362" t="s">
        <v>82</v>
      </c>
      <c r="B54" s="50" t="s">
        <v>79</v>
      </c>
      <c r="C54" s="128"/>
      <c r="D54" s="128"/>
      <c r="E54" s="127"/>
    </row>
    <row r="55" spans="1:5" ht="12" customHeight="1">
      <c r="A55" s="362" t="s">
        <v>80</v>
      </c>
      <c r="B55" s="50" t="s">
        <v>441</v>
      </c>
      <c r="C55" s="128"/>
      <c r="D55" s="128"/>
      <c r="E55" s="127"/>
    </row>
    <row r="56" spans="1:5" ht="12" customHeight="1" thickBot="1">
      <c r="A56" s="362" t="s">
        <v>78</v>
      </c>
      <c r="B56" s="50" t="s">
        <v>440</v>
      </c>
      <c r="C56" s="128"/>
      <c r="D56" s="128"/>
      <c r="E56" s="127"/>
    </row>
    <row r="57" spans="1:5" ht="12" customHeight="1" thickBot="1">
      <c r="A57" s="360" t="s">
        <v>58</v>
      </c>
      <c r="B57" s="18" t="s">
        <v>439</v>
      </c>
      <c r="C57" s="118"/>
      <c r="D57" s="118"/>
      <c r="E57" s="361"/>
    </row>
    <row r="58" spans="1:5" ht="15.2" customHeight="1" thickBot="1">
      <c r="A58" s="360" t="s">
        <v>56</v>
      </c>
      <c r="B58" s="359" t="s">
        <v>438</v>
      </c>
      <c r="C58" s="358"/>
      <c r="D58" s="358"/>
      <c r="E58" s="357">
        <f>+E46+E52+E57</f>
        <v>0</v>
      </c>
    </row>
    <row r="59" spans="1:5" ht="13.5" thickBot="1">
      <c r="C59" s="300"/>
      <c r="D59" s="300"/>
      <c r="E59" s="350"/>
    </row>
    <row r="60" spans="1:5" ht="15.2" customHeight="1" thickBot="1">
      <c r="A60" s="299" t="s">
        <v>408</v>
      </c>
      <c r="B60" s="298"/>
      <c r="C60" s="297"/>
      <c r="D60" s="297"/>
      <c r="E60" s="296"/>
    </row>
    <row r="61" spans="1:5" ht="14.45" customHeight="1" thickBot="1">
      <c r="A61" s="349" t="s">
        <v>407</v>
      </c>
      <c r="B61" s="348"/>
      <c r="C61" s="297"/>
      <c r="D61" s="297"/>
      <c r="E61" s="296"/>
    </row>
  </sheetData>
  <sheetProtection formatCells="0"/>
  <mergeCells count="5">
    <mergeCell ref="B1:E1"/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5"/>
  </sheetPr>
  <dimension ref="A1:G40"/>
  <sheetViews>
    <sheetView zoomScale="120" zoomScaleNormal="120" workbookViewId="0">
      <selection sqref="A1:G1"/>
    </sheetView>
  </sheetViews>
  <sheetFormatPr defaultRowHeight="12.75"/>
  <cols>
    <col min="1" max="1" width="7" style="383" customWidth="1"/>
    <col min="2" max="2" width="32" style="292" customWidth="1"/>
    <col min="3" max="3" width="12.5" style="292" customWidth="1"/>
    <col min="4" max="6" width="11.83203125" style="292" customWidth="1"/>
    <col min="7" max="7" width="12.83203125" style="292" customWidth="1"/>
    <col min="8" max="16384" width="9.33203125" style="292"/>
  </cols>
  <sheetData>
    <row r="1" spans="1:7" ht="18.75" customHeight="1">
      <c r="A1" s="668" t="s">
        <v>611</v>
      </c>
      <c r="B1" s="669"/>
      <c r="C1" s="669"/>
      <c r="D1" s="669"/>
      <c r="E1" s="669"/>
      <c r="F1" s="669"/>
      <c r="G1" s="669"/>
    </row>
    <row r="3" spans="1:7" ht="15.75">
      <c r="A3" s="670" t="s">
        <v>482</v>
      </c>
      <c r="B3" s="671"/>
      <c r="C3" s="671"/>
      <c r="D3" s="671"/>
      <c r="E3" s="671"/>
      <c r="F3" s="671"/>
      <c r="G3" s="671"/>
    </row>
    <row r="5" spans="1:7" ht="14.25" thickBot="1">
      <c r="G5" s="397" t="s">
        <v>481</v>
      </c>
    </row>
    <row r="6" spans="1:7" ht="17.25" customHeight="1" thickBot="1">
      <c r="A6" s="672" t="s">
        <v>480</v>
      </c>
      <c r="B6" s="674" t="s">
        <v>479</v>
      </c>
      <c r="C6" s="674" t="s">
        <v>478</v>
      </c>
      <c r="D6" s="674" t="s">
        <v>477</v>
      </c>
      <c r="E6" s="676" t="s">
        <v>476</v>
      </c>
      <c r="F6" s="676"/>
      <c r="G6" s="677"/>
    </row>
    <row r="7" spans="1:7" s="394" customFormat="1" ht="57.75" customHeight="1" thickBot="1">
      <c r="A7" s="673"/>
      <c r="B7" s="675"/>
      <c r="C7" s="675"/>
      <c r="D7" s="675"/>
      <c r="E7" s="396" t="s">
        <v>475</v>
      </c>
      <c r="F7" s="396" t="s">
        <v>474</v>
      </c>
      <c r="G7" s="395" t="s">
        <v>473</v>
      </c>
    </row>
    <row r="8" spans="1:7" s="304" customFormat="1" ht="15" customHeight="1" thickBot="1">
      <c r="A8" s="333" t="s">
        <v>130</v>
      </c>
      <c r="B8" s="332" t="s">
        <v>129</v>
      </c>
      <c r="C8" s="332" t="s">
        <v>128</v>
      </c>
      <c r="D8" s="332" t="s">
        <v>127</v>
      </c>
      <c r="E8" s="332" t="s">
        <v>472</v>
      </c>
      <c r="F8" s="332" t="s">
        <v>365</v>
      </c>
      <c r="G8" s="330" t="s">
        <v>330</v>
      </c>
    </row>
    <row r="9" spans="1:7" ht="15" customHeight="1">
      <c r="A9" s="393" t="s">
        <v>125</v>
      </c>
      <c r="B9" s="392" t="s">
        <v>585</v>
      </c>
      <c r="C9" s="391">
        <v>54619958</v>
      </c>
      <c r="D9" s="391"/>
      <c r="E9" s="385">
        <f t="shared" ref="E9:E33" si="0">C9+D9</f>
        <v>54619958</v>
      </c>
      <c r="F9" s="391"/>
      <c r="G9" s="390"/>
    </row>
    <row r="10" spans="1:7" ht="15" customHeight="1">
      <c r="A10" s="387" t="s">
        <v>1</v>
      </c>
      <c r="B10" s="389" t="s">
        <v>586</v>
      </c>
      <c r="C10" s="213">
        <v>223132</v>
      </c>
      <c r="D10" s="213"/>
      <c r="E10" s="385">
        <f t="shared" si="0"/>
        <v>223132</v>
      </c>
      <c r="F10" s="213"/>
      <c r="G10" s="388"/>
    </row>
    <row r="11" spans="1:7" ht="15" customHeight="1">
      <c r="A11" s="387" t="s">
        <v>58</v>
      </c>
      <c r="B11" s="389"/>
      <c r="C11" s="213"/>
      <c r="D11" s="213"/>
      <c r="E11" s="385">
        <f t="shared" si="0"/>
        <v>0</v>
      </c>
      <c r="F11" s="213"/>
      <c r="G11" s="388"/>
    </row>
    <row r="12" spans="1:7" ht="15" customHeight="1">
      <c r="A12" s="387" t="s">
        <v>56</v>
      </c>
      <c r="B12" s="389"/>
      <c r="C12" s="213"/>
      <c r="D12" s="213"/>
      <c r="E12" s="385">
        <f t="shared" si="0"/>
        <v>0</v>
      </c>
      <c r="F12" s="213"/>
      <c r="G12" s="388"/>
    </row>
    <row r="13" spans="1:7" ht="15" customHeight="1">
      <c r="A13" s="387" t="s">
        <v>48</v>
      </c>
      <c r="B13" s="389"/>
      <c r="C13" s="213"/>
      <c r="D13" s="213"/>
      <c r="E13" s="385">
        <f t="shared" si="0"/>
        <v>0</v>
      </c>
      <c r="F13" s="213"/>
      <c r="G13" s="388"/>
    </row>
    <row r="14" spans="1:7" ht="15" customHeight="1">
      <c r="A14" s="387" t="s">
        <v>34</v>
      </c>
      <c r="B14" s="389"/>
      <c r="C14" s="213"/>
      <c r="D14" s="213"/>
      <c r="E14" s="385">
        <f t="shared" si="0"/>
        <v>0</v>
      </c>
      <c r="F14" s="213"/>
      <c r="G14" s="388"/>
    </row>
    <row r="15" spans="1:7" ht="15" customHeight="1">
      <c r="A15" s="387" t="s">
        <v>24</v>
      </c>
      <c r="B15" s="389"/>
      <c r="C15" s="213"/>
      <c r="D15" s="213"/>
      <c r="E15" s="385">
        <f t="shared" si="0"/>
        <v>0</v>
      </c>
      <c r="F15" s="213"/>
      <c r="G15" s="388"/>
    </row>
    <row r="16" spans="1:7" ht="15" customHeight="1">
      <c r="A16" s="387" t="s">
        <v>12</v>
      </c>
      <c r="B16" s="389"/>
      <c r="C16" s="213"/>
      <c r="D16" s="213"/>
      <c r="E16" s="385">
        <f t="shared" si="0"/>
        <v>0</v>
      </c>
      <c r="F16" s="213"/>
      <c r="G16" s="388"/>
    </row>
    <row r="17" spans="1:7" ht="15" customHeight="1">
      <c r="A17" s="387" t="s">
        <v>10</v>
      </c>
      <c r="B17" s="389"/>
      <c r="C17" s="213"/>
      <c r="D17" s="213"/>
      <c r="E17" s="385">
        <f t="shared" si="0"/>
        <v>0</v>
      </c>
      <c r="F17" s="213"/>
      <c r="G17" s="388"/>
    </row>
    <row r="18" spans="1:7" ht="15" customHeight="1">
      <c r="A18" s="387" t="s">
        <v>8</v>
      </c>
      <c r="B18" s="389"/>
      <c r="C18" s="213"/>
      <c r="D18" s="213"/>
      <c r="E18" s="385">
        <f t="shared" si="0"/>
        <v>0</v>
      </c>
      <c r="F18" s="213"/>
      <c r="G18" s="388"/>
    </row>
    <row r="19" spans="1:7" ht="15" customHeight="1">
      <c r="A19" s="387" t="s">
        <v>6</v>
      </c>
      <c r="B19" s="389"/>
      <c r="C19" s="213"/>
      <c r="D19" s="213"/>
      <c r="E19" s="385">
        <f t="shared" si="0"/>
        <v>0</v>
      </c>
      <c r="F19" s="213"/>
      <c r="G19" s="388"/>
    </row>
    <row r="20" spans="1:7" ht="15" customHeight="1">
      <c r="A20" s="387" t="s">
        <v>318</v>
      </c>
      <c r="B20" s="389"/>
      <c r="C20" s="213"/>
      <c r="D20" s="213"/>
      <c r="E20" s="385">
        <f t="shared" si="0"/>
        <v>0</v>
      </c>
      <c r="F20" s="213"/>
      <c r="G20" s="388"/>
    </row>
    <row r="21" spans="1:7" ht="15" customHeight="1">
      <c r="A21" s="387" t="s">
        <v>317</v>
      </c>
      <c r="B21" s="389"/>
      <c r="C21" s="213"/>
      <c r="D21" s="213"/>
      <c r="E21" s="385">
        <f t="shared" si="0"/>
        <v>0</v>
      </c>
      <c r="F21" s="213"/>
      <c r="G21" s="388"/>
    </row>
    <row r="22" spans="1:7" ht="15" customHeight="1">
      <c r="A22" s="387" t="s">
        <v>314</v>
      </c>
      <c r="B22" s="389"/>
      <c r="C22" s="213"/>
      <c r="D22" s="213"/>
      <c r="E22" s="385">
        <f t="shared" si="0"/>
        <v>0</v>
      </c>
      <c r="F22" s="213"/>
      <c r="G22" s="388"/>
    </row>
    <row r="23" spans="1:7" ht="15" customHeight="1">
      <c r="A23" s="387" t="s">
        <v>311</v>
      </c>
      <c r="B23" s="389"/>
      <c r="C23" s="213"/>
      <c r="D23" s="213"/>
      <c r="E23" s="385">
        <f t="shared" si="0"/>
        <v>0</v>
      </c>
      <c r="F23" s="213"/>
      <c r="G23" s="388"/>
    </row>
    <row r="24" spans="1:7" ht="15" customHeight="1">
      <c r="A24" s="387" t="s">
        <v>308</v>
      </c>
      <c r="B24" s="389"/>
      <c r="C24" s="213"/>
      <c r="D24" s="213"/>
      <c r="E24" s="385">
        <f t="shared" si="0"/>
        <v>0</v>
      </c>
      <c r="F24" s="213"/>
      <c r="G24" s="388"/>
    </row>
    <row r="25" spans="1:7" ht="15" customHeight="1">
      <c r="A25" s="387" t="s">
        <v>305</v>
      </c>
      <c r="B25" s="389"/>
      <c r="C25" s="213"/>
      <c r="D25" s="213"/>
      <c r="E25" s="385">
        <f t="shared" si="0"/>
        <v>0</v>
      </c>
      <c r="F25" s="213"/>
      <c r="G25" s="388"/>
    </row>
    <row r="26" spans="1:7" ht="15" customHeight="1">
      <c r="A26" s="387" t="s">
        <v>302</v>
      </c>
      <c r="B26" s="389"/>
      <c r="C26" s="213"/>
      <c r="D26" s="213"/>
      <c r="E26" s="385">
        <f t="shared" si="0"/>
        <v>0</v>
      </c>
      <c r="F26" s="213"/>
      <c r="G26" s="388"/>
    </row>
    <row r="27" spans="1:7" ht="15" customHeight="1">
      <c r="A27" s="387" t="s">
        <v>299</v>
      </c>
      <c r="B27" s="389"/>
      <c r="C27" s="213"/>
      <c r="D27" s="213"/>
      <c r="E27" s="385">
        <f t="shared" si="0"/>
        <v>0</v>
      </c>
      <c r="F27" s="213"/>
      <c r="G27" s="388"/>
    </row>
    <row r="28" spans="1:7" ht="15" customHeight="1">
      <c r="A28" s="387" t="s">
        <v>296</v>
      </c>
      <c r="B28" s="389"/>
      <c r="C28" s="213"/>
      <c r="D28" s="213"/>
      <c r="E28" s="385">
        <f t="shared" si="0"/>
        <v>0</v>
      </c>
      <c r="F28" s="213"/>
      <c r="G28" s="388"/>
    </row>
    <row r="29" spans="1:7" ht="15" customHeight="1">
      <c r="A29" s="387" t="s">
        <v>294</v>
      </c>
      <c r="B29" s="389"/>
      <c r="C29" s="213"/>
      <c r="D29" s="213"/>
      <c r="E29" s="385">
        <f t="shared" si="0"/>
        <v>0</v>
      </c>
      <c r="F29" s="213"/>
      <c r="G29" s="388"/>
    </row>
    <row r="30" spans="1:7" ht="15" customHeight="1">
      <c r="A30" s="387" t="s">
        <v>292</v>
      </c>
      <c r="B30" s="389"/>
      <c r="C30" s="213"/>
      <c r="D30" s="213"/>
      <c r="E30" s="385">
        <f t="shared" si="0"/>
        <v>0</v>
      </c>
      <c r="F30" s="213"/>
      <c r="G30" s="388"/>
    </row>
    <row r="31" spans="1:7" ht="15" customHeight="1">
      <c r="A31" s="387" t="s">
        <v>291</v>
      </c>
      <c r="B31" s="389"/>
      <c r="C31" s="213"/>
      <c r="D31" s="213"/>
      <c r="E31" s="385">
        <f t="shared" si="0"/>
        <v>0</v>
      </c>
      <c r="F31" s="213"/>
      <c r="G31" s="388"/>
    </row>
    <row r="32" spans="1:7" ht="15" customHeight="1">
      <c r="A32" s="387" t="s">
        <v>290</v>
      </c>
      <c r="B32" s="389"/>
      <c r="C32" s="213"/>
      <c r="D32" s="213"/>
      <c r="E32" s="385">
        <f t="shared" si="0"/>
        <v>0</v>
      </c>
      <c r="F32" s="213"/>
      <c r="G32" s="388"/>
    </row>
    <row r="33" spans="1:7" ht="15" customHeight="1">
      <c r="A33" s="387" t="s">
        <v>287</v>
      </c>
      <c r="B33" s="389"/>
      <c r="C33" s="213"/>
      <c r="D33" s="213"/>
      <c r="E33" s="385">
        <f t="shared" si="0"/>
        <v>0</v>
      </c>
      <c r="F33" s="213"/>
      <c r="G33" s="388"/>
    </row>
    <row r="34" spans="1:7" ht="15" customHeight="1">
      <c r="A34" s="387" t="s">
        <v>284</v>
      </c>
      <c r="B34" s="389"/>
      <c r="C34" s="213"/>
      <c r="D34" s="213"/>
      <c r="E34" s="385"/>
      <c r="F34" s="213"/>
      <c r="G34" s="388"/>
    </row>
    <row r="35" spans="1:7" ht="15" customHeight="1">
      <c r="A35" s="387" t="s">
        <v>281</v>
      </c>
      <c r="B35" s="389"/>
      <c r="C35" s="213"/>
      <c r="D35" s="213"/>
      <c r="E35" s="385">
        <f>C35+D35</f>
        <v>0</v>
      </c>
      <c r="F35" s="213"/>
      <c r="G35" s="388"/>
    </row>
    <row r="36" spans="1:7" ht="15" customHeight="1">
      <c r="A36" s="387" t="s">
        <v>336</v>
      </c>
      <c r="B36" s="389"/>
      <c r="C36" s="213"/>
      <c r="D36" s="213"/>
      <c r="E36" s="385">
        <f>C36+D36</f>
        <v>0</v>
      </c>
      <c r="F36" s="213"/>
      <c r="G36" s="388"/>
    </row>
    <row r="37" spans="1:7" ht="15" customHeight="1">
      <c r="A37" s="387" t="s">
        <v>471</v>
      </c>
      <c r="B37" s="389"/>
      <c r="C37" s="213"/>
      <c r="D37" s="213"/>
      <c r="E37" s="385">
        <f>C37+D37</f>
        <v>0</v>
      </c>
      <c r="F37" s="213"/>
      <c r="G37" s="388"/>
    </row>
    <row r="38" spans="1:7" ht="15" customHeight="1">
      <c r="A38" s="387" t="s">
        <v>470</v>
      </c>
      <c r="B38" s="389"/>
      <c r="C38" s="213"/>
      <c r="D38" s="213"/>
      <c r="E38" s="385">
        <f>C38+D38</f>
        <v>0</v>
      </c>
      <c r="F38" s="213"/>
      <c r="G38" s="388"/>
    </row>
    <row r="39" spans="1:7" ht="15" customHeight="1" thickBot="1">
      <c r="A39" s="387" t="s">
        <v>469</v>
      </c>
      <c r="B39" s="386"/>
      <c r="C39" s="210"/>
      <c r="D39" s="210"/>
      <c r="E39" s="385">
        <f>C39+D39</f>
        <v>0</v>
      </c>
      <c r="F39" s="210"/>
      <c r="G39" s="384"/>
    </row>
    <row r="40" spans="1:7" ht="15" customHeight="1" thickBot="1">
      <c r="A40" s="666" t="s">
        <v>468</v>
      </c>
      <c r="B40" s="667"/>
      <c r="C40" s="206">
        <f>SUM(C9:C39)</f>
        <v>54843090</v>
      </c>
      <c r="D40" s="206">
        <f>SUM(D9:D39)</f>
        <v>0</v>
      </c>
      <c r="E40" s="206">
        <f>SUM(E9:E39)</f>
        <v>54843090</v>
      </c>
      <c r="F40" s="206">
        <f>SUM(F9:F39)</f>
        <v>0</v>
      </c>
      <c r="G40" s="205">
        <f>SUM(G9:G39)</f>
        <v>0</v>
      </c>
    </row>
  </sheetData>
  <mergeCells count="8">
    <mergeCell ref="A40:B40"/>
    <mergeCell ref="A1:G1"/>
    <mergeCell ref="A3:G3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……/2018. (……) önkormányzati rendelethez&amp;"Times New Roman CE,Dőlt"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5"/>
    <pageSetUpPr fitToPage="1"/>
  </sheetPr>
  <dimension ref="A1:F26"/>
  <sheetViews>
    <sheetView zoomScale="120" zoomScaleNormal="120" zoomScalePageLayoutView="120" workbookViewId="0">
      <selection activeCell="F3" sqref="F3:F25"/>
    </sheetView>
  </sheetViews>
  <sheetFormatPr defaultRowHeight="12.75"/>
  <cols>
    <col min="1" max="1" width="13.83203125" style="398" customWidth="1"/>
    <col min="2" max="2" width="88.6640625" style="398" customWidth="1"/>
    <col min="3" max="5" width="15.83203125" style="398" customWidth="1"/>
    <col min="6" max="6" width="4.83203125" style="399" customWidth="1"/>
    <col min="7" max="16384" width="9.33203125" style="398"/>
  </cols>
  <sheetData>
    <row r="1" spans="1:6" ht="47.25" customHeight="1">
      <c r="B1" s="678" t="str">
        <f>+CONCATENATE("A ",LEFT([1]KV_ÖSSZEFÜGGÉSEK!A5,4),". évi általános működés és ágazati feladatok támogatásának alakulása jogcímenként")</f>
        <v>A 2019. évi általános működés és ágazati feladatok támogatásának alakulása jogcímenként</v>
      </c>
      <c r="C1" s="678"/>
      <c r="D1" s="678"/>
      <c r="E1" s="678"/>
      <c r="F1" s="727"/>
    </row>
    <row r="2" spans="1:6" ht="22.5" customHeight="1" thickBot="1">
      <c r="B2" s="679"/>
      <c r="C2" s="679"/>
      <c r="D2" s="679"/>
      <c r="E2" s="423" t="s">
        <v>484</v>
      </c>
      <c r="F2" s="727"/>
    </row>
    <row r="3" spans="1:6" ht="54" customHeight="1" thickBot="1">
      <c r="A3" s="422" t="str">
        <f>[1]RM_6.sz.mell!A3</f>
        <v>2018. évi L.
törvény 2. sz. melléklete száma</v>
      </c>
      <c r="B3" s="421" t="str">
        <f>[1]RM_6.sz.mell!B3</f>
        <v>Jogcím</v>
      </c>
      <c r="C3" s="420" t="str">
        <f>[1]RM_6.sz.mell!C3</f>
        <v>2019. évi tervezett támogatás összesen</v>
      </c>
      <c r="D3" s="420" t="str">
        <f>[1]RM_6.sz.mell!D3</f>
        <v>Módosított támogatás</v>
      </c>
      <c r="E3" s="419" t="s">
        <v>483</v>
      </c>
      <c r="F3" s="728" t="s">
        <v>612</v>
      </c>
    </row>
    <row r="4" spans="1:6" s="414" customFormat="1" ht="13.5" thickBot="1">
      <c r="A4" s="418" t="str">
        <f>[1]RM_6.sz.mell!A4</f>
        <v>A</v>
      </c>
      <c r="B4" s="417" t="str">
        <f>[1]RM_6.sz.mell!B4</f>
        <v>B</v>
      </c>
      <c r="C4" s="416" t="str">
        <f>[1]RM_6.sz.mell!C4</f>
        <v>C</v>
      </c>
      <c r="D4" s="416" t="str">
        <f>[1]RM_6.sz.mell!D4</f>
        <v>C</v>
      </c>
      <c r="E4" s="415" t="s">
        <v>126</v>
      </c>
      <c r="F4" s="728"/>
    </row>
    <row r="5" spans="1:6">
      <c r="A5" s="413">
        <f>[1]RM_6.sz.mell!A5</f>
        <v>0</v>
      </c>
      <c r="B5" s="412">
        <f>[1]RM_6.sz.mell!B5</f>
        <v>0</v>
      </c>
      <c r="C5" s="409">
        <f>[1]RM_6.sz.mell!C5</f>
        <v>0</v>
      </c>
      <c r="D5" s="409">
        <f>[1]RM_6.sz.mell!D5</f>
        <v>0</v>
      </c>
      <c r="E5" s="405"/>
      <c r="F5" s="728"/>
    </row>
    <row r="6" spans="1:6" ht="12.75" customHeight="1">
      <c r="A6" s="411">
        <f>[1]RM_6.sz.mell!A6</f>
        <v>0</v>
      </c>
      <c r="B6" s="410">
        <f>[1]RM_6.sz.mell!B6</f>
        <v>0</v>
      </c>
      <c r="C6" s="409">
        <f>[1]RM_6.sz.mell!C6</f>
        <v>0</v>
      </c>
      <c r="D6" s="409">
        <f>[1]RM_6.sz.mell!D6</f>
        <v>0</v>
      </c>
      <c r="E6" s="405"/>
      <c r="F6" s="728"/>
    </row>
    <row r="7" spans="1:6">
      <c r="A7" s="411">
        <f>[1]RM_6.sz.mell!A7</f>
        <v>0</v>
      </c>
      <c r="B7" s="410">
        <f>[1]RM_6.sz.mell!B7</f>
        <v>0</v>
      </c>
      <c r="C7" s="409">
        <f>[1]RM_6.sz.mell!C7</f>
        <v>0</v>
      </c>
      <c r="D7" s="409">
        <f>[1]RM_6.sz.mell!D7</f>
        <v>0</v>
      </c>
      <c r="E7" s="405"/>
      <c r="F7" s="728"/>
    </row>
    <row r="8" spans="1:6">
      <c r="A8" s="411">
        <f>[1]RM_6.sz.mell!A8</f>
        <v>0</v>
      </c>
      <c r="B8" s="410">
        <f>[1]RM_6.sz.mell!B8</f>
        <v>0</v>
      </c>
      <c r="C8" s="409">
        <f>[1]RM_6.sz.mell!C8</f>
        <v>0</v>
      </c>
      <c r="D8" s="409">
        <f>[1]RM_6.sz.mell!D8</f>
        <v>0</v>
      </c>
      <c r="E8" s="405"/>
      <c r="F8" s="728"/>
    </row>
    <row r="9" spans="1:6">
      <c r="A9" s="411">
        <f>[1]RM_6.sz.mell!A9</f>
        <v>0</v>
      </c>
      <c r="B9" s="410">
        <f>[1]RM_6.sz.mell!B9</f>
        <v>0</v>
      </c>
      <c r="C9" s="409">
        <f>[1]RM_6.sz.mell!C9</f>
        <v>0</v>
      </c>
      <c r="D9" s="409">
        <f>[1]RM_6.sz.mell!D9</f>
        <v>0</v>
      </c>
      <c r="E9" s="405"/>
      <c r="F9" s="728"/>
    </row>
    <row r="10" spans="1:6">
      <c r="A10" s="411">
        <f>[1]RM_6.sz.mell!A10</f>
        <v>0</v>
      </c>
      <c r="B10" s="410">
        <f>[1]RM_6.sz.mell!B10</f>
        <v>0</v>
      </c>
      <c r="C10" s="409">
        <f>[1]RM_6.sz.mell!C10</f>
        <v>0</v>
      </c>
      <c r="D10" s="409">
        <f>[1]RM_6.sz.mell!D10</f>
        <v>0</v>
      </c>
      <c r="E10" s="405"/>
      <c r="F10" s="728"/>
    </row>
    <row r="11" spans="1:6">
      <c r="A11" s="411">
        <f>[1]RM_6.sz.mell!A11</f>
        <v>0</v>
      </c>
      <c r="B11" s="410">
        <f>[1]RM_6.sz.mell!B11</f>
        <v>0</v>
      </c>
      <c r="C11" s="409">
        <f>[1]RM_6.sz.mell!C11</f>
        <v>0</v>
      </c>
      <c r="D11" s="409">
        <f>[1]RM_6.sz.mell!D11</f>
        <v>0</v>
      </c>
      <c r="E11" s="405"/>
      <c r="F11" s="728"/>
    </row>
    <row r="12" spans="1:6">
      <c r="A12" s="411">
        <f>[1]RM_6.sz.mell!A12</f>
        <v>0</v>
      </c>
      <c r="B12" s="410">
        <f>[1]RM_6.sz.mell!B12</f>
        <v>0</v>
      </c>
      <c r="C12" s="409">
        <f>[1]RM_6.sz.mell!C12</f>
        <v>0</v>
      </c>
      <c r="D12" s="409">
        <f>[1]RM_6.sz.mell!D12</f>
        <v>0</v>
      </c>
      <c r="E12" s="405"/>
      <c r="F12" s="728"/>
    </row>
    <row r="13" spans="1:6" ht="12.95" customHeight="1">
      <c r="A13" s="411">
        <f>[1]RM_6.sz.mell!A13</f>
        <v>0</v>
      </c>
      <c r="B13" s="410">
        <f>[1]RM_6.sz.mell!B13</f>
        <v>0</v>
      </c>
      <c r="C13" s="409">
        <f>[1]RM_6.sz.mell!C13</f>
        <v>0</v>
      </c>
      <c r="D13" s="409">
        <f>[1]RM_6.sz.mell!D13</f>
        <v>0</v>
      </c>
      <c r="E13" s="405"/>
      <c r="F13" s="728"/>
    </row>
    <row r="14" spans="1:6">
      <c r="A14" s="411">
        <f>[1]RM_6.sz.mell!A14</f>
        <v>0</v>
      </c>
      <c r="B14" s="410">
        <f>[1]RM_6.sz.mell!B14</f>
        <v>0</v>
      </c>
      <c r="C14" s="409">
        <f>[1]RM_6.sz.mell!C14</f>
        <v>0</v>
      </c>
      <c r="D14" s="409">
        <f>[1]RM_6.sz.mell!D14</f>
        <v>0</v>
      </c>
      <c r="E14" s="405"/>
      <c r="F14" s="728"/>
    </row>
    <row r="15" spans="1:6">
      <c r="A15" s="411">
        <f>[1]RM_6.sz.mell!A15</f>
        <v>0</v>
      </c>
      <c r="B15" s="410">
        <f>[1]RM_6.sz.mell!B15</f>
        <v>0</v>
      </c>
      <c r="C15" s="409">
        <f>[1]RM_6.sz.mell!C15</f>
        <v>0</v>
      </c>
      <c r="D15" s="409">
        <f>[1]RM_6.sz.mell!D15</f>
        <v>0</v>
      </c>
      <c r="E15" s="405"/>
      <c r="F15" s="728"/>
    </row>
    <row r="16" spans="1:6">
      <c r="A16" s="411">
        <f>[1]RM_6.sz.mell!A16</f>
        <v>0</v>
      </c>
      <c r="B16" s="410">
        <f>[1]RM_6.sz.mell!B16</f>
        <v>0</v>
      </c>
      <c r="C16" s="409">
        <f>[1]RM_6.sz.mell!C16</f>
        <v>0</v>
      </c>
      <c r="D16" s="409">
        <f>[1]RM_6.sz.mell!D16</f>
        <v>0</v>
      </c>
      <c r="E16" s="405"/>
      <c r="F16" s="728"/>
    </row>
    <row r="17" spans="1:6">
      <c r="A17" s="411">
        <f>[1]RM_6.sz.mell!A17</f>
        <v>0</v>
      </c>
      <c r="B17" s="410">
        <f>[1]RM_6.sz.mell!B17</f>
        <v>0</v>
      </c>
      <c r="C17" s="409">
        <f>[1]RM_6.sz.mell!C17</f>
        <v>0</v>
      </c>
      <c r="D17" s="409">
        <f>[1]RM_6.sz.mell!D17</f>
        <v>0</v>
      </c>
      <c r="E17" s="405"/>
      <c r="F17" s="728"/>
    </row>
    <row r="18" spans="1:6">
      <c r="A18" s="411">
        <f>[1]RM_6.sz.mell!A18</f>
        <v>0</v>
      </c>
      <c r="B18" s="410">
        <f>[1]RM_6.sz.mell!B18</f>
        <v>0</v>
      </c>
      <c r="C18" s="409">
        <f>[1]RM_6.sz.mell!C18</f>
        <v>0</v>
      </c>
      <c r="D18" s="409">
        <f>[1]RM_6.sz.mell!D18</f>
        <v>0</v>
      </c>
      <c r="E18" s="405"/>
      <c r="F18" s="728"/>
    </row>
    <row r="19" spans="1:6">
      <c r="A19" s="411">
        <f>[1]RM_6.sz.mell!A19</f>
        <v>0</v>
      </c>
      <c r="B19" s="410">
        <f>[1]RM_6.sz.mell!B19</f>
        <v>0</v>
      </c>
      <c r="C19" s="409">
        <f>[1]RM_6.sz.mell!C19</f>
        <v>0</v>
      </c>
      <c r="D19" s="409">
        <f>[1]RM_6.sz.mell!D19</f>
        <v>0</v>
      </c>
      <c r="E19" s="405"/>
      <c r="F19" s="728"/>
    </row>
    <row r="20" spans="1:6">
      <c r="A20" s="411">
        <f>[1]RM_6.sz.mell!A20</f>
        <v>0</v>
      </c>
      <c r="B20" s="410">
        <f>[1]RM_6.sz.mell!B20</f>
        <v>0</v>
      </c>
      <c r="C20" s="409">
        <f>[1]RM_6.sz.mell!C20</f>
        <v>0</v>
      </c>
      <c r="D20" s="409">
        <f>[1]RM_6.sz.mell!D20</f>
        <v>0</v>
      </c>
      <c r="E20" s="405"/>
      <c r="F20" s="728"/>
    </row>
    <row r="21" spans="1:6">
      <c r="A21" s="411">
        <f>[1]RM_6.sz.mell!A21</f>
        <v>0</v>
      </c>
      <c r="B21" s="410">
        <f>[1]RM_6.sz.mell!B21</f>
        <v>0</v>
      </c>
      <c r="C21" s="409">
        <f>[1]RM_6.sz.mell!C21</f>
        <v>0</v>
      </c>
      <c r="D21" s="409">
        <f>[1]RM_6.sz.mell!D21</f>
        <v>0</v>
      </c>
      <c r="E21" s="405"/>
      <c r="F21" s="728"/>
    </row>
    <row r="22" spans="1:6">
      <c r="A22" s="411">
        <f>[1]RM_6.sz.mell!A22</f>
        <v>0</v>
      </c>
      <c r="B22" s="410">
        <f>[1]RM_6.sz.mell!B22</f>
        <v>0</v>
      </c>
      <c r="C22" s="409">
        <f>[1]RM_6.sz.mell!C22</f>
        <v>0</v>
      </c>
      <c r="D22" s="409">
        <f>[1]RM_6.sz.mell!D22</f>
        <v>0</v>
      </c>
      <c r="E22" s="405"/>
      <c r="F22" s="728"/>
    </row>
    <row r="23" spans="1:6">
      <c r="A23" s="411">
        <f>[1]RM_6.sz.mell!A23</f>
        <v>0</v>
      </c>
      <c r="B23" s="410">
        <f>[1]RM_6.sz.mell!B23</f>
        <v>0</v>
      </c>
      <c r="C23" s="409">
        <f>[1]RM_6.sz.mell!C23</f>
        <v>0</v>
      </c>
      <c r="D23" s="409">
        <f>[1]RM_6.sz.mell!D23</f>
        <v>0</v>
      </c>
      <c r="E23" s="405"/>
      <c r="F23" s="728"/>
    </row>
    <row r="24" spans="1:6" ht="13.5" thickBot="1">
      <c r="A24" s="408">
        <f>[1]RM_6.sz.mell!A24</f>
        <v>0</v>
      </c>
      <c r="B24" s="407">
        <f>[1]RM_6.sz.mell!B24</f>
        <v>0</v>
      </c>
      <c r="C24" s="406">
        <f>[1]RM_6.sz.mell!C24</f>
        <v>0</v>
      </c>
      <c r="D24" s="406">
        <f>[1]RM_6.sz.mell!D24</f>
        <v>0</v>
      </c>
      <c r="E24" s="405"/>
      <c r="F24" s="728"/>
    </row>
    <row r="25" spans="1:6" s="400" customFormat="1" ht="19.5" customHeight="1" thickBot="1">
      <c r="A25" s="404">
        <f>[1]RM_6.sz.mell!A25</f>
        <v>0</v>
      </c>
      <c r="B25" s="403" t="str">
        <f>[1]RM_6.sz.mell!B25</f>
        <v>Összesen:</v>
      </c>
      <c r="C25" s="402">
        <f>[1]RM_6.sz.mell!C25</f>
        <v>0</v>
      </c>
      <c r="D25" s="402">
        <f>[1]RM_6.sz.mell!D25</f>
        <v>0</v>
      </c>
      <c r="E25" s="401">
        <f>SUM(E5:E24)</f>
        <v>0</v>
      </c>
      <c r="F25" s="728"/>
    </row>
    <row r="26" spans="1:6">
      <c r="A26" s="680" t="str">
        <f>[1]RM_6.sz.mell!A26</f>
        <v>* Magyarország 2019. évi központi költségvetéséról szóló törvény</v>
      </c>
      <c r="B26" s="680">
        <f>[1]RM_6.sz.mell!B26</f>
        <v>0</v>
      </c>
      <c r="C26" s="398">
        <f>[1]RM_6.sz.mell!C26</f>
        <v>0</v>
      </c>
      <c r="D26" s="398">
        <f>[1]RM_6.sz.mell!D26</f>
        <v>0</v>
      </c>
    </row>
  </sheetData>
  <mergeCells count="4">
    <mergeCell ref="B1:E1"/>
    <mergeCell ref="B2:D2"/>
    <mergeCell ref="A26:B26"/>
    <mergeCell ref="F3:F2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I166"/>
  <sheetViews>
    <sheetView zoomScale="120" zoomScaleNormal="120" zoomScaleSheetLayoutView="100" workbookViewId="0">
      <selection activeCell="B1" sqref="B1:E1"/>
    </sheetView>
  </sheetViews>
  <sheetFormatPr defaultRowHeight="15.75"/>
  <cols>
    <col min="1" max="1" width="9.5" style="1" customWidth="1"/>
    <col min="2" max="2" width="65.83203125" style="1" customWidth="1"/>
    <col min="3" max="3" width="17.83203125" style="2" customWidth="1"/>
    <col min="4" max="5" width="17.83203125" style="1" customWidth="1"/>
    <col min="6" max="16384" width="9.33203125" style="1"/>
  </cols>
  <sheetData>
    <row r="1" spans="1:5">
      <c r="A1" s="108"/>
      <c r="B1" s="602" t="s">
        <v>595</v>
      </c>
      <c r="C1" s="603"/>
      <c r="D1" s="603"/>
      <c r="E1" s="603"/>
    </row>
    <row r="2" spans="1:5">
      <c r="A2" s="604" t="str">
        <f>CONCATENATE([1]Z_ALAPADATOK!A3)</f>
        <v>Szuhogy Község Önkormányzata</v>
      </c>
      <c r="B2" s="605"/>
      <c r="C2" s="605"/>
      <c r="D2" s="605"/>
      <c r="E2" s="605"/>
    </row>
    <row r="3" spans="1:5" ht="12" customHeight="1">
      <c r="A3" s="604"/>
      <c r="B3" s="604"/>
      <c r="C3" s="606"/>
      <c r="D3" s="604"/>
      <c r="E3" s="604"/>
    </row>
    <row r="4" spans="1:5" ht="15" customHeight="1">
      <c r="A4" s="604" t="s">
        <v>276</v>
      </c>
      <c r="B4" s="604"/>
      <c r="C4" s="606"/>
      <c r="D4" s="604"/>
      <c r="E4" s="604"/>
    </row>
    <row r="5" spans="1:5">
      <c r="A5" s="108"/>
      <c r="B5" s="108"/>
      <c r="C5" s="109"/>
      <c r="D5" s="108"/>
      <c r="E5" s="108"/>
    </row>
    <row r="6" spans="1:5" ht="15.95" customHeight="1">
      <c r="A6" s="607" t="s">
        <v>272</v>
      </c>
      <c r="B6" s="607"/>
      <c r="C6" s="607"/>
      <c r="D6" s="607"/>
      <c r="E6" s="607"/>
    </row>
    <row r="7" spans="1:5" ht="15.95" customHeight="1" thickBot="1">
      <c r="A7" s="608" t="s">
        <v>271</v>
      </c>
      <c r="B7" s="608"/>
      <c r="C7" s="107"/>
      <c r="D7" s="108"/>
      <c r="E7" s="107" t="str">
        <f>CONCATENATE(Z_1.1.sz.mell.!E7)</f>
        <v xml:space="preserve"> Forintban!</v>
      </c>
    </row>
    <row r="8" spans="1:5">
      <c r="A8" s="611" t="s">
        <v>134</v>
      </c>
      <c r="B8" s="613" t="s">
        <v>269</v>
      </c>
      <c r="C8" s="615" t="str">
        <f>+CONCATENATE(LEFT([1]Z_ÖSSZEFÜGGÉSEK!A6,4),". évi")</f>
        <v>2019. évi</v>
      </c>
      <c r="D8" s="616"/>
      <c r="E8" s="617"/>
    </row>
    <row r="9" spans="1:5" ht="24.75" thickBot="1">
      <c r="A9" s="612"/>
      <c r="B9" s="614"/>
      <c r="C9" s="76" t="s">
        <v>132</v>
      </c>
      <c r="D9" s="75" t="s">
        <v>131</v>
      </c>
      <c r="E9" s="74" t="str">
        <f>CONCATENATE(Z_1.1.sz.mell.!E9)</f>
        <v>2019. XII. 31.
teljesítés</v>
      </c>
    </row>
    <row r="10" spans="1:5" s="70" customFormat="1" ht="12" customHeight="1" thickBot="1">
      <c r="A10" s="106" t="s">
        <v>130</v>
      </c>
      <c r="B10" s="105" t="s">
        <v>129</v>
      </c>
      <c r="C10" s="105" t="s">
        <v>128</v>
      </c>
      <c r="D10" s="105" t="s">
        <v>127</v>
      </c>
      <c r="E10" s="104" t="s">
        <v>126</v>
      </c>
    </row>
    <row r="11" spans="1:5" s="10" customFormat="1" ht="12" customHeight="1" thickBot="1">
      <c r="A11" s="6" t="s">
        <v>125</v>
      </c>
      <c r="B11" s="96" t="s">
        <v>268</v>
      </c>
      <c r="C11" s="110">
        <f>SUM(C12:C16)</f>
        <v>91531297</v>
      </c>
      <c r="D11" s="4">
        <f>SUM(D12:D16)</f>
        <v>94432870</v>
      </c>
      <c r="E11" s="3">
        <f>+E12+E13+E14+E15+E16+E17</f>
        <v>94432870</v>
      </c>
    </row>
    <row r="12" spans="1:5" s="10" customFormat="1" ht="12" customHeight="1">
      <c r="A12" s="26" t="s">
        <v>123</v>
      </c>
      <c r="B12" s="92" t="s">
        <v>267</v>
      </c>
      <c r="C12" s="49">
        <v>19197415</v>
      </c>
      <c r="D12" s="49">
        <v>20936165</v>
      </c>
      <c r="E12" s="49">
        <v>20936165</v>
      </c>
    </row>
    <row r="13" spans="1:5" s="10" customFormat="1" ht="12" customHeight="1">
      <c r="A13" s="56" t="s">
        <v>121</v>
      </c>
      <c r="B13" s="90" t="s">
        <v>266</v>
      </c>
      <c r="C13" s="24">
        <v>25613700</v>
      </c>
      <c r="D13" s="24">
        <v>27119817</v>
      </c>
      <c r="E13" s="24">
        <v>27119817</v>
      </c>
    </row>
    <row r="14" spans="1:5" s="10" customFormat="1" ht="12" customHeight="1">
      <c r="A14" s="56" t="s">
        <v>119</v>
      </c>
      <c r="B14" s="90" t="s">
        <v>265</v>
      </c>
      <c r="C14" s="24">
        <v>36414908</v>
      </c>
      <c r="D14" s="24">
        <v>37999578</v>
      </c>
      <c r="E14" s="24">
        <v>37999578</v>
      </c>
    </row>
    <row r="15" spans="1:5" s="10" customFormat="1" ht="12" customHeight="1">
      <c r="A15" s="56" t="s">
        <v>117</v>
      </c>
      <c r="B15" s="90" t="s">
        <v>264</v>
      </c>
      <c r="C15" s="24">
        <v>1800000</v>
      </c>
      <c r="D15" s="24">
        <v>1920870</v>
      </c>
      <c r="E15" s="24">
        <v>1920870</v>
      </c>
    </row>
    <row r="16" spans="1:5" s="10" customFormat="1" ht="12" customHeight="1">
      <c r="A16" s="56" t="s">
        <v>263</v>
      </c>
      <c r="B16" s="45" t="s">
        <v>262</v>
      </c>
      <c r="C16" s="24">
        <v>8505274</v>
      </c>
      <c r="D16" s="24">
        <v>6456440</v>
      </c>
      <c r="E16" s="24">
        <v>6456440</v>
      </c>
    </row>
    <row r="17" spans="1:5" s="10" customFormat="1" ht="12" customHeight="1" thickBot="1">
      <c r="A17" s="59" t="s">
        <v>113</v>
      </c>
      <c r="B17" s="46" t="s">
        <v>261</v>
      </c>
      <c r="C17" s="24">
        <f>[1]IB_1.2.sz.mell.!C17</f>
        <v>0</v>
      </c>
      <c r="D17" s="24">
        <f>[1]IB_1.2.sz.mell.!D17</f>
        <v>0</v>
      </c>
      <c r="E17" s="22"/>
    </row>
    <row r="18" spans="1:5" s="10" customFormat="1" ht="12" customHeight="1" thickBot="1">
      <c r="A18" s="6" t="s">
        <v>1</v>
      </c>
      <c r="B18" s="86" t="s">
        <v>260</v>
      </c>
      <c r="C18" s="4"/>
      <c r="D18" s="4"/>
      <c r="E18" s="3">
        <f>+E19+E20+E21+E22+E23</f>
        <v>0</v>
      </c>
    </row>
    <row r="19" spans="1:5" s="10" customFormat="1" ht="12" customHeight="1">
      <c r="A19" s="26" t="s">
        <v>84</v>
      </c>
      <c r="B19" s="92" t="s">
        <v>259</v>
      </c>
      <c r="C19" s="49">
        <f>[1]IB_1.2.sz.mell.!C19</f>
        <v>0</v>
      </c>
      <c r="D19" s="49">
        <f>[1]IB_1.2.sz.mell.!D19</f>
        <v>0</v>
      </c>
      <c r="E19" s="47"/>
    </row>
    <row r="20" spans="1:5" s="10" customFormat="1" ht="12" customHeight="1">
      <c r="A20" s="56" t="s">
        <v>82</v>
      </c>
      <c r="B20" s="90" t="s">
        <v>258</v>
      </c>
      <c r="C20" s="24">
        <f>[1]IB_1.2.sz.mell.!C20</f>
        <v>0</v>
      </c>
      <c r="D20" s="24">
        <f>[1]IB_1.2.sz.mell.!D20</f>
        <v>0</v>
      </c>
      <c r="E20" s="22"/>
    </row>
    <row r="21" spans="1:5" s="10" customFormat="1" ht="12" customHeight="1">
      <c r="A21" s="56" t="s">
        <v>80</v>
      </c>
      <c r="B21" s="90" t="s">
        <v>257</v>
      </c>
      <c r="C21" s="24">
        <f>[1]IB_1.2.sz.mell.!C21</f>
        <v>0</v>
      </c>
      <c r="D21" s="24">
        <f>[1]IB_1.2.sz.mell.!D21</f>
        <v>0</v>
      </c>
      <c r="E21" s="22"/>
    </row>
    <row r="22" spans="1:5" s="10" customFormat="1" ht="12" customHeight="1">
      <c r="A22" s="56" t="s">
        <v>78</v>
      </c>
      <c r="B22" s="90" t="s">
        <v>256</v>
      </c>
      <c r="C22" s="24"/>
      <c r="D22" s="24"/>
      <c r="E22" s="22"/>
    </row>
    <row r="23" spans="1:5" s="10" customFormat="1" ht="12" customHeight="1">
      <c r="A23" s="56" t="s">
        <v>76</v>
      </c>
      <c r="B23" s="90" t="s">
        <v>255</v>
      </c>
      <c r="C23" s="24"/>
      <c r="D23" s="24"/>
      <c r="E23" s="22"/>
    </row>
    <row r="24" spans="1:5" s="10" customFormat="1" ht="12" customHeight="1" thickBot="1">
      <c r="A24" s="59" t="s">
        <v>74</v>
      </c>
      <c r="B24" s="46" t="s">
        <v>254</v>
      </c>
      <c r="C24" s="42">
        <f>[1]IB_1.2.sz.mell.!C24</f>
        <v>0</v>
      </c>
      <c r="D24" s="42">
        <f>[1]IB_1.2.sz.mell.!D24</f>
        <v>0</v>
      </c>
      <c r="E24" s="40"/>
    </row>
    <row r="25" spans="1:5" s="10" customFormat="1" ht="12" customHeight="1" thickBot="1">
      <c r="A25" s="6" t="s">
        <v>58</v>
      </c>
      <c r="B25" s="96" t="s">
        <v>253</v>
      </c>
      <c r="C25" s="4">
        <f>[1]IB_1.2.sz.mell.!C25</f>
        <v>0</v>
      </c>
      <c r="D25" s="4">
        <f>[1]IB_1.2.sz.mell.!D25</f>
        <v>0</v>
      </c>
      <c r="E25" s="3">
        <f>+E26+E27+E28+E29+E30</f>
        <v>0</v>
      </c>
    </row>
    <row r="26" spans="1:5" s="10" customFormat="1" ht="12" customHeight="1">
      <c r="A26" s="26" t="s">
        <v>252</v>
      </c>
      <c r="B26" s="92" t="s">
        <v>251</v>
      </c>
      <c r="C26" s="49">
        <f>[1]IB_1.2.sz.mell.!C26</f>
        <v>0</v>
      </c>
      <c r="D26" s="49">
        <f>[1]IB_1.2.sz.mell.!D26</f>
        <v>0</v>
      </c>
      <c r="E26" s="47"/>
    </row>
    <row r="27" spans="1:5" s="10" customFormat="1" ht="12" customHeight="1">
      <c r="A27" s="56" t="s">
        <v>250</v>
      </c>
      <c r="B27" s="90" t="s">
        <v>249</v>
      </c>
      <c r="C27" s="24">
        <f>[1]IB_1.2.sz.mell.!C27</f>
        <v>0</v>
      </c>
      <c r="D27" s="24">
        <f>[1]IB_1.2.sz.mell.!D27</f>
        <v>0</v>
      </c>
      <c r="E27" s="22"/>
    </row>
    <row r="28" spans="1:5" s="10" customFormat="1" ht="12" customHeight="1">
      <c r="A28" s="56" t="s">
        <v>248</v>
      </c>
      <c r="B28" s="90" t="s">
        <v>247</v>
      </c>
      <c r="C28" s="24">
        <f>[1]IB_1.2.sz.mell.!C28</f>
        <v>0</v>
      </c>
      <c r="D28" s="24">
        <f>[1]IB_1.2.sz.mell.!D28</f>
        <v>0</v>
      </c>
      <c r="E28" s="22"/>
    </row>
    <row r="29" spans="1:5" s="10" customFormat="1" ht="12" customHeight="1">
      <c r="A29" s="56" t="s">
        <v>246</v>
      </c>
      <c r="B29" s="90" t="s">
        <v>245</v>
      </c>
      <c r="C29" s="24">
        <f>[1]IB_1.2.sz.mell.!C29</f>
        <v>0</v>
      </c>
      <c r="D29" s="24">
        <f>[1]IB_1.2.sz.mell.!D29</f>
        <v>0</v>
      </c>
      <c r="E29" s="22"/>
    </row>
    <row r="30" spans="1:5" s="10" customFormat="1" ht="12" customHeight="1">
      <c r="A30" s="56" t="s">
        <v>244</v>
      </c>
      <c r="B30" s="90" t="s">
        <v>243</v>
      </c>
      <c r="C30" s="24">
        <f>[1]IB_1.2.sz.mell.!C30</f>
        <v>0</v>
      </c>
      <c r="D30" s="24">
        <f>[1]IB_1.2.sz.mell.!D30</f>
        <v>0</v>
      </c>
      <c r="E30" s="22"/>
    </row>
    <row r="31" spans="1:5" s="10" customFormat="1" ht="12" customHeight="1" thickBot="1">
      <c r="A31" s="59" t="s">
        <v>242</v>
      </c>
      <c r="B31" s="102" t="s">
        <v>241</v>
      </c>
      <c r="C31" s="42">
        <f>[1]IB_1.2.sz.mell.!C31</f>
        <v>0</v>
      </c>
      <c r="D31" s="42">
        <f>[1]IB_1.2.sz.mell.!D31</f>
        <v>0</v>
      </c>
      <c r="E31" s="40"/>
    </row>
    <row r="32" spans="1:5" s="10" customFormat="1" ht="12" customHeight="1" thickBot="1">
      <c r="A32" s="6" t="s">
        <v>240</v>
      </c>
      <c r="B32" s="96" t="s">
        <v>239</v>
      </c>
      <c r="C32" s="32">
        <f>SUM(C33:C39)</f>
        <v>12000000</v>
      </c>
      <c r="D32" s="32">
        <f>SUM(D33:D39)</f>
        <v>12926272</v>
      </c>
      <c r="E32" s="30">
        <f>SUM(E33:E39)</f>
        <v>11710376</v>
      </c>
    </row>
    <row r="33" spans="1:5" s="10" customFormat="1" ht="12" customHeight="1">
      <c r="A33" s="26" t="s">
        <v>54</v>
      </c>
      <c r="B33" s="92" t="s">
        <v>275</v>
      </c>
      <c r="C33" s="49">
        <v>2000000</v>
      </c>
      <c r="D33" s="49">
        <v>2592822</v>
      </c>
      <c r="E33" s="47">
        <v>1973363</v>
      </c>
    </row>
    <row r="34" spans="1:5" s="10" customFormat="1" ht="12" customHeight="1">
      <c r="A34" s="56" t="s">
        <v>52</v>
      </c>
      <c r="B34" s="90" t="s">
        <v>237</v>
      </c>
      <c r="C34" s="24"/>
      <c r="D34" s="24"/>
      <c r="E34" s="22"/>
    </row>
    <row r="35" spans="1:5" s="10" customFormat="1" ht="12" customHeight="1">
      <c r="A35" s="56" t="s">
        <v>50</v>
      </c>
      <c r="B35" s="90" t="s">
        <v>236</v>
      </c>
      <c r="C35" s="24">
        <v>8000000</v>
      </c>
      <c r="D35" s="24">
        <v>8000000</v>
      </c>
      <c r="E35" s="22">
        <v>7158305</v>
      </c>
    </row>
    <row r="36" spans="1:5" s="10" customFormat="1" ht="12" customHeight="1">
      <c r="A36" s="56" t="s">
        <v>235</v>
      </c>
      <c r="B36" s="90" t="s">
        <v>234</v>
      </c>
      <c r="C36" s="24"/>
      <c r="D36" s="24"/>
      <c r="E36" s="22"/>
    </row>
    <row r="37" spans="1:5" s="10" customFormat="1" ht="12" customHeight="1">
      <c r="A37" s="56" t="s">
        <v>233</v>
      </c>
      <c r="B37" s="90" t="s">
        <v>232</v>
      </c>
      <c r="C37" s="24">
        <v>1800000</v>
      </c>
      <c r="D37" s="24">
        <v>2133450</v>
      </c>
      <c r="E37" s="22">
        <v>2133450</v>
      </c>
    </row>
    <row r="38" spans="1:5" s="10" customFormat="1" ht="12" customHeight="1">
      <c r="A38" s="56" t="s">
        <v>231</v>
      </c>
      <c r="B38" s="90" t="s">
        <v>230</v>
      </c>
      <c r="C38" s="24"/>
      <c r="D38" s="24"/>
      <c r="E38" s="22"/>
    </row>
    <row r="39" spans="1:5" s="10" customFormat="1" ht="12" customHeight="1" thickBot="1">
      <c r="A39" s="59" t="s">
        <v>229</v>
      </c>
      <c r="B39" s="103" t="s">
        <v>228</v>
      </c>
      <c r="C39" s="42">
        <v>200000</v>
      </c>
      <c r="D39" s="42">
        <v>200000</v>
      </c>
      <c r="E39" s="40">
        <v>445258</v>
      </c>
    </row>
    <row r="40" spans="1:5" s="10" customFormat="1" ht="12" customHeight="1" thickBot="1">
      <c r="A40" s="6" t="s">
        <v>48</v>
      </c>
      <c r="B40" s="96" t="s">
        <v>227</v>
      </c>
      <c r="C40" s="4">
        <f>SUM(C41:C48)</f>
        <v>4210250</v>
      </c>
      <c r="D40" s="4">
        <f>SUM(D41:D51)</f>
        <v>6331006</v>
      </c>
      <c r="E40" s="3">
        <f>SUM(E41:E51)</f>
        <v>4256545</v>
      </c>
    </row>
    <row r="41" spans="1:5" s="10" customFormat="1" ht="12" customHeight="1">
      <c r="A41" s="26" t="s">
        <v>46</v>
      </c>
      <c r="B41" s="92" t="s">
        <v>226</v>
      </c>
      <c r="C41" s="49"/>
      <c r="D41" s="49"/>
      <c r="E41" s="47">
        <v>50000</v>
      </c>
    </row>
    <row r="42" spans="1:5" s="10" customFormat="1" ht="12" customHeight="1">
      <c r="A42" s="56" t="s">
        <v>44</v>
      </c>
      <c r="B42" s="90" t="s">
        <v>225</v>
      </c>
      <c r="C42" s="24">
        <v>260000</v>
      </c>
      <c r="D42" s="24">
        <v>139130</v>
      </c>
      <c r="E42" s="22">
        <v>143800</v>
      </c>
    </row>
    <row r="43" spans="1:5" s="10" customFormat="1" ht="12" customHeight="1">
      <c r="A43" s="56" t="s">
        <v>42</v>
      </c>
      <c r="B43" s="90" t="s">
        <v>224</v>
      </c>
      <c r="C43" s="24">
        <v>40000</v>
      </c>
      <c r="D43" s="24">
        <v>40000</v>
      </c>
      <c r="E43" s="22">
        <v>49785</v>
      </c>
    </row>
    <row r="44" spans="1:5" s="10" customFormat="1" ht="12" customHeight="1">
      <c r="A44" s="56" t="s">
        <v>40</v>
      </c>
      <c r="B44" s="90" t="s">
        <v>223</v>
      </c>
      <c r="C44" s="24">
        <v>2000000</v>
      </c>
      <c r="D44" s="24">
        <v>2000000</v>
      </c>
      <c r="E44" s="22"/>
    </row>
    <row r="45" spans="1:5" s="10" customFormat="1" ht="12" customHeight="1">
      <c r="A45" s="56" t="s">
        <v>38</v>
      </c>
      <c r="B45" s="90" t="s">
        <v>222</v>
      </c>
      <c r="C45" s="24">
        <v>1910250</v>
      </c>
      <c r="D45" s="24">
        <v>1910250</v>
      </c>
      <c r="E45" s="22">
        <v>1768065</v>
      </c>
    </row>
    <row r="46" spans="1:5" s="10" customFormat="1" ht="12" customHeight="1">
      <c r="A46" s="56" t="s">
        <v>36</v>
      </c>
      <c r="B46" s="90" t="s">
        <v>221</v>
      </c>
      <c r="C46" s="24"/>
      <c r="D46" s="24"/>
      <c r="E46" s="22"/>
    </row>
    <row r="47" spans="1:5" s="10" customFormat="1" ht="12" customHeight="1">
      <c r="A47" s="56" t="s">
        <v>220</v>
      </c>
      <c r="B47" s="90" t="s">
        <v>219</v>
      </c>
      <c r="C47" s="24"/>
      <c r="D47" s="24"/>
      <c r="E47" s="22"/>
    </row>
    <row r="48" spans="1:5" s="10" customFormat="1" ht="12" customHeight="1">
      <c r="A48" s="56" t="s">
        <v>218</v>
      </c>
      <c r="B48" s="90" t="s">
        <v>217</v>
      </c>
      <c r="C48" s="24"/>
      <c r="D48" s="24"/>
      <c r="E48" s="22"/>
    </row>
    <row r="49" spans="1:5" s="10" customFormat="1" ht="12" customHeight="1">
      <c r="A49" s="56" t="s">
        <v>216</v>
      </c>
      <c r="B49" s="90" t="s">
        <v>215</v>
      </c>
      <c r="C49" s="88"/>
      <c r="D49" s="88">
        <v>44</v>
      </c>
      <c r="E49" s="87">
        <v>44</v>
      </c>
    </row>
    <row r="50" spans="1:5" s="10" customFormat="1" ht="12" customHeight="1">
      <c r="A50" s="59" t="s">
        <v>214</v>
      </c>
      <c r="B50" s="102" t="s">
        <v>213</v>
      </c>
      <c r="C50" s="99"/>
      <c r="D50" s="99">
        <v>1957846</v>
      </c>
      <c r="E50" s="98">
        <v>1957846</v>
      </c>
    </row>
    <row r="51" spans="1:5" s="10" customFormat="1" ht="12" customHeight="1" thickBot="1">
      <c r="A51" s="59" t="s">
        <v>212</v>
      </c>
      <c r="B51" s="46" t="s">
        <v>211</v>
      </c>
      <c r="C51" s="99"/>
      <c r="D51" s="99">
        <v>283736</v>
      </c>
      <c r="E51" s="98">
        <v>287005</v>
      </c>
    </row>
    <row r="52" spans="1:5" s="10" customFormat="1" ht="12" customHeight="1" thickBot="1">
      <c r="A52" s="6" t="s">
        <v>34</v>
      </c>
      <c r="B52" s="96" t="s">
        <v>210</v>
      </c>
      <c r="C52" s="4">
        <f>[1]IB_1.2.sz.mell.!C52</f>
        <v>0</v>
      </c>
      <c r="D52" s="4">
        <f>[1]IB_1.2.sz.mell.!D52</f>
        <v>0</v>
      </c>
      <c r="E52" s="3">
        <f>SUM(E53:E57)</f>
        <v>0</v>
      </c>
    </row>
    <row r="53" spans="1:5" s="10" customFormat="1" ht="12" customHeight="1">
      <c r="A53" s="26" t="s">
        <v>32</v>
      </c>
      <c r="B53" s="92" t="s">
        <v>209</v>
      </c>
      <c r="C53" s="101">
        <f>[1]IB_1.2.sz.mell.!C53</f>
        <v>0</v>
      </c>
      <c r="D53" s="101">
        <f>[1]IB_1.2.sz.mell.!D53</f>
        <v>0</v>
      </c>
      <c r="E53" s="100"/>
    </row>
    <row r="54" spans="1:5" s="10" customFormat="1" ht="12" customHeight="1">
      <c r="A54" s="56" t="s">
        <v>30</v>
      </c>
      <c r="B54" s="90" t="s">
        <v>208</v>
      </c>
      <c r="C54" s="88">
        <f>[1]IB_1.2.sz.mell.!C54</f>
        <v>0</v>
      </c>
      <c r="D54" s="88">
        <f>[1]IB_1.2.sz.mell.!D54</f>
        <v>0</v>
      </c>
      <c r="E54" s="87"/>
    </row>
    <row r="55" spans="1:5" s="10" customFormat="1" ht="12" customHeight="1">
      <c r="A55" s="56" t="s">
        <v>28</v>
      </c>
      <c r="B55" s="90" t="s">
        <v>207</v>
      </c>
      <c r="C55" s="88">
        <f>[1]IB_1.2.sz.mell.!C55</f>
        <v>0</v>
      </c>
      <c r="D55" s="88">
        <f>[1]IB_1.2.sz.mell.!D55</f>
        <v>0</v>
      </c>
      <c r="E55" s="87"/>
    </row>
    <row r="56" spans="1:5" s="10" customFormat="1" ht="12" customHeight="1">
      <c r="A56" s="56" t="s">
        <v>26</v>
      </c>
      <c r="B56" s="90" t="s">
        <v>206</v>
      </c>
      <c r="C56" s="88">
        <f>[1]IB_1.2.sz.mell.!C56</f>
        <v>0</v>
      </c>
      <c r="D56" s="88">
        <f>[1]IB_1.2.sz.mell.!D56</f>
        <v>0</v>
      </c>
      <c r="E56" s="87"/>
    </row>
    <row r="57" spans="1:5" s="10" customFormat="1" ht="12" customHeight="1" thickBot="1">
      <c r="A57" s="59" t="s">
        <v>205</v>
      </c>
      <c r="B57" s="46" t="s">
        <v>204</v>
      </c>
      <c r="C57" s="99">
        <f>[1]IB_1.2.sz.mell.!C57</f>
        <v>0</v>
      </c>
      <c r="D57" s="99">
        <f>[1]IB_1.2.sz.mell.!D57</f>
        <v>0</v>
      </c>
      <c r="E57" s="98"/>
    </row>
    <row r="58" spans="1:5" s="10" customFormat="1" ht="12" customHeight="1" thickBot="1">
      <c r="A58" s="6" t="s">
        <v>203</v>
      </c>
      <c r="B58" s="96" t="s">
        <v>202</v>
      </c>
      <c r="C58" s="4"/>
      <c r="D58" s="4"/>
      <c r="E58" s="3">
        <f>SUM(E59:E61)</f>
        <v>0</v>
      </c>
    </row>
    <row r="59" spans="1:5" s="10" customFormat="1" ht="12" customHeight="1">
      <c r="A59" s="26" t="s">
        <v>22</v>
      </c>
      <c r="B59" s="92" t="s">
        <v>201</v>
      </c>
      <c r="C59" s="49">
        <f>[1]IB_1.2.sz.mell.!C59</f>
        <v>0</v>
      </c>
      <c r="D59" s="49">
        <f>[1]IB_1.2.sz.mell.!D59</f>
        <v>0</v>
      </c>
      <c r="E59" s="47"/>
    </row>
    <row r="60" spans="1:5" s="10" customFormat="1" ht="12" customHeight="1">
      <c r="A60" s="56" t="s">
        <v>20</v>
      </c>
      <c r="B60" s="90" t="s">
        <v>200</v>
      </c>
      <c r="C60" s="24">
        <f>[1]IB_1.2.sz.mell.!C60</f>
        <v>0</v>
      </c>
      <c r="D60" s="24">
        <f>[1]IB_1.2.sz.mell.!D60</f>
        <v>0</v>
      </c>
      <c r="E60" s="22"/>
    </row>
    <row r="61" spans="1:5" s="10" customFormat="1" ht="12" customHeight="1">
      <c r="A61" s="56" t="s">
        <v>18</v>
      </c>
      <c r="B61" s="90" t="s">
        <v>199</v>
      </c>
      <c r="C61" s="24"/>
      <c r="D61" s="24"/>
      <c r="E61" s="22"/>
    </row>
    <row r="62" spans="1:5" s="10" customFormat="1" ht="12" customHeight="1" thickBot="1">
      <c r="A62" s="59" t="s">
        <v>16</v>
      </c>
      <c r="B62" s="46" t="s">
        <v>198</v>
      </c>
      <c r="C62" s="42">
        <f>[1]IB_1.2.sz.mell.!C62</f>
        <v>0</v>
      </c>
      <c r="D62" s="42">
        <f>[1]IB_1.2.sz.mell.!D62</f>
        <v>0</v>
      </c>
      <c r="E62" s="40"/>
    </row>
    <row r="63" spans="1:5" s="10" customFormat="1" ht="12" customHeight="1" thickBot="1">
      <c r="A63" s="6" t="s">
        <v>12</v>
      </c>
      <c r="B63" s="86" t="s">
        <v>197</v>
      </c>
      <c r="C63" s="4">
        <f>[1]IB_1.2.sz.mell.!C63</f>
        <v>0</v>
      </c>
      <c r="D63" s="4">
        <f>[1]IB_1.2.sz.mell.!D63</f>
        <v>0</v>
      </c>
      <c r="E63" s="3">
        <f>SUM(E64:E66)</f>
        <v>0</v>
      </c>
    </row>
    <row r="64" spans="1:5" s="10" customFormat="1" ht="12" customHeight="1">
      <c r="A64" s="26" t="s">
        <v>196</v>
      </c>
      <c r="B64" s="92" t="s">
        <v>195</v>
      </c>
      <c r="C64" s="88">
        <f>[1]IB_1.2.sz.mell.!C64</f>
        <v>0</v>
      </c>
      <c r="D64" s="88">
        <f>[1]IB_1.2.sz.mell.!D64</f>
        <v>0</v>
      </c>
      <c r="E64" s="87"/>
    </row>
    <row r="65" spans="1:5" s="10" customFormat="1" ht="12" customHeight="1">
      <c r="A65" s="56" t="s">
        <v>194</v>
      </c>
      <c r="B65" s="90" t="s">
        <v>193</v>
      </c>
      <c r="C65" s="88">
        <f>[1]IB_1.2.sz.mell.!C65</f>
        <v>0</v>
      </c>
      <c r="D65" s="88">
        <f>[1]IB_1.2.sz.mell.!D65</f>
        <v>0</v>
      </c>
      <c r="E65" s="87"/>
    </row>
    <row r="66" spans="1:5" s="10" customFormat="1" ht="12" customHeight="1">
      <c r="A66" s="56" t="s">
        <v>192</v>
      </c>
      <c r="B66" s="90" t="s">
        <v>191</v>
      </c>
      <c r="C66" s="88">
        <f>[1]IB_1.2.sz.mell.!C66</f>
        <v>0</v>
      </c>
      <c r="D66" s="88">
        <f>[1]IB_1.2.sz.mell.!D66</f>
        <v>0</v>
      </c>
      <c r="E66" s="87"/>
    </row>
    <row r="67" spans="1:5" s="10" customFormat="1" ht="12" customHeight="1" thickBot="1">
      <c r="A67" s="59" t="s">
        <v>190</v>
      </c>
      <c r="B67" s="46" t="s">
        <v>189</v>
      </c>
      <c r="C67" s="88">
        <f>[1]IB_1.2.sz.mell.!C67</f>
        <v>0</v>
      </c>
      <c r="D67" s="88">
        <f>[1]IB_1.2.sz.mell.!D67</f>
        <v>0</v>
      </c>
      <c r="E67" s="87"/>
    </row>
    <row r="68" spans="1:5" s="10" customFormat="1" ht="12" customHeight="1" thickBot="1">
      <c r="A68" s="97" t="s">
        <v>188</v>
      </c>
      <c r="B68" s="96" t="s">
        <v>187</v>
      </c>
      <c r="C68" s="32">
        <f>SUM(C11+C32+C40)</f>
        <v>107741547</v>
      </c>
      <c r="D68" s="32">
        <f>SUM(D11+D32+D40)</f>
        <v>113690148</v>
      </c>
      <c r="E68" s="30">
        <f>+E11+E18+E25+E32+E40+E52+E58+E63</f>
        <v>110399791</v>
      </c>
    </row>
    <row r="69" spans="1:5" s="10" customFormat="1" ht="12" customHeight="1" thickBot="1">
      <c r="A69" s="84" t="s">
        <v>186</v>
      </c>
      <c r="B69" s="86" t="s">
        <v>185</v>
      </c>
      <c r="C69" s="4">
        <f>[1]IB_1.2.sz.mell.!C69</f>
        <v>0</v>
      </c>
      <c r="D69" s="4">
        <f>[1]IB_1.2.sz.mell.!D69</f>
        <v>0</v>
      </c>
      <c r="E69" s="3">
        <f>SUM(E70:E72)</f>
        <v>0</v>
      </c>
    </row>
    <row r="70" spans="1:5" s="10" customFormat="1" ht="12" customHeight="1">
      <c r="A70" s="26" t="s">
        <v>184</v>
      </c>
      <c r="B70" s="92" t="s">
        <v>183</v>
      </c>
      <c r="C70" s="88">
        <f>[1]IB_1.2.sz.mell.!C70</f>
        <v>0</v>
      </c>
      <c r="D70" s="88">
        <f>[1]IB_1.2.sz.mell.!D70</f>
        <v>0</v>
      </c>
      <c r="E70" s="87"/>
    </row>
    <row r="71" spans="1:5" s="10" customFormat="1" ht="12" customHeight="1">
      <c r="A71" s="56" t="s">
        <v>182</v>
      </c>
      <c r="B71" s="90" t="s">
        <v>181</v>
      </c>
      <c r="C71" s="88">
        <f>[1]IB_1.2.sz.mell.!C71</f>
        <v>0</v>
      </c>
      <c r="D71" s="88">
        <f>[1]IB_1.2.sz.mell.!D71</f>
        <v>0</v>
      </c>
      <c r="E71" s="87"/>
    </row>
    <row r="72" spans="1:5" s="10" customFormat="1" ht="12" customHeight="1" thickBot="1">
      <c r="A72" s="59" t="s">
        <v>180</v>
      </c>
      <c r="B72" s="95" t="s">
        <v>179</v>
      </c>
      <c r="C72" s="88">
        <f>[1]IB_1.2.sz.mell.!C72</f>
        <v>0</v>
      </c>
      <c r="D72" s="88">
        <f>[1]IB_1.2.sz.mell.!D72</f>
        <v>0</v>
      </c>
      <c r="E72" s="87"/>
    </row>
    <row r="73" spans="1:5" s="10" customFormat="1" ht="12" customHeight="1" thickBot="1">
      <c r="A73" s="84" t="s">
        <v>178</v>
      </c>
      <c r="B73" s="86" t="s">
        <v>177</v>
      </c>
      <c r="C73" s="4">
        <f>[1]IB_1.2.sz.mell.!C73</f>
        <v>0</v>
      </c>
      <c r="D73" s="4">
        <f>[1]IB_1.2.sz.mell.!D73</f>
        <v>0</v>
      </c>
      <c r="E73" s="3">
        <f>SUM(E74:E77)</f>
        <v>0</v>
      </c>
    </row>
    <row r="74" spans="1:5" s="10" customFormat="1" ht="12" customHeight="1">
      <c r="A74" s="26" t="s">
        <v>176</v>
      </c>
      <c r="B74" s="92" t="s">
        <v>175</v>
      </c>
      <c r="C74" s="88">
        <f>[1]IB_1.2.sz.mell.!C74</f>
        <v>0</v>
      </c>
      <c r="D74" s="88">
        <f>[1]IB_1.2.sz.mell.!D74</f>
        <v>0</v>
      </c>
      <c r="E74" s="87"/>
    </row>
    <row r="75" spans="1:5" s="10" customFormat="1" ht="12" customHeight="1">
      <c r="A75" s="56" t="s">
        <v>174</v>
      </c>
      <c r="B75" s="92" t="s">
        <v>173</v>
      </c>
      <c r="C75" s="88">
        <f>[1]IB_1.2.sz.mell.!C75</f>
        <v>0</v>
      </c>
      <c r="D75" s="88">
        <f>[1]IB_1.2.sz.mell.!D75</f>
        <v>0</v>
      </c>
      <c r="E75" s="87"/>
    </row>
    <row r="76" spans="1:5" s="10" customFormat="1" ht="12" customHeight="1">
      <c r="A76" s="56" t="s">
        <v>172</v>
      </c>
      <c r="B76" s="92" t="s">
        <v>171</v>
      </c>
      <c r="C76" s="88">
        <f>[1]IB_1.2.sz.mell.!C76</f>
        <v>0</v>
      </c>
      <c r="D76" s="88">
        <f>[1]IB_1.2.sz.mell.!D76</f>
        <v>0</v>
      </c>
      <c r="E76" s="87"/>
    </row>
    <row r="77" spans="1:5" s="10" customFormat="1" ht="12" customHeight="1" thickBot="1">
      <c r="A77" s="59" t="s">
        <v>170</v>
      </c>
      <c r="B77" s="94" t="s">
        <v>169</v>
      </c>
      <c r="C77" s="88">
        <f>[1]IB_1.2.sz.mell.!C77</f>
        <v>0</v>
      </c>
      <c r="D77" s="88">
        <f>[1]IB_1.2.sz.mell.!D77</f>
        <v>0</v>
      </c>
      <c r="E77" s="87"/>
    </row>
    <row r="78" spans="1:5" s="10" customFormat="1" ht="12" customHeight="1" thickBot="1">
      <c r="A78" s="84" t="s">
        <v>168</v>
      </c>
      <c r="B78" s="86" t="s">
        <v>167</v>
      </c>
      <c r="C78" s="4">
        <f>SUM(C79:C80)</f>
        <v>98849656</v>
      </c>
      <c r="D78" s="4">
        <f>SUM(D79:D80)</f>
        <v>98799733</v>
      </c>
      <c r="E78" s="3">
        <f>SUM(E79:E80)</f>
        <v>98799733</v>
      </c>
    </row>
    <row r="79" spans="1:5" s="10" customFormat="1" ht="12" customHeight="1">
      <c r="A79" s="26" t="s">
        <v>166</v>
      </c>
      <c r="B79" s="92" t="s">
        <v>165</v>
      </c>
      <c r="C79" s="88">
        <v>98849656</v>
      </c>
      <c r="D79" s="88">
        <v>98799733</v>
      </c>
      <c r="E79" s="87">
        <v>98799733</v>
      </c>
    </row>
    <row r="80" spans="1:5" s="10" customFormat="1" ht="12" customHeight="1" thickBot="1">
      <c r="A80" s="59" t="s">
        <v>164</v>
      </c>
      <c r="B80" s="46" t="s">
        <v>163</v>
      </c>
      <c r="C80" s="88"/>
      <c r="D80" s="88"/>
      <c r="E80" s="87"/>
    </row>
    <row r="81" spans="1:5" s="10" customFormat="1" ht="12" customHeight="1" thickBot="1">
      <c r="A81" s="84" t="s">
        <v>162</v>
      </c>
      <c r="B81" s="86" t="s">
        <v>161</v>
      </c>
      <c r="C81" s="4">
        <f>SUM(C82:C84)</f>
        <v>50062429</v>
      </c>
      <c r="D81" s="4">
        <f>SUM(D82:D84)</f>
        <v>50367586</v>
      </c>
      <c r="E81" s="3">
        <f>SUM(E82:E84)</f>
        <v>51840865</v>
      </c>
    </row>
    <row r="82" spans="1:5" s="10" customFormat="1" ht="12" customHeight="1">
      <c r="A82" s="26" t="s">
        <v>160</v>
      </c>
      <c r="B82" s="92" t="s">
        <v>159</v>
      </c>
      <c r="C82" s="88">
        <f>[1]IB_1.1.sz.mell.!C82</f>
        <v>0</v>
      </c>
      <c r="D82" s="88">
        <f>[1]IB_1.1.sz.mell.!D82</f>
        <v>0</v>
      </c>
      <c r="E82" s="87">
        <v>3707577</v>
      </c>
    </row>
    <row r="83" spans="1:5" s="10" customFormat="1" ht="12" customHeight="1">
      <c r="A83" s="56" t="s">
        <v>158</v>
      </c>
      <c r="B83" s="90" t="s">
        <v>157</v>
      </c>
      <c r="C83" s="88"/>
      <c r="D83" s="88"/>
      <c r="E83" s="87"/>
    </row>
    <row r="84" spans="1:5" s="10" customFormat="1" ht="12" customHeight="1" thickBot="1">
      <c r="A84" s="59" t="s">
        <v>156</v>
      </c>
      <c r="B84" s="46" t="s">
        <v>155</v>
      </c>
      <c r="C84" s="88">
        <v>50062429</v>
      </c>
      <c r="D84" s="88">
        <v>50367586</v>
      </c>
      <c r="E84" s="87">
        <v>48133288</v>
      </c>
    </row>
    <row r="85" spans="1:5" s="10" customFormat="1" ht="12" customHeight="1" thickBot="1">
      <c r="A85" s="84" t="s">
        <v>154</v>
      </c>
      <c r="B85" s="86" t="s">
        <v>153</v>
      </c>
      <c r="C85" s="4">
        <f>[1]IB_1.2.sz.mell.!C85</f>
        <v>0</v>
      </c>
      <c r="D85" s="4">
        <f>[1]IB_1.2.sz.mell.!D85</f>
        <v>0</v>
      </c>
      <c r="E85" s="3">
        <f>SUM(E86:E89)</f>
        <v>0</v>
      </c>
    </row>
    <row r="86" spans="1:5" s="10" customFormat="1" ht="12" customHeight="1">
      <c r="A86" s="93" t="s">
        <v>152</v>
      </c>
      <c r="B86" s="92" t="s">
        <v>151</v>
      </c>
      <c r="C86" s="88">
        <f>[1]IB_1.2.sz.mell.!C86</f>
        <v>0</v>
      </c>
      <c r="D86" s="88">
        <f>[1]IB_1.2.sz.mell.!D86</f>
        <v>0</v>
      </c>
      <c r="E86" s="87"/>
    </row>
    <row r="87" spans="1:5" s="10" customFormat="1" ht="12" customHeight="1">
      <c r="A87" s="91" t="s">
        <v>150</v>
      </c>
      <c r="B87" s="90" t="s">
        <v>149</v>
      </c>
      <c r="C87" s="88">
        <f>[1]IB_1.2.sz.mell.!C87</f>
        <v>0</v>
      </c>
      <c r="D87" s="88">
        <f>[1]IB_1.2.sz.mell.!D87</f>
        <v>0</v>
      </c>
      <c r="E87" s="87"/>
    </row>
    <row r="88" spans="1:5" s="10" customFormat="1" ht="12" customHeight="1">
      <c r="A88" s="91" t="s">
        <v>148</v>
      </c>
      <c r="B88" s="90" t="s">
        <v>147</v>
      </c>
      <c r="C88" s="88">
        <f>[1]IB_1.2.sz.mell.!C88</f>
        <v>0</v>
      </c>
      <c r="D88" s="88">
        <f>[1]IB_1.2.sz.mell.!D88</f>
        <v>0</v>
      </c>
      <c r="E88" s="87"/>
    </row>
    <row r="89" spans="1:5" s="10" customFormat="1" ht="12" customHeight="1" thickBot="1">
      <c r="A89" s="89" t="s">
        <v>146</v>
      </c>
      <c r="B89" s="46" t="s">
        <v>145</v>
      </c>
      <c r="C89" s="88">
        <f>[1]IB_1.2.sz.mell.!C89</f>
        <v>0</v>
      </c>
      <c r="D89" s="88">
        <f>[1]IB_1.2.sz.mell.!D89</f>
        <v>0</v>
      </c>
      <c r="E89" s="87"/>
    </row>
    <row r="90" spans="1:5" s="10" customFormat="1" ht="12" customHeight="1" thickBot="1">
      <c r="A90" s="84" t="s">
        <v>144</v>
      </c>
      <c r="B90" s="86" t="s">
        <v>143</v>
      </c>
      <c r="C90" s="4">
        <f>[1]IB_1.2.sz.mell.!C90</f>
        <v>0</v>
      </c>
      <c r="D90" s="4">
        <f>[1]IB_1.2.sz.mell.!D90</f>
        <v>0</v>
      </c>
      <c r="E90" s="85"/>
    </row>
    <row r="91" spans="1:5" s="10" customFormat="1" ht="13.5" customHeight="1" thickBot="1">
      <c r="A91" s="84" t="s">
        <v>142</v>
      </c>
      <c r="B91" s="86" t="s">
        <v>141</v>
      </c>
      <c r="C91" s="4">
        <f>[1]IB_1.2.sz.mell.!C91</f>
        <v>0</v>
      </c>
      <c r="D91" s="4">
        <f>[1]IB_1.2.sz.mell.!D91</f>
        <v>0</v>
      </c>
      <c r="E91" s="85"/>
    </row>
    <row r="92" spans="1:5" s="10" customFormat="1" ht="15.75" customHeight="1" thickBot="1">
      <c r="A92" s="84" t="s">
        <v>140</v>
      </c>
      <c r="B92" s="83" t="s">
        <v>139</v>
      </c>
      <c r="C92" s="32">
        <f>SUM(C78+C81)</f>
        <v>148912085</v>
      </c>
      <c r="D92" s="32">
        <f>SUM(D78+D81)</f>
        <v>149167319</v>
      </c>
      <c r="E92" s="30">
        <f>+E69+E73+E78+E81+E85+E91+E90</f>
        <v>150640598</v>
      </c>
    </row>
    <row r="93" spans="1:5" s="10" customFormat="1" ht="25.5" customHeight="1" thickBot="1">
      <c r="A93" s="82" t="s">
        <v>138</v>
      </c>
      <c r="B93" s="81" t="s">
        <v>137</v>
      </c>
      <c r="C93" s="32">
        <f>SUM(C68+C92)</f>
        <v>256653632</v>
      </c>
      <c r="D93" s="32">
        <f>SUM(D68+D92)</f>
        <v>262857467</v>
      </c>
      <c r="E93" s="30">
        <f>+E68+E92</f>
        <v>261040389</v>
      </c>
    </row>
    <row r="94" spans="1:5" s="10" customFormat="1" ht="15.2" customHeight="1">
      <c r="A94" s="80"/>
      <c r="B94" s="79"/>
      <c r="C94" s="78"/>
    </row>
    <row r="95" spans="1:5" ht="16.5" customHeight="1">
      <c r="A95" s="618" t="s">
        <v>136</v>
      </c>
      <c r="B95" s="618"/>
      <c r="C95" s="618"/>
      <c r="D95" s="618"/>
      <c r="E95" s="618"/>
    </row>
    <row r="96" spans="1:5" ht="16.5" customHeight="1" thickBot="1">
      <c r="A96" s="619" t="s">
        <v>135</v>
      </c>
      <c r="B96" s="619"/>
      <c r="C96" s="77"/>
      <c r="E96" s="77" t="str">
        <f>E7</f>
        <v xml:space="preserve"> Forintban!</v>
      </c>
    </row>
    <row r="97" spans="1:5">
      <c r="A97" s="611" t="s">
        <v>134</v>
      </c>
      <c r="B97" s="613" t="s">
        <v>133</v>
      </c>
      <c r="C97" s="615" t="str">
        <f>+CONCATENATE(LEFT([1]Z_ÖSSZEFÜGGÉSEK!A6,4),". évi")</f>
        <v>2019. évi</v>
      </c>
      <c r="D97" s="616"/>
      <c r="E97" s="617"/>
    </row>
    <row r="98" spans="1:5" ht="24.75" thickBot="1">
      <c r="A98" s="612"/>
      <c r="B98" s="614"/>
      <c r="C98" s="76" t="s">
        <v>132</v>
      </c>
      <c r="D98" s="75" t="s">
        <v>131</v>
      </c>
      <c r="E98" s="74" t="str">
        <f>CONCATENATE(E9)</f>
        <v>2019. XII. 31.
teljesítés</v>
      </c>
    </row>
    <row r="99" spans="1:5" s="70" customFormat="1" ht="12" customHeight="1" thickBot="1">
      <c r="A99" s="73" t="s">
        <v>130</v>
      </c>
      <c r="B99" s="72" t="s">
        <v>129</v>
      </c>
      <c r="C99" s="72" t="s">
        <v>128</v>
      </c>
      <c r="D99" s="72" t="s">
        <v>127</v>
      </c>
      <c r="E99" s="71" t="s">
        <v>126</v>
      </c>
    </row>
    <row r="100" spans="1:5" ht="12" customHeight="1" thickBot="1">
      <c r="A100" s="69" t="s">
        <v>125</v>
      </c>
      <c r="B100" s="68" t="s">
        <v>124</v>
      </c>
      <c r="C100" s="67">
        <f>SUM(C101:C107)</f>
        <v>171800713</v>
      </c>
      <c r="D100" s="67">
        <f>SUM(D101:D109)</f>
        <v>180883235</v>
      </c>
      <c r="E100" s="66">
        <f>E101+E102+E103+E104+E105+E118</f>
        <v>161328645</v>
      </c>
    </row>
    <row r="101" spans="1:5" ht="12" customHeight="1">
      <c r="A101" s="65" t="s">
        <v>123</v>
      </c>
      <c r="B101" s="64" t="s">
        <v>122</v>
      </c>
      <c r="C101" s="63">
        <v>90603420</v>
      </c>
      <c r="D101" s="63">
        <v>92916138</v>
      </c>
      <c r="E101" s="62">
        <v>90211072</v>
      </c>
    </row>
    <row r="102" spans="1:5" ht="12" customHeight="1">
      <c r="A102" s="56" t="s">
        <v>121</v>
      </c>
      <c r="B102" s="50" t="s">
        <v>120</v>
      </c>
      <c r="C102" s="24">
        <v>14069466</v>
      </c>
      <c r="D102" s="24">
        <v>14011962</v>
      </c>
      <c r="E102" s="22">
        <v>13698761</v>
      </c>
    </row>
    <row r="103" spans="1:5" ht="12" customHeight="1">
      <c r="A103" s="56" t="s">
        <v>119</v>
      </c>
      <c r="B103" s="50" t="s">
        <v>118</v>
      </c>
      <c r="C103" s="42">
        <v>46057385</v>
      </c>
      <c r="D103" s="42">
        <v>55422813</v>
      </c>
      <c r="E103" s="40">
        <v>44975579</v>
      </c>
    </row>
    <row r="104" spans="1:5" ht="12" customHeight="1">
      <c r="A104" s="56" t="s">
        <v>117</v>
      </c>
      <c r="B104" s="57" t="s">
        <v>116</v>
      </c>
      <c r="C104" s="42">
        <v>12331740</v>
      </c>
      <c r="D104" s="42">
        <v>8589577</v>
      </c>
      <c r="E104" s="40">
        <v>4319130</v>
      </c>
    </row>
    <row r="105" spans="1:5" ht="12" customHeight="1">
      <c r="A105" s="56" t="s">
        <v>115</v>
      </c>
      <c r="B105" s="61" t="s">
        <v>114</v>
      </c>
      <c r="C105" s="42">
        <v>8738702</v>
      </c>
      <c r="D105" s="42">
        <v>9942745</v>
      </c>
      <c r="E105" s="40">
        <v>8124103</v>
      </c>
    </row>
    <row r="106" spans="1:5" ht="12" customHeight="1">
      <c r="A106" s="56" t="s">
        <v>113</v>
      </c>
      <c r="B106" s="50" t="s">
        <v>112</v>
      </c>
      <c r="C106" s="42">
        <f>[1]IB_1.2.sz.mell.!C106</f>
        <v>0</v>
      </c>
      <c r="D106" s="42">
        <f>[1]IB_1.2.sz.mell.!D106</f>
        <v>0</v>
      </c>
      <c r="E106" s="40"/>
    </row>
    <row r="107" spans="1:5" ht="12" customHeight="1">
      <c r="A107" s="56" t="s">
        <v>111</v>
      </c>
      <c r="B107" s="58" t="s">
        <v>110</v>
      </c>
      <c r="C107" s="42">
        <f>[1]IB_1.2.sz.mell.!C107</f>
        <v>0</v>
      </c>
      <c r="D107" s="42">
        <f>[1]IB_1.2.sz.mell.!D107</f>
        <v>0</v>
      </c>
      <c r="E107" s="40"/>
    </row>
    <row r="108" spans="1:5" ht="12" customHeight="1">
      <c r="A108" s="56" t="s">
        <v>109</v>
      </c>
      <c r="B108" s="58" t="s">
        <v>108</v>
      </c>
      <c r="C108" s="42">
        <f>[1]IB_1.2.sz.mell.!C108</f>
        <v>0</v>
      </c>
      <c r="D108" s="42">
        <f>[1]IB_1.2.sz.mell.!D108</f>
        <v>0</v>
      </c>
      <c r="E108" s="40"/>
    </row>
    <row r="109" spans="1:5" ht="12" customHeight="1">
      <c r="A109" s="56" t="s">
        <v>107</v>
      </c>
      <c r="B109" s="60" t="s">
        <v>106</v>
      </c>
      <c r="C109" s="42">
        <f>[1]IB_1.2.sz.mell.!C109</f>
        <v>0</v>
      </c>
      <c r="D109" s="42">
        <f>[1]IB_1.2.sz.mell.!D109</f>
        <v>0</v>
      </c>
      <c r="E109" s="40"/>
    </row>
    <row r="110" spans="1:5" ht="12" customHeight="1">
      <c r="A110" s="56" t="s">
        <v>105</v>
      </c>
      <c r="B110" s="43" t="s">
        <v>104</v>
      </c>
      <c r="C110" s="42">
        <f>[1]IB_1.2.sz.mell.!C110</f>
        <v>0</v>
      </c>
      <c r="D110" s="42">
        <f>[1]IB_1.2.sz.mell.!D110</f>
        <v>0</v>
      </c>
      <c r="E110" s="40"/>
    </row>
    <row r="111" spans="1:5" ht="12" customHeight="1">
      <c r="A111" s="56" t="s">
        <v>103</v>
      </c>
      <c r="B111" s="43" t="s">
        <v>69</v>
      </c>
      <c r="C111" s="42">
        <f>[1]IB_1.2.sz.mell.!C111</f>
        <v>0</v>
      </c>
      <c r="D111" s="42">
        <f>[1]IB_1.2.sz.mell.!D111</f>
        <v>0</v>
      </c>
      <c r="E111" s="40"/>
    </row>
    <row r="112" spans="1:5" ht="12" customHeight="1">
      <c r="A112" s="56" t="s">
        <v>102</v>
      </c>
      <c r="B112" s="60" t="s">
        <v>101</v>
      </c>
      <c r="C112" s="42">
        <f>[1]IB_1.2.sz.mell.!C112</f>
        <v>0</v>
      </c>
      <c r="D112" s="42">
        <f>[1]IB_1.2.sz.mell.!D112</f>
        <v>0</v>
      </c>
      <c r="E112" s="40"/>
    </row>
    <row r="113" spans="1:5" ht="12" customHeight="1">
      <c r="A113" s="56" t="s">
        <v>100</v>
      </c>
      <c r="B113" s="60" t="s">
        <v>99</v>
      </c>
      <c r="C113" s="42">
        <f>[1]IB_1.2.sz.mell.!C113</f>
        <v>0</v>
      </c>
      <c r="D113" s="42">
        <f>[1]IB_1.2.sz.mell.!D113</f>
        <v>0</v>
      </c>
      <c r="E113" s="40"/>
    </row>
    <row r="114" spans="1:5" ht="12" customHeight="1">
      <c r="A114" s="56" t="s">
        <v>98</v>
      </c>
      <c r="B114" s="43" t="s">
        <v>63</v>
      </c>
      <c r="C114" s="42">
        <f>[1]IB_1.2.sz.mell.!C114</f>
        <v>0</v>
      </c>
      <c r="D114" s="42">
        <f>[1]IB_1.2.sz.mell.!D114</f>
        <v>0</v>
      </c>
      <c r="E114" s="40"/>
    </row>
    <row r="115" spans="1:5" ht="12" customHeight="1">
      <c r="A115" s="29" t="s">
        <v>97</v>
      </c>
      <c r="B115" s="58" t="s">
        <v>96</v>
      </c>
      <c r="C115" s="42">
        <f>[1]IB_1.2.sz.mell.!C115</f>
        <v>0</v>
      </c>
      <c r="D115" s="42">
        <f>[1]IB_1.2.sz.mell.!D115</f>
        <v>0</v>
      </c>
      <c r="E115" s="40"/>
    </row>
    <row r="116" spans="1:5" ht="12" customHeight="1">
      <c r="A116" s="56" t="s">
        <v>95</v>
      </c>
      <c r="B116" s="58" t="s">
        <v>94</v>
      </c>
      <c r="C116" s="42">
        <f>[1]IB_1.2.sz.mell.!C116</f>
        <v>0</v>
      </c>
      <c r="D116" s="42">
        <f>[1]IB_1.2.sz.mell.!D116</f>
        <v>0</v>
      </c>
      <c r="E116" s="40"/>
    </row>
    <row r="117" spans="1:5" ht="12" customHeight="1">
      <c r="A117" s="59" t="s">
        <v>93</v>
      </c>
      <c r="B117" s="58" t="s">
        <v>92</v>
      </c>
      <c r="C117" s="42">
        <f>[1]IB_1.2.sz.mell.!C117</f>
        <v>0</v>
      </c>
      <c r="D117" s="42">
        <f>[1]IB_1.2.sz.mell.!D117</f>
        <v>0</v>
      </c>
      <c r="E117" s="40"/>
    </row>
    <row r="118" spans="1:5" ht="12" customHeight="1">
      <c r="A118" s="56" t="s">
        <v>91</v>
      </c>
      <c r="B118" s="57" t="s">
        <v>90</v>
      </c>
      <c r="C118" s="24">
        <f>[1]IB_1.2.sz.mell.!C118</f>
        <v>0</v>
      </c>
      <c r="D118" s="24">
        <f>[1]IB_1.2.sz.mell.!D118</f>
        <v>0</v>
      </c>
      <c r="E118" s="22"/>
    </row>
    <row r="119" spans="1:5" ht="12" customHeight="1">
      <c r="A119" s="56" t="s">
        <v>89</v>
      </c>
      <c r="B119" s="50" t="s">
        <v>88</v>
      </c>
      <c r="C119" s="24">
        <f>[1]IB_1.2.sz.mell.!C119</f>
        <v>0</v>
      </c>
      <c r="D119" s="24">
        <f>[1]IB_1.2.sz.mell.!D119</f>
        <v>0</v>
      </c>
      <c r="E119" s="22"/>
    </row>
    <row r="120" spans="1:5" ht="12" customHeight="1" thickBot="1">
      <c r="A120" s="37" t="s">
        <v>87</v>
      </c>
      <c r="B120" s="55" t="s">
        <v>86</v>
      </c>
      <c r="C120" s="35">
        <f>[1]IB_1.2.sz.mell.!C120</f>
        <v>0</v>
      </c>
      <c r="D120" s="35">
        <f>[1]IB_1.2.sz.mell.!D120</f>
        <v>0</v>
      </c>
      <c r="E120" s="33"/>
    </row>
    <row r="121" spans="1:5" ht="12" customHeight="1" thickBot="1">
      <c r="A121" s="54" t="s">
        <v>1</v>
      </c>
      <c r="B121" s="53" t="s">
        <v>85</v>
      </c>
      <c r="C121" s="52">
        <f>SUM(C122:C130)</f>
        <v>31846376</v>
      </c>
      <c r="D121" s="4">
        <f>SUM(D122:D133)</f>
        <v>28662532</v>
      </c>
      <c r="E121" s="51">
        <f>SUM(E122:E128)</f>
        <v>32533924</v>
      </c>
    </row>
    <row r="122" spans="1:5" ht="12" customHeight="1">
      <c r="A122" s="26" t="s">
        <v>84</v>
      </c>
      <c r="B122" s="50" t="s">
        <v>83</v>
      </c>
      <c r="C122" s="24">
        <v>31846376</v>
      </c>
      <c r="D122" s="23">
        <v>28662532</v>
      </c>
      <c r="E122" s="22">
        <v>32533924</v>
      </c>
    </row>
    <row r="123" spans="1:5" ht="12" customHeight="1">
      <c r="A123" s="26" t="s">
        <v>82</v>
      </c>
      <c r="B123" s="39" t="s">
        <v>81</v>
      </c>
      <c r="C123" s="49">
        <f>[1]IB_1.2.sz.mell.!C123</f>
        <v>0</v>
      </c>
      <c r="D123" s="48">
        <f>[1]IB_1.2.sz.mell.!D123</f>
        <v>0</v>
      </c>
      <c r="E123" s="47"/>
    </row>
    <row r="124" spans="1:5" ht="12" customHeight="1">
      <c r="A124" s="26" t="s">
        <v>80</v>
      </c>
      <c r="B124" s="39" t="s">
        <v>79</v>
      </c>
    </row>
    <row r="125" spans="1:5" ht="12" customHeight="1">
      <c r="A125" s="26" t="s">
        <v>78</v>
      </c>
      <c r="B125" s="39" t="s">
        <v>77</v>
      </c>
      <c r="C125" s="24">
        <f>[1]IB_1.2.sz.mell.!C125</f>
        <v>0</v>
      </c>
      <c r="D125" s="23">
        <f>[1]IB_1.2.sz.mell.!D125</f>
        <v>0</v>
      </c>
      <c r="E125" s="22"/>
    </row>
    <row r="126" spans="1:5" ht="12" customHeight="1">
      <c r="A126" s="26" t="s">
        <v>76</v>
      </c>
      <c r="B126" s="46" t="s">
        <v>75</v>
      </c>
      <c r="C126" s="24">
        <f>[1]IB_1.2.sz.mell.!C126</f>
        <v>0</v>
      </c>
      <c r="D126" s="23">
        <f>[1]IB_1.2.sz.mell.!D126</f>
        <v>0</v>
      </c>
      <c r="E126" s="22"/>
    </row>
    <row r="127" spans="1:5" ht="12" customHeight="1">
      <c r="A127" s="26" t="s">
        <v>74</v>
      </c>
      <c r="B127" s="45" t="s">
        <v>73</v>
      </c>
      <c r="C127" s="24">
        <f>[1]IB_1.2.sz.mell.!C127</f>
        <v>0</v>
      </c>
      <c r="D127" s="23">
        <f>[1]IB_1.2.sz.mell.!D127</f>
        <v>0</v>
      </c>
      <c r="E127" s="22"/>
    </row>
    <row r="128" spans="1:5" ht="12" customHeight="1">
      <c r="A128" s="26" t="s">
        <v>72</v>
      </c>
      <c r="B128" s="44" t="s">
        <v>71</v>
      </c>
      <c r="C128" s="24">
        <f>[1]IB_1.2.sz.mell.!C128</f>
        <v>0</v>
      </c>
      <c r="D128" s="23">
        <f>[1]IB_1.2.sz.mell.!D128</f>
        <v>0</v>
      </c>
      <c r="E128" s="22"/>
    </row>
    <row r="129" spans="1:5">
      <c r="A129" s="26" t="s">
        <v>70</v>
      </c>
      <c r="B129" s="43" t="s">
        <v>69</v>
      </c>
      <c r="C129" s="24">
        <f>[1]IB_1.2.sz.mell.!C129</f>
        <v>0</v>
      </c>
      <c r="D129" s="23">
        <f>[1]IB_1.2.sz.mell.!D129</f>
        <v>0</v>
      </c>
      <c r="E129" s="22"/>
    </row>
    <row r="130" spans="1:5" ht="12" customHeight="1">
      <c r="A130" s="26" t="s">
        <v>68</v>
      </c>
      <c r="B130" s="43" t="s">
        <v>67</v>
      </c>
      <c r="C130" s="24">
        <f>[1]IB_1.2.sz.mell.!C130</f>
        <v>0</v>
      </c>
      <c r="D130" s="23">
        <f>[1]IB_1.2.sz.mell.!D130</f>
        <v>0</v>
      </c>
      <c r="E130" s="22"/>
    </row>
    <row r="131" spans="1:5" ht="12" customHeight="1">
      <c r="A131" s="26" t="s">
        <v>66</v>
      </c>
      <c r="B131" s="43" t="s">
        <v>65</v>
      </c>
      <c r="C131" s="24">
        <f>[1]IB_1.2.sz.mell.!C131</f>
        <v>0</v>
      </c>
      <c r="D131" s="23">
        <f>[1]IB_1.2.sz.mell.!D131</f>
        <v>0</v>
      </c>
      <c r="E131" s="22"/>
    </row>
    <row r="132" spans="1:5" ht="12" customHeight="1">
      <c r="A132" s="26" t="s">
        <v>64</v>
      </c>
      <c r="B132" s="43" t="s">
        <v>63</v>
      </c>
      <c r="C132" s="24">
        <f>[1]IB_1.2.sz.mell.!C132</f>
        <v>0</v>
      </c>
      <c r="D132" s="23">
        <f>[1]IB_1.2.sz.mell.!D132</f>
        <v>0</v>
      </c>
      <c r="E132" s="22"/>
    </row>
    <row r="133" spans="1:5" ht="12" customHeight="1">
      <c r="A133" s="26" t="s">
        <v>62</v>
      </c>
      <c r="B133" s="43" t="s">
        <v>61</v>
      </c>
      <c r="C133" s="24">
        <f>[1]IB_1.2.sz.mell.!C133</f>
        <v>0</v>
      </c>
      <c r="D133" s="23">
        <f>[1]IB_1.2.sz.mell.!D133</f>
        <v>0</v>
      </c>
      <c r="E133" s="22"/>
    </row>
    <row r="134" spans="1:5" ht="16.5" thickBot="1">
      <c r="A134" s="29" t="s">
        <v>60</v>
      </c>
      <c r="B134" s="43" t="s">
        <v>59</v>
      </c>
      <c r="C134" s="42">
        <f>[1]IB_1.2.sz.mell.!C134</f>
        <v>0</v>
      </c>
      <c r="D134" s="41">
        <f>[1]IB_1.2.sz.mell.!D134</f>
        <v>0</v>
      </c>
      <c r="E134" s="40"/>
    </row>
    <row r="135" spans="1:5" ht="12" customHeight="1" thickBot="1">
      <c r="A135" s="6" t="s">
        <v>58</v>
      </c>
      <c r="B135" s="18" t="s">
        <v>57</v>
      </c>
      <c r="C135" s="4">
        <f>SUM(C121+C100)</f>
        <v>203647089</v>
      </c>
      <c r="D135" s="38">
        <f>SUM(D121+D100)</f>
        <v>209545767</v>
      </c>
      <c r="E135" s="3">
        <f>SUM(E121+E100)</f>
        <v>193862569</v>
      </c>
    </row>
    <row r="136" spans="1:5" ht="12" customHeight="1" thickBot="1">
      <c r="A136" s="6" t="s">
        <v>56</v>
      </c>
      <c r="B136" s="18" t="s">
        <v>55</v>
      </c>
      <c r="C136" s="4">
        <f>[1]IB_1.2.sz.mell.!C136</f>
        <v>0</v>
      </c>
      <c r="D136" s="38">
        <f>[1]IB_1.2.sz.mell.!D136</f>
        <v>0</v>
      </c>
      <c r="E136" s="3">
        <f>+E137+E138+E139</f>
        <v>0</v>
      </c>
    </row>
    <row r="137" spans="1:5" ht="12" customHeight="1">
      <c r="A137" s="26" t="s">
        <v>54</v>
      </c>
      <c r="B137" s="39" t="s">
        <v>53</v>
      </c>
      <c r="C137" s="24">
        <f>[1]IB_1.2.sz.mell.!C137</f>
        <v>0</v>
      </c>
      <c r="D137" s="23">
        <f>[1]IB_1.2.sz.mell.!D137</f>
        <v>0</v>
      </c>
      <c r="E137" s="22"/>
    </row>
    <row r="138" spans="1:5" ht="12" customHeight="1">
      <c r="A138" s="26" t="s">
        <v>52</v>
      </c>
      <c r="B138" s="39" t="s">
        <v>51</v>
      </c>
      <c r="C138" s="24">
        <f>[1]IB_1.2.sz.mell.!C138</f>
        <v>0</v>
      </c>
      <c r="D138" s="23">
        <f>[1]IB_1.2.sz.mell.!D138</f>
        <v>0</v>
      </c>
      <c r="E138" s="22"/>
    </row>
    <row r="139" spans="1:5" ht="12" customHeight="1" thickBot="1">
      <c r="A139" s="29" t="s">
        <v>50</v>
      </c>
      <c r="B139" s="39" t="s">
        <v>49</v>
      </c>
      <c r="C139" s="24">
        <f>[1]IB_1.2.sz.mell.!C139</f>
        <v>0</v>
      </c>
      <c r="D139" s="23">
        <f>[1]IB_1.2.sz.mell.!D139</f>
        <v>0</v>
      </c>
      <c r="E139" s="22"/>
    </row>
    <row r="140" spans="1:5" ht="12" customHeight="1" thickBot="1">
      <c r="A140" s="6" t="s">
        <v>48</v>
      </c>
      <c r="B140" s="18" t="s">
        <v>47</v>
      </c>
      <c r="C140" s="4">
        <f>[1]IB_1.2.sz.mell.!C140</f>
        <v>0</v>
      </c>
      <c r="D140" s="38">
        <f>[1]IB_1.2.sz.mell.!D140</f>
        <v>0</v>
      </c>
      <c r="E140" s="3">
        <f>SUM(E141:E146)</f>
        <v>0</v>
      </c>
    </row>
    <row r="141" spans="1:5" ht="12" customHeight="1">
      <c r="A141" s="26" t="s">
        <v>46</v>
      </c>
      <c r="B141" s="25" t="s">
        <v>45</v>
      </c>
      <c r="C141" s="24">
        <f>[1]IB_1.2.sz.mell.!C141</f>
        <v>0</v>
      </c>
      <c r="D141" s="23">
        <f>[1]IB_1.2.sz.mell.!D141</f>
        <v>0</v>
      </c>
      <c r="E141" s="22"/>
    </row>
    <row r="142" spans="1:5" ht="12" customHeight="1">
      <c r="A142" s="26" t="s">
        <v>44</v>
      </c>
      <c r="B142" s="25" t="s">
        <v>43</v>
      </c>
      <c r="C142" s="24">
        <f>[1]IB_1.2.sz.mell.!C142</f>
        <v>0</v>
      </c>
      <c r="D142" s="23">
        <f>[1]IB_1.2.sz.mell.!D142</f>
        <v>0</v>
      </c>
      <c r="E142" s="22"/>
    </row>
    <row r="143" spans="1:5" ht="12" customHeight="1">
      <c r="A143" s="26" t="s">
        <v>42</v>
      </c>
      <c r="B143" s="25" t="s">
        <v>41</v>
      </c>
      <c r="C143" s="24">
        <f>[1]IB_1.2.sz.mell.!C143</f>
        <v>0</v>
      </c>
      <c r="D143" s="23">
        <f>[1]IB_1.2.sz.mell.!D143</f>
        <v>0</v>
      </c>
      <c r="E143" s="22"/>
    </row>
    <row r="144" spans="1:5" ht="12" customHeight="1">
      <c r="A144" s="26" t="s">
        <v>40</v>
      </c>
      <c r="B144" s="25" t="s">
        <v>39</v>
      </c>
      <c r="C144" s="24">
        <f>[1]IB_1.2.sz.mell.!C144</f>
        <v>0</v>
      </c>
      <c r="D144" s="23">
        <f>[1]IB_1.2.sz.mell.!D144</f>
        <v>0</v>
      </c>
      <c r="E144" s="22"/>
    </row>
    <row r="145" spans="1:9" ht="12" customHeight="1">
      <c r="A145" s="26" t="s">
        <v>38</v>
      </c>
      <c r="B145" s="25" t="s">
        <v>37</v>
      </c>
      <c r="C145" s="24">
        <f>[1]IB_1.2.sz.mell.!C145</f>
        <v>0</v>
      </c>
      <c r="D145" s="23">
        <f>[1]IB_1.2.sz.mell.!D145</f>
        <v>0</v>
      </c>
      <c r="E145" s="22"/>
    </row>
    <row r="146" spans="1:9" ht="12" customHeight="1" thickBot="1">
      <c r="A146" s="37" t="s">
        <v>36</v>
      </c>
      <c r="B146" s="36" t="s">
        <v>35</v>
      </c>
      <c r="C146" s="35">
        <f>[1]IB_1.2.sz.mell.!C146</f>
        <v>0</v>
      </c>
      <c r="D146" s="34">
        <f>[1]IB_1.2.sz.mell.!D146</f>
        <v>0</v>
      </c>
      <c r="E146" s="33"/>
    </row>
    <row r="147" spans="1:9" ht="12" customHeight="1" thickBot="1">
      <c r="A147" s="6" t="s">
        <v>34</v>
      </c>
      <c r="B147" s="18" t="s">
        <v>33</v>
      </c>
      <c r="C147" s="32">
        <f>SUM(C148:C151)</f>
        <v>53006543</v>
      </c>
      <c r="D147" s="31">
        <f>SUM(D148:D151)</f>
        <v>53311700</v>
      </c>
      <c r="E147" s="30">
        <f>+E148+E149+E150+E151</f>
        <v>51077402</v>
      </c>
    </row>
    <row r="148" spans="1:9" ht="12" customHeight="1">
      <c r="A148" s="26" t="s">
        <v>32</v>
      </c>
      <c r="B148" s="25" t="s">
        <v>31</v>
      </c>
      <c r="C148" s="24">
        <f>[1]IB_1.1.sz.mell.!C148</f>
        <v>0</v>
      </c>
      <c r="D148" s="23">
        <f>[1]IB_1.1.sz.mell.!D148</f>
        <v>0</v>
      </c>
      <c r="E148" s="22"/>
    </row>
    <row r="149" spans="1:9" ht="12" customHeight="1">
      <c r="A149" s="26" t="s">
        <v>30</v>
      </c>
      <c r="B149" s="25" t="s">
        <v>29</v>
      </c>
      <c r="C149" s="24">
        <v>2944114</v>
      </c>
      <c r="D149" s="23">
        <v>2944114</v>
      </c>
      <c r="E149" s="22">
        <v>2944114</v>
      </c>
    </row>
    <row r="150" spans="1:9" ht="12" customHeight="1">
      <c r="A150" s="26" t="s">
        <v>28</v>
      </c>
      <c r="B150" s="25" t="s">
        <v>27</v>
      </c>
      <c r="C150" s="24">
        <f>[1]IB_1.1.sz.mell.!C150</f>
        <v>0</v>
      </c>
      <c r="D150" s="23">
        <f>[1]IB_1.1.sz.mell.!D150</f>
        <v>0</v>
      </c>
      <c r="E150" s="22"/>
    </row>
    <row r="151" spans="1:9" ht="12" customHeight="1" thickBot="1">
      <c r="A151" s="29" t="s">
        <v>26</v>
      </c>
      <c r="B151" s="46" t="s">
        <v>155</v>
      </c>
      <c r="C151" s="24">
        <v>50062429</v>
      </c>
      <c r="D151" s="23">
        <v>50367586</v>
      </c>
      <c r="E151" s="22">
        <v>48133288</v>
      </c>
    </row>
    <row r="152" spans="1:9" ht="12" customHeight="1" thickBot="1">
      <c r="A152" s="6" t="s">
        <v>24</v>
      </c>
      <c r="B152" s="18" t="s">
        <v>23</v>
      </c>
      <c r="C152" s="21"/>
      <c r="D152" s="20"/>
      <c r="E152" s="27">
        <f>SUM(E153:E157)</f>
        <v>0</v>
      </c>
    </row>
    <row r="153" spans="1:9" ht="12" customHeight="1">
      <c r="A153" s="26" t="s">
        <v>22</v>
      </c>
      <c r="B153" s="25" t="s">
        <v>21</v>
      </c>
      <c r="C153" s="24"/>
      <c r="D153" s="23"/>
      <c r="E153" s="22"/>
    </row>
    <row r="154" spans="1:9" ht="12" customHeight="1">
      <c r="A154" s="26" t="s">
        <v>20</v>
      </c>
      <c r="B154" s="25" t="s">
        <v>19</v>
      </c>
      <c r="C154" s="24"/>
      <c r="D154" s="23"/>
      <c r="E154" s="22"/>
    </row>
    <row r="155" spans="1:9" ht="12" customHeight="1">
      <c r="A155" s="26" t="s">
        <v>18</v>
      </c>
      <c r="B155" s="25" t="s">
        <v>17</v>
      </c>
      <c r="C155" s="24"/>
      <c r="D155" s="23"/>
      <c r="E155" s="22"/>
    </row>
    <row r="156" spans="1:9" ht="12" customHeight="1">
      <c r="A156" s="26" t="s">
        <v>16</v>
      </c>
      <c r="B156" s="25" t="s">
        <v>15</v>
      </c>
      <c r="C156" s="24"/>
      <c r="D156" s="23"/>
      <c r="E156" s="22"/>
    </row>
    <row r="157" spans="1:9" ht="12" customHeight="1" thickBot="1">
      <c r="A157" s="26" t="s">
        <v>14</v>
      </c>
      <c r="B157" s="25" t="s">
        <v>13</v>
      </c>
      <c r="C157" s="24"/>
      <c r="D157" s="23"/>
      <c r="E157" s="22"/>
    </row>
    <row r="158" spans="1:9" ht="12" customHeight="1" thickBot="1">
      <c r="A158" s="6" t="s">
        <v>12</v>
      </c>
      <c r="B158" s="18" t="s">
        <v>11</v>
      </c>
      <c r="C158" s="21"/>
      <c r="D158" s="20"/>
      <c r="E158" s="19"/>
    </row>
    <row r="159" spans="1:9" ht="12" customHeight="1" thickBot="1">
      <c r="A159" s="6" t="s">
        <v>10</v>
      </c>
      <c r="B159" s="18" t="s">
        <v>9</v>
      </c>
      <c r="C159" s="21"/>
      <c r="D159" s="20"/>
      <c r="E159" s="19"/>
    </row>
    <row r="160" spans="1:9" ht="15.2" customHeight="1" thickBot="1">
      <c r="A160" s="6" t="s">
        <v>8</v>
      </c>
      <c r="B160" s="18" t="s">
        <v>7</v>
      </c>
      <c r="C160" s="13">
        <f>SUM(C147)</f>
        <v>53006543</v>
      </c>
      <c r="D160" s="12">
        <f>SUM(D147)</f>
        <v>53311700</v>
      </c>
      <c r="E160" s="11">
        <f>+E136+E140+E147+E152+E158+E159</f>
        <v>51077402</v>
      </c>
      <c r="F160" s="17"/>
      <c r="G160" s="16"/>
      <c r="H160" s="16"/>
      <c r="I160" s="16"/>
    </row>
    <row r="161" spans="1:5" s="10" customFormat="1" ht="12.95" customHeight="1" thickBot="1">
      <c r="A161" s="15" t="s">
        <v>6</v>
      </c>
      <c r="B161" s="14" t="s">
        <v>5</v>
      </c>
      <c r="C161" s="13">
        <f>SUM(C160,C135)</f>
        <v>256653632</v>
      </c>
      <c r="D161" s="12">
        <f>SUM(D160,D135)</f>
        <v>262857467</v>
      </c>
      <c r="E161" s="11">
        <f>+E135+E160</f>
        <v>244939971</v>
      </c>
    </row>
    <row r="162" spans="1:5">
      <c r="C162" s="9">
        <f>[1]IB_1.2.sz.mell.!C162</f>
        <v>0</v>
      </c>
      <c r="D162" s="9">
        <f>[1]IB_1.2.sz.mell.!D162</f>
        <v>0</v>
      </c>
    </row>
    <row r="163" spans="1:5">
      <c r="A163" s="609" t="s">
        <v>4</v>
      </c>
      <c r="B163" s="609"/>
      <c r="C163" s="609"/>
      <c r="D163" s="609"/>
      <c r="E163" s="609"/>
    </row>
    <row r="164" spans="1:5" ht="15.2" customHeight="1" thickBot="1">
      <c r="A164" s="610" t="s">
        <v>3</v>
      </c>
      <c r="B164" s="610"/>
      <c r="C164" s="8"/>
      <c r="E164" s="8" t="str">
        <f>E96</f>
        <v xml:space="preserve"> Forintban!</v>
      </c>
    </row>
    <row r="165" spans="1:5" ht="25.5" customHeight="1" thickBot="1">
      <c r="A165" s="6">
        <v>1</v>
      </c>
      <c r="B165" s="5" t="s">
        <v>2</v>
      </c>
      <c r="C165" s="7">
        <f>+C68-C135</f>
        <v>-95905542</v>
      </c>
      <c r="D165" s="4">
        <f>+D68-D135</f>
        <v>-95855619</v>
      </c>
      <c r="E165" s="3">
        <f>+E68-E135</f>
        <v>-83462778</v>
      </c>
    </row>
    <row r="166" spans="1:5" ht="32.450000000000003" customHeight="1" thickBot="1">
      <c r="A166" s="6" t="s">
        <v>1</v>
      </c>
      <c r="B166" s="5" t="s">
        <v>0</v>
      </c>
      <c r="C166" s="4">
        <f>+C92-C160</f>
        <v>95905542</v>
      </c>
      <c r="D166" s="4">
        <f>+D92-D160</f>
        <v>95855619</v>
      </c>
      <c r="E166" s="3">
        <f>+E92-E160</f>
        <v>99563196</v>
      </c>
    </row>
  </sheetData>
  <mergeCells count="16"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5"/>
  </sheetPr>
  <dimension ref="A1:K21"/>
  <sheetViews>
    <sheetView zoomScale="120" zoomScaleNormal="120" workbookViewId="0">
      <selection activeCell="K5" sqref="K5:K21"/>
    </sheetView>
  </sheetViews>
  <sheetFormatPr defaultRowHeight="12.75"/>
  <cols>
    <col min="1" max="1" width="6.83203125" style="112" customWidth="1"/>
    <col min="2" max="2" width="32.33203125" style="111" customWidth="1"/>
    <col min="3" max="3" width="17" style="111" customWidth="1"/>
    <col min="4" max="9" width="12.83203125" style="111" customWidth="1"/>
    <col min="10" max="10" width="13.83203125" style="111" customWidth="1"/>
    <col min="11" max="11" width="4" style="111" customWidth="1"/>
    <col min="12" max="16384" width="9.33203125" style="111"/>
  </cols>
  <sheetData>
    <row r="1" spans="1:11">
      <c r="A1" s="176"/>
      <c r="B1" s="175"/>
      <c r="C1" s="175"/>
      <c r="D1" s="175"/>
      <c r="E1" s="175"/>
      <c r="F1" s="175"/>
      <c r="G1" s="175"/>
      <c r="H1" s="175"/>
      <c r="I1" s="175"/>
      <c r="J1" s="175"/>
    </row>
    <row r="2" spans="1:11" ht="15.75">
      <c r="A2" s="627" t="s">
        <v>503</v>
      </c>
      <c r="B2" s="681"/>
      <c r="C2" s="681"/>
      <c r="D2" s="681"/>
      <c r="E2" s="681"/>
      <c r="F2" s="681"/>
      <c r="G2" s="681"/>
      <c r="H2" s="681"/>
      <c r="I2" s="681"/>
      <c r="J2" s="681"/>
    </row>
    <row r="3" spans="1:11">
      <c r="A3" s="176"/>
      <c r="B3" s="175"/>
      <c r="C3" s="175"/>
      <c r="D3" s="175"/>
      <c r="E3" s="175"/>
      <c r="F3" s="175"/>
      <c r="G3" s="175"/>
      <c r="H3" s="175"/>
      <c r="I3" s="175"/>
      <c r="J3" s="175"/>
    </row>
    <row r="4" spans="1:11" ht="14.25" thickBot="1">
      <c r="A4" s="176"/>
      <c r="B4" s="175"/>
      <c r="C4" s="175"/>
      <c r="D4" s="175"/>
      <c r="E4" s="175"/>
      <c r="F4" s="175"/>
      <c r="G4" s="175"/>
      <c r="H4" s="175"/>
      <c r="I4" s="175"/>
      <c r="J4" s="174" t="e">
        <f>#REF!</f>
        <v>#REF!</v>
      </c>
      <c r="K4" s="726"/>
    </row>
    <row r="5" spans="1:11" s="464" customFormat="1" ht="26.45" customHeight="1">
      <c r="A5" s="682" t="s">
        <v>134</v>
      </c>
      <c r="B5" s="684" t="s">
        <v>502</v>
      </c>
      <c r="C5" s="684" t="s">
        <v>501</v>
      </c>
      <c r="D5" s="684" t="s">
        <v>500</v>
      </c>
      <c r="E5" s="684" t="s">
        <v>499</v>
      </c>
      <c r="F5" s="467" t="s">
        <v>498</v>
      </c>
      <c r="G5" s="466"/>
      <c r="H5" s="466"/>
      <c r="I5" s="465"/>
      <c r="J5" s="729" t="s">
        <v>497</v>
      </c>
      <c r="K5" s="731" t="s">
        <v>613</v>
      </c>
    </row>
    <row r="6" spans="1:11" s="460" customFormat="1" ht="32.450000000000003" customHeight="1" thickBot="1">
      <c r="A6" s="683"/>
      <c r="B6" s="685"/>
      <c r="C6" s="685"/>
      <c r="D6" s="686"/>
      <c r="E6" s="686"/>
      <c r="F6" s="463" t="s">
        <v>496</v>
      </c>
      <c r="G6" s="462" t="s">
        <v>495</v>
      </c>
      <c r="H6" s="462" t="s">
        <v>494</v>
      </c>
      <c r="I6" s="461" t="s">
        <v>493</v>
      </c>
      <c r="J6" s="730"/>
      <c r="K6" s="731"/>
    </row>
    <row r="7" spans="1:11" s="455" customFormat="1" ht="14.1" customHeight="1" thickBot="1">
      <c r="A7" s="459" t="s">
        <v>130</v>
      </c>
      <c r="B7" s="458" t="s">
        <v>492</v>
      </c>
      <c r="C7" s="457" t="s">
        <v>128</v>
      </c>
      <c r="D7" s="457" t="s">
        <v>127</v>
      </c>
      <c r="E7" s="457" t="s">
        <v>126</v>
      </c>
      <c r="F7" s="457" t="s">
        <v>365</v>
      </c>
      <c r="G7" s="457" t="s">
        <v>330</v>
      </c>
      <c r="H7" s="457" t="s">
        <v>329</v>
      </c>
      <c r="I7" s="457" t="s">
        <v>328</v>
      </c>
      <c r="J7" s="456" t="s">
        <v>491</v>
      </c>
      <c r="K7" s="731"/>
    </row>
    <row r="8" spans="1:11" ht="33.75" customHeight="1">
      <c r="A8" s="454" t="s">
        <v>125</v>
      </c>
      <c r="B8" s="453" t="s">
        <v>490</v>
      </c>
      <c r="C8" s="452"/>
      <c r="D8" s="451">
        <f t="shared" ref="D8:I8" si="0">SUM(D9:D10)</f>
        <v>0</v>
      </c>
      <c r="E8" s="451">
        <f t="shared" si="0"/>
        <v>0</v>
      </c>
      <c r="F8" s="451">
        <f t="shared" si="0"/>
        <v>0</v>
      </c>
      <c r="G8" s="451">
        <f t="shared" si="0"/>
        <v>0</v>
      </c>
      <c r="H8" s="451">
        <f t="shared" si="0"/>
        <v>0</v>
      </c>
      <c r="I8" s="450">
        <f t="shared" si="0"/>
        <v>0</v>
      </c>
      <c r="J8" s="449">
        <f t="shared" ref="J8:J20" si="1">SUM(F8:I8)</f>
        <v>0</v>
      </c>
      <c r="K8" s="731"/>
    </row>
    <row r="9" spans="1:11" ht="21.2" customHeight="1">
      <c r="A9" s="443" t="s">
        <v>1</v>
      </c>
      <c r="B9" s="434" t="s">
        <v>486</v>
      </c>
      <c r="C9" s="437"/>
      <c r="D9" s="213"/>
      <c r="E9" s="213"/>
      <c r="F9" s="213"/>
      <c r="G9" s="213"/>
      <c r="H9" s="213"/>
      <c r="I9" s="436"/>
      <c r="J9" s="430">
        <f t="shared" si="1"/>
        <v>0</v>
      </c>
      <c r="K9" s="731"/>
    </row>
    <row r="10" spans="1:11" ht="21.2" customHeight="1">
      <c r="A10" s="443" t="s">
        <v>58</v>
      </c>
      <c r="B10" s="434" t="s">
        <v>486</v>
      </c>
      <c r="C10" s="437"/>
      <c r="D10" s="213"/>
      <c r="E10" s="213"/>
      <c r="F10" s="213"/>
      <c r="G10" s="213"/>
      <c r="H10" s="213"/>
      <c r="I10" s="436"/>
      <c r="J10" s="430">
        <f t="shared" si="1"/>
        <v>0</v>
      </c>
      <c r="K10" s="731"/>
    </row>
    <row r="11" spans="1:11" ht="36" customHeight="1">
      <c r="A11" s="443" t="s">
        <v>56</v>
      </c>
      <c r="B11" s="448" t="s">
        <v>489</v>
      </c>
      <c r="C11" s="446"/>
      <c r="D11" s="445">
        <f t="shared" ref="D11:I11" si="2">SUM(D12:D13)</f>
        <v>0</v>
      </c>
      <c r="E11" s="445">
        <f t="shared" si="2"/>
        <v>0</v>
      </c>
      <c r="F11" s="445">
        <f t="shared" si="2"/>
        <v>0</v>
      </c>
      <c r="G11" s="445">
        <f t="shared" si="2"/>
        <v>0</v>
      </c>
      <c r="H11" s="445">
        <f t="shared" si="2"/>
        <v>0</v>
      </c>
      <c r="I11" s="444">
        <f t="shared" si="2"/>
        <v>0</v>
      </c>
      <c r="J11" s="438">
        <f t="shared" si="1"/>
        <v>0</v>
      </c>
      <c r="K11" s="731"/>
    </row>
    <row r="12" spans="1:11" ht="21.2" customHeight="1">
      <c r="A12" s="443" t="s">
        <v>48</v>
      </c>
      <c r="B12" s="434" t="s">
        <v>486</v>
      </c>
      <c r="C12" s="437"/>
      <c r="D12" s="213"/>
      <c r="E12" s="213"/>
      <c r="F12" s="213"/>
      <c r="G12" s="213"/>
      <c r="H12" s="213"/>
      <c r="I12" s="436"/>
      <c r="J12" s="430">
        <f t="shared" si="1"/>
        <v>0</v>
      </c>
      <c r="K12" s="731"/>
    </row>
    <row r="13" spans="1:11" ht="18" customHeight="1">
      <c r="A13" s="443" t="s">
        <v>34</v>
      </c>
      <c r="B13" s="434" t="s">
        <v>486</v>
      </c>
      <c r="C13" s="437"/>
      <c r="D13" s="213"/>
      <c r="E13" s="213"/>
      <c r="F13" s="213"/>
      <c r="G13" s="213"/>
      <c r="H13" s="213"/>
      <c r="I13" s="436"/>
      <c r="J13" s="430">
        <f t="shared" si="1"/>
        <v>0</v>
      </c>
      <c r="K13" s="731"/>
    </row>
    <row r="14" spans="1:11" ht="21.2" customHeight="1">
      <c r="A14" s="443" t="s">
        <v>24</v>
      </c>
      <c r="B14" s="447" t="s">
        <v>488</v>
      </c>
      <c r="C14" s="446"/>
      <c r="D14" s="445">
        <f t="shared" ref="D14:I14" si="3">SUM(D15:D15)</f>
        <v>0</v>
      </c>
      <c r="E14" s="445">
        <f t="shared" si="3"/>
        <v>0</v>
      </c>
      <c r="F14" s="445">
        <f t="shared" si="3"/>
        <v>0</v>
      </c>
      <c r="G14" s="445">
        <f t="shared" si="3"/>
        <v>0</v>
      </c>
      <c r="H14" s="445">
        <f t="shared" si="3"/>
        <v>0</v>
      </c>
      <c r="I14" s="444">
        <f t="shared" si="3"/>
        <v>0</v>
      </c>
      <c r="J14" s="438">
        <f t="shared" si="1"/>
        <v>0</v>
      </c>
      <c r="K14" s="731"/>
    </row>
    <row r="15" spans="1:11" ht="21.2" customHeight="1">
      <c r="A15" s="443" t="s">
        <v>12</v>
      </c>
      <c r="B15" s="434" t="s">
        <v>486</v>
      </c>
      <c r="C15" s="437"/>
      <c r="D15" s="213"/>
      <c r="E15" s="213"/>
      <c r="F15" s="213"/>
      <c r="G15" s="213"/>
      <c r="H15" s="213"/>
      <c r="I15" s="436"/>
      <c r="J15" s="430">
        <f t="shared" si="1"/>
        <v>0</v>
      </c>
      <c r="K15" s="731"/>
    </row>
    <row r="16" spans="1:11" ht="21.2" customHeight="1">
      <c r="A16" s="443" t="s">
        <v>10</v>
      </c>
      <c r="B16" s="447" t="s">
        <v>487</v>
      </c>
      <c r="C16" s="446"/>
      <c r="D16" s="445">
        <f t="shared" ref="D16:I16" si="4">SUM(D17:D17)</f>
        <v>0</v>
      </c>
      <c r="E16" s="445">
        <f t="shared" si="4"/>
        <v>0</v>
      </c>
      <c r="F16" s="445">
        <f t="shared" si="4"/>
        <v>0</v>
      </c>
      <c r="G16" s="445">
        <f t="shared" si="4"/>
        <v>0</v>
      </c>
      <c r="H16" s="445">
        <f t="shared" si="4"/>
        <v>0</v>
      </c>
      <c r="I16" s="444">
        <f t="shared" si="4"/>
        <v>0</v>
      </c>
      <c r="J16" s="438">
        <f t="shared" si="1"/>
        <v>0</v>
      </c>
      <c r="K16" s="731"/>
    </row>
    <row r="17" spans="1:11" ht="21.2" customHeight="1">
      <c r="A17" s="443" t="s">
        <v>8</v>
      </c>
      <c r="B17" s="434" t="s">
        <v>486</v>
      </c>
      <c r="C17" s="437"/>
      <c r="D17" s="213"/>
      <c r="E17" s="213"/>
      <c r="F17" s="213"/>
      <c r="G17" s="213"/>
      <c r="H17" s="213"/>
      <c r="I17" s="436"/>
      <c r="J17" s="430">
        <f t="shared" si="1"/>
        <v>0</v>
      </c>
      <c r="K17" s="731"/>
    </row>
    <row r="18" spans="1:11" ht="21.2" customHeight="1">
      <c r="A18" s="435" t="s">
        <v>6</v>
      </c>
      <c r="B18" s="442" t="s">
        <v>293</v>
      </c>
      <c r="C18" s="441"/>
      <c r="D18" s="440">
        <f t="shared" ref="D18:I18" si="5">SUM(D19:D20)</f>
        <v>0</v>
      </c>
      <c r="E18" s="440">
        <f t="shared" si="5"/>
        <v>0</v>
      </c>
      <c r="F18" s="440">
        <f t="shared" si="5"/>
        <v>0</v>
      </c>
      <c r="G18" s="440">
        <f t="shared" si="5"/>
        <v>0</v>
      </c>
      <c r="H18" s="440">
        <f t="shared" si="5"/>
        <v>0</v>
      </c>
      <c r="I18" s="439">
        <f t="shared" si="5"/>
        <v>0</v>
      </c>
      <c r="J18" s="438">
        <f t="shared" si="1"/>
        <v>0</v>
      </c>
      <c r="K18" s="731"/>
    </row>
    <row r="19" spans="1:11" ht="21.2" customHeight="1">
      <c r="A19" s="435" t="s">
        <v>318</v>
      </c>
      <c r="B19" s="434" t="s">
        <v>486</v>
      </c>
      <c r="C19" s="437"/>
      <c r="D19" s="213"/>
      <c r="E19" s="213"/>
      <c r="F19" s="213"/>
      <c r="G19" s="213"/>
      <c r="H19" s="213"/>
      <c r="I19" s="436"/>
      <c r="J19" s="430">
        <f t="shared" si="1"/>
        <v>0</v>
      </c>
      <c r="K19" s="731"/>
    </row>
    <row r="20" spans="1:11" ht="21.2" customHeight="1" thickBot="1">
      <c r="A20" s="435" t="s">
        <v>317</v>
      </c>
      <c r="B20" s="434" t="s">
        <v>486</v>
      </c>
      <c r="C20" s="433"/>
      <c r="D20" s="432"/>
      <c r="E20" s="432"/>
      <c r="F20" s="432"/>
      <c r="G20" s="432"/>
      <c r="H20" s="432"/>
      <c r="I20" s="431"/>
      <c r="J20" s="430">
        <f t="shared" si="1"/>
        <v>0</v>
      </c>
      <c r="K20" s="731"/>
    </row>
    <row r="21" spans="1:11" ht="21.2" customHeight="1" thickBot="1">
      <c r="A21" s="429" t="s">
        <v>314</v>
      </c>
      <c r="B21" s="428" t="s">
        <v>485</v>
      </c>
      <c r="C21" s="427"/>
      <c r="D21" s="426">
        <f t="shared" ref="D21:J21" si="6">D8+D11+D14+D16+D18</f>
        <v>0</v>
      </c>
      <c r="E21" s="426">
        <f t="shared" si="6"/>
        <v>0</v>
      </c>
      <c r="F21" s="426">
        <f t="shared" si="6"/>
        <v>0</v>
      </c>
      <c r="G21" s="426">
        <f t="shared" si="6"/>
        <v>0</v>
      </c>
      <c r="H21" s="426">
        <f t="shared" si="6"/>
        <v>0</v>
      </c>
      <c r="I21" s="425">
        <f t="shared" si="6"/>
        <v>0</v>
      </c>
      <c r="J21" s="424">
        <f t="shared" si="6"/>
        <v>0</v>
      </c>
      <c r="K21" s="731"/>
    </row>
  </sheetData>
  <mergeCells count="7">
    <mergeCell ref="A2:J2"/>
    <mergeCell ref="A5:A6"/>
    <mergeCell ref="B5:B6"/>
    <mergeCell ref="C5:C6"/>
    <mergeCell ref="D5:D6"/>
    <mergeCell ref="E5:E6"/>
    <mergeCell ref="K5:K21"/>
  </mergeCells>
  <printOptions horizontalCentered="1"/>
  <pageMargins left="0.78740157480314965" right="0.78740157480314965" top="1.39" bottom="0.98425196850393704" header="0.78740157480314965" footer="0.78740157480314965"/>
  <pageSetup paperSize="9" scale="91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5"/>
  </sheetPr>
  <dimension ref="A1:I22"/>
  <sheetViews>
    <sheetView topLeftCell="A2" zoomScale="120" zoomScaleNormal="120" workbookViewId="0">
      <selection activeCell="I22" sqref="I22"/>
    </sheetView>
  </sheetViews>
  <sheetFormatPr defaultRowHeight="12.75"/>
  <cols>
    <col min="1" max="1" width="6.83203125" style="112" customWidth="1"/>
    <col min="2" max="2" width="50.33203125" style="111" customWidth="1"/>
    <col min="3" max="4" width="12.83203125" style="111" customWidth="1"/>
    <col min="5" max="5" width="14.83203125" style="111" customWidth="1"/>
    <col min="6" max="6" width="13.83203125" style="111" customWidth="1"/>
    <col min="7" max="7" width="15.5" style="111" customWidth="1"/>
    <col min="8" max="8" width="16.83203125" style="111" customWidth="1"/>
    <col min="9" max="9" width="5.6640625" style="111" customWidth="1"/>
    <col min="10" max="16384" width="9.33203125" style="111"/>
  </cols>
  <sheetData>
    <row r="1" spans="1:9" ht="17.25" customHeight="1">
      <c r="A1" s="627" t="s">
        <v>513</v>
      </c>
      <c r="B1" s="681"/>
      <c r="C1" s="681"/>
      <c r="D1" s="681"/>
      <c r="E1" s="681"/>
      <c r="F1" s="681"/>
      <c r="G1" s="681"/>
      <c r="H1" s="681"/>
    </row>
    <row r="2" spans="1:9">
      <c r="A2" s="176"/>
      <c r="B2" s="175"/>
      <c r="C2" s="175"/>
      <c r="D2" s="175"/>
      <c r="E2" s="175"/>
      <c r="F2" s="175"/>
      <c r="G2" s="175"/>
      <c r="H2" s="175"/>
    </row>
    <row r="3" spans="1:9" s="485" customFormat="1" ht="15.75" thickBot="1">
      <c r="A3" s="486"/>
      <c r="B3" s="291"/>
      <c r="C3" s="291"/>
      <c r="D3" s="291"/>
      <c r="E3" s="291"/>
      <c r="F3" s="291"/>
      <c r="G3" s="291"/>
      <c r="H3" s="174" t="e">
        <f>Z_2.tájékoztató_t.!J4</f>
        <v>#REF!</v>
      </c>
      <c r="I3" s="687" t="s">
        <v>614</v>
      </c>
    </row>
    <row r="4" spans="1:9" s="464" customFormat="1" ht="26.45" customHeight="1">
      <c r="A4" s="688" t="s">
        <v>134</v>
      </c>
      <c r="B4" s="690" t="s">
        <v>512</v>
      </c>
      <c r="C4" s="688" t="s">
        <v>511</v>
      </c>
      <c r="D4" s="688" t="s">
        <v>510</v>
      </c>
      <c r="E4" s="692" t="s">
        <v>509</v>
      </c>
      <c r="F4" s="694" t="s">
        <v>508</v>
      </c>
      <c r="G4" s="695"/>
      <c r="H4" s="696" t="s">
        <v>507</v>
      </c>
      <c r="I4" s="687"/>
    </row>
    <row r="5" spans="1:9" s="460" customFormat="1" ht="40.5" customHeight="1" thickBot="1">
      <c r="A5" s="689"/>
      <c r="B5" s="691"/>
      <c r="C5" s="691"/>
      <c r="D5" s="689"/>
      <c r="E5" s="693"/>
      <c r="F5" s="484" t="s">
        <v>496</v>
      </c>
      <c r="G5" s="483" t="s">
        <v>495</v>
      </c>
      <c r="H5" s="697"/>
      <c r="I5" s="687"/>
    </row>
    <row r="6" spans="1:9" s="478" customFormat="1" ht="12.95" customHeight="1" thickBot="1">
      <c r="A6" s="481" t="s">
        <v>130</v>
      </c>
      <c r="B6" s="482" t="s">
        <v>129</v>
      </c>
      <c r="C6" s="482" t="s">
        <v>128</v>
      </c>
      <c r="D6" s="480" t="s">
        <v>127</v>
      </c>
      <c r="E6" s="481" t="s">
        <v>126</v>
      </c>
      <c r="F6" s="480" t="s">
        <v>365</v>
      </c>
      <c r="G6" s="480" t="s">
        <v>330</v>
      </c>
      <c r="H6" s="479" t="s">
        <v>329</v>
      </c>
      <c r="I6" s="687"/>
    </row>
    <row r="7" spans="1:9" ht="22.5" customHeight="1" thickBot="1">
      <c r="A7" s="429" t="s">
        <v>125</v>
      </c>
      <c r="B7" s="471" t="s">
        <v>506</v>
      </c>
      <c r="C7" s="470"/>
      <c r="D7" s="469"/>
      <c r="E7" s="468">
        <f>SUM(E8:E13)</f>
        <v>0</v>
      </c>
      <c r="F7" s="206">
        <f>SUM(F8:F13)</f>
        <v>0</v>
      </c>
      <c r="G7" s="206">
        <f>SUM(G8:G13)</f>
        <v>0</v>
      </c>
      <c r="H7" s="205">
        <f>SUM(H8:H13)</f>
        <v>0</v>
      </c>
      <c r="I7" s="687"/>
    </row>
    <row r="8" spans="1:9" ht="22.5" customHeight="1">
      <c r="A8" s="443" t="s">
        <v>1</v>
      </c>
      <c r="B8" s="475" t="s">
        <v>486</v>
      </c>
      <c r="C8" s="474"/>
      <c r="D8" s="473"/>
      <c r="E8" s="472"/>
      <c r="F8" s="213"/>
      <c r="G8" s="213"/>
      <c r="H8" s="388"/>
      <c r="I8" s="687"/>
    </row>
    <row r="9" spans="1:9" ht="22.5" customHeight="1">
      <c r="A9" s="443" t="s">
        <v>58</v>
      </c>
      <c r="B9" s="475" t="s">
        <v>486</v>
      </c>
      <c r="C9" s="474"/>
      <c r="D9" s="473"/>
      <c r="E9" s="472"/>
      <c r="F9" s="213"/>
      <c r="G9" s="213"/>
      <c r="H9" s="388"/>
      <c r="I9" s="687"/>
    </row>
    <row r="10" spans="1:9" ht="22.5" customHeight="1">
      <c r="A10" s="443" t="s">
        <v>56</v>
      </c>
      <c r="B10" s="475" t="s">
        <v>486</v>
      </c>
      <c r="C10" s="474"/>
      <c r="D10" s="473"/>
      <c r="E10" s="472"/>
      <c r="F10" s="213"/>
      <c r="G10" s="213"/>
      <c r="H10" s="388"/>
      <c r="I10" s="687"/>
    </row>
    <row r="11" spans="1:9" ht="22.5" customHeight="1">
      <c r="A11" s="443" t="s">
        <v>48</v>
      </c>
      <c r="B11" s="475" t="s">
        <v>486</v>
      </c>
      <c r="C11" s="474"/>
      <c r="D11" s="473"/>
      <c r="E11" s="472"/>
      <c r="F11" s="213"/>
      <c r="G11" s="213"/>
      <c r="H11" s="388"/>
      <c r="I11" s="687"/>
    </row>
    <row r="12" spans="1:9" ht="22.5" customHeight="1">
      <c r="A12" s="443" t="s">
        <v>34</v>
      </c>
      <c r="B12" s="475" t="s">
        <v>486</v>
      </c>
      <c r="C12" s="474"/>
      <c r="D12" s="473"/>
      <c r="E12" s="472"/>
      <c r="F12" s="213"/>
      <c r="G12" s="213"/>
      <c r="H12" s="388"/>
      <c r="I12" s="687"/>
    </row>
    <row r="13" spans="1:9" ht="22.5" customHeight="1" thickBot="1">
      <c r="A13" s="443" t="s">
        <v>24</v>
      </c>
      <c r="B13" s="475" t="s">
        <v>486</v>
      </c>
      <c r="C13" s="474"/>
      <c r="D13" s="473"/>
      <c r="E13" s="472"/>
      <c r="F13" s="213"/>
      <c r="G13" s="213"/>
      <c r="H13" s="388"/>
      <c r="I13" s="687"/>
    </row>
    <row r="14" spans="1:9" ht="22.5" customHeight="1" thickBot="1">
      <c r="A14" s="429" t="s">
        <v>12</v>
      </c>
      <c r="B14" s="471" t="s">
        <v>505</v>
      </c>
      <c r="C14" s="477"/>
      <c r="D14" s="476"/>
      <c r="E14" s="468">
        <f>SUM(E15:E20)</f>
        <v>0</v>
      </c>
      <c r="F14" s="206">
        <f>SUM(F15:F20)</f>
        <v>0</v>
      </c>
      <c r="G14" s="206">
        <f>SUM(G15:G20)</f>
        <v>0</v>
      </c>
      <c r="H14" s="205">
        <f>SUM(H15:H20)</f>
        <v>0</v>
      </c>
      <c r="I14" s="687"/>
    </row>
    <row r="15" spans="1:9" ht="22.5" customHeight="1">
      <c r="A15" s="443" t="s">
        <v>10</v>
      </c>
      <c r="B15" s="475" t="s">
        <v>486</v>
      </c>
      <c r="C15" s="474"/>
      <c r="D15" s="473"/>
      <c r="E15" s="472"/>
      <c r="F15" s="213"/>
      <c r="G15" s="213"/>
      <c r="H15" s="388"/>
      <c r="I15" s="687"/>
    </row>
    <row r="16" spans="1:9" ht="22.5" customHeight="1">
      <c r="A16" s="443" t="s">
        <v>8</v>
      </c>
      <c r="B16" s="475" t="s">
        <v>486</v>
      </c>
      <c r="C16" s="474"/>
      <c r="D16" s="473"/>
      <c r="E16" s="472"/>
      <c r="F16" s="213"/>
      <c r="G16" s="213"/>
      <c r="H16" s="388"/>
      <c r="I16" s="687"/>
    </row>
    <row r="17" spans="1:9" ht="22.5" customHeight="1">
      <c r="A17" s="443" t="s">
        <v>6</v>
      </c>
      <c r="B17" s="475" t="s">
        <v>486</v>
      </c>
      <c r="C17" s="474"/>
      <c r="D17" s="473"/>
      <c r="E17" s="472"/>
      <c r="F17" s="213"/>
      <c r="G17" s="213"/>
      <c r="H17" s="388"/>
      <c r="I17" s="687"/>
    </row>
    <row r="18" spans="1:9" ht="22.5" customHeight="1">
      <c r="A18" s="443" t="s">
        <v>318</v>
      </c>
      <c r="B18" s="475" t="s">
        <v>486</v>
      </c>
      <c r="C18" s="474"/>
      <c r="D18" s="473"/>
      <c r="E18" s="472"/>
      <c r="F18" s="213"/>
      <c r="G18" s="213"/>
      <c r="H18" s="388"/>
      <c r="I18" s="687"/>
    </row>
    <row r="19" spans="1:9" ht="22.5" customHeight="1">
      <c r="A19" s="443" t="s">
        <v>317</v>
      </c>
      <c r="B19" s="475" t="s">
        <v>486</v>
      </c>
      <c r="C19" s="474"/>
      <c r="D19" s="473"/>
      <c r="E19" s="472"/>
      <c r="F19" s="213"/>
      <c r="G19" s="213"/>
      <c r="H19" s="388"/>
      <c r="I19" s="687"/>
    </row>
    <row r="20" spans="1:9" ht="22.5" customHeight="1" thickBot="1">
      <c r="A20" s="443" t="s">
        <v>314</v>
      </c>
      <c r="B20" s="475" t="s">
        <v>486</v>
      </c>
      <c r="C20" s="474"/>
      <c r="D20" s="473"/>
      <c r="E20" s="472"/>
      <c r="F20" s="213"/>
      <c r="G20" s="213"/>
      <c r="H20" s="388"/>
      <c r="I20" s="687"/>
    </row>
    <row r="21" spans="1:9" ht="22.5" customHeight="1" thickBot="1">
      <c r="A21" s="429" t="s">
        <v>311</v>
      </c>
      <c r="B21" s="471" t="s">
        <v>504</v>
      </c>
      <c r="C21" s="470"/>
      <c r="D21" s="469"/>
      <c r="E21" s="468">
        <f>E7+E14</f>
        <v>0</v>
      </c>
      <c r="F21" s="206">
        <f>F7+F14</f>
        <v>0</v>
      </c>
      <c r="G21" s="206">
        <f>G7+G14</f>
        <v>0</v>
      </c>
      <c r="H21" s="205">
        <f>H7+H14</f>
        <v>0</v>
      </c>
      <c r="I21" s="687"/>
    </row>
    <row r="22" spans="1:9" ht="20.100000000000001" customHeight="1"/>
  </sheetData>
  <sheetProtection sheet="1"/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5"/>
  </sheetPr>
  <dimension ref="A1:J19"/>
  <sheetViews>
    <sheetView zoomScale="120" zoomScaleNormal="120" workbookViewId="0">
      <selection activeCell="J20" sqref="J20"/>
    </sheetView>
  </sheetViews>
  <sheetFormatPr defaultRowHeight="12.75"/>
  <cols>
    <col min="1" max="1" width="5.5" customWidth="1"/>
    <col min="2" max="2" width="36.83203125" customWidth="1"/>
    <col min="3" max="8" width="13.83203125" customWidth="1"/>
    <col min="9" max="9" width="15.1640625" customWidth="1"/>
    <col min="10" max="10" width="5" customWidth="1"/>
  </cols>
  <sheetData>
    <row r="1" spans="1:10" ht="34.5" customHeight="1">
      <c r="A1" s="698" t="s">
        <v>538</v>
      </c>
      <c r="B1" s="699"/>
      <c r="C1" s="699"/>
      <c r="D1" s="699"/>
      <c r="E1" s="699"/>
      <c r="F1" s="699"/>
      <c r="G1" s="699"/>
      <c r="H1" s="699"/>
      <c r="I1" s="699"/>
      <c r="J1" s="687" t="s">
        <v>615</v>
      </c>
    </row>
    <row r="2" spans="1:10" ht="14.25" thickBot="1">
      <c r="A2" s="497"/>
      <c r="B2" s="497"/>
      <c r="C2" s="497"/>
      <c r="D2" s="497"/>
      <c r="E2" s="497"/>
      <c r="F2" s="497"/>
      <c r="G2" s="497"/>
      <c r="H2" s="700" t="e">
        <f>Z_3.tájékoztató_t.!H3</f>
        <v>#REF!</v>
      </c>
      <c r="I2" s="700"/>
      <c r="J2" s="687"/>
    </row>
    <row r="3" spans="1:10" ht="13.5" thickBot="1">
      <c r="A3" s="701" t="s">
        <v>480</v>
      </c>
      <c r="B3" s="703" t="s">
        <v>537</v>
      </c>
      <c r="C3" s="705" t="s">
        <v>536</v>
      </c>
      <c r="D3" s="707" t="s">
        <v>535</v>
      </c>
      <c r="E3" s="708"/>
      <c r="F3" s="708"/>
      <c r="G3" s="708"/>
      <c r="H3" s="708"/>
      <c r="I3" s="709" t="s">
        <v>534</v>
      </c>
      <c r="J3" s="687"/>
    </row>
    <row r="4" spans="1:10" s="394" customFormat="1" ht="42" customHeight="1" thickBot="1">
      <c r="A4" s="702"/>
      <c r="B4" s="704"/>
      <c r="C4" s="706"/>
      <c r="D4" s="335" t="s">
        <v>533</v>
      </c>
      <c r="E4" s="335" t="s">
        <v>532</v>
      </c>
      <c r="F4" s="335" t="s">
        <v>531</v>
      </c>
      <c r="G4" s="508" t="s">
        <v>530</v>
      </c>
      <c r="H4" s="508" t="s">
        <v>529</v>
      </c>
      <c r="I4" s="710"/>
      <c r="J4" s="687"/>
    </row>
    <row r="5" spans="1:10" s="394" customFormat="1" ht="12" customHeight="1" thickBot="1">
      <c r="A5" s="380" t="s">
        <v>130</v>
      </c>
      <c r="B5" s="379" t="s">
        <v>129</v>
      </c>
      <c r="C5" s="379" t="s">
        <v>128</v>
      </c>
      <c r="D5" s="379" t="s">
        <v>127</v>
      </c>
      <c r="E5" s="379" t="s">
        <v>126</v>
      </c>
      <c r="F5" s="379" t="s">
        <v>365</v>
      </c>
      <c r="G5" s="379" t="s">
        <v>330</v>
      </c>
      <c r="H5" s="379" t="s">
        <v>528</v>
      </c>
      <c r="I5" s="377" t="s">
        <v>527</v>
      </c>
      <c r="J5" s="687"/>
    </row>
    <row r="6" spans="1:10" s="394" customFormat="1" ht="18" customHeight="1">
      <c r="A6" s="711" t="s">
        <v>526</v>
      </c>
      <c r="B6" s="712"/>
      <c r="C6" s="712"/>
      <c r="D6" s="712"/>
      <c r="E6" s="712"/>
      <c r="F6" s="712"/>
      <c r="G6" s="712"/>
      <c r="H6" s="712"/>
      <c r="I6" s="713"/>
      <c r="J6" s="687"/>
    </row>
    <row r="7" spans="1:10" ht="15.95" customHeight="1">
      <c r="A7" s="502" t="s">
        <v>125</v>
      </c>
      <c r="B7" s="501" t="s">
        <v>525</v>
      </c>
      <c r="C7" s="500"/>
      <c r="D7" s="500"/>
      <c r="E7" s="500"/>
      <c r="F7" s="500"/>
      <c r="G7" s="499"/>
      <c r="H7" s="492">
        <f t="shared" ref="H7:H13" si="0">SUM(D7:G7)</f>
        <v>0</v>
      </c>
      <c r="I7" s="498">
        <f t="shared" ref="I7:I13" si="1">C7+H7</f>
        <v>0</v>
      </c>
      <c r="J7" s="687"/>
    </row>
    <row r="8" spans="1:10" ht="22.5">
      <c r="A8" s="502" t="s">
        <v>1</v>
      </c>
      <c r="B8" s="501" t="s">
        <v>524</v>
      </c>
      <c r="C8" s="500"/>
      <c r="D8" s="500"/>
      <c r="E8" s="500"/>
      <c r="F8" s="500"/>
      <c r="G8" s="499"/>
      <c r="H8" s="492">
        <f t="shared" si="0"/>
        <v>0</v>
      </c>
      <c r="I8" s="498">
        <f t="shared" si="1"/>
        <v>0</v>
      </c>
      <c r="J8" s="687"/>
    </row>
    <row r="9" spans="1:10" ht="22.5">
      <c r="A9" s="502" t="s">
        <v>58</v>
      </c>
      <c r="B9" s="501" t="s">
        <v>523</v>
      </c>
      <c r="C9" s="500"/>
      <c r="D9" s="500"/>
      <c r="E9" s="500"/>
      <c r="F9" s="500"/>
      <c r="G9" s="499"/>
      <c r="H9" s="492">
        <f t="shared" si="0"/>
        <v>0</v>
      </c>
      <c r="I9" s="498">
        <f t="shared" si="1"/>
        <v>0</v>
      </c>
      <c r="J9" s="687"/>
    </row>
    <row r="10" spans="1:10" ht="15.95" customHeight="1">
      <c r="A10" s="502" t="s">
        <v>56</v>
      </c>
      <c r="B10" s="501" t="s">
        <v>522</v>
      </c>
      <c r="C10" s="500"/>
      <c r="D10" s="500"/>
      <c r="E10" s="500"/>
      <c r="F10" s="500"/>
      <c r="G10" s="499"/>
      <c r="H10" s="492">
        <f t="shared" si="0"/>
        <v>0</v>
      </c>
      <c r="I10" s="498">
        <f t="shared" si="1"/>
        <v>0</v>
      </c>
      <c r="J10" s="687"/>
    </row>
    <row r="11" spans="1:10" ht="22.5">
      <c r="A11" s="502" t="s">
        <v>48</v>
      </c>
      <c r="B11" s="501" t="s">
        <v>521</v>
      </c>
      <c r="C11" s="500"/>
      <c r="D11" s="500"/>
      <c r="E11" s="500"/>
      <c r="F11" s="500"/>
      <c r="G11" s="499"/>
      <c r="H11" s="492">
        <f t="shared" si="0"/>
        <v>0</v>
      </c>
      <c r="I11" s="498">
        <f t="shared" si="1"/>
        <v>0</v>
      </c>
      <c r="J11" s="687"/>
    </row>
    <row r="12" spans="1:10" ht="15.95" customHeight="1">
      <c r="A12" s="507" t="s">
        <v>34</v>
      </c>
      <c r="B12" s="506" t="s">
        <v>520</v>
      </c>
      <c r="C12" s="505"/>
      <c r="D12" s="505"/>
      <c r="E12" s="505"/>
      <c r="F12" s="505"/>
      <c r="G12" s="504"/>
      <c r="H12" s="492">
        <f t="shared" si="0"/>
        <v>0</v>
      </c>
      <c r="I12" s="498">
        <f t="shared" si="1"/>
        <v>0</v>
      </c>
      <c r="J12" s="687"/>
    </row>
    <row r="13" spans="1:10" ht="15.95" customHeight="1" thickBot="1">
      <c r="A13" s="496" t="s">
        <v>24</v>
      </c>
      <c r="B13" s="495" t="s">
        <v>516</v>
      </c>
      <c r="C13" s="494"/>
      <c r="D13" s="494"/>
      <c r="E13" s="494"/>
      <c r="F13" s="494"/>
      <c r="G13" s="493"/>
      <c r="H13" s="492">
        <f t="shared" si="0"/>
        <v>0</v>
      </c>
      <c r="I13" s="498">
        <f t="shared" si="1"/>
        <v>0</v>
      </c>
      <c r="J13" s="687"/>
    </row>
    <row r="14" spans="1:10" s="503" customFormat="1" ht="18" customHeight="1" thickBot="1">
      <c r="A14" s="714" t="s">
        <v>519</v>
      </c>
      <c r="B14" s="715"/>
      <c r="C14" s="490">
        <f t="shared" ref="C14:I14" si="2">SUM(C7:C13)</f>
        <v>0</v>
      </c>
      <c r="D14" s="490">
        <f t="shared" si="2"/>
        <v>0</v>
      </c>
      <c r="E14" s="490">
        <f t="shared" si="2"/>
        <v>0</v>
      </c>
      <c r="F14" s="490">
        <f t="shared" si="2"/>
        <v>0</v>
      </c>
      <c r="G14" s="489">
        <f t="shared" si="2"/>
        <v>0</v>
      </c>
      <c r="H14" s="489">
        <f t="shared" si="2"/>
        <v>0</v>
      </c>
      <c r="I14" s="487">
        <f t="shared" si="2"/>
        <v>0</v>
      </c>
      <c r="J14" s="687"/>
    </row>
    <row r="15" spans="1:10" s="497" customFormat="1" ht="18" customHeight="1">
      <c r="A15" s="711" t="s">
        <v>518</v>
      </c>
      <c r="B15" s="712"/>
      <c r="C15" s="712"/>
      <c r="D15" s="712"/>
      <c r="E15" s="712"/>
      <c r="F15" s="712"/>
      <c r="G15" s="712"/>
      <c r="H15" s="712"/>
      <c r="I15" s="713"/>
      <c r="J15" s="687"/>
    </row>
    <row r="16" spans="1:10" s="497" customFormat="1">
      <c r="A16" s="502" t="s">
        <v>125</v>
      </c>
      <c r="B16" s="501" t="s">
        <v>517</v>
      </c>
      <c r="C16" s="500"/>
      <c r="D16" s="500"/>
      <c r="E16" s="500"/>
      <c r="F16" s="500"/>
      <c r="G16" s="499"/>
      <c r="H16" s="492">
        <f>SUM(D16:G16)</f>
        <v>0</v>
      </c>
      <c r="I16" s="498">
        <f>C16+H16</f>
        <v>0</v>
      </c>
      <c r="J16" s="687"/>
    </row>
    <row r="17" spans="1:10" ht="13.5" thickBot="1">
      <c r="A17" s="496" t="s">
        <v>1</v>
      </c>
      <c r="B17" s="495" t="s">
        <v>516</v>
      </c>
      <c r="C17" s="494"/>
      <c r="D17" s="494"/>
      <c r="E17" s="494"/>
      <c r="F17" s="494"/>
      <c r="G17" s="493"/>
      <c r="H17" s="492">
        <f>SUM(D17:G17)</f>
        <v>0</v>
      </c>
      <c r="I17" s="491">
        <f>C17+H17</f>
        <v>0</v>
      </c>
      <c r="J17" s="687"/>
    </row>
    <row r="18" spans="1:10" ht="15.95" customHeight="1" thickBot="1">
      <c r="A18" s="714" t="s">
        <v>515</v>
      </c>
      <c r="B18" s="715"/>
      <c r="C18" s="490">
        <f t="shared" ref="C18:I18" si="3">SUM(C16:C17)</f>
        <v>0</v>
      </c>
      <c r="D18" s="490">
        <f t="shared" si="3"/>
        <v>0</v>
      </c>
      <c r="E18" s="490">
        <f t="shared" si="3"/>
        <v>0</v>
      </c>
      <c r="F18" s="490">
        <f t="shared" si="3"/>
        <v>0</v>
      </c>
      <c r="G18" s="489">
        <f t="shared" si="3"/>
        <v>0</v>
      </c>
      <c r="H18" s="489">
        <f t="shared" si="3"/>
        <v>0</v>
      </c>
      <c r="I18" s="487">
        <f t="shared" si="3"/>
        <v>0</v>
      </c>
      <c r="J18" s="687"/>
    </row>
    <row r="19" spans="1:10" ht="18" customHeight="1" thickBot="1">
      <c r="A19" s="716" t="s">
        <v>514</v>
      </c>
      <c r="B19" s="717"/>
      <c r="C19" s="488">
        <f t="shared" ref="C19:I19" si="4">C14+C18</f>
        <v>0</v>
      </c>
      <c r="D19" s="488">
        <f t="shared" si="4"/>
        <v>0</v>
      </c>
      <c r="E19" s="488">
        <f t="shared" si="4"/>
        <v>0</v>
      </c>
      <c r="F19" s="488">
        <f t="shared" si="4"/>
        <v>0</v>
      </c>
      <c r="G19" s="488">
        <f t="shared" si="4"/>
        <v>0</v>
      </c>
      <c r="H19" s="488">
        <f t="shared" si="4"/>
        <v>0</v>
      </c>
      <c r="I19" s="487">
        <f t="shared" si="4"/>
        <v>0</v>
      </c>
      <c r="J19" s="687"/>
    </row>
  </sheetData>
  <sheetProtection sheet="1"/>
  <mergeCells count="13"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  <mergeCell ref="A19:B19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5"/>
  </sheetPr>
  <dimension ref="A1:D34"/>
  <sheetViews>
    <sheetView zoomScale="120" zoomScaleNormal="120" workbookViewId="0">
      <selection activeCell="A2" sqref="A2"/>
    </sheetView>
  </sheetViews>
  <sheetFormatPr defaultRowHeight="12.75"/>
  <cols>
    <col min="1" max="1" width="5.83203125" style="383" customWidth="1"/>
    <col min="2" max="2" width="55.83203125" style="292" customWidth="1"/>
    <col min="3" max="4" width="14.83203125" style="292" customWidth="1"/>
    <col min="5" max="16384" width="9.33203125" style="292"/>
  </cols>
  <sheetData>
    <row r="1" spans="1:4" ht="15">
      <c r="A1" s="626" t="s">
        <v>616</v>
      </c>
      <c r="B1" s="626"/>
      <c r="C1" s="626"/>
      <c r="D1" s="626"/>
    </row>
    <row r="2" spans="1:4">
      <c r="A2" s="531"/>
      <c r="B2" s="530"/>
      <c r="C2" s="530"/>
      <c r="D2" s="530"/>
    </row>
    <row r="3" spans="1:4" ht="15.75">
      <c r="A3" s="698" t="s">
        <v>559</v>
      </c>
      <c r="B3" s="681"/>
      <c r="C3" s="681"/>
      <c r="D3" s="681"/>
    </row>
    <row r="4" spans="1:4" ht="15.75">
      <c r="A4" s="698" t="s">
        <v>558</v>
      </c>
      <c r="B4" s="681"/>
      <c r="C4" s="681"/>
      <c r="D4" s="681"/>
    </row>
    <row r="5" spans="1:4" s="485" customFormat="1" ht="15.75" thickBot="1">
      <c r="A5" s="486"/>
      <c r="B5" s="291"/>
      <c r="C5" s="291"/>
      <c r="D5" s="174" t="e">
        <f>Z_3.tájékoztató_t.!H3</f>
        <v>#REF!</v>
      </c>
    </row>
    <row r="6" spans="1:4" s="394" customFormat="1" ht="48" customHeight="1" thickBot="1">
      <c r="A6" s="382" t="s">
        <v>480</v>
      </c>
      <c r="B6" s="335" t="s">
        <v>269</v>
      </c>
      <c r="C6" s="335" t="s">
        <v>557</v>
      </c>
      <c r="D6" s="529" t="s">
        <v>556</v>
      </c>
    </row>
    <row r="7" spans="1:4" s="394" customFormat="1" ht="14.1" customHeight="1" thickBot="1">
      <c r="A7" s="528" t="s">
        <v>130</v>
      </c>
      <c r="B7" s="527" t="s">
        <v>129</v>
      </c>
      <c r="C7" s="527" t="s">
        <v>128</v>
      </c>
      <c r="D7" s="526" t="s">
        <v>127</v>
      </c>
    </row>
    <row r="8" spans="1:4" ht="18" customHeight="1">
      <c r="A8" s="525" t="s">
        <v>125</v>
      </c>
      <c r="B8" s="524" t="s">
        <v>555</v>
      </c>
      <c r="C8" s="523"/>
      <c r="D8" s="522"/>
    </row>
    <row r="9" spans="1:4" ht="18" customHeight="1">
      <c r="A9" s="519" t="s">
        <v>1</v>
      </c>
      <c r="B9" s="520" t="s">
        <v>554</v>
      </c>
      <c r="C9" s="517"/>
      <c r="D9" s="516"/>
    </row>
    <row r="10" spans="1:4" ht="18" customHeight="1">
      <c r="A10" s="519" t="s">
        <v>58</v>
      </c>
      <c r="B10" s="520" t="s">
        <v>553</v>
      </c>
      <c r="C10" s="517"/>
      <c r="D10" s="516"/>
    </row>
    <row r="11" spans="1:4" ht="18" customHeight="1">
      <c r="A11" s="519" t="s">
        <v>56</v>
      </c>
      <c r="B11" s="520" t="s">
        <v>552</v>
      </c>
      <c r="C11" s="517"/>
      <c r="D11" s="516"/>
    </row>
    <row r="12" spans="1:4" ht="18" customHeight="1">
      <c r="A12" s="519" t="s">
        <v>48</v>
      </c>
      <c r="B12" s="520" t="s">
        <v>551</v>
      </c>
      <c r="C12" s="517"/>
      <c r="D12" s="516"/>
    </row>
    <row r="13" spans="1:4" ht="18" customHeight="1">
      <c r="A13" s="519" t="s">
        <v>34</v>
      </c>
      <c r="B13" s="520" t="s">
        <v>550</v>
      </c>
      <c r="C13" s="517"/>
      <c r="D13" s="516"/>
    </row>
    <row r="14" spans="1:4" ht="18" customHeight="1">
      <c r="A14" s="519" t="s">
        <v>24</v>
      </c>
      <c r="B14" s="521" t="s">
        <v>549</v>
      </c>
      <c r="C14" s="517"/>
      <c r="D14" s="516"/>
    </row>
    <row r="15" spans="1:4" ht="18" customHeight="1">
      <c r="A15" s="519" t="s">
        <v>12</v>
      </c>
      <c r="B15" s="521" t="s">
        <v>548</v>
      </c>
      <c r="C15" s="517"/>
      <c r="D15" s="516"/>
    </row>
    <row r="16" spans="1:4" ht="18" customHeight="1">
      <c r="A16" s="519" t="s">
        <v>10</v>
      </c>
      <c r="B16" s="521" t="s">
        <v>547</v>
      </c>
      <c r="C16" s="517"/>
      <c r="D16" s="516"/>
    </row>
    <row r="17" spans="1:4" ht="18" customHeight="1">
      <c r="A17" s="519" t="s">
        <v>8</v>
      </c>
      <c r="B17" s="521" t="s">
        <v>546</v>
      </c>
      <c r="C17" s="517"/>
      <c r="D17" s="516"/>
    </row>
    <row r="18" spans="1:4" ht="22.5">
      <c r="A18" s="519" t="s">
        <v>6</v>
      </c>
      <c r="B18" s="521" t="s">
        <v>545</v>
      </c>
      <c r="C18" s="517"/>
      <c r="D18" s="516"/>
    </row>
    <row r="19" spans="1:4" ht="18" customHeight="1">
      <c r="A19" s="519" t="s">
        <v>318</v>
      </c>
      <c r="B19" s="520" t="s">
        <v>544</v>
      </c>
      <c r="C19" s="517"/>
      <c r="D19" s="516"/>
    </row>
    <row r="20" spans="1:4" ht="18" customHeight="1">
      <c r="A20" s="519" t="s">
        <v>317</v>
      </c>
      <c r="B20" s="520" t="s">
        <v>543</v>
      </c>
      <c r="C20" s="517"/>
      <c r="D20" s="516"/>
    </row>
    <row r="21" spans="1:4" ht="18" customHeight="1">
      <c r="A21" s="519" t="s">
        <v>314</v>
      </c>
      <c r="B21" s="520" t="s">
        <v>542</v>
      </c>
      <c r="C21" s="517"/>
      <c r="D21" s="516"/>
    </row>
    <row r="22" spans="1:4" ht="18" customHeight="1">
      <c r="A22" s="519" t="s">
        <v>311</v>
      </c>
      <c r="B22" s="520" t="s">
        <v>541</v>
      </c>
      <c r="C22" s="517"/>
      <c r="D22" s="516"/>
    </row>
    <row r="23" spans="1:4" ht="18" customHeight="1">
      <c r="A23" s="519" t="s">
        <v>308</v>
      </c>
      <c r="B23" s="520" t="s">
        <v>540</v>
      </c>
      <c r="C23" s="517"/>
      <c r="D23" s="516"/>
    </row>
    <row r="24" spans="1:4" ht="18" customHeight="1">
      <c r="A24" s="519" t="s">
        <v>305</v>
      </c>
      <c r="B24" s="518"/>
      <c r="C24" s="517"/>
      <c r="D24" s="516"/>
    </row>
    <row r="25" spans="1:4" ht="18" customHeight="1">
      <c r="A25" s="519" t="s">
        <v>302</v>
      </c>
      <c r="B25" s="518"/>
      <c r="C25" s="517"/>
      <c r="D25" s="516"/>
    </row>
    <row r="26" spans="1:4" ht="18" customHeight="1">
      <c r="A26" s="519" t="s">
        <v>299</v>
      </c>
      <c r="B26" s="518"/>
      <c r="C26" s="517"/>
      <c r="D26" s="516"/>
    </row>
    <row r="27" spans="1:4" ht="18" customHeight="1">
      <c r="A27" s="519" t="s">
        <v>296</v>
      </c>
      <c r="B27" s="518"/>
      <c r="C27" s="517"/>
      <c r="D27" s="516"/>
    </row>
    <row r="28" spans="1:4" ht="18" customHeight="1">
      <c r="A28" s="519" t="s">
        <v>294</v>
      </c>
      <c r="B28" s="518"/>
      <c r="C28" s="517"/>
      <c r="D28" s="516"/>
    </row>
    <row r="29" spans="1:4" ht="18" customHeight="1">
      <c r="A29" s="519" t="s">
        <v>292</v>
      </c>
      <c r="B29" s="518"/>
      <c r="C29" s="517"/>
      <c r="D29" s="516"/>
    </row>
    <row r="30" spans="1:4" ht="18" customHeight="1">
      <c r="A30" s="519" t="s">
        <v>291</v>
      </c>
      <c r="B30" s="518"/>
      <c r="C30" s="517"/>
      <c r="D30" s="516"/>
    </row>
    <row r="31" spans="1:4" ht="18" customHeight="1">
      <c r="A31" s="519" t="s">
        <v>290</v>
      </c>
      <c r="B31" s="518"/>
      <c r="C31" s="517"/>
      <c r="D31" s="516"/>
    </row>
    <row r="32" spans="1:4" ht="18" customHeight="1" thickBot="1">
      <c r="A32" s="515" t="s">
        <v>287</v>
      </c>
      <c r="B32" s="514"/>
      <c r="C32" s="513"/>
      <c r="D32" s="512"/>
    </row>
    <row r="33" spans="1:4" ht="18" customHeight="1" thickBot="1">
      <c r="A33" s="511" t="s">
        <v>284</v>
      </c>
      <c r="B33" s="510" t="s">
        <v>468</v>
      </c>
      <c r="C33" s="206">
        <f>+C8+C9+C10+C11+C12+C19+C20+C21+C22+C23+C24+C25+C26+C27+C28+C29+C30+C31+C32</f>
        <v>0</v>
      </c>
      <c r="D33" s="205">
        <f>+D8+D9+D10+D11+D12+D19+D20+D21+D22+D23+D24+D25+D26+D27+D28+D29+D30+D31+D32</f>
        <v>0</v>
      </c>
    </row>
    <row r="34" spans="1:4" ht="25.5" customHeight="1">
      <c r="A34" s="509"/>
      <c r="B34" s="718" t="s">
        <v>539</v>
      </c>
      <c r="C34" s="718"/>
      <c r="D34" s="718"/>
    </row>
  </sheetData>
  <sheetProtection sheet="1"/>
  <mergeCells count="4">
    <mergeCell ref="A1:D1"/>
    <mergeCell ref="A3:D3"/>
    <mergeCell ref="A4:D4"/>
    <mergeCell ref="B34:D3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5"/>
  </sheetPr>
  <dimension ref="A1:E41"/>
  <sheetViews>
    <sheetView zoomScale="120" zoomScaleNormal="120" workbookViewId="0">
      <selection activeCell="A2" sqref="A2"/>
    </sheetView>
  </sheetViews>
  <sheetFormatPr defaultRowHeight="12.75"/>
  <cols>
    <col min="1" max="1" width="6.6640625" customWidth="1"/>
    <col min="2" max="2" width="40.83203125" customWidth="1"/>
    <col min="3" max="3" width="20.83203125" customWidth="1"/>
    <col min="4" max="5" width="12.83203125" customWidth="1"/>
  </cols>
  <sheetData>
    <row r="1" spans="1:5" ht="15">
      <c r="A1" s="603" t="s">
        <v>617</v>
      </c>
      <c r="B1" s="603"/>
      <c r="C1" s="603"/>
      <c r="D1" s="603"/>
      <c r="E1" s="603"/>
    </row>
    <row r="2" spans="1:5">
      <c r="A2" s="497"/>
      <c r="B2" s="497"/>
      <c r="C2" s="497"/>
      <c r="D2" s="497"/>
      <c r="E2" s="497"/>
    </row>
    <row r="3" spans="1:5" ht="15.75">
      <c r="A3" s="620" t="s">
        <v>567</v>
      </c>
      <c r="B3" s="620"/>
      <c r="C3" s="620"/>
      <c r="D3" s="620"/>
      <c r="E3" s="620"/>
    </row>
    <row r="4" spans="1:5" ht="15.75">
      <c r="A4" s="620" t="s">
        <v>566</v>
      </c>
      <c r="B4" s="620"/>
      <c r="C4" s="620"/>
      <c r="D4" s="620"/>
      <c r="E4" s="620"/>
    </row>
    <row r="5" spans="1:5">
      <c r="A5" s="497"/>
      <c r="B5" s="497"/>
      <c r="C5" s="497"/>
      <c r="D5" s="497"/>
      <c r="E5" s="497"/>
    </row>
    <row r="6" spans="1:5" ht="14.25" thickBot="1">
      <c r="A6" s="497"/>
      <c r="B6" s="497"/>
      <c r="C6" s="550"/>
      <c r="D6" s="550"/>
      <c r="E6" s="550" t="e">
        <f>Z_5.tájékoztató_t.!D5</f>
        <v>#REF!</v>
      </c>
    </row>
    <row r="7" spans="1:5" ht="42.75" customHeight="1" thickBot="1">
      <c r="A7" s="549" t="s">
        <v>134</v>
      </c>
      <c r="B7" s="548" t="s">
        <v>565</v>
      </c>
      <c r="C7" s="548" t="s">
        <v>564</v>
      </c>
      <c r="D7" s="547" t="s">
        <v>563</v>
      </c>
      <c r="E7" s="546" t="s">
        <v>562</v>
      </c>
    </row>
    <row r="8" spans="1:5" ht="15.95" customHeight="1">
      <c r="A8" s="545" t="s">
        <v>125</v>
      </c>
      <c r="B8" s="544"/>
      <c r="C8" s="544"/>
      <c r="D8" s="543"/>
      <c r="E8" s="542"/>
    </row>
    <row r="9" spans="1:5" ht="15.95" customHeight="1">
      <c r="A9" s="541" t="s">
        <v>1</v>
      </c>
      <c r="B9" s="540"/>
      <c r="C9" s="540"/>
      <c r="D9" s="539"/>
      <c r="E9" s="538"/>
    </row>
    <row r="10" spans="1:5" ht="15.95" customHeight="1">
      <c r="A10" s="541" t="s">
        <v>58</v>
      </c>
      <c r="B10" s="540"/>
      <c r="C10" s="540"/>
      <c r="D10" s="539"/>
      <c r="E10" s="538"/>
    </row>
    <row r="11" spans="1:5" ht="15.95" customHeight="1">
      <c r="A11" s="541" t="s">
        <v>56</v>
      </c>
      <c r="B11" s="540"/>
      <c r="C11" s="540"/>
      <c r="D11" s="539"/>
      <c r="E11" s="538"/>
    </row>
    <row r="12" spans="1:5" ht="15.95" customHeight="1">
      <c r="A12" s="541" t="s">
        <v>48</v>
      </c>
      <c r="B12" s="540"/>
      <c r="C12" s="540"/>
      <c r="D12" s="539"/>
      <c r="E12" s="538"/>
    </row>
    <row r="13" spans="1:5" ht="15.95" customHeight="1">
      <c r="A13" s="541" t="s">
        <v>34</v>
      </c>
      <c r="B13" s="540"/>
      <c r="C13" s="540"/>
      <c r="D13" s="539"/>
      <c r="E13" s="538"/>
    </row>
    <row r="14" spans="1:5" ht="15.95" customHeight="1">
      <c r="A14" s="541" t="s">
        <v>24</v>
      </c>
      <c r="B14" s="540"/>
      <c r="C14" s="540"/>
      <c r="D14" s="539"/>
      <c r="E14" s="538"/>
    </row>
    <row r="15" spans="1:5" ht="15.95" customHeight="1">
      <c r="A15" s="541" t="s">
        <v>12</v>
      </c>
      <c r="B15" s="540"/>
      <c r="C15" s="540"/>
      <c r="D15" s="539"/>
      <c r="E15" s="538"/>
    </row>
    <row r="16" spans="1:5" ht="15.95" customHeight="1">
      <c r="A16" s="541" t="s">
        <v>10</v>
      </c>
      <c r="B16" s="540"/>
      <c r="C16" s="540"/>
      <c r="D16" s="539"/>
      <c r="E16" s="538"/>
    </row>
    <row r="17" spans="1:5" ht="15.95" customHeight="1">
      <c r="A17" s="541" t="s">
        <v>8</v>
      </c>
      <c r="B17" s="540"/>
      <c r="C17" s="540"/>
      <c r="D17" s="539"/>
      <c r="E17" s="538"/>
    </row>
    <row r="18" spans="1:5" ht="15.95" customHeight="1">
      <c r="A18" s="541" t="s">
        <v>6</v>
      </c>
      <c r="B18" s="540"/>
      <c r="C18" s="540"/>
      <c r="D18" s="539"/>
      <c r="E18" s="538"/>
    </row>
    <row r="19" spans="1:5" ht="15.95" customHeight="1">
      <c r="A19" s="541" t="s">
        <v>318</v>
      </c>
      <c r="B19" s="540"/>
      <c r="C19" s="540"/>
      <c r="D19" s="539"/>
      <c r="E19" s="538"/>
    </row>
    <row r="20" spans="1:5" ht="15.95" customHeight="1">
      <c r="A20" s="541" t="s">
        <v>317</v>
      </c>
      <c r="B20" s="540"/>
      <c r="C20" s="540"/>
      <c r="D20" s="539"/>
      <c r="E20" s="538"/>
    </row>
    <row r="21" spans="1:5" ht="15.95" customHeight="1">
      <c r="A21" s="541" t="s">
        <v>314</v>
      </c>
      <c r="B21" s="540"/>
      <c r="C21" s="540"/>
      <c r="D21" s="539"/>
      <c r="E21" s="538"/>
    </row>
    <row r="22" spans="1:5" ht="15.95" customHeight="1">
      <c r="A22" s="541" t="s">
        <v>311</v>
      </c>
      <c r="B22" s="540"/>
      <c r="C22" s="540"/>
      <c r="D22" s="539"/>
      <c r="E22" s="538"/>
    </row>
    <row r="23" spans="1:5" ht="15.95" customHeight="1">
      <c r="A23" s="541" t="s">
        <v>308</v>
      </c>
      <c r="B23" s="540"/>
      <c r="C23" s="540"/>
      <c r="D23" s="539"/>
      <c r="E23" s="538"/>
    </row>
    <row r="24" spans="1:5" ht="15.95" customHeight="1">
      <c r="A24" s="541" t="s">
        <v>305</v>
      </c>
      <c r="B24" s="540"/>
      <c r="C24" s="540"/>
      <c r="D24" s="539"/>
      <c r="E24" s="538"/>
    </row>
    <row r="25" spans="1:5" ht="15.95" customHeight="1">
      <c r="A25" s="541" t="s">
        <v>302</v>
      </c>
      <c r="B25" s="540"/>
      <c r="C25" s="540"/>
      <c r="D25" s="539"/>
      <c r="E25" s="538"/>
    </row>
    <row r="26" spans="1:5" ht="15.95" customHeight="1">
      <c r="A26" s="541" t="s">
        <v>299</v>
      </c>
      <c r="B26" s="540"/>
      <c r="C26" s="540"/>
      <c r="D26" s="539"/>
      <c r="E26" s="538"/>
    </row>
    <row r="27" spans="1:5" ht="15.95" customHeight="1">
      <c r="A27" s="541" t="s">
        <v>296</v>
      </c>
      <c r="B27" s="540"/>
      <c r="C27" s="540"/>
      <c r="D27" s="539"/>
      <c r="E27" s="538"/>
    </row>
    <row r="28" spans="1:5" ht="15.95" customHeight="1">
      <c r="A28" s="541" t="s">
        <v>294</v>
      </c>
      <c r="B28" s="540"/>
      <c r="C28" s="540"/>
      <c r="D28" s="539"/>
      <c r="E28" s="538"/>
    </row>
    <row r="29" spans="1:5" ht="15.95" customHeight="1">
      <c r="A29" s="541" t="s">
        <v>292</v>
      </c>
      <c r="B29" s="540"/>
      <c r="C29" s="540"/>
      <c r="D29" s="539"/>
      <c r="E29" s="538"/>
    </row>
    <row r="30" spans="1:5" ht="15.95" customHeight="1">
      <c r="A30" s="541" t="s">
        <v>291</v>
      </c>
      <c r="B30" s="540"/>
      <c r="C30" s="540"/>
      <c r="D30" s="539"/>
      <c r="E30" s="538"/>
    </row>
    <row r="31" spans="1:5" ht="15.95" customHeight="1">
      <c r="A31" s="541" t="s">
        <v>290</v>
      </c>
      <c r="B31" s="540"/>
      <c r="C31" s="540"/>
      <c r="D31" s="539"/>
      <c r="E31" s="538"/>
    </row>
    <row r="32" spans="1:5" ht="15.95" customHeight="1">
      <c r="A32" s="541" t="s">
        <v>287</v>
      </c>
      <c r="B32" s="540"/>
      <c r="C32" s="540"/>
      <c r="D32" s="539"/>
      <c r="E32" s="538"/>
    </row>
    <row r="33" spans="1:5" ht="15.95" customHeight="1">
      <c r="A33" s="541" t="s">
        <v>284</v>
      </c>
      <c r="B33" s="540"/>
      <c r="C33" s="540"/>
      <c r="D33" s="539"/>
      <c r="E33" s="538"/>
    </row>
    <row r="34" spans="1:5" ht="15.95" customHeight="1">
      <c r="A34" s="541" t="s">
        <v>281</v>
      </c>
      <c r="B34" s="540"/>
      <c r="C34" s="540"/>
      <c r="D34" s="539"/>
      <c r="E34" s="538"/>
    </row>
    <row r="35" spans="1:5" ht="15.95" customHeight="1">
      <c r="A35" s="541" t="s">
        <v>336</v>
      </c>
      <c r="B35" s="540"/>
      <c r="C35" s="540"/>
      <c r="D35" s="539"/>
      <c r="E35" s="538"/>
    </row>
    <row r="36" spans="1:5" ht="15.95" customHeight="1">
      <c r="A36" s="541" t="s">
        <v>471</v>
      </c>
      <c r="B36" s="540"/>
      <c r="C36" s="540"/>
      <c r="D36" s="539"/>
      <c r="E36" s="538"/>
    </row>
    <row r="37" spans="1:5" ht="15.95" customHeight="1">
      <c r="A37" s="541" t="s">
        <v>470</v>
      </c>
      <c r="B37" s="540"/>
      <c r="C37" s="540"/>
      <c r="D37" s="539"/>
      <c r="E37" s="538"/>
    </row>
    <row r="38" spans="1:5" ht="15.95" customHeight="1">
      <c r="A38" s="541" t="s">
        <v>469</v>
      </c>
      <c r="B38" s="540"/>
      <c r="C38" s="540"/>
      <c r="D38" s="539"/>
      <c r="E38" s="538"/>
    </row>
    <row r="39" spans="1:5" ht="15.95" customHeight="1">
      <c r="A39" s="541" t="s">
        <v>561</v>
      </c>
      <c r="B39" s="540"/>
      <c r="C39" s="540"/>
      <c r="D39" s="539"/>
      <c r="E39" s="538"/>
    </row>
    <row r="40" spans="1:5" ht="15.95" customHeight="1" thickBot="1">
      <c r="A40" s="537" t="s">
        <v>560</v>
      </c>
      <c r="B40" s="536"/>
      <c r="C40" s="536"/>
      <c r="D40" s="535"/>
      <c r="E40" s="534"/>
    </row>
    <row r="41" spans="1:5" ht="15.95" customHeight="1" thickBot="1">
      <c r="A41" s="719" t="s">
        <v>468</v>
      </c>
      <c r="B41" s="720"/>
      <c r="C41" s="533"/>
      <c r="D41" s="426">
        <f>SUM(D8:D40)</f>
        <v>0</v>
      </c>
      <c r="E41" s="532">
        <f>SUM(E8:E40)</f>
        <v>0</v>
      </c>
    </row>
  </sheetData>
  <sheetProtection sheet="1"/>
  <mergeCells count="4">
    <mergeCell ref="A1:E1"/>
    <mergeCell ref="A3:E3"/>
    <mergeCell ref="A4:E4"/>
    <mergeCell ref="A41:B41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5"/>
  </sheetPr>
  <dimension ref="A1:F24"/>
  <sheetViews>
    <sheetView zoomScale="120" zoomScaleNormal="120" workbookViewId="0">
      <selection activeCell="F24" sqref="F24"/>
    </sheetView>
  </sheetViews>
  <sheetFormatPr defaultRowHeight="12.75"/>
  <cols>
    <col min="2" max="2" width="58.33203125" customWidth="1"/>
    <col min="3" max="5" width="25" customWidth="1"/>
    <col min="6" max="6" width="5.5" customWidth="1"/>
  </cols>
  <sheetData>
    <row r="1" spans="1:6">
      <c r="A1" s="497"/>
      <c r="B1" s="497"/>
      <c r="C1" s="497"/>
      <c r="D1" s="497"/>
      <c r="E1" s="497"/>
    </row>
    <row r="2" spans="1:6" ht="15.75">
      <c r="A2" s="620" t="str">
        <f>CONCATENATE(PROPER([1]Z_ALAPADATOK!A3)," tulajdonában álló gazdálkodó szervezetek működéséből származó")</f>
        <v>Szuhogy Község Önkormányzata tulajdonában álló gazdálkodó szervezetek működéséből származó</v>
      </c>
      <c r="B2" s="620"/>
      <c r="C2" s="620"/>
      <c r="D2" s="620"/>
      <c r="E2" s="620"/>
    </row>
    <row r="3" spans="1:6" ht="15.75">
      <c r="A3" s="721" t="s">
        <v>574</v>
      </c>
      <c r="B3" s="620"/>
      <c r="C3" s="620"/>
      <c r="D3" s="620"/>
      <c r="E3" s="620"/>
      <c r="F3" s="722" t="s">
        <v>618</v>
      </c>
    </row>
    <row r="4" spans="1:6" ht="16.5" thickBot="1">
      <c r="A4" s="573"/>
      <c r="B4" s="497"/>
      <c r="C4" s="497"/>
      <c r="D4" s="497"/>
      <c r="E4" s="497"/>
      <c r="F4" s="722"/>
    </row>
    <row r="5" spans="1:6" ht="79.5" thickBot="1">
      <c r="A5" s="572" t="s">
        <v>573</v>
      </c>
      <c r="B5" s="571" t="s">
        <v>572</v>
      </c>
      <c r="C5" s="571" t="s">
        <v>571</v>
      </c>
      <c r="D5" s="571" t="s">
        <v>570</v>
      </c>
      <c r="E5" s="570" t="s">
        <v>569</v>
      </c>
      <c r="F5" s="722"/>
    </row>
    <row r="6" spans="1:6" ht="15.75">
      <c r="A6" s="569" t="s">
        <v>125</v>
      </c>
      <c r="B6" s="568"/>
      <c r="C6" s="567"/>
      <c r="D6" s="566"/>
      <c r="E6" s="565"/>
      <c r="F6" s="722"/>
    </row>
    <row r="7" spans="1:6" ht="15.75">
      <c r="A7" s="564" t="s">
        <v>1</v>
      </c>
      <c r="B7" s="563"/>
      <c r="C7" s="562"/>
      <c r="D7" s="561"/>
      <c r="E7" s="560"/>
      <c r="F7" s="722"/>
    </row>
    <row r="8" spans="1:6" ht="15.75">
      <c r="A8" s="564" t="s">
        <v>58</v>
      </c>
      <c r="B8" s="563"/>
      <c r="C8" s="562"/>
      <c r="D8" s="561"/>
      <c r="E8" s="560"/>
      <c r="F8" s="722"/>
    </row>
    <row r="9" spans="1:6" ht="15.75">
      <c r="A9" s="564" t="s">
        <v>56</v>
      </c>
      <c r="B9" s="563"/>
      <c r="C9" s="562"/>
      <c r="D9" s="561"/>
      <c r="E9" s="560"/>
      <c r="F9" s="722"/>
    </row>
    <row r="10" spans="1:6" ht="15.75">
      <c r="A10" s="564" t="s">
        <v>48</v>
      </c>
      <c r="B10" s="563"/>
      <c r="C10" s="562"/>
      <c r="D10" s="561"/>
      <c r="E10" s="560"/>
      <c r="F10" s="722"/>
    </row>
    <row r="11" spans="1:6" ht="15.75">
      <c r="A11" s="564" t="s">
        <v>34</v>
      </c>
      <c r="B11" s="563"/>
      <c r="C11" s="562"/>
      <c r="D11" s="561"/>
      <c r="E11" s="560"/>
      <c r="F11" s="722"/>
    </row>
    <row r="12" spans="1:6" ht="15.75">
      <c r="A12" s="564" t="s">
        <v>24</v>
      </c>
      <c r="B12" s="563"/>
      <c r="C12" s="562"/>
      <c r="D12" s="561"/>
      <c r="E12" s="560"/>
      <c r="F12" s="722"/>
    </row>
    <row r="13" spans="1:6" ht="15.75">
      <c r="A13" s="564" t="s">
        <v>12</v>
      </c>
      <c r="B13" s="563"/>
      <c r="C13" s="562"/>
      <c r="D13" s="561"/>
      <c r="E13" s="560"/>
      <c r="F13" s="722"/>
    </row>
    <row r="14" spans="1:6" ht="15.75">
      <c r="A14" s="564" t="s">
        <v>10</v>
      </c>
      <c r="B14" s="563"/>
      <c r="C14" s="562"/>
      <c r="D14" s="561"/>
      <c r="E14" s="560"/>
      <c r="F14" s="722"/>
    </row>
    <row r="15" spans="1:6" ht="15.75">
      <c r="A15" s="564" t="s">
        <v>8</v>
      </c>
      <c r="B15" s="563"/>
      <c r="C15" s="562"/>
      <c r="D15" s="561"/>
      <c r="E15" s="560"/>
      <c r="F15" s="722"/>
    </row>
    <row r="16" spans="1:6" ht="15.75">
      <c r="A16" s="564" t="s">
        <v>6</v>
      </c>
      <c r="B16" s="563"/>
      <c r="C16" s="562"/>
      <c r="D16" s="561"/>
      <c r="E16" s="560"/>
      <c r="F16" s="722"/>
    </row>
    <row r="17" spans="1:6" ht="15.75">
      <c r="A17" s="564" t="s">
        <v>318</v>
      </c>
      <c r="B17" s="563"/>
      <c r="C17" s="562"/>
      <c r="D17" s="561"/>
      <c r="E17" s="560"/>
      <c r="F17" s="722"/>
    </row>
    <row r="18" spans="1:6" ht="15.75">
      <c r="A18" s="564" t="s">
        <v>317</v>
      </c>
      <c r="B18" s="563"/>
      <c r="C18" s="562"/>
      <c r="D18" s="561"/>
      <c r="E18" s="560"/>
      <c r="F18" s="722"/>
    </row>
    <row r="19" spans="1:6" ht="15.75">
      <c r="A19" s="564" t="s">
        <v>314</v>
      </c>
      <c r="B19" s="563"/>
      <c r="C19" s="562"/>
      <c r="D19" s="561"/>
      <c r="E19" s="560"/>
      <c r="F19" s="722"/>
    </row>
    <row r="20" spans="1:6" ht="15.75">
      <c r="A20" s="564" t="s">
        <v>311</v>
      </c>
      <c r="B20" s="563"/>
      <c r="C20" s="562"/>
      <c r="D20" s="561"/>
      <c r="E20" s="560"/>
      <c r="F20" s="722"/>
    </row>
    <row r="21" spans="1:6" ht="15.75">
      <c r="A21" s="564" t="s">
        <v>308</v>
      </c>
      <c r="B21" s="563"/>
      <c r="C21" s="562"/>
      <c r="D21" s="561"/>
      <c r="E21" s="560"/>
      <c r="F21" s="722"/>
    </row>
    <row r="22" spans="1:6" ht="16.5" thickBot="1">
      <c r="A22" s="559" t="s">
        <v>305</v>
      </c>
      <c r="B22" s="558"/>
      <c r="C22" s="557"/>
      <c r="D22" s="556"/>
      <c r="E22" s="555"/>
      <c r="F22" s="722"/>
    </row>
    <row r="23" spans="1:6" ht="16.5" thickBot="1">
      <c r="A23" s="723" t="s">
        <v>568</v>
      </c>
      <c r="B23" s="724"/>
      <c r="C23" s="554"/>
      <c r="D23" s="553" t="str">
        <f>IF(SUM(D6:D22)=0,"",SUM(D6:D22))</f>
        <v/>
      </c>
      <c r="E23" s="552" t="str">
        <f>IF(SUM(E6:E22)=0,"",SUM(E6:E22))</f>
        <v/>
      </c>
      <c r="F23" s="722"/>
    </row>
    <row r="24" spans="1:6" ht="15.75">
      <c r="A24" s="551"/>
    </row>
  </sheetData>
  <sheetProtection sheet="1"/>
  <mergeCells count="4">
    <mergeCell ref="A2:E2"/>
    <mergeCell ref="A3:E3"/>
    <mergeCell ref="F3:F23"/>
    <mergeCell ref="A23:B2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5"/>
  </sheetPr>
  <dimension ref="A2:C15"/>
  <sheetViews>
    <sheetView zoomScale="120" zoomScaleNormal="120" workbookViewId="0">
      <selection activeCell="D21" sqref="D21"/>
    </sheetView>
  </sheetViews>
  <sheetFormatPr defaultRowHeight="12.75"/>
  <cols>
    <col min="1" max="1" width="7.6640625" customWidth="1"/>
    <col min="2" max="2" width="60.83203125" customWidth="1"/>
    <col min="3" max="3" width="25.6640625" customWidth="1"/>
  </cols>
  <sheetData>
    <row r="2" spans="1:3" ht="15">
      <c r="A2" s="603" t="s">
        <v>619</v>
      </c>
      <c r="B2" s="631"/>
      <c r="C2" s="631"/>
    </row>
    <row r="3" spans="1:3" ht="14.25">
      <c r="A3" s="596"/>
      <c r="B3" s="596"/>
      <c r="C3" s="596"/>
    </row>
    <row r="4" spans="1:3" ht="33.75" customHeight="1">
      <c r="A4" s="725" t="s">
        <v>583</v>
      </c>
      <c r="B4" s="725"/>
      <c r="C4" s="725"/>
    </row>
    <row r="5" spans="1:3" ht="13.5" thickBot="1">
      <c r="C5" s="595"/>
    </row>
    <row r="6" spans="1:3" s="591" customFormat="1" ht="43.5" customHeight="1" thickBot="1">
      <c r="A6" s="594" t="s">
        <v>480</v>
      </c>
      <c r="B6" s="593" t="s">
        <v>332</v>
      </c>
      <c r="C6" s="592" t="s">
        <v>582</v>
      </c>
    </row>
    <row r="7" spans="1:3" ht="28.5" customHeight="1">
      <c r="A7" s="590" t="s">
        <v>125</v>
      </c>
      <c r="B7" s="589" t="s">
        <v>581</v>
      </c>
      <c r="C7" s="588">
        <f>SUM(C8:C9)</f>
        <v>100813843</v>
      </c>
    </row>
    <row r="8" spans="1:3" ht="18" customHeight="1">
      <c r="A8" s="579" t="s">
        <v>1</v>
      </c>
      <c r="B8" s="578" t="s">
        <v>576</v>
      </c>
      <c r="C8" s="577">
        <v>100539563</v>
      </c>
    </row>
    <row r="9" spans="1:3" ht="18" customHeight="1">
      <c r="A9" s="579" t="s">
        <v>58</v>
      </c>
      <c r="B9" s="578" t="s">
        <v>575</v>
      </c>
      <c r="C9" s="577">
        <v>274280</v>
      </c>
    </row>
    <row r="10" spans="1:3" ht="18" customHeight="1">
      <c r="A10" s="579" t="s">
        <v>56</v>
      </c>
      <c r="B10" s="587" t="s">
        <v>580</v>
      </c>
      <c r="C10" s="577">
        <v>247212197</v>
      </c>
    </row>
    <row r="11" spans="1:3" ht="18" customHeight="1">
      <c r="A11" s="586" t="s">
        <v>48</v>
      </c>
      <c r="B11" s="585" t="s">
        <v>579</v>
      </c>
      <c r="C11" s="584">
        <v>291276663</v>
      </c>
    </row>
    <row r="12" spans="1:3" ht="18" customHeight="1" thickBot="1">
      <c r="A12" s="576" t="s">
        <v>34</v>
      </c>
      <c r="B12" s="583" t="s">
        <v>578</v>
      </c>
      <c r="C12" s="574"/>
    </row>
    <row r="13" spans="1:3" ht="25.5" customHeight="1">
      <c r="A13" s="582" t="s">
        <v>24</v>
      </c>
      <c r="B13" s="581" t="s">
        <v>577</v>
      </c>
      <c r="C13" s="580">
        <f>C7+C10-C11+C12</f>
        <v>56749377</v>
      </c>
    </row>
    <row r="14" spans="1:3" ht="18" customHeight="1">
      <c r="A14" s="579" t="s">
        <v>12</v>
      </c>
      <c r="B14" s="578" t="s">
        <v>576</v>
      </c>
      <c r="C14" s="577">
        <v>56395192</v>
      </c>
    </row>
    <row r="15" spans="1:3" ht="18" customHeight="1" thickBot="1">
      <c r="A15" s="576" t="s">
        <v>10</v>
      </c>
      <c r="B15" s="575" t="s">
        <v>575</v>
      </c>
      <c r="C15" s="574">
        <v>354185</v>
      </c>
    </row>
  </sheetData>
  <mergeCells count="2">
    <mergeCell ref="A2:C2"/>
    <mergeCell ref="A4:C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/>
  </sheetPr>
  <dimension ref="A1:I166"/>
  <sheetViews>
    <sheetView zoomScale="120" zoomScaleNormal="120" zoomScaleSheetLayoutView="100" workbookViewId="0">
      <selection activeCell="B1" sqref="B1:E1"/>
    </sheetView>
  </sheetViews>
  <sheetFormatPr defaultRowHeight="15.75"/>
  <cols>
    <col min="1" max="1" width="9.5" style="1" customWidth="1"/>
    <col min="2" max="2" width="65.83203125" style="1" customWidth="1"/>
    <col min="3" max="3" width="17.83203125" style="2" customWidth="1"/>
    <col min="4" max="5" width="17.83203125" style="1" customWidth="1"/>
    <col min="6" max="16384" width="9.33203125" style="1"/>
  </cols>
  <sheetData>
    <row r="1" spans="1:5">
      <c r="A1" s="108"/>
      <c r="B1" s="602" t="s">
        <v>596</v>
      </c>
      <c r="C1" s="603"/>
      <c r="D1" s="603"/>
      <c r="E1" s="603"/>
    </row>
    <row r="2" spans="1:5">
      <c r="A2" s="604" t="str">
        <f>CONCATENATE([1]Z_ALAPADATOK!A3)</f>
        <v>Szuhogy Község Önkormányzata</v>
      </c>
      <c r="B2" s="605"/>
      <c r="C2" s="605"/>
      <c r="D2" s="605"/>
      <c r="E2" s="605"/>
    </row>
    <row r="3" spans="1:5">
      <c r="A3" s="604"/>
      <c r="B3" s="604"/>
      <c r="C3" s="606"/>
      <c r="D3" s="604"/>
      <c r="E3" s="604"/>
    </row>
    <row r="4" spans="1:5" ht="15" customHeight="1">
      <c r="A4" s="604" t="s">
        <v>277</v>
      </c>
      <c r="B4" s="604"/>
      <c r="C4" s="606"/>
      <c r="D4" s="604"/>
      <c r="E4" s="604"/>
    </row>
    <row r="5" spans="1:5">
      <c r="A5" s="108"/>
      <c r="B5" s="108"/>
      <c r="C5" s="109"/>
      <c r="D5" s="108"/>
      <c r="E5" s="108"/>
    </row>
    <row r="6" spans="1:5" ht="15.95" customHeight="1">
      <c r="A6" s="607" t="s">
        <v>272</v>
      </c>
      <c r="B6" s="607"/>
      <c r="C6" s="607"/>
      <c r="D6" s="607"/>
      <c r="E6" s="607"/>
    </row>
    <row r="7" spans="1:5" ht="15.95" customHeight="1" thickBot="1">
      <c r="A7" s="608" t="s">
        <v>271</v>
      </c>
      <c r="B7" s="608"/>
      <c r="C7" s="107"/>
      <c r="D7" s="108"/>
      <c r="E7" s="107" t="str">
        <f>CONCATENATE(Z_1.2.sz.mell.!E7)</f>
        <v xml:space="preserve"> Forintban!</v>
      </c>
    </row>
    <row r="8" spans="1:5">
      <c r="A8" s="611" t="s">
        <v>134</v>
      </c>
      <c r="B8" s="613" t="s">
        <v>269</v>
      </c>
      <c r="C8" s="615" t="str">
        <f>+CONCATENATE(LEFT([1]Z_ÖSSZEFÜGGÉSEK!A6,4),". évi")</f>
        <v>2019. évi</v>
      </c>
      <c r="D8" s="616"/>
      <c r="E8" s="617"/>
    </row>
    <row r="9" spans="1:5" ht="24.75" thickBot="1">
      <c r="A9" s="612"/>
      <c r="B9" s="614"/>
      <c r="C9" s="76" t="s">
        <v>132</v>
      </c>
      <c r="D9" s="75" t="s">
        <v>131</v>
      </c>
      <c r="E9" s="74" t="str">
        <f>CONCATENATE(Z_1.2.sz.mell.!E9)</f>
        <v>2019. XII. 31.
teljesítés</v>
      </c>
    </row>
    <row r="10" spans="1:5" s="70" customFormat="1" ht="12" customHeight="1" thickBot="1">
      <c r="A10" s="106" t="s">
        <v>130</v>
      </c>
      <c r="B10" s="105" t="s">
        <v>129</v>
      </c>
      <c r="C10" s="105" t="s">
        <v>128</v>
      </c>
      <c r="D10" s="105" t="s">
        <v>127</v>
      </c>
      <c r="E10" s="104" t="s">
        <v>126</v>
      </c>
    </row>
    <row r="11" spans="1:5" s="10" customFormat="1" ht="12" customHeight="1" thickBot="1">
      <c r="A11" s="6" t="s">
        <v>125</v>
      </c>
      <c r="B11" s="96" t="s">
        <v>268</v>
      </c>
      <c r="C11" s="4">
        <f>[1]IB_1.3.sz.mell.!C11</f>
        <v>0</v>
      </c>
      <c r="D11" s="4">
        <f>[1]IB_1.3.sz.mell.!D11</f>
        <v>0</v>
      </c>
      <c r="E11" s="3">
        <f>+E12+E13+E14+E15+E16+E17</f>
        <v>0</v>
      </c>
    </row>
    <row r="12" spans="1:5" s="10" customFormat="1" ht="12" customHeight="1">
      <c r="A12" s="26" t="s">
        <v>123</v>
      </c>
      <c r="B12" s="92" t="s">
        <v>267</v>
      </c>
      <c r="C12" s="49">
        <f>[1]IB_1.3.sz.mell.!C12</f>
        <v>0</v>
      </c>
      <c r="D12" s="49">
        <f>[1]IB_1.3.sz.mell.!D12</f>
        <v>0</v>
      </c>
      <c r="E12" s="47"/>
    </row>
    <row r="13" spans="1:5" s="10" customFormat="1" ht="12" customHeight="1">
      <c r="A13" s="56" t="s">
        <v>121</v>
      </c>
      <c r="B13" s="90" t="s">
        <v>266</v>
      </c>
      <c r="C13" s="24">
        <f>[1]IB_1.3.sz.mell.!C13</f>
        <v>0</v>
      </c>
      <c r="D13" s="24">
        <f>[1]IB_1.3.sz.mell.!D13</f>
        <v>0</v>
      </c>
      <c r="E13" s="22"/>
    </row>
    <row r="14" spans="1:5" s="10" customFormat="1" ht="12" customHeight="1">
      <c r="A14" s="56" t="s">
        <v>119</v>
      </c>
      <c r="B14" s="90" t="s">
        <v>265</v>
      </c>
      <c r="C14" s="24">
        <f>[1]IB_1.3.sz.mell.!C14</f>
        <v>0</v>
      </c>
      <c r="D14" s="24">
        <f>[1]IB_1.3.sz.mell.!D14</f>
        <v>0</v>
      </c>
      <c r="E14" s="22"/>
    </row>
    <row r="15" spans="1:5" s="10" customFormat="1" ht="12" customHeight="1">
      <c r="A15" s="56" t="s">
        <v>117</v>
      </c>
      <c r="B15" s="90" t="s">
        <v>264</v>
      </c>
      <c r="C15" s="24">
        <f>[1]IB_1.3.sz.mell.!C15</f>
        <v>0</v>
      </c>
      <c r="D15" s="24">
        <f>[1]IB_1.3.sz.mell.!D15</f>
        <v>0</v>
      </c>
      <c r="E15" s="22"/>
    </row>
    <row r="16" spans="1:5" s="10" customFormat="1" ht="12" customHeight="1">
      <c r="A16" s="56" t="s">
        <v>263</v>
      </c>
      <c r="B16" s="45" t="s">
        <v>262</v>
      </c>
      <c r="C16" s="24">
        <f>[1]IB_1.3.sz.mell.!C16</f>
        <v>0</v>
      </c>
      <c r="D16" s="24">
        <f>[1]IB_1.3.sz.mell.!D16</f>
        <v>0</v>
      </c>
      <c r="E16" s="22"/>
    </row>
    <row r="17" spans="1:5" s="10" customFormat="1" ht="12" customHeight="1" thickBot="1">
      <c r="A17" s="59" t="s">
        <v>113</v>
      </c>
      <c r="B17" s="46" t="s">
        <v>261</v>
      </c>
      <c r="C17" s="24">
        <f>[1]IB_1.3.sz.mell.!C17</f>
        <v>0</v>
      </c>
      <c r="D17" s="24">
        <f>[1]IB_1.3.sz.mell.!D17</f>
        <v>0</v>
      </c>
      <c r="E17" s="22"/>
    </row>
    <row r="18" spans="1:5" s="10" customFormat="1" ht="12" customHeight="1" thickBot="1">
      <c r="A18" s="6" t="s">
        <v>1</v>
      </c>
      <c r="B18" s="86" t="s">
        <v>260</v>
      </c>
      <c r="C18" s="4">
        <f>SUM(C19:C24)</f>
        <v>54204700</v>
      </c>
      <c r="D18" s="4">
        <f>SUM(D19:D24)</f>
        <v>59359423</v>
      </c>
      <c r="E18" s="3">
        <f>+E19+E20+E21+E22+E23</f>
        <v>59359419</v>
      </c>
    </row>
    <row r="19" spans="1:5" s="10" customFormat="1" ht="12" customHeight="1">
      <c r="A19" s="26" t="s">
        <v>84</v>
      </c>
      <c r="B19" s="92" t="s">
        <v>259</v>
      </c>
      <c r="C19" s="49">
        <f>[1]IB_1.3.sz.mell.!C19</f>
        <v>0</v>
      </c>
      <c r="D19" s="49">
        <f>[1]IB_1.3.sz.mell.!D19</f>
        <v>0</v>
      </c>
      <c r="E19" s="47"/>
    </row>
    <row r="20" spans="1:5" s="10" customFormat="1" ht="12" customHeight="1">
      <c r="A20" s="56" t="s">
        <v>82</v>
      </c>
      <c r="B20" s="90" t="s">
        <v>258</v>
      </c>
      <c r="C20" s="24">
        <f>[1]IB_1.3.sz.mell.!C20</f>
        <v>0</v>
      </c>
      <c r="D20" s="24">
        <f>[1]IB_1.3.sz.mell.!D20</f>
        <v>0</v>
      </c>
      <c r="E20" s="22"/>
    </row>
    <row r="21" spans="1:5" s="10" customFormat="1" ht="12" customHeight="1">
      <c r="A21" s="56" t="s">
        <v>80</v>
      </c>
      <c r="B21" s="90" t="s">
        <v>257</v>
      </c>
      <c r="C21" s="24">
        <f>[1]IB_1.3.sz.mell.!C21</f>
        <v>0</v>
      </c>
      <c r="D21" s="24">
        <f>[1]IB_1.3.sz.mell.!D21</f>
        <v>0</v>
      </c>
      <c r="E21" s="22"/>
    </row>
    <row r="22" spans="1:5" s="10" customFormat="1" ht="12" customHeight="1">
      <c r="A22" s="56" t="s">
        <v>78</v>
      </c>
      <c r="B22" s="90" t="s">
        <v>256</v>
      </c>
      <c r="C22" s="24">
        <f>[1]IB_1.3.sz.mell.!C22</f>
        <v>0</v>
      </c>
      <c r="D22" s="24">
        <f>[1]IB_1.3.sz.mell.!D22</f>
        <v>0</v>
      </c>
      <c r="E22" s="22"/>
    </row>
    <row r="23" spans="1:5" s="10" customFormat="1" ht="12" customHeight="1">
      <c r="A23" s="56" t="s">
        <v>76</v>
      </c>
      <c r="B23" s="90" t="s">
        <v>255</v>
      </c>
      <c r="C23" s="24">
        <v>54204700</v>
      </c>
      <c r="D23" s="24">
        <v>59359423</v>
      </c>
      <c r="E23" s="22">
        <v>59359419</v>
      </c>
    </row>
    <row r="24" spans="1:5" s="10" customFormat="1" ht="12" customHeight="1" thickBot="1">
      <c r="A24" s="59" t="s">
        <v>74</v>
      </c>
      <c r="B24" s="46" t="s">
        <v>254</v>
      </c>
      <c r="C24" s="42">
        <f>[1]IB_1.3.sz.mell.!C24</f>
        <v>0</v>
      </c>
      <c r="D24" s="42">
        <f>[1]IB_1.3.sz.mell.!D24</f>
        <v>0</v>
      </c>
      <c r="E24" s="40"/>
    </row>
    <row r="25" spans="1:5" s="10" customFormat="1" ht="12" customHeight="1" thickBot="1">
      <c r="A25" s="6" t="s">
        <v>58</v>
      </c>
      <c r="B25" s="96" t="s">
        <v>253</v>
      </c>
      <c r="C25" s="4">
        <f>SUM(C26:C31)</f>
        <v>0</v>
      </c>
      <c r="D25" s="4">
        <f>SUM(D26:D31)</f>
        <v>12241518</v>
      </c>
      <c r="E25" s="3">
        <f>+E26+E27+E28+E29+E30</f>
        <v>12241518</v>
      </c>
    </row>
    <row r="26" spans="1:5" s="10" customFormat="1" ht="12" customHeight="1">
      <c r="A26" s="26" t="s">
        <v>252</v>
      </c>
      <c r="B26" s="92" t="s">
        <v>251</v>
      </c>
      <c r="C26" s="49">
        <f>[1]IB_1.3.sz.mell.!C26</f>
        <v>0</v>
      </c>
      <c r="D26" s="49">
        <f>[1]IB_1.3.sz.mell.!D26</f>
        <v>0</v>
      </c>
      <c r="E26" s="47"/>
    </row>
    <row r="27" spans="1:5" s="10" customFormat="1" ht="12" customHeight="1">
      <c r="A27" s="56" t="s">
        <v>250</v>
      </c>
      <c r="B27" s="90" t="s">
        <v>249</v>
      </c>
      <c r="C27" s="24">
        <f>[1]IB_1.3.sz.mell.!C27</f>
        <v>0</v>
      </c>
      <c r="D27" s="24">
        <f>[1]IB_1.3.sz.mell.!D27</f>
        <v>0</v>
      </c>
      <c r="E27" s="22"/>
    </row>
    <row r="28" spans="1:5" s="10" customFormat="1" ht="12" customHeight="1">
      <c r="A28" s="56" t="s">
        <v>248</v>
      </c>
      <c r="B28" s="90" t="s">
        <v>247</v>
      </c>
      <c r="C28" s="24">
        <f>[1]IB_1.3.sz.mell.!C28</f>
        <v>0</v>
      </c>
      <c r="D28" s="24">
        <f>[1]IB_1.3.sz.mell.!D28</f>
        <v>0</v>
      </c>
      <c r="E28" s="22"/>
    </row>
    <row r="29" spans="1:5" s="10" customFormat="1" ht="12" customHeight="1">
      <c r="A29" s="56" t="s">
        <v>246</v>
      </c>
      <c r="B29" s="90" t="s">
        <v>245</v>
      </c>
      <c r="C29" s="24">
        <f>[1]IB_1.3.sz.mell.!C29</f>
        <v>0</v>
      </c>
      <c r="D29" s="24">
        <f>[1]IB_1.3.sz.mell.!D29</f>
        <v>0</v>
      </c>
      <c r="E29" s="22"/>
    </row>
    <row r="30" spans="1:5" s="10" customFormat="1" ht="12" customHeight="1">
      <c r="A30" s="56" t="s">
        <v>244</v>
      </c>
      <c r="B30" s="90" t="s">
        <v>243</v>
      </c>
      <c r="C30" s="24">
        <f>[1]IB_1.1.sz.mell.!C30</f>
        <v>0</v>
      </c>
      <c r="D30" s="24">
        <v>12241518</v>
      </c>
      <c r="E30" s="22">
        <v>12241518</v>
      </c>
    </row>
    <row r="31" spans="1:5" s="10" customFormat="1" ht="12" customHeight="1" thickBot="1">
      <c r="A31" s="59" t="s">
        <v>242</v>
      </c>
      <c r="B31" s="102" t="s">
        <v>241</v>
      </c>
      <c r="C31" s="42"/>
      <c r="D31" s="42"/>
      <c r="E31" s="40"/>
    </row>
    <row r="32" spans="1:5" s="10" customFormat="1" ht="12" customHeight="1" thickBot="1">
      <c r="A32" s="6" t="s">
        <v>240</v>
      </c>
      <c r="B32" s="96" t="s">
        <v>239</v>
      </c>
      <c r="C32" s="32">
        <f>[1]IB_1.3.sz.mell.!C32</f>
        <v>0</v>
      </c>
      <c r="D32" s="32">
        <f>[1]IB_1.3.sz.mell.!D32</f>
        <v>0</v>
      </c>
      <c r="E32" s="30">
        <f>SUM(E33:E39)</f>
        <v>0</v>
      </c>
    </row>
    <row r="33" spans="1:5" s="10" customFormat="1" ht="12" customHeight="1">
      <c r="A33" s="26" t="s">
        <v>54</v>
      </c>
      <c r="B33" s="92" t="s">
        <v>275</v>
      </c>
      <c r="C33" s="49">
        <f>[1]IB_1.3.sz.mell.!C33</f>
        <v>0</v>
      </c>
      <c r="D33" s="49">
        <f>[1]IB_1.3.sz.mell.!D33</f>
        <v>0</v>
      </c>
      <c r="E33" s="47"/>
    </row>
    <row r="34" spans="1:5" s="10" customFormat="1" ht="12" customHeight="1">
      <c r="A34" s="56" t="s">
        <v>52</v>
      </c>
      <c r="B34" s="90" t="s">
        <v>237</v>
      </c>
      <c r="C34" s="24">
        <f>[1]IB_1.3.sz.mell.!C34</f>
        <v>0</v>
      </c>
      <c r="D34" s="24">
        <f>[1]IB_1.3.sz.mell.!D34</f>
        <v>0</v>
      </c>
      <c r="E34" s="22"/>
    </row>
    <row r="35" spans="1:5" s="10" customFormat="1" ht="12" customHeight="1">
      <c r="A35" s="56" t="s">
        <v>50</v>
      </c>
      <c r="B35" s="90" t="s">
        <v>236</v>
      </c>
      <c r="C35" s="24">
        <f>[1]IB_1.3.sz.mell.!C35</f>
        <v>0</v>
      </c>
      <c r="D35" s="24">
        <f>[1]IB_1.3.sz.mell.!D35</f>
        <v>0</v>
      </c>
      <c r="E35" s="22"/>
    </row>
    <row r="36" spans="1:5" s="10" customFormat="1" ht="12" customHeight="1">
      <c r="A36" s="56" t="s">
        <v>235</v>
      </c>
      <c r="B36" s="90" t="s">
        <v>234</v>
      </c>
      <c r="C36" s="24">
        <f>[1]IB_1.3.sz.mell.!C36</f>
        <v>0</v>
      </c>
      <c r="D36" s="24">
        <f>[1]IB_1.3.sz.mell.!D36</f>
        <v>0</v>
      </c>
      <c r="E36" s="22"/>
    </row>
    <row r="37" spans="1:5" s="10" customFormat="1" ht="12" customHeight="1">
      <c r="A37" s="56" t="s">
        <v>233</v>
      </c>
      <c r="B37" s="90" t="s">
        <v>232</v>
      </c>
      <c r="C37" s="24">
        <f>[1]IB_1.3.sz.mell.!C37</f>
        <v>0</v>
      </c>
      <c r="D37" s="24">
        <f>[1]IB_1.3.sz.mell.!D37</f>
        <v>0</v>
      </c>
      <c r="E37" s="22"/>
    </row>
    <row r="38" spans="1:5" s="10" customFormat="1" ht="12" customHeight="1">
      <c r="A38" s="56" t="s">
        <v>231</v>
      </c>
      <c r="B38" s="90" t="s">
        <v>230</v>
      </c>
      <c r="C38" s="24">
        <f>[1]IB_1.3.sz.mell.!C38</f>
        <v>0</v>
      </c>
      <c r="D38" s="24">
        <f>[1]IB_1.3.sz.mell.!D38</f>
        <v>0</v>
      </c>
      <c r="E38" s="22"/>
    </row>
    <row r="39" spans="1:5" s="10" customFormat="1" ht="12" customHeight="1" thickBot="1">
      <c r="A39" s="59" t="s">
        <v>229</v>
      </c>
      <c r="B39" s="103" t="s">
        <v>228</v>
      </c>
      <c r="C39" s="42">
        <f>[1]IB_1.3.sz.mell.!C39</f>
        <v>0</v>
      </c>
      <c r="D39" s="42">
        <f>[1]IB_1.3.sz.mell.!D39</f>
        <v>0</v>
      </c>
      <c r="E39" s="40"/>
    </row>
    <row r="40" spans="1:5" s="10" customFormat="1" ht="12" customHeight="1" thickBot="1">
      <c r="A40" s="6" t="s">
        <v>48</v>
      </c>
      <c r="B40" s="96" t="s">
        <v>227</v>
      </c>
      <c r="C40" s="4">
        <f>[1]IB_1.3.sz.mell.!C40</f>
        <v>0</v>
      </c>
      <c r="D40" s="4">
        <f>[1]IB_1.3.sz.mell.!D40</f>
        <v>0</v>
      </c>
      <c r="E40" s="3">
        <f>SUM(E41:E51)</f>
        <v>0</v>
      </c>
    </row>
    <row r="41" spans="1:5" s="10" customFormat="1" ht="12" customHeight="1">
      <c r="A41" s="26" t="s">
        <v>46</v>
      </c>
      <c r="B41" s="92" t="s">
        <v>226</v>
      </c>
      <c r="C41" s="49">
        <f>[1]IB_1.3.sz.mell.!C41</f>
        <v>0</v>
      </c>
      <c r="D41" s="49">
        <f>[1]IB_1.3.sz.mell.!D41</f>
        <v>0</v>
      </c>
      <c r="E41" s="47"/>
    </row>
    <row r="42" spans="1:5" s="10" customFormat="1" ht="12" customHeight="1">
      <c r="A42" s="56" t="s">
        <v>44</v>
      </c>
      <c r="B42" s="90" t="s">
        <v>225</v>
      </c>
      <c r="C42" s="24">
        <f>[1]IB_1.3.sz.mell.!C42</f>
        <v>0</v>
      </c>
      <c r="D42" s="24">
        <f>[1]IB_1.3.sz.mell.!D42</f>
        <v>0</v>
      </c>
      <c r="E42" s="22"/>
    </row>
    <row r="43" spans="1:5" s="10" customFormat="1" ht="12" customHeight="1">
      <c r="A43" s="56" t="s">
        <v>42</v>
      </c>
      <c r="B43" s="90" t="s">
        <v>224</v>
      </c>
      <c r="C43" s="24">
        <f>[1]IB_1.3.sz.mell.!C43</f>
        <v>0</v>
      </c>
      <c r="D43" s="24">
        <f>[1]IB_1.3.sz.mell.!D43</f>
        <v>0</v>
      </c>
      <c r="E43" s="22"/>
    </row>
    <row r="44" spans="1:5" s="10" customFormat="1" ht="12" customHeight="1">
      <c r="A44" s="56" t="s">
        <v>40</v>
      </c>
      <c r="B44" s="90" t="s">
        <v>223</v>
      </c>
      <c r="C44" s="24">
        <f>[1]IB_1.3.sz.mell.!C44</f>
        <v>0</v>
      </c>
      <c r="D44" s="24">
        <f>[1]IB_1.3.sz.mell.!D44</f>
        <v>0</v>
      </c>
      <c r="E44" s="22"/>
    </row>
    <row r="45" spans="1:5" s="10" customFormat="1" ht="12" customHeight="1">
      <c r="A45" s="56" t="s">
        <v>38</v>
      </c>
      <c r="B45" s="90" t="s">
        <v>222</v>
      </c>
      <c r="C45" s="24">
        <f>[1]IB_1.3.sz.mell.!C45</f>
        <v>0</v>
      </c>
      <c r="D45" s="24">
        <f>[1]IB_1.3.sz.mell.!D45</f>
        <v>0</v>
      </c>
      <c r="E45" s="22"/>
    </row>
    <row r="46" spans="1:5" s="10" customFormat="1" ht="12" customHeight="1">
      <c r="A46" s="56" t="s">
        <v>36</v>
      </c>
      <c r="B46" s="90" t="s">
        <v>221</v>
      </c>
      <c r="C46" s="24">
        <f>[1]IB_1.3.sz.mell.!C46</f>
        <v>0</v>
      </c>
      <c r="D46" s="24">
        <f>[1]IB_1.3.sz.mell.!D46</f>
        <v>0</v>
      </c>
      <c r="E46" s="22"/>
    </row>
    <row r="47" spans="1:5" s="10" customFormat="1" ht="12" customHeight="1">
      <c r="A47" s="56" t="s">
        <v>220</v>
      </c>
      <c r="B47" s="90" t="s">
        <v>219</v>
      </c>
      <c r="C47" s="24">
        <f>[1]IB_1.3.sz.mell.!C47</f>
        <v>0</v>
      </c>
      <c r="D47" s="24">
        <f>[1]IB_1.3.sz.mell.!D47</f>
        <v>0</v>
      </c>
      <c r="E47" s="22"/>
    </row>
    <row r="48" spans="1:5" s="10" customFormat="1" ht="12" customHeight="1">
      <c r="A48" s="56" t="s">
        <v>218</v>
      </c>
      <c r="B48" s="90" t="s">
        <v>217</v>
      </c>
      <c r="C48" s="24">
        <f>[1]IB_1.3.sz.mell.!C48</f>
        <v>0</v>
      </c>
      <c r="D48" s="24">
        <f>[1]IB_1.3.sz.mell.!D48</f>
        <v>0</v>
      </c>
      <c r="E48" s="22"/>
    </row>
    <row r="49" spans="1:5" s="10" customFormat="1" ht="12" customHeight="1">
      <c r="A49" s="56" t="s">
        <v>216</v>
      </c>
      <c r="B49" s="90" t="s">
        <v>215</v>
      </c>
      <c r="C49" s="88">
        <f>[1]IB_1.3.sz.mell.!C49</f>
        <v>0</v>
      </c>
      <c r="D49" s="88">
        <f>[1]IB_1.3.sz.mell.!D49</f>
        <v>0</v>
      </c>
      <c r="E49" s="87"/>
    </row>
    <row r="50" spans="1:5" s="10" customFormat="1" ht="12" customHeight="1">
      <c r="A50" s="59" t="s">
        <v>214</v>
      </c>
      <c r="B50" s="102" t="s">
        <v>213</v>
      </c>
      <c r="C50" s="99">
        <f>[1]IB_1.3.sz.mell.!C50</f>
        <v>0</v>
      </c>
      <c r="D50" s="99">
        <f>[1]IB_1.3.sz.mell.!D50</f>
        <v>0</v>
      </c>
      <c r="E50" s="98"/>
    </row>
    <row r="51" spans="1:5" s="10" customFormat="1" ht="12" customHeight="1" thickBot="1">
      <c r="A51" s="59" t="s">
        <v>212</v>
      </c>
      <c r="B51" s="46" t="s">
        <v>211</v>
      </c>
      <c r="C51" s="99">
        <f>[1]IB_1.3.sz.mell.!C51</f>
        <v>0</v>
      </c>
      <c r="D51" s="99">
        <f>[1]IB_1.3.sz.mell.!D51</f>
        <v>0</v>
      </c>
      <c r="E51" s="98"/>
    </row>
    <row r="52" spans="1:5" s="10" customFormat="1" ht="12" customHeight="1" thickBot="1">
      <c r="A52" s="6" t="s">
        <v>34</v>
      </c>
      <c r="B52" s="96" t="s">
        <v>210</v>
      </c>
      <c r="C52" s="4">
        <f>[1]IB_1.3.sz.mell.!C52</f>
        <v>0</v>
      </c>
      <c r="D52" s="4">
        <f>[1]IB_1.3.sz.mell.!D52</f>
        <v>0</v>
      </c>
      <c r="E52" s="3">
        <f>SUM(E53:E57)</f>
        <v>0</v>
      </c>
    </row>
    <row r="53" spans="1:5" s="10" customFormat="1" ht="12" customHeight="1">
      <c r="A53" s="26" t="s">
        <v>32</v>
      </c>
      <c r="B53" s="92" t="s">
        <v>209</v>
      </c>
      <c r="C53" s="101">
        <f>[1]IB_1.3.sz.mell.!C53</f>
        <v>0</v>
      </c>
      <c r="D53" s="101">
        <f>[1]IB_1.3.sz.mell.!D53</f>
        <v>0</v>
      </c>
      <c r="E53" s="100"/>
    </row>
    <row r="54" spans="1:5" s="10" customFormat="1" ht="12" customHeight="1">
      <c r="A54" s="56" t="s">
        <v>30</v>
      </c>
      <c r="B54" s="90" t="s">
        <v>208</v>
      </c>
      <c r="C54" s="88">
        <f>[1]IB_1.3.sz.mell.!C54</f>
        <v>0</v>
      </c>
      <c r="D54" s="88">
        <f>[1]IB_1.3.sz.mell.!D54</f>
        <v>0</v>
      </c>
      <c r="E54" s="87"/>
    </row>
    <row r="55" spans="1:5" s="10" customFormat="1" ht="12" customHeight="1">
      <c r="A55" s="56" t="s">
        <v>28</v>
      </c>
      <c r="B55" s="90" t="s">
        <v>207</v>
      </c>
      <c r="C55" s="88">
        <f>[1]IB_1.3.sz.mell.!C55</f>
        <v>0</v>
      </c>
      <c r="D55" s="88">
        <f>[1]IB_1.3.sz.mell.!D55</f>
        <v>0</v>
      </c>
      <c r="E55" s="87"/>
    </row>
    <row r="56" spans="1:5" s="10" customFormat="1" ht="12" customHeight="1">
      <c r="A56" s="56" t="s">
        <v>26</v>
      </c>
      <c r="B56" s="90" t="s">
        <v>206</v>
      </c>
      <c r="C56" s="88">
        <f>[1]IB_1.3.sz.mell.!C56</f>
        <v>0</v>
      </c>
      <c r="D56" s="88">
        <f>[1]IB_1.3.sz.mell.!D56</f>
        <v>0</v>
      </c>
      <c r="E56" s="87"/>
    </row>
    <row r="57" spans="1:5" s="10" customFormat="1" ht="12" customHeight="1" thickBot="1">
      <c r="A57" s="59" t="s">
        <v>205</v>
      </c>
      <c r="B57" s="46" t="s">
        <v>204</v>
      </c>
      <c r="C57" s="99">
        <f>[1]IB_1.3.sz.mell.!C57</f>
        <v>0</v>
      </c>
      <c r="D57" s="99">
        <f>[1]IB_1.3.sz.mell.!D57</f>
        <v>0</v>
      </c>
      <c r="E57" s="98"/>
    </row>
    <row r="58" spans="1:5" s="10" customFormat="1" ht="12" customHeight="1" thickBot="1">
      <c r="A58" s="6" t="s">
        <v>203</v>
      </c>
      <c r="B58" s="96" t="s">
        <v>202</v>
      </c>
      <c r="C58" s="4">
        <f>[1]IB_1.3.sz.mell.!C58</f>
        <v>0</v>
      </c>
      <c r="D58" s="4">
        <f>[1]IB_1.3.sz.mell.!D58</f>
        <v>0</v>
      </c>
      <c r="E58" s="3">
        <f>SUM(E59:E61)</f>
        <v>0</v>
      </c>
    </row>
    <row r="59" spans="1:5" s="10" customFormat="1" ht="12" customHeight="1">
      <c r="A59" s="26" t="s">
        <v>22</v>
      </c>
      <c r="B59" s="92" t="s">
        <v>201</v>
      </c>
      <c r="C59" s="49">
        <f>[1]IB_1.3.sz.mell.!C59</f>
        <v>0</v>
      </c>
      <c r="D59" s="49">
        <f>[1]IB_1.3.sz.mell.!D59</f>
        <v>0</v>
      </c>
      <c r="E59" s="47"/>
    </row>
    <row r="60" spans="1:5" s="10" customFormat="1" ht="12" customHeight="1">
      <c r="A60" s="56" t="s">
        <v>20</v>
      </c>
      <c r="B60" s="90" t="s">
        <v>200</v>
      </c>
      <c r="C60" s="24">
        <f>[1]IB_1.3.sz.mell.!C60</f>
        <v>0</v>
      </c>
      <c r="D60" s="24">
        <f>[1]IB_1.3.sz.mell.!D60</f>
        <v>0</v>
      </c>
      <c r="E60" s="22"/>
    </row>
    <row r="61" spans="1:5" s="10" customFormat="1" ht="12" customHeight="1">
      <c r="A61" s="56" t="s">
        <v>18</v>
      </c>
      <c r="B61" s="90" t="s">
        <v>199</v>
      </c>
      <c r="C61" s="24">
        <f>[1]IB_1.3.sz.mell.!C61</f>
        <v>0</v>
      </c>
      <c r="D61" s="24">
        <f>[1]IB_1.3.sz.mell.!D61</f>
        <v>0</v>
      </c>
      <c r="E61" s="22"/>
    </row>
    <row r="62" spans="1:5" s="10" customFormat="1" ht="12" customHeight="1" thickBot="1">
      <c r="A62" s="59" t="s">
        <v>16</v>
      </c>
      <c r="B62" s="46" t="s">
        <v>198</v>
      </c>
      <c r="C62" s="42">
        <f>[1]IB_1.3.sz.mell.!C62</f>
        <v>0</v>
      </c>
      <c r="D62" s="42">
        <f>[1]IB_1.3.sz.mell.!D62</f>
        <v>0</v>
      </c>
      <c r="E62" s="40"/>
    </row>
    <row r="63" spans="1:5" s="10" customFormat="1" ht="12" customHeight="1" thickBot="1">
      <c r="A63" s="6" t="s">
        <v>12</v>
      </c>
      <c r="B63" s="86" t="s">
        <v>197</v>
      </c>
      <c r="C63" s="4">
        <f>[1]IB_1.3.sz.mell.!C63</f>
        <v>0</v>
      </c>
      <c r="D63" s="4">
        <f>SUM(D64:D67)</f>
        <v>28000</v>
      </c>
      <c r="E63" s="3">
        <f>SUM(E64:E66)</f>
        <v>28000</v>
      </c>
    </row>
    <row r="64" spans="1:5" s="10" customFormat="1" ht="12" customHeight="1">
      <c r="A64" s="26" t="s">
        <v>196</v>
      </c>
      <c r="B64" s="92" t="s">
        <v>195</v>
      </c>
      <c r="C64" s="88">
        <f>[1]IB_1.3.sz.mell.!C64</f>
        <v>0</v>
      </c>
      <c r="D64" s="88">
        <f>[1]IB_1.3.sz.mell.!D64</f>
        <v>0</v>
      </c>
      <c r="E64" s="87"/>
    </row>
    <row r="65" spans="1:5" s="10" customFormat="1" ht="12" customHeight="1">
      <c r="A65" s="56" t="s">
        <v>194</v>
      </c>
      <c r="B65" s="90" t="s">
        <v>193</v>
      </c>
      <c r="C65" s="88">
        <f>[1]IB_1.3.sz.mell.!C65</f>
        <v>0</v>
      </c>
      <c r="D65" s="88">
        <f>[1]IB_1.3.sz.mell.!D65</f>
        <v>0</v>
      </c>
      <c r="E65" s="87"/>
    </row>
    <row r="66" spans="1:5" s="10" customFormat="1" ht="12" customHeight="1">
      <c r="A66" s="56" t="s">
        <v>192</v>
      </c>
      <c r="B66" s="90" t="s">
        <v>191</v>
      </c>
      <c r="C66" s="88">
        <f>[1]IB_1.1.sz.mell.!C66</f>
        <v>0</v>
      </c>
      <c r="D66" s="88">
        <v>28000</v>
      </c>
      <c r="E66" s="87">
        <v>28000</v>
      </c>
    </row>
    <row r="67" spans="1:5" s="10" customFormat="1" ht="12" customHeight="1" thickBot="1">
      <c r="A67" s="59" t="s">
        <v>190</v>
      </c>
      <c r="B67" s="46" t="s">
        <v>189</v>
      </c>
      <c r="C67" s="88">
        <f>[1]IB_1.3.sz.mell.!C67</f>
        <v>0</v>
      </c>
      <c r="D67" s="88">
        <f>[1]IB_1.3.sz.mell.!D67</f>
        <v>0</v>
      </c>
      <c r="E67" s="87"/>
    </row>
    <row r="68" spans="1:5" s="10" customFormat="1" ht="12" customHeight="1" thickBot="1">
      <c r="A68" s="97" t="s">
        <v>188</v>
      </c>
      <c r="B68" s="96" t="s">
        <v>187</v>
      </c>
      <c r="C68" s="32">
        <f>SUM(C18+C25+C32+C40+C52+C58+C63)</f>
        <v>54204700</v>
      </c>
      <c r="D68" s="32">
        <f>SUM(D18+D25+D32+D40+D52+D58+D63)</f>
        <v>71628941</v>
      </c>
      <c r="E68" s="30">
        <f>+E11+E18+E25+E32+E40+E52+E58+E63</f>
        <v>71628937</v>
      </c>
    </row>
    <row r="69" spans="1:5" s="10" customFormat="1" ht="12" customHeight="1" thickBot="1">
      <c r="A69" s="84" t="s">
        <v>186</v>
      </c>
      <c r="B69" s="86" t="s">
        <v>185</v>
      </c>
      <c r="C69" s="4"/>
      <c r="D69" s="4"/>
      <c r="E69" s="3">
        <f>SUM(E70:E72)</f>
        <v>0</v>
      </c>
    </row>
    <row r="70" spans="1:5" s="10" customFormat="1" ht="12" customHeight="1">
      <c r="A70" s="26" t="s">
        <v>184</v>
      </c>
      <c r="B70" s="92" t="s">
        <v>183</v>
      </c>
      <c r="C70" s="88">
        <f>[1]IB_1.3.sz.mell.!C70</f>
        <v>0</v>
      </c>
      <c r="D70" s="88">
        <f>[1]IB_1.3.sz.mell.!D70</f>
        <v>0</v>
      </c>
      <c r="E70" s="87"/>
    </row>
    <row r="71" spans="1:5" s="10" customFormat="1" ht="12" customHeight="1">
      <c r="A71" s="56" t="s">
        <v>182</v>
      </c>
      <c r="B71" s="90" t="s">
        <v>181</v>
      </c>
      <c r="C71" s="88">
        <f>[1]IB_1.3.sz.mell.!C71</f>
        <v>0</v>
      </c>
      <c r="D71" s="88">
        <f>[1]IB_1.3.sz.mell.!D71</f>
        <v>0</v>
      </c>
      <c r="E71" s="87"/>
    </row>
    <row r="72" spans="1:5" s="10" customFormat="1" ht="12" customHeight="1" thickBot="1">
      <c r="A72" s="59" t="s">
        <v>180</v>
      </c>
      <c r="B72" s="95" t="s">
        <v>179</v>
      </c>
      <c r="C72" s="88">
        <f>[1]IB_1.3.sz.mell.!C72</f>
        <v>0</v>
      </c>
      <c r="D72" s="88">
        <f>[1]IB_1.3.sz.mell.!D72</f>
        <v>0</v>
      </c>
      <c r="E72" s="87"/>
    </row>
    <row r="73" spans="1:5" s="10" customFormat="1" ht="12" customHeight="1" thickBot="1">
      <c r="A73" s="84" t="s">
        <v>178</v>
      </c>
      <c r="B73" s="86" t="s">
        <v>177</v>
      </c>
      <c r="C73" s="4">
        <f>[1]IB_1.3.sz.mell.!C73</f>
        <v>0</v>
      </c>
      <c r="D73" s="4">
        <f>[1]IB_1.3.sz.mell.!D73</f>
        <v>0</v>
      </c>
      <c r="E73" s="3">
        <f>SUM(E74:E77)</f>
        <v>0</v>
      </c>
    </row>
    <row r="74" spans="1:5" s="10" customFormat="1" ht="12" customHeight="1">
      <c r="A74" s="26" t="s">
        <v>176</v>
      </c>
      <c r="B74" s="92" t="s">
        <v>175</v>
      </c>
      <c r="C74" s="88">
        <f>[1]IB_1.3.sz.mell.!C74</f>
        <v>0</v>
      </c>
      <c r="D74" s="88">
        <f>[1]IB_1.3.sz.mell.!D74</f>
        <v>0</v>
      </c>
      <c r="E74" s="87"/>
    </row>
    <row r="75" spans="1:5" s="10" customFormat="1" ht="12" customHeight="1">
      <c r="A75" s="56" t="s">
        <v>174</v>
      </c>
      <c r="B75" s="92" t="s">
        <v>173</v>
      </c>
      <c r="C75" s="88">
        <f>[1]IB_1.3.sz.mell.!C75</f>
        <v>0</v>
      </c>
      <c r="D75" s="88">
        <f>[1]IB_1.3.sz.mell.!D75</f>
        <v>0</v>
      </c>
      <c r="E75" s="87"/>
    </row>
    <row r="76" spans="1:5" s="10" customFormat="1" ht="12" customHeight="1">
      <c r="A76" s="56" t="s">
        <v>172</v>
      </c>
      <c r="B76" s="92" t="s">
        <v>171</v>
      </c>
      <c r="C76" s="88">
        <f>[1]IB_1.3.sz.mell.!C76</f>
        <v>0</v>
      </c>
      <c r="D76" s="88">
        <f>[1]IB_1.3.sz.mell.!D76</f>
        <v>0</v>
      </c>
      <c r="E76" s="87"/>
    </row>
    <row r="77" spans="1:5" s="10" customFormat="1" ht="12" customHeight="1" thickBot="1">
      <c r="A77" s="59" t="s">
        <v>170</v>
      </c>
      <c r="B77" s="94" t="s">
        <v>169</v>
      </c>
      <c r="C77" s="88">
        <f>[1]IB_1.3.sz.mell.!C77</f>
        <v>0</v>
      </c>
      <c r="D77" s="88">
        <f>[1]IB_1.3.sz.mell.!D77</f>
        <v>0</v>
      </c>
      <c r="E77" s="87"/>
    </row>
    <row r="78" spans="1:5" s="10" customFormat="1" ht="12" customHeight="1" thickBot="1">
      <c r="A78" s="84" t="s">
        <v>168</v>
      </c>
      <c r="B78" s="86" t="s">
        <v>167</v>
      </c>
      <c r="C78" s="4"/>
      <c r="D78" s="4"/>
      <c r="E78" s="3">
        <f>SUM(E79:E80)</f>
        <v>0</v>
      </c>
    </row>
    <row r="79" spans="1:5" s="10" customFormat="1" ht="12" customHeight="1">
      <c r="A79" s="26" t="s">
        <v>166</v>
      </c>
      <c r="B79" s="92" t="s">
        <v>165</v>
      </c>
      <c r="C79" s="88"/>
      <c r="D79" s="88"/>
      <c r="E79" s="87"/>
    </row>
    <row r="80" spans="1:5" s="10" customFormat="1" ht="12" customHeight="1" thickBot="1">
      <c r="A80" s="59" t="s">
        <v>164</v>
      </c>
      <c r="B80" s="46" t="s">
        <v>163</v>
      </c>
      <c r="C80" s="88">
        <f>[1]IB_1.3.sz.mell.!C80</f>
        <v>0</v>
      </c>
      <c r="D80" s="88">
        <f>[1]IB_1.3.sz.mell.!D80</f>
        <v>0</v>
      </c>
      <c r="E80" s="87"/>
    </row>
    <row r="81" spans="1:5" s="10" customFormat="1" ht="12" customHeight="1" thickBot="1">
      <c r="A81" s="84" t="s">
        <v>162</v>
      </c>
      <c r="B81" s="86" t="s">
        <v>161</v>
      </c>
      <c r="C81" s="4">
        <f>[1]IB_1.3.sz.mell.!C81</f>
        <v>0</v>
      </c>
      <c r="D81" s="4">
        <f>[1]IB_1.3.sz.mell.!D81</f>
        <v>0</v>
      </c>
      <c r="E81" s="3">
        <f>SUM(E82:E84)</f>
        <v>0</v>
      </c>
    </row>
    <row r="82" spans="1:5" s="10" customFormat="1" ht="12" customHeight="1">
      <c r="A82" s="26" t="s">
        <v>160</v>
      </c>
      <c r="B82" s="92" t="s">
        <v>159</v>
      </c>
      <c r="C82" s="88">
        <f>[1]IB_1.3.sz.mell.!C82</f>
        <v>0</v>
      </c>
      <c r="D82" s="88">
        <f>[1]IB_1.3.sz.mell.!D82</f>
        <v>0</v>
      </c>
      <c r="E82" s="87"/>
    </row>
    <row r="83" spans="1:5" s="10" customFormat="1" ht="12" customHeight="1">
      <c r="A83" s="56" t="s">
        <v>158</v>
      </c>
      <c r="B83" s="90" t="s">
        <v>157</v>
      </c>
      <c r="C83" s="88">
        <f>[1]IB_1.3.sz.mell.!C83</f>
        <v>0</v>
      </c>
      <c r="D83" s="88">
        <f>[1]IB_1.3.sz.mell.!D83</f>
        <v>0</v>
      </c>
      <c r="E83" s="87"/>
    </row>
    <row r="84" spans="1:5" s="10" customFormat="1" ht="12" customHeight="1" thickBot="1">
      <c r="A84" s="59" t="s">
        <v>156</v>
      </c>
      <c r="B84" s="46" t="s">
        <v>155</v>
      </c>
      <c r="C84" s="88">
        <f>[1]IB_1.3.sz.mell.!C84</f>
        <v>0</v>
      </c>
      <c r="D84" s="88">
        <f>[1]IB_1.3.sz.mell.!D84</f>
        <v>0</v>
      </c>
      <c r="E84" s="87"/>
    </row>
    <row r="85" spans="1:5" s="10" customFormat="1" ht="12" customHeight="1" thickBot="1">
      <c r="A85" s="84" t="s">
        <v>154</v>
      </c>
      <c r="B85" s="86" t="s">
        <v>153</v>
      </c>
      <c r="C85" s="4">
        <f>[1]IB_1.3.sz.mell.!C85</f>
        <v>0</v>
      </c>
      <c r="D85" s="4">
        <f>[1]IB_1.3.sz.mell.!D85</f>
        <v>0</v>
      </c>
      <c r="E85" s="3">
        <f>SUM(E86:E89)</f>
        <v>0</v>
      </c>
    </row>
    <row r="86" spans="1:5" s="10" customFormat="1" ht="12" customHeight="1">
      <c r="A86" s="93" t="s">
        <v>152</v>
      </c>
      <c r="B86" s="92" t="s">
        <v>151</v>
      </c>
      <c r="C86" s="88">
        <f>[1]IB_1.3.sz.mell.!C86</f>
        <v>0</v>
      </c>
      <c r="D86" s="88">
        <f>[1]IB_1.3.sz.mell.!D86</f>
        <v>0</v>
      </c>
      <c r="E86" s="87"/>
    </row>
    <row r="87" spans="1:5" s="10" customFormat="1" ht="12" customHeight="1">
      <c r="A87" s="91" t="s">
        <v>150</v>
      </c>
      <c r="B87" s="90" t="s">
        <v>149</v>
      </c>
      <c r="C87" s="88">
        <f>[1]IB_1.3.sz.mell.!C87</f>
        <v>0</v>
      </c>
      <c r="D87" s="88">
        <f>[1]IB_1.3.sz.mell.!D87</f>
        <v>0</v>
      </c>
      <c r="E87" s="87"/>
    </row>
    <row r="88" spans="1:5" s="10" customFormat="1" ht="12" customHeight="1">
      <c r="A88" s="91" t="s">
        <v>148</v>
      </c>
      <c r="B88" s="90" t="s">
        <v>147</v>
      </c>
      <c r="C88" s="88">
        <f>[1]IB_1.3.sz.mell.!C88</f>
        <v>0</v>
      </c>
      <c r="D88" s="88">
        <f>[1]IB_1.3.sz.mell.!D88</f>
        <v>0</v>
      </c>
      <c r="E88" s="87"/>
    </row>
    <row r="89" spans="1:5" s="10" customFormat="1" ht="12" customHeight="1" thickBot="1">
      <c r="A89" s="89" t="s">
        <v>146</v>
      </c>
      <c r="B89" s="46" t="s">
        <v>145</v>
      </c>
      <c r="C89" s="88">
        <f>[1]IB_1.3.sz.mell.!C89</f>
        <v>0</v>
      </c>
      <c r="D89" s="88">
        <f>[1]IB_1.3.sz.mell.!D89</f>
        <v>0</v>
      </c>
      <c r="E89" s="87"/>
    </row>
    <row r="90" spans="1:5" s="10" customFormat="1" ht="12" customHeight="1" thickBot="1">
      <c r="A90" s="84" t="s">
        <v>144</v>
      </c>
      <c r="B90" s="86" t="s">
        <v>143</v>
      </c>
      <c r="C90" s="4">
        <f>[1]IB_1.3.sz.mell.!C90</f>
        <v>0</v>
      </c>
      <c r="D90" s="4">
        <f>[1]IB_1.3.sz.mell.!D90</f>
        <v>0</v>
      </c>
      <c r="E90" s="85"/>
    </row>
    <row r="91" spans="1:5" s="10" customFormat="1" ht="13.5" customHeight="1" thickBot="1">
      <c r="A91" s="84" t="s">
        <v>142</v>
      </c>
      <c r="B91" s="86" t="s">
        <v>141</v>
      </c>
      <c r="C91" s="4">
        <f>[1]IB_1.3.sz.mell.!C91</f>
        <v>0</v>
      </c>
      <c r="D91" s="4">
        <f>[1]IB_1.3.sz.mell.!D91</f>
        <v>0</v>
      </c>
      <c r="E91" s="85"/>
    </row>
    <row r="92" spans="1:5" s="10" customFormat="1" ht="15.75" customHeight="1" thickBot="1">
      <c r="A92" s="84" t="s">
        <v>140</v>
      </c>
      <c r="B92" s="83" t="s">
        <v>139</v>
      </c>
      <c r="C92" s="32">
        <f>SUM(C69+C73+C78+C81+C85+C90+C91)</f>
        <v>0</v>
      </c>
      <c r="D92" s="32">
        <f>SUM(D69+D73+D78+D81+D85+D90+D91)</f>
        <v>0</v>
      </c>
      <c r="E92" s="30">
        <f>+E69+E73+E78+E81+E85+E91+E90</f>
        <v>0</v>
      </c>
    </row>
    <row r="93" spans="1:5" s="10" customFormat="1" ht="25.5" customHeight="1" thickBot="1">
      <c r="A93" s="82" t="s">
        <v>138</v>
      </c>
      <c r="B93" s="81" t="s">
        <v>137</v>
      </c>
      <c r="C93" s="32">
        <f>SUM(C68+C92)</f>
        <v>54204700</v>
      </c>
      <c r="D93" s="32">
        <f>SUM(D68+D92)</f>
        <v>71628941</v>
      </c>
      <c r="E93" s="30">
        <f>+E68+E92</f>
        <v>71628937</v>
      </c>
    </row>
    <row r="94" spans="1:5" s="10" customFormat="1" ht="15.2" customHeight="1">
      <c r="A94" s="80"/>
      <c r="B94" s="79"/>
      <c r="C94" s="78"/>
    </row>
    <row r="95" spans="1:5" ht="16.5" customHeight="1">
      <c r="A95" s="618" t="s">
        <v>136</v>
      </c>
      <c r="B95" s="618"/>
      <c r="C95" s="618"/>
      <c r="D95" s="618"/>
      <c r="E95" s="618"/>
    </row>
    <row r="96" spans="1:5" ht="16.5" customHeight="1" thickBot="1">
      <c r="A96" s="619" t="s">
        <v>135</v>
      </c>
      <c r="B96" s="619"/>
      <c r="C96" s="77"/>
      <c r="E96" s="77" t="str">
        <f>E7</f>
        <v xml:space="preserve"> Forintban!</v>
      </c>
    </row>
    <row r="97" spans="1:5">
      <c r="A97" s="611" t="s">
        <v>134</v>
      </c>
      <c r="B97" s="613" t="s">
        <v>133</v>
      </c>
      <c r="C97" s="615" t="str">
        <f>+CONCATENATE(LEFT([1]Z_ÖSSZEFÜGGÉSEK!A6,4),". évi")</f>
        <v>2019. évi</v>
      </c>
      <c r="D97" s="616"/>
      <c r="E97" s="617"/>
    </row>
    <row r="98" spans="1:5" ht="24.75" thickBot="1">
      <c r="A98" s="612"/>
      <c r="B98" s="614"/>
      <c r="C98" s="76" t="s">
        <v>132</v>
      </c>
      <c r="D98" s="75" t="s">
        <v>131</v>
      </c>
      <c r="E98" s="74" t="str">
        <f>CONCATENATE(E9)</f>
        <v>2019. XII. 31.
teljesítés</v>
      </c>
    </row>
    <row r="99" spans="1:5" s="70" customFormat="1" ht="12" customHeight="1" thickBot="1">
      <c r="A99" s="73" t="s">
        <v>130</v>
      </c>
      <c r="B99" s="72" t="s">
        <v>129</v>
      </c>
      <c r="C99" s="72" t="s">
        <v>128</v>
      </c>
      <c r="D99" s="72" t="s">
        <v>127</v>
      </c>
      <c r="E99" s="71" t="s">
        <v>126</v>
      </c>
    </row>
    <row r="100" spans="1:5" ht="12" customHeight="1" thickBot="1">
      <c r="A100" s="69" t="s">
        <v>125</v>
      </c>
      <c r="B100" s="68" t="s">
        <v>124</v>
      </c>
      <c r="C100" s="67"/>
      <c r="D100" s="67"/>
      <c r="E100" s="66">
        <f>E101+E102+E103+E104+E105+E118</f>
        <v>0</v>
      </c>
    </row>
    <row r="101" spans="1:5" ht="12" customHeight="1">
      <c r="A101" s="65" t="s">
        <v>123</v>
      </c>
      <c r="B101" s="64" t="s">
        <v>122</v>
      </c>
      <c r="C101" s="63"/>
      <c r="D101" s="63"/>
      <c r="E101" s="62"/>
    </row>
    <row r="102" spans="1:5" ht="12" customHeight="1">
      <c r="A102" s="56" t="s">
        <v>121</v>
      </c>
      <c r="B102" s="50" t="s">
        <v>120</v>
      </c>
      <c r="C102" s="24"/>
      <c r="D102" s="24"/>
      <c r="E102" s="22"/>
    </row>
    <row r="103" spans="1:5" ht="12" customHeight="1">
      <c r="A103" s="56" t="s">
        <v>119</v>
      </c>
      <c r="B103" s="50" t="s">
        <v>118</v>
      </c>
      <c r="C103" s="42"/>
      <c r="D103" s="42"/>
      <c r="E103" s="40"/>
    </row>
    <row r="104" spans="1:5" ht="12" customHeight="1">
      <c r="A104" s="56" t="s">
        <v>117</v>
      </c>
      <c r="B104" s="57" t="s">
        <v>116</v>
      </c>
      <c r="C104" s="42">
        <f>[1]IB_1.3.sz.mell.!C104</f>
        <v>0</v>
      </c>
      <c r="D104" s="42">
        <f>[1]IB_1.3.sz.mell.!D104</f>
        <v>0</v>
      </c>
      <c r="E104" s="40"/>
    </row>
    <row r="105" spans="1:5" ht="12" customHeight="1">
      <c r="A105" s="56" t="s">
        <v>115</v>
      </c>
      <c r="B105" s="61" t="s">
        <v>114</v>
      </c>
      <c r="C105" s="42">
        <f>[1]IB_1.3.sz.mell.!C105</f>
        <v>0</v>
      </c>
      <c r="D105" s="42">
        <f>[1]IB_1.3.sz.mell.!D105</f>
        <v>0</v>
      </c>
      <c r="E105" s="40"/>
    </row>
    <row r="106" spans="1:5" ht="12" customHeight="1">
      <c r="A106" s="56" t="s">
        <v>113</v>
      </c>
      <c r="B106" s="50" t="s">
        <v>112</v>
      </c>
      <c r="C106" s="42">
        <f>[1]IB_1.3.sz.mell.!C106</f>
        <v>0</v>
      </c>
      <c r="D106" s="42">
        <f>[1]IB_1.3.sz.mell.!D106</f>
        <v>0</v>
      </c>
      <c r="E106" s="40"/>
    </row>
    <row r="107" spans="1:5" ht="12" customHeight="1">
      <c r="A107" s="56" t="s">
        <v>111</v>
      </c>
      <c r="B107" s="58" t="s">
        <v>110</v>
      </c>
      <c r="C107" s="42">
        <f>[1]IB_1.3.sz.mell.!C107</f>
        <v>0</v>
      </c>
      <c r="D107" s="42">
        <f>[1]IB_1.3.sz.mell.!D107</f>
        <v>0</v>
      </c>
      <c r="E107" s="40"/>
    </row>
    <row r="108" spans="1:5" ht="12" customHeight="1">
      <c r="A108" s="56" t="s">
        <v>109</v>
      </c>
      <c r="B108" s="58" t="s">
        <v>108</v>
      </c>
      <c r="C108" s="42">
        <f>[1]IB_1.3.sz.mell.!C108</f>
        <v>0</v>
      </c>
      <c r="D108" s="42">
        <f>[1]IB_1.3.sz.mell.!D108</f>
        <v>0</v>
      </c>
      <c r="E108" s="40"/>
    </row>
    <row r="109" spans="1:5" ht="12" customHeight="1">
      <c r="A109" s="56" t="s">
        <v>107</v>
      </c>
      <c r="B109" s="60" t="s">
        <v>106</v>
      </c>
      <c r="C109" s="42">
        <f>[1]IB_1.3.sz.mell.!C109</f>
        <v>0</v>
      </c>
      <c r="D109" s="42">
        <f>[1]IB_1.3.sz.mell.!D109</f>
        <v>0</v>
      </c>
      <c r="E109" s="40"/>
    </row>
    <row r="110" spans="1:5" ht="12" customHeight="1">
      <c r="A110" s="56" t="s">
        <v>105</v>
      </c>
      <c r="B110" s="43" t="s">
        <v>104</v>
      </c>
      <c r="C110" s="42">
        <f>[1]IB_1.3.sz.mell.!C110</f>
        <v>0</v>
      </c>
      <c r="D110" s="42">
        <f>[1]IB_1.3.sz.mell.!D110</f>
        <v>0</v>
      </c>
      <c r="E110" s="40"/>
    </row>
    <row r="111" spans="1:5" ht="12" customHeight="1">
      <c r="A111" s="56" t="s">
        <v>103</v>
      </c>
      <c r="B111" s="43" t="s">
        <v>69</v>
      </c>
      <c r="C111" s="42">
        <f>[1]IB_1.3.sz.mell.!C111</f>
        <v>0</v>
      </c>
      <c r="D111" s="42">
        <f>[1]IB_1.3.sz.mell.!D111</f>
        <v>0</v>
      </c>
      <c r="E111" s="40"/>
    </row>
    <row r="112" spans="1:5" ht="12" customHeight="1">
      <c r="A112" s="56" t="s">
        <v>102</v>
      </c>
      <c r="B112" s="60" t="s">
        <v>101</v>
      </c>
      <c r="C112" s="42">
        <f>[1]IB_1.3.sz.mell.!C112</f>
        <v>0</v>
      </c>
      <c r="D112" s="42">
        <f>[1]IB_1.3.sz.mell.!D112</f>
        <v>0</v>
      </c>
      <c r="E112" s="40"/>
    </row>
    <row r="113" spans="1:5" ht="12" customHeight="1">
      <c r="A113" s="56" t="s">
        <v>100</v>
      </c>
      <c r="B113" s="60" t="s">
        <v>99</v>
      </c>
      <c r="C113" s="42">
        <f>[1]IB_1.3.sz.mell.!C113</f>
        <v>0</v>
      </c>
      <c r="D113" s="42">
        <f>[1]IB_1.3.sz.mell.!D113</f>
        <v>0</v>
      </c>
      <c r="E113" s="40"/>
    </row>
    <row r="114" spans="1:5" ht="12" customHeight="1">
      <c r="A114" s="56" t="s">
        <v>98</v>
      </c>
      <c r="B114" s="43" t="s">
        <v>63</v>
      </c>
      <c r="C114" s="42">
        <f>[1]IB_1.3.sz.mell.!C114</f>
        <v>0</v>
      </c>
      <c r="D114" s="42">
        <f>[1]IB_1.3.sz.mell.!D114</f>
        <v>0</v>
      </c>
      <c r="E114" s="40"/>
    </row>
    <row r="115" spans="1:5" ht="12" customHeight="1">
      <c r="A115" s="29" t="s">
        <v>97</v>
      </c>
      <c r="B115" s="58" t="s">
        <v>96</v>
      </c>
      <c r="C115" s="42">
        <f>[1]IB_1.3.sz.mell.!C115</f>
        <v>0</v>
      </c>
      <c r="D115" s="42">
        <f>[1]IB_1.3.sz.mell.!D115</f>
        <v>0</v>
      </c>
      <c r="E115" s="40"/>
    </row>
    <row r="116" spans="1:5" ht="12" customHeight="1">
      <c r="A116" s="56" t="s">
        <v>95</v>
      </c>
      <c r="B116" s="58" t="s">
        <v>94</v>
      </c>
      <c r="C116" s="42">
        <f>[1]IB_1.3.sz.mell.!C116</f>
        <v>0</v>
      </c>
      <c r="D116" s="42">
        <f>[1]IB_1.3.sz.mell.!D116</f>
        <v>0</v>
      </c>
      <c r="E116" s="40"/>
    </row>
    <row r="117" spans="1:5" ht="12" customHeight="1">
      <c r="A117" s="59" t="s">
        <v>93</v>
      </c>
      <c r="B117" s="58" t="s">
        <v>92</v>
      </c>
      <c r="C117" s="42">
        <f>[1]IB_1.3.sz.mell.!C117</f>
        <v>0</v>
      </c>
      <c r="D117" s="42">
        <f>[1]IB_1.3.sz.mell.!D117</f>
        <v>0</v>
      </c>
      <c r="E117" s="40"/>
    </row>
    <row r="118" spans="1:5" ht="12" customHeight="1">
      <c r="A118" s="56" t="s">
        <v>91</v>
      </c>
      <c r="B118" s="57" t="s">
        <v>90</v>
      </c>
      <c r="C118" s="24">
        <f>[1]IB_1.3.sz.mell.!C118</f>
        <v>0</v>
      </c>
      <c r="D118" s="24">
        <f>[1]IB_1.3.sz.mell.!D118</f>
        <v>0</v>
      </c>
      <c r="E118" s="22"/>
    </row>
    <row r="119" spans="1:5" ht="12" customHeight="1">
      <c r="A119" s="56" t="s">
        <v>89</v>
      </c>
      <c r="B119" s="50" t="s">
        <v>88</v>
      </c>
      <c r="C119" s="24">
        <f>[1]IB_1.3.sz.mell.!C119</f>
        <v>0</v>
      </c>
      <c r="D119" s="24">
        <f>[1]IB_1.3.sz.mell.!D119</f>
        <v>0</v>
      </c>
      <c r="E119" s="22"/>
    </row>
    <row r="120" spans="1:5" ht="12" customHeight="1" thickBot="1">
      <c r="A120" s="37" t="s">
        <v>87</v>
      </c>
      <c r="B120" s="55" t="s">
        <v>86</v>
      </c>
      <c r="C120" s="35">
        <f>[1]IB_1.3.sz.mell.!C120</f>
        <v>0</v>
      </c>
      <c r="D120" s="35">
        <f>[1]IB_1.3.sz.mell.!D120</f>
        <v>0</v>
      </c>
      <c r="E120" s="33"/>
    </row>
    <row r="121" spans="1:5" ht="12" customHeight="1" thickBot="1">
      <c r="A121" s="54" t="s">
        <v>1</v>
      </c>
      <c r="B121" s="53" t="s">
        <v>85</v>
      </c>
      <c r="C121" s="52">
        <f>SUM(C122:C130)</f>
        <v>54204700</v>
      </c>
      <c r="D121" s="4">
        <f>SUM(D122:D131)</f>
        <v>71628941</v>
      </c>
      <c r="E121" s="51">
        <f>+E122+E124+E126</f>
        <v>32886265</v>
      </c>
    </row>
    <row r="122" spans="1:5" ht="12" customHeight="1">
      <c r="A122" s="26" t="s">
        <v>84</v>
      </c>
      <c r="B122" s="50" t="s">
        <v>83</v>
      </c>
      <c r="C122" s="49">
        <v>21091716</v>
      </c>
      <c r="D122" s="48">
        <v>26174439</v>
      </c>
      <c r="E122" s="47"/>
    </row>
    <row r="123" spans="1:5" ht="12" customHeight="1">
      <c r="A123" s="26" t="s">
        <v>82</v>
      </c>
      <c r="B123" s="39" t="s">
        <v>81</v>
      </c>
      <c r="C123" s="49"/>
      <c r="D123" s="48"/>
      <c r="E123" s="47"/>
    </row>
    <row r="124" spans="1:5" ht="12" customHeight="1">
      <c r="A124" s="26" t="s">
        <v>80</v>
      </c>
      <c r="B124" s="39" t="s">
        <v>79</v>
      </c>
      <c r="C124" s="24">
        <v>33112984</v>
      </c>
      <c r="D124" s="23">
        <v>45454502</v>
      </c>
      <c r="E124" s="22">
        <v>32886265</v>
      </c>
    </row>
    <row r="125" spans="1:5" ht="12" customHeight="1">
      <c r="A125" s="26" t="s">
        <v>78</v>
      </c>
      <c r="B125" s="39" t="s">
        <v>77</v>
      </c>
      <c r="C125" s="24">
        <f>[1]IB_1.3.sz.mell.!C125</f>
        <v>0</v>
      </c>
      <c r="D125" s="23">
        <f>[1]IB_1.3.sz.mell.!D125</f>
        <v>0</v>
      </c>
      <c r="E125" s="22"/>
    </row>
    <row r="126" spans="1:5" ht="12" customHeight="1">
      <c r="A126" s="26" t="s">
        <v>76</v>
      </c>
      <c r="B126" s="46" t="s">
        <v>75</v>
      </c>
      <c r="C126" s="24">
        <f>[1]IB_1.3.sz.mell.!C126</f>
        <v>0</v>
      </c>
      <c r="D126" s="23">
        <f>[1]IB_1.3.sz.mell.!D126</f>
        <v>0</v>
      </c>
      <c r="E126" s="22"/>
    </row>
    <row r="127" spans="1:5" ht="12" customHeight="1">
      <c r="A127" s="26" t="s">
        <v>74</v>
      </c>
      <c r="B127" s="45" t="s">
        <v>73</v>
      </c>
      <c r="C127" s="24">
        <f>[1]IB_1.3.sz.mell.!C127</f>
        <v>0</v>
      </c>
      <c r="D127" s="23">
        <f>[1]IB_1.3.sz.mell.!D127</f>
        <v>0</v>
      </c>
      <c r="E127" s="22"/>
    </row>
    <row r="128" spans="1:5" ht="12" customHeight="1">
      <c r="A128" s="26" t="s">
        <v>72</v>
      </c>
      <c r="B128" s="44" t="s">
        <v>71</v>
      </c>
      <c r="C128" s="24">
        <f>[1]IB_1.3.sz.mell.!C128</f>
        <v>0</v>
      </c>
      <c r="D128" s="23">
        <f>[1]IB_1.3.sz.mell.!D128</f>
        <v>0</v>
      </c>
      <c r="E128" s="22"/>
    </row>
    <row r="129" spans="1:5">
      <c r="A129" s="26" t="s">
        <v>70</v>
      </c>
      <c r="B129" s="43" t="s">
        <v>69</v>
      </c>
      <c r="C129" s="24">
        <f>[1]IB_1.3.sz.mell.!C129</f>
        <v>0</v>
      </c>
      <c r="D129" s="23">
        <f>[1]IB_1.3.sz.mell.!D129</f>
        <v>0</v>
      </c>
      <c r="E129" s="22"/>
    </row>
    <row r="130" spans="1:5" ht="12" customHeight="1">
      <c r="A130" s="26" t="s">
        <v>68</v>
      </c>
      <c r="B130" s="43" t="s">
        <v>67</v>
      </c>
      <c r="C130" s="24">
        <f>[1]IB_1.3.sz.mell.!C130</f>
        <v>0</v>
      </c>
      <c r="D130" s="23">
        <f>[1]IB_1.3.sz.mell.!D130</f>
        <v>0</v>
      </c>
      <c r="E130" s="22"/>
    </row>
    <row r="131" spans="1:5" ht="12" customHeight="1">
      <c r="A131" s="26" t="s">
        <v>66</v>
      </c>
      <c r="B131" s="43" t="s">
        <v>65</v>
      </c>
      <c r="C131" s="24">
        <f>[1]IB_1.3.sz.mell.!C131</f>
        <v>0</v>
      </c>
      <c r="D131" s="23">
        <f>[1]IB_1.3.sz.mell.!D131</f>
        <v>0</v>
      </c>
      <c r="E131" s="22"/>
    </row>
    <row r="132" spans="1:5" ht="12" customHeight="1">
      <c r="A132" s="26" t="s">
        <v>64</v>
      </c>
      <c r="B132" s="43" t="s">
        <v>63</v>
      </c>
      <c r="C132" s="24">
        <f>[1]IB_1.3.sz.mell.!C132</f>
        <v>0</v>
      </c>
      <c r="D132" s="23">
        <f>[1]IB_1.3.sz.mell.!D132</f>
        <v>0</v>
      </c>
      <c r="E132" s="22"/>
    </row>
    <row r="133" spans="1:5" ht="12" customHeight="1">
      <c r="A133" s="26" t="s">
        <v>62</v>
      </c>
      <c r="B133" s="43" t="s">
        <v>61</v>
      </c>
      <c r="C133" s="24">
        <f>[1]IB_1.3.sz.mell.!C133</f>
        <v>0</v>
      </c>
      <c r="D133" s="23">
        <f>[1]IB_1.3.sz.mell.!D133</f>
        <v>0</v>
      </c>
      <c r="E133" s="22"/>
    </row>
    <row r="134" spans="1:5" ht="16.5" thickBot="1">
      <c r="A134" s="29" t="s">
        <v>60</v>
      </c>
      <c r="B134" s="43" t="s">
        <v>59</v>
      </c>
      <c r="C134" s="42">
        <f>[1]IB_1.3.sz.mell.!C134</f>
        <v>0</v>
      </c>
      <c r="D134" s="41">
        <f>[1]IB_1.3.sz.mell.!D134</f>
        <v>0</v>
      </c>
      <c r="E134" s="40"/>
    </row>
    <row r="135" spans="1:5" ht="12" customHeight="1" thickBot="1">
      <c r="A135" s="6" t="s">
        <v>58</v>
      </c>
      <c r="B135" s="18" t="s">
        <v>57</v>
      </c>
      <c r="C135" s="4">
        <f>SUM(C121+C100)</f>
        <v>54204700</v>
      </c>
      <c r="D135" s="38">
        <f>SUM(D121+D100)</f>
        <v>71628941</v>
      </c>
      <c r="E135" s="3">
        <f>+E100+E121</f>
        <v>32886265</v>
      </c>
    </row>
    <row r="136" spans="1:5" ht="12" customHeight="1" thickBot="1">
      <c r="A136" s="6" t="s">
        <v>56</v>
      </c>
      <c r="B136" s="18" t="s">
        <v>55</v>
      </c>
      <c r="C136" s="4">
        <f>[1]IB_1.3.sz.mell.!C136</f>
        <v>0</v>
      </c>
      <c r="D136" s="38">
        <f>[1]IB_1.3.sz.mell.!D136</f>
        <v>0</v>
      </c>
      <c r="E136" s="3">
        <f>+E137+E138+E139</f>
        <v>0</v>
      </c>
    </row>
    <row r="137" spans="1:5" ht="12" customHeight="1">
      <c r="A137" s="26" t="s">
        <v>54</v>
      </c>
      <c r="B137" s="39" t="s">
        <v>53</v>
      </c>
      <c r="C137" s="24">
        <f>[1]IB_1.3.sz.mell.!C137</f>
        <v>0</v>
      </c>
      <c r="D137" s="23">
        <f>[1]IB_1.3.sz.mell.!D137</f>
        <v>0</v>
      </c>
      <c r="E137" s="22"/>
    </row>
    <row r="138" spans="1:5" ht="12" customHeight="1">
      <c r="A138" s="26" t="s">
        <v>52</v>
      </c>
      <c r="B138" s="39" t="s">
        <v>51</v>
      </c>
      <c r="C138" s="24">
        <f>[1]IB_1.3.sz.mell.!C138</f>
        <v>0</v>
      </c>
      <c r="D138" s="23">
        <f>[1]IB_1.3.sz.mell.!D138</f>
        <v>0</v>
      </c>
      <c r="E138" s="22"/>
    </row>
    <row r="139" spans="1:5" ht="12" customHeight="1" thickBot="1">
      <c r="A139" s="29" t="s">
        <v>50</v>
      </c>
      <c r="B139" s="39" t="s">
        <v>49</v>
      </c>
      <c r="C139" s="24">
        <f>[1]IB_1.3.sz.mell.!C139</f>
        <v>0</v>
      </c>
      <c r="D139" s="23">
        <f>[1]IB_1.3.sz.mell.!D139</f>
        <v>0</v>
      </c>
      <c r="E139" s="22"/>
    </row>
    <row r="140" spans="1:5" ht="12" customHeight="1" thickBot="1">
      <c r="A140" s="6" t="s">
        <v>48</v>
      </c>
      <c r="B140" s="18" t="s">
        <v>47</v>
      </c>
      <c r="C140" s="4">
        <f>[1]IB_1.3.sz.mell.!C140</f>
        <v>0</v>
      </c>
      <c r="D140" s="38">
        <f>[1]IB_1.3.sz.mell.!D140</f>
        <v>0</v>
      </c>
      <c r="E140" s="3">
        <f>SUM(E141:E146)</f>
        <v>0</v>
      </c>
    </row>
    <row r="141" spans="1:5" ht="12" customHeight="1">
      <c r="A141" s="26" t="s">
        <v>46</v>
      </c>
      <c r="B141" s="25" t="s">
        <v>45</v>
      </c>
      <c r="C141" s="24">
        <f>[1]IB_1.3.sz.mell.!C141</f>
        <v>0</v>
      </c>
      <c r="D141" s="23">
        <f>[1]IB_1.3.sz.mell.!D141</f>
        <v>0</v>
      </c>
      <c r="E141" s="22"/>
    </row>
    <row r="142" spans="1:5" ht="12" customHeight="1">
      <c r="A142" s="26" t="s">
        <v>44</v>
      </c>
      <c r="B142" s="25" t="s">
        <v>43</v>
      </c>
      <c r="C142" s="24">
        <f>[1]IB_1.3.sz.mell.!C142</f>
        <v>0</v>
      </c>
      <c r="D142" s="23">
        <f>[1]IB_1.3.sz.mell.!D142</f>
        <v>0</v>
      </c>
      <c r="E142" s="22"/>
    </row>
    <row r="143" spans="1:5" ht="12" customHeight="1">
      <c r="A143" s="26" t="s">
        <v>42</v>
      </c>
      <c r="B143" s="25" t="s">
        <v>41</v>
      </c>
      <c r="C143" s="24">
        <f>[1]IB_1.3.sz.mell.!C143</f>
        <v>0</v>
      </c>
      <c r="D143" s="23">
        <f>[1]IB_1.3.sz.mell.!D143</f>
        <v>0</v>
      </c>
      <c r="E143" s="22"/>
    </row>
    <row r="144" spans="1:5" ht="12" customHeight="1">
      <c r="A144" s="26" t="s">
        <v>40</v>
      </c>
      <c r="B144" s="25" t="s">
        <v>39</v>
      </c>
      <c r="C144" s="24">
        <f>[1]IB_1.3.sz.mell.!C144</f>
        <v>0</v>
      </c>
      <c r="D144" s="23">
        <f>[1]IB_1.3.sz.mell.!D144</f>
        <v>0</v>
      </c>
      <c r="E144" s="22"/>
    </row>
    <row r="145" spans="1:9" ht="12" customHeight="1">
      <c r="A145" s="26" t="s">
        <v>38</v>
      </c>
      <c r="B145" s="25" t="s">
        <v>37</v>
      </c>
      <c r="C145" s="24">
        <f>[1]IB_1.3.sz.mell.!C145</f>
        <v>0</v>
      </c>
      <c r="D145" s="23">
        <f>[1]IB_1.3.sz.mell.!D145</f>
        <v>0</v>
      </c>
      <c r="E145" s="22"/>
    </row>
    <row r="146" spans="1:9" ht="12" customHeight="1" thickBot="1">
      <c r="A146" s="37" t="s">
        <v>36</v>
      </c>
      <c r="B146" s="36" t="s">
        <v>35</v>
      </c>
      <c r="C146" s="35">
        <f>[1]IB_1.3.sz.mell.!C146</f>
        <v>0</v>
      </c>
      <c r="D146" s="34">
        <f>[1]IB_1.3.sz.mell.!D146</f>
        <v>0</v>
      </c>
      <c r="E146" s="33"/>
    </row>
    <row r="147" spans="1:9" ht="12" customHeight="1" thickBot="1">
      <c r="A147" s="6" t="s">
        <v>34</v>
      </c>
      <c r="B147" s="18" t="s">
        <v>33</v>
      </c>
      <c r="C147" s="32">
        <f>[1]IB_1.3.sz.mell.!C147</f>
        <v>0</v>
      </c>
      <c r="D147" s="31">
        <f>[1]IB_1.3.sz.mell.!D147</f>
        <v>0</v>
      </c>
      <c r="E147" s="30">
        <f>+E148+E149+E150+E151</f>
        <v>0</v>
      </c>
    </row>
    <row r="148" spans="1:9" ht="12" customHeight="1">
      <c r="A148" s="26" t="s">
        <v>32</v>
      </c>
      <c r="B148" s="25" t="s">
        <v>31</v>
      </c>
      <c r="C148" s="24">
        <f>[1]IB_1.3.sz.mell.!C148</f>
        <v>0</v>
      </c>
      <c r="D148" s="23">
        <f>[1]IB_1.3.sz.mell.!D148</f>
        <v>0</v>
      </c>
      <c r="E148" s="22"/>
    </row>
    <row r="149" spans="1:9" ht="12" customHeight="1">
      <c r="A149" s="26" t="s">
        <v>30</v>
      </c>
      <c r="B149" s="25" t="s">
        <v>29</v>
      </c>
      <c r="C149" s="24">
        <f>[1]IB_1.3.sz.mell.!C149</f>
        <v>0</v>
      </c>
      <c r="D149" s="23">
        <f>[1]IB_1.3.sz.mell.!D149</f>
        <v>0</v>
      </c>
      <c r="E149" s="22"/>
    </row>
    <row r="150" spans="1:9" ht="12" customHeight="1">
      <c r="A150" s="26" t="s">
        <v>28</v>
      </c>
      <c r="B150" s="25" t="s">
        <v>27</v>
      </c>
      <c r="C150" s="24">
        <f>[1]IB_1.3.sz.mell.!C150</f>
        <v>0</v>
      </c>
      <c r="D150" s="23">
        <f>[1]IB_1.3.sz.mell.!D150</f>
        <v>0</v>
      </c>
      <c r="E150" s="22"/>
    </row>
    <row r="151" spans="1:9" ht="12" customHeight="1" thickBot="1">
      <c r="A151" s="29" t="s">
        <v>26</v>
      </c>
      <c r="B151" s="46" t="s">
        <v>155</v>
      </c>
      <c r="C151" s="24">
        <f>[1]IB_1.3.sz.mell.!C151</f>
        <v>0</v>
      </c>
      <c r="D151" s="23">
        <f>[1]IB_1.3.sz.mell.!D151</f>
        <v>0</v>
      </c>
      <c r="E151" s="22"/>
    </row>
    <row r="152" spans="1:9" ht="12" customHeight="1" thickBot="1">
      <c r="A152" s="6" t="s">
        <v>24</v>
      </c>
      <c r="B152" s="18" t="s">
        <v>23</v>
      </c>
      <c r="C152" s="21">
        <f>[1]IB_1.3.sz.mell.!C152</f>
        <v>0</v>
      </c>
      <c r="D152" s="20">
        <f>[1]IB_1.3.sz.mell.!D152</f>
        <v>0</v>
      </c>
      <c r="E152" s="27">
        <f>SUM(E153:E157)</f>
        <v>0</v>
      </c>
    </row>
    <row r="153" spans="1:9" ht="12" customHeight="1">
      <c r="A153" s="26" t="s">
        <v>22</v>
      </c>
      <c r="B153" s="25" t="s">
        <v>21</v>
      </c>
      <c r="C153" s="24">
        <f>[1]IB_1.3.sz.mell.!C153</f>
        <v>0</v>
      </c>
      <c r="D153" s="23">
        <f>[1]IB_1.3.sz.mell.!D153</f>
        <v>0</v>
      </c>
      <c r="E153" s="22"/>
    </row>
    <row r="154" spans="1:9" ht="12" customHeight="1">
      <c r="A154" s="26" t="s">
        <v>20</v>
      </c>
      <c r="B154" s="25" t="s">
        <v>19</v>
      </c>
      <c r="C154" s="24">
        <f>[1]IB_1.3.sz.mell.!C154</f>
        <v>0</v>
      </c>
      <c r="D154" s="23">
        <f>[1]IB_1.3.sz.mell.!D154</f>
        <v>0</v>
      </c>
      <c r="E154" s="22"/>
    </row>
    <row r="155" spans="1:9" ht="12" customHeight="1">
      <c r="A155" s="26" t="s">
        <v>18</v>
      </c>
      <c r="B155" s="25" t="s">
        <v>17</v>
      </c>
      <c r="C155" s="24">
        <f>[1]IB_1.3.sz.mell.!C155</f>
        <v>0</v>
      </c>
      <c r="D155" s="23">
        <f>[1]IB_1.3.sz.mell.!D155</f>
        <v>0</v>
      </c>
      <c r="E155" s="22"/>
    </row>
    <row r="156" spans="1:9" ht="12" customHeight="1">
      <c r="A156" s="26" t="s">
        <v>16</v>
      </c>
      <c r="B156" s="25" t="s">
        <v>15</v>
      </c>
      <c r="C156" s="24">
        <f>[1]IB_1.3.sz.mell.!C156</f>
        <v>0</v>
      </c>
      <c r="D156" s="23">
        <f>[1]IB_1.3.sz.mell.!D156</f>
        <v>0</v>
      </c>
      <c r="E156" s="22"/>
    </row>
    <row r="157" spans="1:9" ht="12" customHeight="1" thickBot="1">
      <c r="A157" s="26" t="s">
        <v>14</v>
      </c>
      <c r="B157" s="25" t="s">
        <v>13</v>
      </c>
      <c r="C157" s="24">
        <f>[1]IB_1.3.sz.mell.!C157</f>
        <v>0</v>
      </c>
      <c r="D157" s="23">
        <f>[1]IB_1.3.sz.mell.!D157</f>
        <v>0</v>
      </c>
      <c r="E157" s="22"/>
    </row>
    <row r="158" spans="1:9" ht="12" customHeight="1" thickBot="1">
      <c r="A158" s="6" t="s">
        <v>12</v>
      </c>
      <c r="B158" s="18" t="s">
        <v>11</v>
      </c>
      <c r="C158" s="21">
        <f>[1]IB_1.3.sz.mell.!C158</f>
        <v>0</v>
      </c>
      <c r="D158" s="20">
        <f>[1]IB_1.3.sz.mell.!D158</f>
        <v>0</v>
      </c>
      <c r="E158" s="19"/>
    </row>
    <row r="159" spans="1:9" ht="12" customHeight="1" thickBot="1">
      <c r="A159" s="6" t="s">
        <v>10</v>
      </c>
      <c r="B159" s="18" t="s">
        <v>9</v>
      </c>
      <c r="C159" s="21">
        <f>[1]IB_1.3.sz.mell.!C159</f>
        <v>0</v>
      </c>
      <c r="D159" s="20">
        <f>[1]IB_1.3.sz.mell.!D159</f>
        <v>0</v>
      </c>
      <c r="E159" s="19"/>
    </row>
    <row r="160" spans="1:9" ht="15.2" customHeight="1" thickBot="1">
      <c r="A160" s="6" t="s">
        <v>8</v>
      </c>
      <c r="B160" s="18" t="s">
        <v>7</v>
      </c>
      <c r="C160" s="13">
        <f>[1]IB_1.3.sz.mell.!C160</f>
        <v>0</v>
      </c>
      <c r="D160" s="12">
        <f>[1]IB_1.3.sz.mell.!D160</f>
        <v>0</v>
      </c>
      <c r="E160" s="11">
        <f>+E136+E140+E147+E152+E158+E159</f>
        <v>0</v>
      </c>
      <c r="F160" s="17"/>
      <c r="G160" s="16"/>
      <c r="H160" s="16"/>
      <c r="I160" s="16"/>
    </row>
    <row r="161" spans="1:5" s="10" customFormat="1" ht="12.95" customHeight="1" thickBot="1">
      <c r="A161" s="15" t="s">
        <v>6</v>
      </c>
      <c r="B161" s="14" t="s">
        <v>5</v>
      </c>
      <c r="C161" s="13"/>
      <c r="D161" s="12"/>
      <c r="E161" s="11">
        <f>+E135+E160</f>
        <v>32886265</v>
      </c>
    </row>
    <row r="162" spans="1:5">
      <c r="C162" s="9">
        <f>[1]IB_1.3.sz.mell.!C162</f>
        <v>0</v>
      </c>
      <c r="D162" s="9">
        <f>[1]IB_1.3.sz.mell.!D162</f>
        <v>0</v>
      </c>
    </row>
    <row r="163" spans="1:5">
      <c r="A163" s="609" t="s">
        <v>4</v>
      </c>
      <c r="B163" s="609"/>
      <c r="C163" s="609"/>
      <c r="D163" s="609"/>
      <c r="E163" s="609"/>
    </row>
    <row r="164" spans="1:5" ht="15.2" customHeight="1" thickBot="1">
      <c r="A164" s="610" t="s">
        <v>3</v>
      </c>
      <c r="B164" s="610"/>
      <c r="C164" s="8"/>
      <c r="E164" s="8" t="str">
        <f>E96</f>
        <v xml:space="preserve"> Forintban!</v>
      </c>
    </row>
    <row r="165" spans="1:5" ht="25.5" customHeight="1" thickBot="1">
      <c r="A165" s="6">
        <v>1</v>
      </c>
      <c r="B165" s="5" t="s">
        <v>2</v>
      </c>
      <c r="C165" s="7">
        <f>+C68-C135</f>
        <v>0</v>
      </c>
      <c r="D165" s="4">
        <f>+D68-D135</f>
        <v>0</v>
      </c>
      <c r="E165" s="3">
        <f>+E68-E135</f>
        <v>38742672</v>
      </c>
    </row>
    <row r="166" spans="1:5" ht="32.450000000000003" customHeight="1" thickBot="1">
      <c r="A166" s="6" t="s">
        <v>1</v>
      </c>
      <c r="B166" s="5" t="s">
        <v>0</v>
      </c>
      <c r="C166" s="4">
        <f>+C92-C160</f>
        <v>0</v>
      </c>
      <c r="D166" s="4">
        <f>+D92-D160</f>
        <v>0</v>
      </c>
      <c r="E166" s="3">
        <f>+E92-E160</f>
        <v>0</v>
      </c>
    </row>
  </sheetData>
  <mergeCells count="16"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/>
  </sheetPr>
  <dimension ref="A1:I166"/>
  <sheetViews>
    <sheetView zoomScale="120" zoomScaleNormal="120" zoomScaleSheetLayoutView="100" workbookViewId="0">
      <selection activeCell="B1" sqref="B1:E1"/>
    </sheetView>
  </sheetViews>
  <sheetFormatPr defaultRowHeight="15.75"/>
  <cols>
    <col min="1" max="1" width="9.5" style="1" customWidth="1"/>
    <col min="2" max="2" width="65.83203125" style="1" customWidth="1"/>
    <col min="3" max="3" width="17.83203125" style="2" customWidth="1"/>
    <col min="4" max="5" width="17.83203125" style="1" customWidth="1"/>
    <col min="6" max="16384" width="9.33203125" style="1"/>
  </cols>
  <sheetData>
    <row r="1" spans="1:5">
      <c r="A1" s="108"/>
      <c r="B1" s="602" t="s">
        <v>597</v>
      </c>
      <c r="C1" s="603"/>
      <c r="D1" s="603"/>
      <c r="E1" s="603"/>
    </row>
    <row r="2" spans="1:5">
      <c r="A2" s="604" t="str">
        <f>CONCATENATE([1]Z_ALAPADATOK!A3)</f>
        <v>Szuhogy Község Önkormányzata</v>
      </c>
      <c r="B2" s="605"/>
      <c r="C2" s="605"/>
      <c r="D2" s="605"/>
      <c r="E2" s="605"/>
    </row>
    <row r="3" spans="1:5">
      <c r="A3" s="604"/>
      <c r="B3" s="604"/>
      <c r="C3" s="606"/>
      <c r="D3" s="604"/>
      <c r="E3" s="604"/>
    </row>
    <row r="4" spans="1:5" ht="15" customHeight="1">
      <c r="A4" s="620" t="s">
        <v>278</v>
      </c>
      <c r="B4" s="620"/>
      <c r="C4" s="620"/>
      <c r="D4" s="620"/>
      <c r="E4" s="620"/>
    </row>
    <row r="5" spans="1:5">
      <c r="A5" s="108"/>
      <c r="B5" s="108"/>
      <c r="C5" s="109"/>
      <c r="D5" s="108"/>
      <c r="E5" s="108"/>
    </row>
    <row r="6" spans="1:5" ht="15.95" customHeight="1">
      <c r="A6" s="607" t="s">
        <v>272</v>
      </c>
      <c r="B6" s="607"/>
      <c r="C6" s="607"/>
      <c r="D6" s="607"/>
      <c r="E6" s="607"/>
    </row>
    <row r="7" spans="1:5" ht="15.95" customHeight="1" thickBot="1">
      <c r="A7" s="608" t="s">
        <v>271</v>
      </c>
      <c r="B7" s="608"/>
      <c r="C7" s="107"/>
      <c r="D7" s="108"/>
      <c r="E7" s="107" t="str">
        <f>CONCATENATE(Z_1.3.sz.mell.!E7)</f>
        <v xml:space="preserve"> Forintban!</v>
      </c>
    </row>
    <row r="8" spans="1:5">
      <c r="A8" s="611" t="s">
        <v>134</v>
      </c>
      <c r="B8" s="613" t="s">
        <v>269</v>
      </c>
      <c r="C8" s="615" t="str">
        <f>+CONCATENATE(LEFT([1]Z_ÖSSZEFÜGGÉSEK!A6,4),". évi")</f>
        <v>2019. évi</v>
      </c>
      <c r="D8" s="616"/>
      <c r="E8" s="617"/>
    </row>
    <row r="9" spans="1:5" ht="24.75" thickBot="1">
      <c r="A9" s="612"/>
      <c r="B9" s="614"/>
      <c r="C9" s="76" t="s">
        <v>132</v>
      </c>
      <c r="D9" s="75" t="s">
        <v>131</v>
      </c>
      <c r="E9" s="74" t="str">
        <f>CONCATENATE(Z_1.3.sz.mell.!E9)</f>
        <v>2019. XII. 31.
teljesítés</v>
      </c>
    </row>
    <row r="10" spans="1:5" s="70" customFormat="1" ht="12" customHeight="1" thickBot="1">
      <c r="A10" s="106" t="s">
        <v>130</v>
      </c>
      <c r="B10" s="105" t="s">
        <v>129</v>
      </c>
      <c r="C10" s="105" t="s">
        <v>128</v>
      </c>
      <c r="D10" s="105" t="s">
        <v>127</v>
      </c>
      <c r="E10" s="104" t="s">
        <v>126</v>
      </c>
    </row>
    <row r="11" spans="1:5" s="10" customFormat="1" ht="12" customHeight="1" thickBot="1">
      <c r="A11" s="6" t="s">
        <v>125</v>
      </c>
      <c r="B11" s="96" t="s">
        <v>268</v>
      </c>
      <c r="C11" s="4"/>
      <c r="D11" s="4"/>
      <c r="E11" s="3">
        <f>+E12+E13+E14+E15+E16+E17</f>
        <v>0</v>
      </c>
    </row>
    <row r="12" spans="1:5" s="10" customFormat="1" ht="12" customHeight="1">
      <c r="A12" s="26" t="s">
        <v>123</v>
      </c>
      <c r="B12" s="92" t="s">
        <v>267</v>
      </c>
      <c r="C12" s="49"/>
      <c r="D12" s="49"/>
      <c r="E12" s="47"/>
    </row>
    <row r="13" spans="1:5" s="10" customFormat="1" ht="12" customHeight="1">
      <c r="A13" s="56" t="s">
        <v>121</v>
      </c>
      <c r="B13" s="90" t="s">
        <v>266</v>
      </c>
      <c r="C13" s="24"/>
      <c r="D13" s="24"/>
      <c r="E13" s="22"/>
    </row>
    <row r="14" spans="1:5" s="10" customFormat="1" ht="12" customHeight="1">
      <c r="A14" s="56" t="s">
        <v>119</v>
      </c>
      <c r="B14" s="90" t="s">
        <v>265</v>
      </c>
      <c r="C14" s="24"/>
      <c r="D14" s="24"/>
      <c r="E14" s="22"/>
    </row>
    <row r="15" spans="1:5" s="10" customFormat="1" ht="12" customHeight="1">
      <c r="A15" s="56" t="s">
        <v>117</v>
      </c>
      <c r="B15" s="90" t="s">
        <v>264</v>
      </c>
      <c r="C15" s="24"/>
      <c r="D15" s="24"/>
      <c r="E15" s="22"/>
    </row>
    <row r="16" spans="1:5" s="10" customFormat="1" ht="12" customHeight="1">
      <c r="A16" s="56" t="s">
        <v>263</v>
      </c>
      <c r="B16" s="45" t="s">
        <v>262</v>
      </c>
      <c r="C16" s="24"/>
      <c r="D16" s="24"/>
      <c r="E16" s="22"/>
    </row>
    <row r="17" spans="1:5" s="10" customFormat="1" ht="12" customHeight="1" thickBot="1">
      <c r="A17" s="59" t="s">
        <v>113</v>
      </c>
      <c r="B17" s="46" t="s">
        <v>261</v>
      </c>
      <c r="C17" s="24"/>
      <c r="D17" s="24"/>
      <c r="E17" s="22"/>
    </row>
    <row r="18" spans="1:5" s="10" customFormat="1" ht="12" customHeight="1" thickBot="1">
      <c r="A18" s="6" t="s">
        <v>1</v>
      </c>
      <c r="B18" s="86" t="s">
        <v>260</v>
      </c>
      <c r="C18" s="4"/>
      <c r="D18" s="4"/>
      <c r="E18" s="3">
        <f>+E19+E20+E21+E22+E23</f>
        <v>0</v>
      </c>
    </row>
    <row r="19" spans="1:5" s="10" customFormat="1" ht="12" customHeight="1">
      <c r="A19" s="26" t="s">
        <v>84</v>
      </c>
      <c r="B19" s="92" t="s">
        <v>259</v>
      </c>
      <c r="C19" s="49"/>
      <c r="D19" s="49"/>
      <c r="E19" s="47"/>
    </row>
    <row r="20" spans="1:5" s="10" customFormat="1" ht="12" customHeight="1">
      <c r="A20" s="56" t="s">
        <v>82</v>
      </c>
      <c r="B20" s="90" t="s">
        <v>258</v>
      </c>
      <c r="C20" s="24"/>
      <c r="D20" s="24"/>
      <c r="E20" s="22"/>
    </row>
    <row r="21" spans="1:5" s="10" customFormat="1" ht="12" customHeight="1">
      <c r="A21" s="56" t="s">
        <v>80</v>
      </c>
      <c r="B21" s="90" t="s">
        <v>257</v>
      </c>
      <c r="C21" s="24"/>
      <c r="D21" s="24"/>
      <c r="E21" s="22"/>
    </row>
    <row r="22" spans="1:5" s="10" customFormat="1" ht="12" customHeight="1">
      <c r="A22" s="56" t="s">
        <v>78</v>
      </c>
      <c r="B22" s="90" t="s">
        <v>256</v>
      </c>
      <c r="C22" s="24"/>
      <c r="D22" s="24"/>
      <c r="E22" s="22"/>
    </row>
    <row r="23" spans="1:5" s="10" customFormat="1" ht="12" customHeight="1">
      <c r="A23" s="56" t="s">
        <v>76</v>
      </c>
      <c r="B23" s="90" t="s">
        <v>255</v>
      </c>
      <c r="C23" s="24"/>
      <c r="D23" s="24"/>
      <c r="E23" s="22"/>
    </row>
    <row r="24" spans="1:5" s="10" customFormat="1" ht="12" customHeight="1" thickBot="1">
      <c r="A24" s="59" t="s">
        <v>74</v>
      </c>
      <c r="B24" s="46" t="s">
        <v>254</v>
      </c>
      <c r="C24" s="42"/>
      <c r="D24" s="42"/>
      <c r="E24" s="40"/>
    </row>
    <row r="25" spans="1:5" s="10" customFormat="1" ht="12" customHeight="1" thickBot="1">
      <c r="A25" s="6" t="s">
        <v>58</v>
      </c>
      <c r="B25" s="96" t="s">
        <v>253</v>
      </c>
      <c r="C25" s="4"/>
      <c r="D25" s="4"/>
      <c r="E25" s="3">
        <f>+E26+E27+E28+E29+E30</f>
        <v>0</v>
      </c>
    </row>
    <row r="26" spans="1:5" s="10" customFormat="1" ht="12" customHeight="1">
      <c r="A26" s="26" t="s">
        <v>252</v>
      </c>
      <c r="B26" s="92" t="s">
        <v>251</v>
      </c>
      <c r="C26" s="49"/>
      <c r="D26" s="49"/>
      <c r="E26" s="47"/>
    </row>
    <row r="27" spans="1:5" s="10" customFormat="1" ht="12" customHeight="1">
      <c r="A27" s="56" t="s">
        <v>250</v>
      </c>
      <c r="B27" s="90" t="s">
        <v>249</v>
      </c>
      <c r="C27" s="24"/>
      <c r="D27" s="24"/>
      <c r="E27" s="22"/>
    </row>
    <row r="28" spans="1:5" s="10" customFormat="1" ht="12" customHeight="1">
      <c r="A28" s="56" t="s">
        <v>248</v>
      </c>
      <c r="B28" s="90" t="s">
        <v>247</v>
      </c>
      <c r="C28" s="24"/>
      <c r="D28" s="24"/>
      <c r="E28" s="22"/>
    </row>
    <row r="29" spans="1:5" s="10" customFormat="1" ht="12" customHeight="1">
      <c r="A29" s="56" t="s">
        <v>246</v>
      </c>
      <c r="B29" s="90" t="s">
        <v>245</v>
      </c>
      <c r="C29" s="24"/>
      <c r="D29" s="24"/>
      <c r="E29" s="22"/>
    </row>
    <row r="30" spans="1:5" s="10" customFormat="1" ht="12" customHeight="1">
      <c r="A30" s="56" t="s">
        <v>244</v>
      </c>
      <c r="B30" s="90" t="s">
        <v>243</v>
      </c>
      <c r="C30" s="24"/>
      <c r="D30" s="24"/>
      <c r="E30" s="22"/>
    </row>
    <row r="31" spans="1:5" s="10" customFormat="1" ht="12" customHeight="1" thickBot="1">
      <c r="A31" s="59" t="s">
        <v>242</v>
      </c>
      <c r="B31" s="102" t="s">
        <v>241</v>
      </c>
      <c r="C31" s="42"/>
      <c r="D31" s="42"/>
      <c r="E31" s="40"/>
    </row>
    <row r="32" spans="1:5" s="10" customFormat="1" ht="12" customHeight="1" thickBot="1">
      <c r="A32" s="6" t="s">
        <v>240</v>
      </c>
      <c r="B32" s="96" t="s">
        <v>239</v>
      </c>
      <c r="C32" s="32"/>
      <c r="D32" s="32"/>
      <c r="E32" s="30">
        <f>SUM(E33:E39)</f>
        <v>0</v>
      </c>
    </row>
    <row r="33" spans="1:5" s="10" customFormat="1" ht="12" customHeight="1">
      <c r="A33" s="26" t="s">
        <v>54</v>
      </c>
      <c r="B33" s="92" t="s">
        <v>275</v>
      </c>
      <c r="C33" s="49"/>
      <c r="D33" s="49"/>
      <c r="E33" s="47"/>
    </row>
    <row r="34" spans="1:5" s="10" customFormat="1" ht="12" customHeight="1">
      <c r="A34" s="56" t="s">
        <v>52</v>
      </c>
      <c r="B34" s="90" t="s">
        <v>237</v>
      </c>
      <c r="C34" s="24"/>
      <c r="D34" s="24"/>
      <c r="E34" s="22"/>
    </row>
    <row r="35" spans="1:5" s="10" customFormat="1" ht="12" customHeight="1">
      <c r="A35" s="56" t="s">
        <v>50</v>
      </c>
      <c r="B35" s="90" t="s">
        <v>236</v>
      </c>
      <c r="C35" s="24"/>
      <c r="D35" s="24"/>
      <c r="E35" s="22"/>
    </row>
    <row r="36" spans="1:5" s="10" customFormat="1" ht="12" customHeight="1">
      <c r="A36" s="56" t="s">
        <v>235</v>
      </c>
      <c r="B36" s="90" t="s">
        <v>234</v>
      </c>
      <c r="C36" s="24"/>
      <c r="D36" s="24"/>
      <c r="E36" s="22"/>
    </row>
    <row r="37" spans="1:5" s="10" customFormat="1" ht="12" customHeight="1">
      <c r="A37" s="56" t="s">
        <v>233</v>
      </c>
      <c r="B37" s="90" t="s">
        <v>232</v>
      </c>
      <c r="C37" s="24"/>
      <c r="D37" s="24"/>
      <c r="E37" s="22"/>
    </row>
    <row r="38" spans="1:5" s="10" customFormat="1" ht="12" customHeight="1">
      <c r="A38" s="56" t="s">
        <v>231</v>
      </c>
      <c r="B38" s="90" t="s">
        <v>230</v>
      </c>
      <c r="C38" s="24"/>
      <c r="D38" s="24"/>
      <c r="E38" s="22"/>
    </row>
    <row r="39" spans="1:5" s="10" customFormat="1" ht="12" customHeight="1" thickBot="1">
      <c r="A39" s="59" t="s">
        <v>229</v>
      </c>
      <c r="B39" s="103" t="s">
        <v>228</v>
      </c>
      <c r="C39" s="42"/>
      <c r="D39" s="42"/>
      <c r="E39" s="40"/>
    </row>
    <row r="40" spans="1:5" s="10" customFormat="1" ht="12" customHeight="1" thickBot="1">
      <c r="A40" s="6" t="s">
        <v>48</v>
      </c>
      <c r="B40" s="96" t="s">
        <v>227</v>
      </c>
      <c r="C40" s="4"/>
      <c r="D40" s="4"/>
      <c r="E40" s="3">
        <f>SUM(E41:E51)</f>
        <v>0</v>
      </c>
    </row>
    <row r="41" spans="1:5" s="10" customFormat="1" ht="12" customHeight="1">
      <c r="A41" s="26" t="s">
        <v>46</v>
      </c>
      <c r="B41" s="92" t="s">
        <v>226</v>
      </c>
      <c r="C41" s="49"/>
      <c r="D41" s="49"/>
      <c r="E41" s="47"/>
    </row>
    <row r="42" spans="1:5" s="10" customFormat="1" ht="12" customHeight="1">
      <c r="A42" s="56" t="s">
        <v>44</v>
      </c>
      <c r="B42" s="90" t="s">
        <v>225</v>
      </c>
      <c r="C42" s="24"/>
      <c r="D42" s="24"/>
      <c r="E42" s="22"/>
    </row>
    <row r="43" spans="1:5" s="10" customFormat="1" ht="12" customHeight="1">
      <c r="A43" s="56" t="s">
        <v>42</v>
      </c>
      <c r="B43" s="90" t="s">
        <v>224</v>
      </c>
      <c r="C43" s="24"/>
      <c r="D43" s="24"/>
      <c r="E43" s="22"/>
    </row>
    <row r="44" spans="1:5" s="10" customFormat="1" ht="12" customHeight="1">
      <c r="A44" s="56" t="s">
        <v>40</v>
      </c>
      <c r="B44" s="90" t="s">
        <v>223</v>
      </c>
      <c r="C44" s="24"/>
      <c r="D44" s="24"/>
      <c r="E44" s="22"/>
    </row>
    <row r="45" spans="1:5" s="10" customFormat="1" ht="12" customHeight="1">
      <c r="A45" s="56" t="s">
        <v>38</v>
      </c>
      <c r="B45" s="90" t="s">
        <v>222</v>
      </c>
      <c r="C45" s="24"/>
      <c r="D45" s="24"/>
      <c r="E45" s="22"/>
    </row>
    <row r="46" spans="1:5" s="10" customFormat="1" ht="12" customHeight="1">
      <c r="A46" s="56" t="s">
        <v>36</v>
      </c>
      <c r="B46" s="90" t="s">
        <v>221</v>
      </c>
      <c r="C46" s="24"/>
      <c r="D46" s="24"/>
      <c r="E46" s="22"/>
    </row>
    <row r="47" spans="1:5" s="10" customFormat="1" ht="12" customHeight="1">
      <c r="A47" s="56" t="s">
        <v>220</v>
      </c>
      <c r="B47" s="90" t="s">
        <v>219</v>
      </c>
      <c r="C47" s="24"/>
      <c r="D47" s="24"/>
      <c r="E47" s="22"/>
    </row>
    <row r="48" spans="1:5" s="10" customFormat="1" ht="12" customHeight="1">
      <c r="A48" s="56" t="s">
        <v>218</v>
      </c>
      <c r="B48" s="90" t="s">
        <v>217</v>
      </c>
      <c r="C48" s="24"/>
      <c r="D48" s="24"/>
      <c r="E48" s="22"/>
    </row>
    <row r="49" spans="1:5" s="10" customFormat="1" ht="12" customHeight="1">
      <c r="A49" s="56" t="s">
        <v>216</v>
      </c>
      <c r="B49" s="90" t="s">
        <v>215</v>
      </c>
      <c r="C49" s="88"/>
      <c r="D49" s="88"/>
      <c r="E49" s="87"/>
    </row>
    <row r="50" spans="1:5" s="10" customFormat="1" ht="12" customHeight="1">
      <c r="A50" s="59" t="s">
        <v>214</v>
      </c>
      <c r="B50" s="102" t="s">
        <v>213</v>
      </c>
      <c r="C50" s="99"/>
      <c r="D50" s="99"/>
      <c r="E50" s="98"/>
    </row>
    <row r="51" spans="1:5" s="10" customFormat="1" ht="12" customHeight="1" thickBot="1">
      <c r="A51" s="59" t="s">
        <v>212</v>
      </c>
      <c r="B51" s="46" t="s">
        <v>211</v>
      </c>
      <c r="C51" s="99"/>
      <c r="D51" s="99"/>
      <c r="E51" s="98"/>
    </row>
    <row r="52" spans="1:5" s="10" customFormat="1" ht="12" customHeight="1" thickBot="1">
      <c r="A52" s="6" t="s">
        <v>34</v>
      </c>
      <c r="B52" s="96" t="s">
        <v>210</v>
      </c>
      <c r="C52" s="4"/>
      <c r="D52" s="4"/>
      <c r="E52" s="3">
        <f>SUM(E53:E57)</f>
        <v>0</v>
      </c>
    </row>
    <row r="53" spans="1:5" s="10" customFormat="1" ht="12" customHeight="1">
      <c r="A53" s="26" t="s">
        <v>32</v>
      </c>
      <c r="B53" s="92" t="s">
        <v>209</v>
      </c>
      <c r="C53" s="101"/>
      <c r="D53" s="101"/>
      <c r="E53" s="100"/>
    </row>
    <row r="54" spans="1:5" s="10" customFormat="1" ht="12" customHeight="1">
      <c r="A54" s="56" t="s">
        <v>30</v>
      </c>
      <c r="B54" s="90" t="s">
        <v>208</v>
      </c>
      <c r="C54" s="88"/>
      <c r="D54" s="88"/>
      <c r="E54" s="87"/>
    </row>
    <row r="55" spans="1:5" s="10" customFormat="1" ht="12" customHeight="1">
      <c r="A55" s="56" t="s">
        <v>28</v>
      </c>
      <c r="B55" s="90" t="s">
        <v>207</v>
      </c>
      <c r="C55" s="88"/>
      <c r="D55" s="88"/>
      <c r="E55" s="87"/>
    </row>
    <row r="56" spans="1:5" s="10" customFormat="1" ht="12" customHeight="1">
      <c r="A56" s="56" t="s">
        <v>26</v>
      </c>
      <c r="B56" s="90" t="s">
        <v>206</v>
      </c>
      <c r="C56" s="88"/>
      <c r="D56" s="88"/>
      <c r="E56" s="87"/>
    </row>
    <row r="57" spans="1:5" s="10" customFormat="1" ht="12" customHeight="1" thickBot="1">
      <c r="A57" s="59" t="s">
        <v>205</v>
      </c>
      <c r="B57" s="46" t="s">
        <v>204</v>
      </c>
      <c r="C57" s="99"/>
      <c r="D57" s="99"/>
      <c r="E57" s="98"/>
    </row>
    <row r="58" spans="1:5" s="10" customFormat="1" ht="12" customHeight="1" thickBot="1">
      <c r="A58" s="6" t="s">
        <v>203</v>
      </c>
      <c r="B58" s="96" t="s">
        <v>202</v>
      </c>
      <c r="C58" s="4"/>
      <c r="D58" s="4"/>
      <c r="E58" s="3">
        <f>SUM(E59:E61)</f>
        <v>0</v>
      </c>
    </row>
    <row r="59" spans="1:5" s="10" customFormat="1" ht="12" customHeight="1">
      <c r="A59" s="26" t="s">
        <v>22</v>
      </c>
      <c r="B59" s="92" t="s">
        <v>201</v>
      </c>
      <c r="C59" s="49"/>
      <c r="D59" s="49"/>
      <c r="E59" s="47"/>
    </row>
    <row r="60" spans="1:5" s="10" customFormat="1" ht="12" customHeight="1">
      <c r="A60" s="56" t="s">
        <v>20</v>
      </c>
      <c r="B60" s="90" t="s">
        <v>200</v>
      </c>
      <c r="C60" s="24"/>
      <c r="D60" s="24"/>
      <c r="E60" s="22"/>
    </row>
    <row r="61" spans="1:5" s="10" customFormat="1" ht="12" customHeight="1">
      <c r="A61" s="56" t="s">
        <v>18</v>
      </c>
      <c r="B61" s="90" t="s">
        <v>199</v>
      </c>
      <c r="C61" s="24"/>
      <c r="D61" s="24"/>
      <c r="E61" s="22"/>
    </row>
    <row r="62" spans="1:5" s="10" customFormat="1" ht="12" customHeight="1" thickBot="1">
      <c r="A62" s="59" t="s">
        <v>16</v>
      </c>
      <c r="B62" s="46" t="s">
        <v>198</v>
      </c>
      <c r="C62" s="42"/>
      <c r="D62" s="42"/>
      <c r="E62" s="40"/>
    </row>
    <row r="63" spans="1:5" s="10" customFormat="1" ht="12" customHeight="1" thickBot="1">
      <c r="A63" s="6" t="s">
        <v>12</v>
      </c>
      <c r="B63" s="86" t="s">
        <v>197</v>
      </c>
      <c r="C63" s="4"/>
      <c r="D63" s="4"/>
      <c r="E63" s="3">
        <f>SUM(E64:E66)</f>
        <v>0</v>
      </c>
    </row>
    <row r="64" spans="1:5" s="10" customFormat="1" ht="12" customHeight="1">
      <c r="A64" s="26" t="s">
        <v>196</v>
      </c>
      <c r="B64" s="92" t="s">
        <v>195</v>
      </c>
      <c r="C64" s="88"/>
      <c r="D64" s="88"/>
      <c r="E64" s="87"/>
    </row>
    <row r="65" spans="1:5" s="10" customFormat="1" ht="12" customHeight="1">
      <c r="A65" s="56" t="s">
        <v>194</v>
      </c>
      <c r="B65" s="90" t="s">
        <v>193</v>
      </c>
      <c r="C65" s="88"/>
      <c r="D65" s="88"/>
      <c r="E65" s="87"/>
    </row>
    <row r="66" spans="1:5" s="10" customFormat="1" ht="12" customHeight="1">
      <c r="A66" s="56" t="s">
        <v>192</v>
      </c>
      <c r="B66" s="90" t="s">
        <v>191</v>
      </c>
      <c r="C66" s="88"/>
      <c r="D66" s="88"/>
      <c r="E66" s="87"/>
    </row>
    <row r="67" spans="1:5" s="10" customFormat="1" ht="12" customHeight="1" thickBot="1">
      <c r="A67" s="59" t="s">
        <v>190</v>
      </c>
      <c r="B67" s="46" t="s">
        <v>189</v>
      </c>
      <c r="C67" s="88"/>
      <c r="D67" s="88"/>
      <c r="E67" s="87"/>
    </row>
    <row r="68" spans="1:5" s="10" customFormat="1" ht="12" customHeight="1" thickBot="1">
      <c r="A68" s="97" t="s">
        <v>188</v>
      </c>
      <c r="B68" s="96" t="s">
        <v>187</v>
      </c>
      <c r="C68" s="32"/>
      <c r="D68" s="32"/>
      <c r="E68" s="30">
        <f>+E11+E18+E25+E32+E40+E52+E58+E63</f>
        <v>0</v>
      </c>
    </row>
    <row r="69" spans="1:5" s="10" customFormat="1" ht="12" customHeight="1" thickBot="1">
      <c r="A69" s="84" t="s">
        <v>186</v>
      </c>
      <c r="B69" s="86" t="s">
        <v>185</v>
      </c>
      <c r="C69" s="4"/>
      <c r="D69" s="4"/>
      <c r="E69" s="3">
        <f>SUM(E70:E72)</f>
        <v>0</v>
      </c>
    </row>
    <row r="70" spans="1:5" s="10" customFormat="1" ht="12" customHeight="1">
      <c r="A70" s="26" t="s">
        <v>184</v>
      </c>
      <c r="B70" s="92" t="s">
        <v>183</v>
      </c>
      <c r="C70" s="88"/>
      <c r="D70" s="88"/>
      <c r="E70" s="87"/>
    </row>
    <row r="71" spans="1:5" s="10" customFormat="1" ht="12" customHeight="1">
      <c r="A71" s="56" t="s">
        <v>182</v>
      </c>
      <c r="B71" s="90" t="s">
        <v>181</v>
      </c>
      <c r="C71" s="88"/>
      <c r="D71" s="88"/>
      <c r="E71" s="87"/>
    </row>
    <row r="72" spans="1:5" s="10" customFormat="1" ht="12" customHeight="1" thickBot="1">
      <c r="A72" s="59" t="s">
        <v>180</v>
      </c>
      <c r="B72" s="95" t="s">
        <v>179</v>
      </c>
      <c r="C72" s="88"/>
      <c r="D72" s="88"/>
      <c r="E72" s="87"/>
    </row>
    <row r="73" spans="1:5" s="10" customFormat="1" ht="12" customHeight="1" thickBot="1">
      <c r="A73" s="84" t="s">
        <v>178</v>
      </c>
      <c r="B73" s="86" t="s">
        <v>177</v>
      </c>
      <c r="C73" s="4"/>
      <c r="D73" s="4"/>
      <c r="E73" s="3">
        <f>SUM(E74:E77)</f>
        <v>0</v>
      </c>
    </row>
    <row r="74" spans="1:5" s="10" customFormat="1" ht="12" customHeight="1">
      <c r="A74" s="26" t="s">
        <v>176</v>
      </c>
      <c r="B74" s="92" t="s">
        <v>175</v>
      </c>
      <c r="C74" s="88"/>
      <c r="D74" s="88"/>
      <c r="E74" s="87"/>
    </row>
    <row r="75" spans="1:5" s="10" customFormat="1" ht="12" customHeight="1">
      <c r="A75" s="56" t="s">
        <v>174</v>
      </c>
      <c r="B75" s="92" t="s">
        <v>173</v>
      </c>
      <c r="C75" s="88"/>
      <c r="D75" s="88"/>
      <c r="E75" s="87"/>
    </row>
    <row r="76" spans="1:5" s="10" customFormat="1" ht="12" customHeight="1">
      <c r="A76" s="56" t="s">
        <v>172</v>
      </c>
      <c r="B76" s="92" t="s">
        <v>171</v>
      </c>
      <c r="C76" s="88"/>
      <c r="D76" s="88"/>
      <c r="E76" s="87"/>
    </row>
    <row r="77" spans="1:5" s="10" customFormat="1" ht="12" customHeight="1" thickBot="1">
      <c r="A77" s="59" t="s">
        <v>170</v>
      </c>
      <c r="B77" s="94" t="s">
        <v>169</v>
      </c>
      <c r="C77" s="88"/>
      <c r="D77" s="88"/>
      <c r="E77" s="87"/>
    </row>
    <row r="78" spans="1:5" s="10" customFormat="1" ht="12" customHeight="1" thickBot="1">
      <c r="A78" s="84" t="s">
        <v>168</v>
      </c>
      <c r="B78" s="86" t="s">
        <v>167</v>
      </c>
      <c r="C78" s="4"/>
      <c r="D78" s="4"/>
      <c r="E78" s="3">
        <f>SUM(E79:E80)</f>
        <v>0</v>
      </c>
    </row>
    <row r="79" spans="1:5" s="10" customFormat="1" ht="12" customHeight="1">
      <c r="A79" s="26" t="s">
        <v>166</v>
      </c>
      <c r="B79" s="92" t="s">
        <v>165</v>
      </c>
      <c r="C79" s="88"/>
      <c r="D79" s="88"/>
      <c r="E79" s="87"/>
    </row>
    <row r="80" spans="1:5" s="10" customFormat="1" ht="12" customHeight="1" thickBot="1">
      <c r="A80" s="59" t="s">
        <v>164</v>
      </c>
      <c r="B80" s="46" t="s">
        <v>163</v>
      </c>
      <c r="C80" s="88"/>
      <c r="D80" s="88"/>
      <c r="E80" s="87"/>
    </row>
    <row r="81" spans="1:5" s="10" customFormat="1" ht="12" customHeight="1" thickBot="1">
      <c r="A81" s="84" t="s">
        <v>162</v>
      </c>
      <c r="B81" s="86" t="s">
        <v>161</v>
      </c>
      <c r="C81" s="4"/>
      <c r="D81" s="4"/>
      <c r="E81" s="3">
        <f>SUM(E82:E84)</f>
        <v>0</v>
      </c>
    </row>
    <row r="82" spans="1:5" s="10" customFormat="1" ht="12" customHeight="1">
      <c r="A82" s="26" t="s">
        <v>160</v>
      </c>
      <c r="B82" s="92" t="s">
        <v>159</v>
      </c>
      <c r="C82" s="88"/>
      <c r="D82" s="88"/>
      <c r="E82" s="87"/>
    </row>
    <row r="83" spans="1:5" s="10" customFormat="1" ht="12" customHeight="1">
      <c r="A83" s="56" t="s">
        <v>158</v>
      </c>
      <c r="B83" s="90" t="s">
        <v>157</v>
      </c>
      <c r="C83" s="88"/>
      <c r="D83" s="88"/>
      <c r="E83" s="87"/>
    </row>
    <row r="84" spans="1:5" s="10" customFormat="1" ht="12" customHeight="1" thickBot="1">
      <c r="A84" s="59" t="s">
        <v>156</v>
      </c>
      <c r="B84" s="46" t="s">
        <v>274</v>
      </c>
      <c r="C84" s="88"/>
      <c r="D84" s="88"/>
      <c r="E84" s="87"/>
    </row>
    <row r="85" spans="1:5" s="10" customFormat="1" ht="12" customHeight="1" thickBot="1">
      <c r="A85" s="84" t="s">
        <v>154</v>
      </c>
      <c r="B85" s="86" t="s">
        <v>153</v>
      </c>
      <c r="C85" s="4"/>
      <c r="D85" s="4"/>
      <c r="E85" s="3">
        <f>SUM(E86:E89)</f>
        <v>0</v>
      </c>
    </row>
    <row r="86" spans="1:5" s="10" customFormat="1" ht="12" customHeight="1">
      <c r="A86" s="93" t="s">
        <v>152</v>
      </c>
      <c r="B86" s="92" t="s">
        <v>151</v>
      </c>
      <c r="C86" s="88"/>
      <c r="D86" s="88"/>
      <c r="E86" s="87"/>
    </row>
    <row r="87" spans="1:5" s="10" customFormat="1" ht="12" customHeight="1">
      <c r="A87" s="91" t="s">
        <v>150</v>
      </c>
      <c r="B87" s="90" t="s">
        <v>149</v>
      </c>
      <c r="C87" s="88"/>
      <c r="D87" s="88"/>
      <c r="E87" s="87"/>
    </row>
    <row r="88" spans="1:5" s="10" customFormat="1" ht="12" customHeight="1">
      <c r="A88" s="91" t="s">
        <v>148</v>
      </c>
      <c r="B88" s="90" t="s">
        <v>147</v>
      </c>
      <c r="C88" s="88"/>
      <c r="D88" s="88"/>
      <c r="E88" s="87"/>
    </row>
    <row r="89" spans="1:5" s="10" customFormat="1" ht="12" customHeight="1" thickBot="1">
      <c r="A89" s="89" t="s">
        <v>146</v>
      </c>
      <c r="B89" s="46" t="s">
        <v>145</v>
      </c>
      <c r="C89" s="88"/>
      <c r="D89" s="88"/>
      <c r="E89" s="87"/>
    </row>
    <row r="90" spans="1:5" s="10" customFormat="1" ht="12" customHeight="1" thickBot="1">
      <c r="A90" s="84" t="s">
        <v>144</v>
      </c>
      <c r="B90" s="86" t="s">
        <v>143</v>
      </c>
      <c r="C90" s="4"/>
      <c r="D90" s="4"/>
      <c r="E90" s="85"/>
    </row>
    <row r="91" spans="1:5" s="10" customFormat="1" ht="13.5" customHeight="1" thickBot="1">
      <c r="A91" s="84" t="s">
        <v>142</v>
      </c>
      <c r="B91" s="86" t="s">
        <v>141</v>
      </c>
      <c r="C91" s="4"/>
      <c r="D91" s="4"/>
      <c r="E91" s="85"/>
    </row>
    <row r="92" spans="1:5" s="10" customFormat="1" ht="15.75" customHeight="1" thickBot="1">
      <c r="A92" s="84" t="s">
        <v>140</v>
      </c>
      <c r="B92" s="83" t="s">
        <v>139</v>
      </c>
      <c r="C92" s="32"/>
      <c r="D92" s="32"/>
      <c r="E92" s="30">
        <f>+E69+E73+E78+E81+E85+E91+E90</f>
        <v>0</v>
      </c>
    </row>
    <row r="93" spans="1:5" s="10" customFormat="1" ht="25.5" customHeight="1" thickBot="1">
      <c r="A93" s="82" t="s">
        <v>138</v>
      </c>
      <c r="B93" s="81" t="s">
        <v>137</v>
      </c>
      <c r="C93" s="32"/>
      <c r="D93" s="32"/>
      <c r="E93" s="30">
        <f>+E68+E92</f>
        <v>0</v>
      </c>
    </row>
    <row r="94" spans="1:5" s="10" customFormat="1" ht="15.2" customHeight="1">
      <c r="A94" s="80"/>
      <c r="B94" s="79"/>
      <c r="C94" s="78"/>
    </row>
    <row r="95" spans="1:5" ht="16.5" customHeight="1">
      <c r="A95" s="618" t="s">
        <v>136</v>
      </c>
      <c r="B95" s="618"/>
      <c r="C95" s="618"/>
      <c r="D95" s="618"/>
      <c r="E95" s="618"/>
    </row>
    <row r="96" spans="1:5" ht="16.5" customHeight="1" thickBot="1">
      <c r="A96" s="619" t="s">
        <v>135</v>
      </c>
      <c r="B96" s="619"/>
      <c r="C96" s="77"/>
      <c r="E96" s="77" t="str">
        <f>E7</f>
        <v xml:space="preserve"> Forintban!</v>
      </c>
    </row>
    <row r="97" spans="1:5">
      <c r="A97" s="611" t="s">
        <v>134</v>
      </c>
      <c r="B97" s="613" t="s">
        <v>133</v>
      </c>
      <c r="C97" s="615" t="str">
        <f>+CONCATENATE(LEFT([1]Z_ÖSSZEFÜGGÉSEK!A6,4),". évi")</f>
        <v>2019. évi</v>
      </c>
      <c r="D97" s="616"/>
      <c r="E97" s="617"/>
    </row>
    <row r="98" spans="1:5" ht="24.75" thickBot="1">
      <c r="A98" s="612"/>
      <c r="B98" s="614"/>
      <c r="C98" s="76" t="s">
        <v>132</v>
      </c>
      <c r="D98" s="75" t="s">
        <v>131</v>
      </c>
      <c r="E98" s="74" t="str">
        <f>CONCATENATE(E9)</f>
        <v>2019. XII. 31.
teljesítés</v>
      </c>
    </row>
    <row r="99" spans="1:5" s="70" customFormat="1" ht="12" customHeight="1" thickBot="1">
      <c r="A99" s="73" t="s">
        <v>130</v>
      </c>
      <c r="B99" s="72" t="s">
        <v>129</v>
      </c>
      <c r="C99" s="72" t="s">
        <v>128</v>
      </c>
      <c r="D99" s="72" t="s">
        <v>127</v>
      </c>
      <c r="E99" s="71" t="s">
        <v>126</v>
      </c>
    </row>
    <row r="100" spans="1:5" ht="12" customHeight="1" thickBot="1">
      <c r="A100" s="69" t="s">
        <v>125</v>
      </c>
      <c r="B100" s="68" t="s">
        <v>124</v>
      </c>
      <c r="C100" s="67" t="e">
        <f>[1]IB_1.4.sz.mell.!C100</f>
        <v>#REF!</v>
      </c>
      <c r="D100" s="67" t="e">
        <f>[1]IB_1.4.sz.mell.!D100</f>
        <v>#REF!</v>
      </c>
      <c r="E100" s="66">
        <f>E101+E102+E103+E104+E105+E118</f>
        <v>0</v>
      </c>
    </row>
    <row r="101" spans="1:5" ht="12" customHeight="1">
      <c r="A101" s="65" t="s">
        <v>123</v>
      </c>
      <c r="B101" s="64" t="s">
        <v>122</v>
      </c>
      <c r="C101" s="63" t="e">
        <f>[1]IB_1.4.sz.mell.!C101</f>
        <v>#REF!</v>
      </c>
      <c r="D101" s="63" t="e">
        <f>[1]IB_1.4.sz.mell.!D101</f>
        <v>#REF!</v>
      </c>
      <c r="E101" s="62"/>
    </row>
    <row r="102" spans="1:5" ht="12" customHeight="1">
      <c r="A102" s="56" t="s">
        <v>121</v>
      </c>
      <c r="B102" s="50" t="s">
        <v>120</v>
      </c>
      <c r="C102" s="24" t="e">
        <f>[1]IB_1.4.sz.mell.!C102</f>
        <v>#REF!</v>
      </c>
      <c r="D102" s="24" t="e">
        <f>[1]IB_1.4.sz.mell.!D102</f>
        <v>#REF!</v>
      </c>
      <c r="E102" s="22"/>
    </row>
    <row r="103" spans="1:5" ht="12" customHeight="1">
      <c r="A103" s="56" t="s">
        <v>119</v>
      </c>
      <c r="B103" s="50" t="s">
        <v>118</v>
      </c>
      <c r="C103" s="42" t="e">
        <f>[1]IB_1.4.sz.mell.!C103</f>
        <v>#REF!</v>
      </c>
      <c r="D103" s="42" t="e">
        <f>[1]IB_1.4.sz.mell.!D103</f>
        <v>#REF!</v>
      </c>
      <c r="E103" s="40"/>
    </row>
    <row r="104" spans="1:5" ht="12" customHeight="1">
      <c r="A104" s="56" t="s">
        <v>117</v>
      </c>
      <c r="B104" s="57" t="s">
        <v>116</v>
      </c>
      <c r="C104" s="42" t="e">
        <f>[1]IB_1.4.sz.mell.!C104</f>
        <v>#REF!</v>
      </c>
      <c r="D104" s="42" t="e">
        <f>[1]IB_1.4.sz.mell.!D104</f>
        <v>#REF!</v>
      </c>
      <c r="E104" s="40"/>
    </row>
    <row r="105" spans="1:5" ht="12" customHeight="1">
      <c r="A105" s="56" t="s">
        <v>115</v>
      </c>
      <c r="B105" s="61" t="s">
        <v>114</v>
      </c>
      <c r="C105" s="42" t="e">
        <f>[1]IB_1.4.sz.mell.!C105</f>
        <v>#REF!</v>
      </c>
      <c r="D105" s="42" t="e">
        <f>[1]IB_1.4.sz.mell.!D105</f>
        <v>#REF!</v>
      </c>
      <c r="E105" s="40"/>
    </row>
    <row r="106" spans="1:5" ht="12" customHeight="1">
      <c r="A106" s="56" t="s">
        <v>113</v>
      </c>
      <c r="B106" s="50" t="s">
        <v>112</v>
      </c>
      <c r="C106" s="42" t="e">
        <f>[1]IB_1.4.sz.mell.!C106</f>
        <v>#REF!</v>
      </c>
      <c r="D106" s="42" t="e">
        <f>[1]IB_1.4.sz.mell.!D106</f>
        <v>#REF!</v>
      </c>
      <c r="E106" s="40"/>
    </row>
    <row r="107" spans="1:5" ht="12" customHeight="1">
      <c r="A107" s="56" t="s">
        <v>111</v>
      </c>
      <c r="B107" s="58" t="s">
        <v>110</v>
      </c>
      <c r="C107" s="42" t="e">
        <f>[1]IB_1.4.sz.mell.!C107</f>
        <v>#REF!</v>
      </c>
      <c r="D107" s="42" t="e">
        <f>[1]IB_1.4.sz.mell.!D107</f>
        <v>#REF!</v>
      </c>
      <c r="E107" s="40"/>
    </row>
    <row r="108" spans="1:5" ht="12" customHeight="1">
      <c r="A108" s="56" t="s">
        <v>109</v>
      </c>
      <c r="B108" s="58" t="s">
        <v>108</v>
      </c>
      <c r="C108" s="42" t="e">
        <f>[1]IB_1.4.sz.mell.!C108</f>
        <v>#REF!</v>
      </c>
      <c r="D108" s="42" t="e">
        <f>[1]IB_1.4.sz.mell.!D108</f>
        <v>#REF!</v>
      </c>
      <c r="E108" s="40"/>
    </row>
    <row r="109" spans="1:5" ht="12" customHeight="1">
      <c r="A109" s="56" t="s">
        <v>107</v>
      </c>
      <c r="B109" s="60" t="s">
        <v>106</v>
      </c>
      <c r="C109" s="42" t="e">
        <f>[1]IB_1.4.sz.mell.!C109</f>
        <v>#REF!</v>
      </c>
      <c r="D109" s="42" t="e">
        <f>[1]IB_1.4.sz.mell.!D109</f>
        <v>#REF!</v>
      </c>
      <c r="E109" s="40"/>
    </row>
    <row r="110" spans="1:5" ht="12" customHeight="1">
      <c r="A110" s="56" t="s">
        <v>105</v>
      </c>
      <c r="B110" s="43" t="s">
        <v>104</v>
      </c>
      <c r="C110" s="42" t="e">
        <f>[1]IB_1.4.sz.mell.!C110</f>
        <v>#REF!</v>
      </c>
      <c r="D110" s="42" t="e">
        <f>[1]IB_1.4.sz.mell.!D110</f>
        <v>#REF!</v>
      </c>
      <c r="E110" s="40"/>
    </row>
    <row r="111" spans="1:5" ht="12" customHeight="1">
      <c r="A111" s="56" t="s">
        <v>103</v>
      </c>
      <c r="B111" s="43" t="s">
        <v>69</v>
      </c>
      <c r="C111" s="42" t="e">
        <f>[1]IB_1.4.sz.mell.!C111</f>
        <v>#REF!</v>
      </c>
      <c r="D111" s="42" t="e">
        <f>[1]IB_1.4.sz.mell.!D111</f>
        <v>#REF!</v>
      </c>
      <c r="E111" s="40"/>
    </row>
    <row r="112" spans="1:5" ht="12" customHeight="1">
      <c r="A112" s="56" t="s">
        <v>102</v>
      </c>
      <c r="B112" s="60" t="s">
        <v>101</v>
      </c>
      <c r="C112" s="42" t="e">
        <f>[1]IB_1.4.sz.mell.!C112</f>
        <v>#REF!</v>
      </c>
      <c r="D112" s="42" t="e">
        <f>[1]IB_1.4.sz.mell.!D112</f>
        <v>#REF!</v>
      </c>
      <c r="E112" s="40"/>
    </row>
    <row r="113" spans="1:5" ht="12" customHeight="1">
      <c r="A113" s="56" t="s">
        <v>100</v>
      </c>
      <c r="B113" s="60" t="s">
        <v>99</v>
      </c>
      <c r="C113" s="42" t="e">
        <f>[1]IB_1.4.sz.mell.!C113</f>
        <v>#REF!</v>
      </c>
      <c r="D113" s="42" t="e">
        <f>[1]IB_1.4.sz.mell.!D113</f>
        <v>#REF!</v>
      </c>
      <c r="E113" s="40"/>
    </row>
    <row r="114" spans="1:5" ht="12" customHeight="1">
      <c r="A114" s="56" t="s">
        <v>98</v>
      </c>
      <c r="B114" s="43" t="s">
        <v>63</v>
      </c>
      <c r="C114" s="42" t="e">
        <f>[1]IB_1.4.sz.mell.!C114</f>
        <v>#REF!</v>
      </c>
      <c r="D114" s="42" t="e">
        <f>[1]IB_1.4.sz.mell.!D114</f>
        <v>#REF!</v>
      </c>
      <c r="E114" s="40"/>
    </row>
    <row r="115" spans="1:5" ht="12" customHeight="1">
      <c r="A115" s="29" t="s">
        <v>97</v>
      </c>
      <c r="B115" s="58" t="s">
        <v>96</v>
      </c>
      <c r="C115" s="42" t="e">
        <f>[1]IB_1.4.sz.mell.!C115</f>
        <v>#REF!</v>
      </c>
      <c r="D115" s="42" t="e">
        <f>[1]IB_1.4.sz.mell.!D115</f>
        <v>#REF!</v>
      </c>
      <c r="E115" s="40"/>
    </row>
    <row r="116" spans="1:5" ht="12" customHeight="1">
      <c r="A116" s="56" t="s">
        <v>95</v>
      </c>
      <c r="B116" s="58" t="s">
        <v>94</v>
      </c>
      <c r="C116" s="42" t="e">
        <f>[1]IB_1.4.sz.mell.!C116</f>
        <v>#REF!</v>
      </c>
      <c r="D116" s="42" t="e">
        <f>[1]IB_1.4.sz.mell.!D116</f>
        <v>#REF!</v>
      </c>
      <c r="E116" s="40"/>
    </row>
    <row r="117" spans="1:5" ht="12" customHeight="1">
      <c r="A117" s="59" t="s">
        <v>93</v>
      </c>
      <c r="B117" s="58" t="s">
        <v>92</v>
      </c>
      <c r="C117" s="42" t="e">
        <f>[1]IB_1.4.sz.mell.!C117</f>
        <v>#REF!</v>
      </c>
      <c r="D117" s="42" t="e">
        <f>[1]IB_1.4.sz.mell.!D117</f>
        <v>#REF!</v>
      </c>
      <c r="E117" s="40"/>
    </row>
    <row r="118" spans="1:5" ht="12" customHeight="1">
      <c r="A118" s="56" t="s">
        <v>91</v>
      </c>
      <c r="B118" s="57" t="s">
        <v>90</v>
      </c>
      <c r="C118" s="24" t="e">
        <f>[1]IB_1.4.sz.mell.!C118</f>
        <v>#REF!</v>
      </c>
      <c r="D118" s="24" t="e">
        <f>[1]IB_1.4.sz.mell.!D118</f>
        <v>#REF!</v>
      </c>
      <c r="E118" s="22"/>
    </row>
    <row r="119" spans="1:5" ht="12" customHeight="1">
      <c r="A119" s="56" t="s">
        <v>89</v>
      </c>
      <c r="B119" s="50" t="s">
        <v>88</v>
      </c>
      <c r="C119" s="24" t="e">
        <f>[1]IB_1.4.sz.mell.!C119</f>
        <v>#REF!</v>
      </c>
      <c r="D119" s="24" t="e">
        <f>[1]IB_1.4.sz.mell.!D119</f>
        <v>#REF!</v>
      </c>
      <c r="E119" s="22"/>
    </row>
    <row r="120" spans="1:5" ht="12" customHeight="1" thickBot="1">
      <c r="A120" s="37" t="s">
        <v>87</v>
      </c>
      <c r="B120" s="55" t="s">
        <v>86</v>
      </c>
      <c r="C120" s="35" t="e">
        <f>[1]IB_1.4.sz.mell.!C120</f>
        <v>#REF!</v>
      </c>
      <c r="D120" s="35" t="e">
        <f>[1]IB_1.4.sz.mell.!D120</f>
        <v>#REF!</v>
      </c>
      <c r="E120" s="33"/>
    </row>
    <row r="121" spans="1:5" ht="12" customHeight="1" thickBot="1">
      <c r="A121" s="54" t="s">
        <v>1</v>
      </c>
      <c r="B121" s="53" t="s">
        <v>85</v>
      </c>
      <c r="C121" s="52" t="e">
        <f>[1]IB_1.4.sz.mell.!C121</f>
        <v>#REF!</v>
      </c>
      <c r="D121" s="4" t="e">
        <f>[1]IB_1.4.sz.mell.!D121</f>
        <v>#REF!</v>
      </c>
      <c r="E121" s="51">
        <f>+E122+E124+E126</f>
        <v>0</v>
      </c>
    </row>
    <row r="122" spans="1:5" ht="12" customHeight="1">
      <c r="A122" s="26" t="s">
        <v>84</v>
      </c>
      <c r="B122" s="50" t="s">
        <v>83</v>
      </c>
      <c r="C122" s="49" t="e">
        <f>[1]IB_1.4.sz.mell.!C122</f>
        <v>#REF!</v>
      </c>
      <c r="D122" s="48" t="e">
        <f>[1]IB_1.4.sz.mell.!D122</f>
        <v>#REF!</v>
      </c>
      <c r="E122" s="47"/>
    </row>
    <row r="123" spans="1:5" ht="12" customHeight="1">
      <c r="A123" s="26" t="s">
        <v>82</v>
      </c>
      <c r="B123" s="39" t="s">
        <v>81</v>
      </c>
      <c r="C123" s="49" t="e">
        <f>[1]IB_1.4.sz.mell.!C123</f>
        <v>#REF!</v>
      </c>
      <c r="D123" s="48" t="e">
        <f>[1]IB_1.4.sz.mell.!D123</f>
        <v>#REF!</v>
      </c>
      <c r="E123" s="47"/>
    </row>
    <row r="124" spans="1:5" ht="12" customHeight="1">
      <c r="A124" s="26" t="s">
        <v>80</v>
      </c>
      <c r="B124" s="39" t="s">
        <v>79</v>
      </c>
      <c r="C124" s="24" t="e">
        <f>[1]IB_1.4.sz.mell.!C124</f>
        <v>#REF!</v>
      </c>
      <c r="D124" s="23" t="e">
        <f>[1]IB_1.4.sz.mell.!D124</f>
        <v>#REF!</v>
      </c>
      <c r="E124" s="22"/>
    </row>
    <row r="125" spans="1:5" ht="12" customHeight="1">
      <c r="A125" s="26" t="s">
        <v>78</v>
      </c>
      <c r="B125" s="39" t="s">
        <v>77</v>
      </c>
      <c r="C125" s="24" t="e">
        <f>[1]IB_1.4.sz.mell.!C125</f>
        <v>#REF!</v>
      </c>
      <c r="D125" s="23" t="e">
        <f>[1]IB_1.4.sz.mell.!D125</f>
        <v>#REF!</v>
      </c>
      <c r="E125" s="22"/>
    </row>
    <row r="126" spans="1:5" ht="12" customHeight="1">
      <c r="A126" s="26" t="s">
        <v>76</v>
      </c>
      <c r="B126" s="46" t="s">
        <v>75</v>
      </c>
      <c r="C126" s="24" t="e">
        <f>[1]IB_1.4.sz.mell.!C126</f>
        <v>#REF!</v>
      </c>
      <c r="D126" s="23" t="e">
        <f>[1]IB_1.4.sz.mell.!D126</f>
        <v>#REF!</v>
      </c>
      <c r="E126" s="22"/>
    </row>
    <row r="127" spans="1:5" ht="12" customHeight="1">
      <c r="A127" s="26" t="s">
        <v>74</v>
      </c>
      <c r="B127" s="45" t="s">
        <v>73</v>
      </c>
      <c r="C127" s="24" t="e">
        <f>[1]IB_1.4.sz.mell.!C127</f>
        <v>#REF!</v>
      </c>
      <c r="D127" s="23" t="e">
        <f>[1]IB_1.4.sz.mell.!D127</f>
        <v>#REF!</v>
      </c>
      <c r="E127" s="22"/>
    </row>
    <row r="128" spans="1:5" ht="12" customHeight="1">
      <c r="A128" s="26" t="s">
        <v>72</v>
      </c>
      <c r="B128" s="44" t="s">
        <v>71</v>
      </c>
      <c r="C128" s="24" t="e">
        <f>[1]IB_1.4.sz.mell.!C128</f>
        <v>#REF!</v>
      </c>
      <c r="D128" s="23" t="e">
        <f>[1]IB_1.4.sz.mell.!D128</f>
        <v>#REF!</v>
      </c>
      <c r="E128" s="22"/>
    </row>
    <row r="129" spans="1:5">
      <c r="A129" s="26" t="s">
        <v>70</v>
      </c>
      <c r="B129" s="43" t="s">
        <v>69</v>
      </c>
      <c r="C129" s="24" t="e">
        <f>[1]IB_1.4.sz.mell.!C129</f>
        <v>#REF!</v>
      </c>
      <c r="D129" s="23" t="e">
        <f>[1]IB_1.4.sz.mell.!D129</f>
        <v>#REF!</v>
      </c>
      <c r="E129" s="22"/>
    </row>
    <row r="130" spans="1:5" ht="12" customHeight="1">
      <c r="A130" s="26" t="s">
        <v>68</v>
      </c>
      <c r="B130" s="43" t="s">
        <v>67</v>
      </c>
      <c r="C130" s="24" t="e">
        <f>[1]IB_1.4.sz.mell.!C130</f>
        <v>#REF!</v>
      </c>
      <c r="D130" s="23" t="e">
        <f>[1]IB_1.4.sz.mell.!D130</f>
        <v>#REF!</v>
      </c>
      <c r="E130" s="22"/>
    </row>
    <row r="131" spans="1:5" ht="12" customHeight="1">
      <c r="A131" s="26" t="s">
        <v>66</v>
      </c>
      <c r="B131" s="43" t="s">
        <v>65</v>
      </c>
      <c r="C131" s="24" t="e">
        <f>[1]IB_1.4.sz.mell.!C131</f>
        <v>#REF!</v>
      </c>
      <c r="D131" s="23" t="e">
        <f>[1]IB_1.4.sz.mell.!D131</f>
        <v>#REF!</v>
      </c>
      <c r="E131" s="22"/>
    </row>
    <row r="132" spans="1:5" ht="12" customHeight="1">
      <c r="A132" s="26" t="s">
        <v>64</v>
      </c>
      <c r="B132" s="43" t="s">
        <v>63</v>
      </c>
      <c r="C132" s="24" t="e">
        <f>[1]IB_1.4.sz.mell.!C132</f>
        <v>#REF!</v>
      </c>
      <c r="D132" s="23" t="e">
        <f>[1]IB_1.4.sz.mell.!D132</f>
        <v>#REF!</v>
      </c>
      <c r="E132" s="22"/>
    </row>
    <row r="133" spans="1:5" ht="12" customHeight="1">
      <c r="A133" s="26" t="s">
        <v>62</v>
      </c>
      <c r="B133" s="43" t="s">
        <v>61</v>
      </c>
      <c r="C133" s="24" t="e">
        <f>[1]IB_1.4.sz.mell.!C133</f>
        <v>#REF!</v>
      </c>
      <c r="D133" s="23" t="e">
        <f>[1]IB_1.4.sz.mell.!D133</f>
        <v>#REF!</v>
      </c>
      <c r="E133" s="22"/>
    </row>
    <row r="134" spans="1:5" ht="16.5" thickBot="1">
      <c r="A134" s="29" t="s">
        <v>60</v>
      </c>
      <c r="B134" s="43" t="s">
        <v>59</v>
      </c>
      <c r="C134" s="42" t="e">
        <f>[1]IB_1.4.sz.mell.!C134</f>
        <v>#REF!</v>
      </c>
      <c r="D134" s="41" t="e">
        <f>[1]IB_1.4.sz.mell.!D134</f>
        <v>#REF!</v>
      </c>
      <c r="E134" s="40"/>
    </row>
    <row r="135" spans="1:5" ht="12" customHeight="1" thickBot="1">
      <c r="A135" s="6" t="s">
        <v>58</v>
      </c>
      <c r="B135" s="18" t="s">
        <v>57</v>
      </c>
      <c r="C135" s="4" t="e">
        <f>[1]IB_1.4.sz.mell.!C135</f>
        <v>#REF!</v>
      </c>
      <c r="D135" s="38" t="e">
        <f>[1]IB_1.4.sz.mell.!D135</f>
        <v>#REF!</v>
      </c>
      <c r="E135" s="3">
        <f>+E100+E121</f>
        <v>0</v>
      </c>
    </row>
    <row r="136" spans="1:5" ht="12" customHeight="1" thickBot="1">
      <c r="A136" s="6" t="s">
        <v>56</v>
      </c>
      <c r="B136" s="18" t="s">
        <v>55</v>
      </c>
      <c r="C136" s="4" t="e">
        <f>[1]IB_1.4.sz.mell.!C136</f>
        <v>#REF!</v>
      </c>
      <c r="D136" s="38" t="e">
        <f>[1]IB_1.4.sz.mell.!D136</f>
        <v>#REF!</v>
      </c>
      <c r="E136" s="3">
        <f>+E137+E138+E139</f>
        <v>0</v>
      </c>
    </row>
    <row r="137" spans="1:5" ht="12" customHeight="1">
      <c r="A137" s="26" t="s">
        <v>54</v>
      </c>
      <c r="B137" s="39" t="s">
        <v>53</v>
      </c>
      <c r="C137" s="24" t="e">
        <f>[1]IB_1.4.sz.mell.!C137</f>
        <v>#REF!</v>
      </c>
      <c r="D137" s="23" t="e">
        <f>[1]IB_1.4.sz.mell.!D137</f>
        <v>#REF!</v>
      </c>
      <c r="E137" s="22"/>
    </row>
    <row r="138" spans="1:5" ht="12" customHeight="1">
      <c r="A138" s="26" t="s">
        <v>52</v>
      </c>
      <c r="B138" s="39" t="s">
        <v>51</v>
      </c>
      <c r="C138" s="24" t="e">
        <f>[1]IB_1.4.sz.mell.!C138</f>
        <v>#REF!</v>
      </c>
      <c r="D138" s="23" t="e">
        <f>[1]IB_1.4.sz.mell.!D138</f>
        <v>#REF!</v>
      </c>
      <c r="E138" s="22"/>
    </row>
    <row r="139" spans="1:5" ht="12" customHeight="1" thickBot="1">
      <c r="A139" s="29" t="s">
        <v>50</v>
      </c>
      <c r="B139" s="39" t="s">
        <v>49</v>
      </c>
      <c r="C139" s="24" t="e">
        <f>[1]IB_1.4.sz.mell.!C139</f>
        <v>#REF!</v>
      </c>
      <c r="D139" s="23" t="e">
        <f>[1]IB_1.4.sz.mell.!D139</f>
        <v>#REF!</v>
      </c>
      <c r="E139" s="22"/>
    </row>
    <row r="140" spans="1:5" ht="12" customHeight="1" thickBot="1">
      <c r="A140" s="6" t="s">
        <v>48</v>
      </c>
      <c r="B140" s="18" t="s">
        <v>47</v>
      </c>
      <c r="C140" s="4" t="e">
        <f>[1]IB_1.4.sz.mell.!C140</f>
        <v>#REF!</v>
      </c>
      <c r="D140" s="38" t="e">
        <f>[1]IB_1.4.sz.mell.!D140</f>
        <v>#REF!</v>
      </c>
      <c r="E140" s="3">
        <f>SUM(E141:E146)</f>
        <v>0</v>
      </c>
    </row>
    <row r="141" spans="1:5" ht="12" customHeight="1">
      <c r="A141" s="26" t="s">
        <v>46</v>
      </c>
      <c r="B141" s="25" t="s">
        <v>45</v>
      </c>
      <c r="C141" s="24" t="e">
        <f>[1]IB_1.4.sz.mell.!C141</f>
        <v>#REF!</v>
      </c>
      <c r="D141" s="23" t="e">
        <f>[1]IB_1.4.sz.mell.!D141</f>
        <v>#REF!</v>
      </c>
      <c r="E141" s="22"/>
    </row>
    <row r="142" spans="1:5" ht="12" customHeight="1">
      <c r="A142" s="26" t="s">
        <v>44</v>
      </c>
      <c r="B142" s="25" t="s">
        <v>43</v>
      </c>
      <c r="C142" s="24" t="e">
        <f>[1]IB_1.4.sz.mell.!C142</f>
        <v>#REF!</v>
      </c>
      <c r="D142" s="23" t="e">
        <f>[1]IB_1.4.sz.mell.!D142</f>
        <v>#REF!</v>
      </c>
      <c r="E142" s="22"/>
    </row>
    <row r="143" spans="1:5" ht="12" customHeight="1">
      <c r="A143" s="26" t="s">
        <v>42</v>
      </c>
      <c r="B143" s="25" t="s">
        <v>41</v>
      </c>
      <c r="C143" s="24" t="e">
        <f>[1]IB_1.4.sz.mell.!C143</f>
        <v>#REF!</v>
      </c>
      <c r="D143" s="23" t="e">
        <f>[1]IB_1.4.sz.mell.!D143</f>
        <v>#REF!</v>
      </c>
      <c r="E143" s="22"/>
    </row>
    <row r="144" spans="1:5" ht="12" customHeight="1">
      <c r="A144" s="26" t="s">
        <v>40</v>
      </c>
      <c r="B144" s="25" t="s">
        <v>39</v>
      </c>
      <c r="C144" s="24" t="e">
        <f>[1]IB_1.4.sz.mell.!C144</f>
        <v>#REF!</v>
      </c>
      <c r="D144" s="23" t="e">
        <f>[1]IB_1.4.sz.mell.!D144</f>
        <v>#REF!</v>
      </c>
      <c r="E144" s="22"/>
    </row>
    <row r="145" spans="1:9" ht="12" customHeight="1">
      <c r="A145" s="26" t="s">
        <v>38</v>
      </c>
      <c r="B145" s="25" t="s">
        <v>37</v>
      </c>
      <c r="C145" s="24" t="e">
        <f>[1]IB_1.4.sz.mell.!C145</f>
        <v>#REF!</v>
      </c>
      <c r="D145" s="23" t="e">
        <f>[1]IB_1.4.sz.mell.!D145</f>
        <v>#REF!</v>
      </c>
      <c r="E145" s="22"/>
    </row>
    <row r="146" spans="1:9" ht="12" customHeight="1" thickBot="1">
      <c r="A146" s="37" t="s">
        <v>36</v>
      </c>
      <c r="B146" s="36" t="s">
        <v>35</v>
      </c>
      <c r="C146" s="35" t="e">
        <f>[1]IB_1.4.sz.mell.!C146</f>
        <v>#REF!</v>
      </c>
      <c r="D146" s="34" t="e">
        <f>[1]IB_1.4.sz.mell.!D146</f>
        <v>#REF!</v>
      </c>
      <c r="E146" s="33"/>
    </row>
    <row r="147" spans="1:9" ht="12" customHeight="1" thickBot="1">
      <c r="A147" s="6" t="s">
        <v>34</v>
      </c>
      <c r="B147" s="18" t="s">
        <v>33</v>
      </c>
      <c r="C147" s="32" t="e">
        <f>[1]IB_1.4.sz.mell.!C147</f>
        <v>#REF!</v>
      </c>
      <c r="D147" s="31" t="e">
        <f>[1]IB_1.4.sz.mell.!D147</f>
        <v>#REF!</v>
      </c>
      <c r="E147" s="30">
        <f>+E148+E149+E150+E151</f>
        <v>0</v>
      </c>
    </row>
    <row r="148" spans="1:9" ht="12" customHeight="1">
      <c r="A148" s="26" t="s">
        <v>32</v>
      </c>
      <c r="B148" s="25" t="s">
        <v>31</v>
      </c>
      <c r="C148" s="24" t="e">
        <f>[1]IB_1.4.sz.mell.!C148</f>
        <v>#REF!</v>
      </c>
      <c r="D148" s="23" t="e">
        <f>[1]IB_1.4.sz.mell.!D148</f>
        <v>#REF!</v>
      </c>
      <c r="E148" s="22"/>
    </row>
    <row r="149" spans="1:9" ht="12" customHeight="1">
      <c r="A149" s="26" t="s">
        <v>30</v>
      </c>
      <c r="B149" s="25" t="s">
        <v>29</v>
      </c>
      <c r="C149" s="24" t="e">
        <f>[1]IB_1.4.sz.mell.!C149</f>
        <v>#REF!</v>
      </c>
      <c r="D149" s="23" t="e">
        <f>[1]IB_1.4.sz.mell.!D149</f>
        <v>#REF!</v>
      </c>
      <c r="E149" s="22"/>
    </row>
    <row r="150" spans="1:9" ht="12" customHeight="1">
      <c r="A150" s="26" t="s">
        <v>28</v>
      </c>
      <c r="B150" s="25" t="s">
        <v>27</v>
      </c>
      <c r="C150" s="24" t="e">
        <f>[1]IB_1.4.sz.mell.!C150</f>
        <v>#REF!</v>
      </c>
      <c r="D150" s="23" t="e">
        <f>[1]IB_1.4.sz.mell.!D150</f>
        <v>#REF!</v>
      </c>
      <c r="E150" s="22"/>
    </row>
    <row r="151" spans="1:9" ht="12" customHeight="1" thickBot="1">
      <c r="A151" s="29" t="s">
        <v>26</v>
      </c>
      <c r="B151" s="28" t="s">
        <v>25</v>
      </c>
      <c r="C151" s="24" t="e">
        <f>[1]IB_1.4.sz.mell.!C151</f>
        <v>#REF!</v>
      </c>
      <c r="D151" s="23" t="e">
        <f>[1]IB_1.4.sz.mell.!D151</f>
        <v>#REF!</v>
      </c>
      <c r="E151" s="22"/>
    </row>
    <row r="152" spans="1:9" ht="12" customHeight="1" thickBot="1">
      <c r="A152" s="6" t="s">
        <v>24</v>
      </c>
      <c r="B152" s="18" t="s">
        <v>23</v>
      </c>
      <c r="C152" s="21" t="e">
        <f>[1]IB_1.4.sz.mell.!C152</f>
        <v>#REF!</v>
      </c>
      <c r="D152" s="20" t="e">
        <f>[1]IB_1.4.sz.mell.!D152</f>
        <v>#REF!</v>
      </c>
      <c r="E152" s="27">
        <f>SUM(E153:E157)</f>
        <v>0</v>
      </c>
    </row>
    <row r="153" spans="1:9" ht="12" customHeight="1">
      <c r="A153" s="26" t="s">
        <v>22</v>
      </c>
      <c r="B153" s="25" t="s">
        <v>21</v>
      </c>
      <c r="C153" s="24" t="e">
        <f>[1]IB_1.4.sz.mell.!C153</f>
        <v>#REF!</v>
      </c>
      <c r="D153" s="23" t="e">
        <f>[1]IB_1.4.sz.mell.!D153</f>
        <v>#REF!</v>
      </c>
      <c r="E153" s="22"/>
    </row>
    <row r="154" spans="1:9" ht="12" customHeight="1">
      <c r="A154" s="26" t="s">
        <v>20</v>
      </c>
      <c r="B154" s="25" t="s">
        <v>19</v>
      </c>
      <c r="C154" s="24" t="e">
        <f>[1]IB_1.4.sz.mell.!C154</f>
        <v>#REF!</v>
      </c>
      <c r="D154" s="23" t="e">
        <f>[1]IB_1.4.sz.mell.!D154</f>
        <v>#REF!</v>
      </c>
      <c r="E154" s="22"/>
    </row>
    <row r="155" spans="1:9" ht="12" customHeight="1">
      <c r="A155" s="26" t="s">
        <v>18</v>
      </c>
      <c r="B155" s="25" t="s">
        <v>17</v>
      </c>
      <c r="C155" s="24" t="e">
        <f>[1]IB_1.4.sz.mell.!C155</f>
        <v>#REF!</v>
      </c>
      <c r="D155" s="23" t="e">
        <f>[1]IB_1.4.sz.mell.!D155</f>
        <v>#REF!</v>
      </c>
      <c r="E155" s="22"/>
    </row>
    <row r="156" spans="1:9" ht="12" customHeight="1">
      <c r="A156" s="26" t="s">
        <v>16</v>
      </c>
      <c r="B156" s="25" t="s">
        <v>15</v>
      </c>
      <c r="C156" s="24" t="e">
        <f>[1]IB_1.4.sz.mell.!C156</f>
        <v>#REF!</v>
      </c>
      <c r="D156" s="23" t="e">
        <f>[1]IB_1.4.sz.mell.!D156</f>
        <v>#REF!</v>
      </c>
      <c r="E156" s="22"/>
    </row>
    <row r="157" spans="1:9" ht="12" customHeight="1" thickBot="1">
      <c r="A157" s="26" t="s">
        <v>14</v>
      </c>
      <c r="B157" s="25" t="s">
        <v>13</v>
      </c>
      <c r="C157" s="24" t="e">
        <f>[1]IB_1.4.sz.mell.!C157</f>
        <v>#REF!</v>
      </c>
      <c r="D157" s="23" t="e">
        <f>[1]IB_1.4.sz.mell.!D157</f>
        <v>#REF!</v>
      </c>
      <c r="E157" s="22"/>
    </row>
    <row r="158" spans="1:9" ht="12" customHeight="1" thickBot="1">
      <c r="A158" s="6" t="s">
        <v>12</v>
      </c>
      <c r="B158" s="18" t="s">
        <v>11</v>
      </c>
      <c r="C158" s="21" t="e">
        <f>[1]IB_1.4.sz.mell.!C158</f>
        <v>#REF!</v>
      </c>
      <c r="D158" s="20" t="e">
        <f>[1]IB_1.4.sz.mell.!D158</f>
        <v>#REF!</v>
      </c>
      <c r="E158" s="19"/>
    </row>
    <row r="159" spans="1:9" ht="12" customHeight="1" thickBot="1">
      <c r="A159" s="6" t="s">
        <v>10</v>
      </c>
      <c r="B159" s="18" t="s">
        <v>9</v>
      </c>
      <c r="C159" s="21" t="e">
        <f>[1]IB_1.4.sz.mell.!C159</f>
        <v>#REF!</v>
      </c>
      <c r="D159" s="20" t="e">
        <f>[1]IB_1.4.sz.mell.!D159</f>
        <v>#REF!</v>
      </c>
      <c r="E159" s="19"/>
    </row>
    <row r="160" spans="1:9" ht="15.2" customHeight="1" thickBot="1">
      <c r="A160" s="6" t="s">
        <v>8</v>
      </c>
      <c r="B160" s="18" t="s">
        <v>7</v>
      </c>
      <c r="C160" s="13" t="e">
        <f>[1]IB_1.4.sz.mell.!C160</f>
        <v>#REF!</v>
      </c>
      <c r="D160" s="12" t="e">
        <f>[1]IB_1.4.sz.mell.!D160</f>
        <v>#REF!</v>
      </c>
      <c r="E160" s="11">
        <f>+E136+E140+E147+E152+E158+E159</f>
        <v>0</v>
      </c>
      <c r="F160" s="17"/>
      <c r="G160" s="16"/>
      <c r="H160" s="16"/>
      <c r="I160" s="16"/>
    </row>
    <row r="161" spans="1:5" s="10" customFormat="1" ht="12.95" customHeight="1" thickBot="1">
      <c r="A161" s="15" t="s">
        <v>6</v>
      </c>
      <c r="B161" s="14" t="s">
        <v>5</v>
      </c>
      <c r="C161" s="13" t="e">
        <f>[1]IB_1.4.sz.mell.!C161</f>
        <v>#REF!</v>
      </c>
      <c r="D161" s="12" t="e">
        <f>[1]IB_1.4.sz.mell.!D161</f>
        <v>#REF!</v>
      </c>
      <c r="E161" s="11">
        <f>+E135+E160</f>
        <v>0</v>
      </c>
    </row>
    <row r="162" spans="1:5">
      <c r="C162" s="9" t="e">
        <f>[1]IB_1.4.sz.mell.!C162</f>
        <v>#REF!</v>
      </c>
      <c r="D162" s="9" t="e">
        <f>[1]IB_1.4.sz.mell.!D162</f>
        <v>#REF!</v>
      </c>
    </row>
    <row r="163" spans="1:5">
      <c r="A163" s="609" t="s">
        <v>4</v>
      </c>
      <c r="B163" s="609"/>
      <c r="C163" s="609"/>
      <c r="D163" s="609"/>
      <c r="E163" s="609"/>
    </row>
    <row r="164" spans="1:5" ht="15.2" customHeight="1" thickBot="1">
      <c r="A164" s="610" t="s">
        <v>3</v>
      </c>
      <c r="B164" s="610"/>
      <c r="C164" s="8"/>
      <c r="E164" s="8" t="str">
        <f>E96</f>
        <v xml:space="preserve"> Forintban!</v>
      </c>
    </row>
    <row r="165" spans="1:5" ht="25.5" customHeight="1" thickBot="1">
      <c r="A165" s="6">
        <v>1</v>
      </c>
      <c r="B165" s="5" t="s">
        <v>2</v>
      </c>
      <c r="C165" s="7" t="e">
        <f>+C68-C135</f>
        <v>#REF!</v>
      </c>
      <c r="D165" s="4" t="e">
        <f>+D68-D135</f>
        <v>#REF!</v>
      </c>
      <c r="E165" s="3">
        <f>+E68-E135</f>
        <v>0</v>
      </c>
    </row>
    <row r="166" spans="1:5" ht="32.450000000000003" customHeight="1" thickBot="1">
      <c r="A166" s="6" t="s">
        <v>1</v>
      </c>
      <c r="B166" s="5" t="s">
        <v>0</v>
      </c>
      <c r="C166" s="4" t="e">
        <f>+C92-C160</f>
        <v>#REF!</v>
      </c>
      <c r="D166" s="4" t="e">
        <f>+D92-D160</f>
        <v>#REF!</v>
      </c>
      <c r="E166" s="3">
        <f>+E92-E160</f>
        <v>0</v>
      </c>
    </row>
  </sheetData>
  <mergeCells count="16"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/>
  </sheetPr>
  <dimension ref="A1:J33"/>
  <sheetViews>
    <sheetView topLeftCell="B1" zoomScaleNormal="100" zoomScaleSheetLayoutView="130" workbookViewId="0">
      <selection activeCell="J2" sqref="J2:J32"/>
    </sheetView>
  </sheetViews>
  <sheetFormatPr defaultRowHeight="12.75"/>
  <cols>
    <col min="1" max="1" width="6.83203125" style="111" customWidth="1"/>
    <col min="2" max="2" width="48" style="112" customWidth="1"/>
    <col min="3" max="5" width="15.5" style="111" customWidth="1"/>
    <col min="6" max="6" width="55.1640625" style="111" customWidth="1"/>
    <col min="7" max="9" width="15.5" style="111" customWidth="1"/>
    <col min="10" max="10" width="4.83203125" style="111" customWidth="1"/>
    <col min="11" max="16384" width="9.33203125" style="111"/>
  </cols>
  <sheetData>
    <row r="1" spans="1:10" ht="39.75" customHeight="1">
      <c r="A1" s="175"/>
      <c r="B1" s="178" t="s">
        <v>335</v>
      </c>
      <c r="C1" s="177"/>
      <c r="D1" s="177"/>
      <c r="E1" s="177"/>
      <c r="F1" s="177"/>
      <c r="G1" s="177"/>
      <c r="H1" s="177"/>
      <c r="I1" s="177"/>
      <c r="J1" s="726"/>
    </row>
    <row r="2" spans="1:10" ht="14.25" thickBot="1">
      <c r="A2" s="175"/>
      <c r="B2" s="176"/>
      <c r="C2" s="175"/>
      <c r="D2" s="175"/>
      <c r="E2" s="175"/>
      <c r="F2" s="175"/>
      <c r="G2" s="174"/>
      <c r="H2" s="174"/>
      <c r="I2" s="174" t="str">
        <f>CONCATENATE(Z_1.4.sz.mell.!E7)</f>
        <v xml:space="preserve"> Forintban!</v>
      </c>
      <c r="J2" s="621" t="s">
        <v>598</v>
      </c>
    </row>
    <row r="3" spans="1:10" ht="18" customHeight="1" thickBot="1">
      <c r="A3" s="622" t="s">
        <v>134</v>
      </c>
      <c r="B3" s="171" t="s">
        <v>334</v>
      </c>
      <c r="C3" s="173"/>
      <c r="D3" s="172"/>
      <c r="E3" s="172"/>
      <c r="F3" s="171" t="s">
        <v>333</v>
      </c>
      <c r="G3" s="170"/>
      <c r="H3" s="169"/>
      <c r="I3" s="168"/>
      <c r="J3" s="621" t="s">
        <v>597</v>
      </c>
    </row>
    <row r="4" spans="1:10" s="162" customFormat="1" ht="35.25" customHeight="1" thickBot="1">
      <c r="A4" s="623"/>
      <c r="B4" s="165" t="s">
        <v>332</v>
      </c>
      <c r="C4" s="164" t="str">
        <f>+CONCATENATE(Z_1.1.sz.mell.!C8," eredeti előirányzat")</f>
        <v>2019. évi eredeti előirányzat</v>
      </c>
      <c r="D4" s="167" t="str">
        <f>+CONCATENATE(Z_1.1.sz.mell.!C8," módosított előirányzat")</f>
        <v>2019. évi módosított előirányzat</v>
      </c>
      <c r="E4" s="166" t="str">
        <f>CONCATENATE(Z_1.4.sz.mell.!E9)</f>
        <v>2019. XII. 31.
teljesítés</v>
      </c>
      <c r="F4" s="165" t="s">
        <v>332</v>
      </c>
      <c r="G4" s="164" t="str">
        <f>+C4</f>
        <v>2019. évi eredeti előirányzat</v>
      </c>
      <c r="H4" s="164" t="str">
        <f>+D4</f>
        <v>2019. évi módosított előirányzat</v>
      </c>
      <c r="I4" s="163" t="str">
        <f>+E4</f>
        <v>2019. XII. 31.
teljesítés</v>
      </c>
      <c r="J4" s="621" t="s">
        <v>597</v>
      </c>
    </row>
    <row r="5" spans="1:10" s="155" customFormat="1" ht="12" customHeight="1" thickBot="1">
      <c r="A5" s="161" t="s">
        <v>130</v>
      </c>
      <c r="B5" s="158" t="s">
        <v>129</v>
      </c>
      <c r="C5" s="157" t="s">
        <v>128</v>
      </c>
      <c r="D5" s="160" t="s">
        <v>127</v>
      </c>
      <c r="E5" s="159" t="s">
        <v>126</v>
      </c>
      <c r="F5" s="158" t="s">
        <v>331</v>
      </c>
      <c r="G5" s="157" t="s">
        <v>330</v>
      </c>
      <c r="H5" s="157" t="s">
        <v>329</v>
      </c>
      <c r="I5" s="156" t="s">
        <v>328</v>
      </c>
      <c r="J5" s="621" t="s">
        <v>597</v>
      </c>
    </row>
    <row r="6" spans="1:10" ht="12.95" customHeight="1">
      <c r="A6" s="154" t="s">
        <v>125</v>
      </c>
      <c r="B6" s="135" t="s">
        <v>327</v>
      </c>
      <c r="C6" s="152">
        <v>91531297</v>
      </c>
      <c r="D6" s="152">
        <v>94432870</v>
      </c>
      <c r="E6" s="153">
        <v>94432870</v>
      </c>
      <c r="F6" s="135" t="s">
        <v>326</v>
      </c>
      <c r="G6" s="152">
        <v>90603420</v>
      </c>
      <c r="H6" s="152">
        <v>92916138</v>
      </c>
      <c r="I6" s="151">
        <v>90211072</v>
      </c>
      <c r="J6" s="621" t="s">
        <v>597</v>
      </c>
    </row>
    <row r="7" spans="1:10" ht="12.95" customHeight="1">
      <c r="A7" s="132" t="s">
        <v>1</v>
      </c>
      <c r="B7" s="129" t="s">
        <v>325</v>
      </c>
      <c r="C7" s="145">
        <v>54204700</v>
      </c>
      <c r="D7" s="145">
        <v>59359419</v>
      </c>
      <c r="E7" s="146">
        <v>59359419</v>
      </c>
      <c r="F7" s="129" t="s">
        <v>120</v>
      </c>
      <c r="G7" s="145">
        <v>14069466</v>
      </c>
      <c r="H7" s="145">
        <v>14011962</v>
      </c>
      <c r="I7" s="144">
        <v>13698761</v>
      </c>
      <c r="J7" s="621" t="s">
        <v>597</v>
      </c>
    </row>
    <row r="8" spans="1:10" ht="12.95" customHeight="1">
      <c r="A8" s="132" t="s">
        <v>58</v>
      </c>
      <c r="B8" s="129" t="s">
        <v>324</v>
      </c>
      <c r="C8" s="145">
        <f>[1]IB_2.1.sz.mell!C8</f>
        <v>0</v>
      </c>
      <c r="D8" s="145">
        <f>[1]IB_2.1.sz.mell!D8</f>
        <v>0</v>
      </c>
      <c r="E8" s="146"/>
      <c r="F8" s="129" t="s">
        <v>323</v>
      </c>
      <c r="G8" s="145">
        <v>46057385</v>
      </c>
      <c r="H8" s="145">
        <v>55422813</v>
      </c>
      <c r="I8" s="144">
        <v>44975579</v>
      </c>
      <c r="J8" s="621" t="s">
        <v>597</v>
      </c>
    </row>
    <row r="9" spans="1:10" ht="12.95" customHeight="1">
      <c r="A9" s="132" t="s">
        <v>56</v>
      </c>
      <c r="B9" s="129" t="s">
        <v>322</v>
      </c>
      <c r="C9" s="145">
        <v>12000000</v>
      </c>
      <c r="D9" s="145">
        <v>11710376</v>
      </c>
      <c r="E9" s="146">
        <v>11710376</v>
      </c>
      <c r="F9" s="129" t="s">
        <v>116</v>
      </c>
      <c r="G9" s="145">
        <v>12331740</v>
      </c>
      <c r="H9" s="145">
        <v>8589577</v>
      </c>
      <c r="I9" s="144">
        <v>4319130</v>
      </c>
      <c r="J9" s="621" t="s">
        <v>597</v>
      </c>
    </row>
    <row r="10" spans="1:10" ht="12.95" customHeight="1">
      <c r="A10" s="132" t="s">
        <v>48</v>
      </c>
      <c r="B10" s="150" t="s">
        <v>321</v>
      </c>
      <c r="C10" s="145">
        <v>4210250</v>
      </c>
      <c r="D10" s="145">
        <v>4256545</v>
      </c>
      <c r="E10" s="146">
        <v>4256545</v>
      </c>
      <c r="F10" s="129" t="s">
        <v>114</v>
      </c>
      <c r="G10" s="145">
        <v>8738702</v>
      </c>
      <c r="H10" s="145">
        <v>9942745</v>
      </c>
      <c r="I10" s="144">
        <v>8124103</v>
      </c>
      <c r="J10" s="621" t="s">
        <v>597</v>
      </c>
    </row>
    <row r="11" spans="1:10" ht="12.95" customHeight="1">
      <c r="A11" s="132" t="s">
        <v>34</v>
      </c>
      <c r="B11" s="129" t="s">
        <v>320</v>
      </c>
      <c r="C11" s="148"/>
      <c r="D11" s="148"/>
      <c r="E11" s="147"/>
      <c r="F11" s="129" t="s">
        <v>90</v>
      </c>
      <c r="G11" s="145">
        <f>[1]IB_2.1.sz.mell!G11</f>
        <v>0</v>
      </c>
      <c r="H11" s="145">
        <f>[1]IB_2.1.sz.mell!H11</f>
        <v>0</v>
      </c>
      <c r="I11" s="144"/>
      <c r="J11" s="621" t="s">
        <v>597</v>
      </c>
    </row>
    <row r="12" spans="1:10" ht="12.95" customHeight="1">
      <c r="A12" s="132" t="s">
        <v>24</v>
      </c>
      <c r="B12" s="129" t="s">
        <v>319</v>
      </c>
      <c r="C12" s="145">
        <f>[1]IB_2.1.sz.mell!C12</f>
        <v>0</v>
      </c>
      <c r="D12" s="145">
        <f>[1]IB_2.1.sz.mell!D12</f>
        <v>0</v>
      </c>
      <c r="E12" s="146"/>
      <c r="F12" s="141"/>
      <c r="G12" s="145">
        <f>[1]IB_2.1.sz.mell!G12</f>
        <v>0</v>
      </c>
      <c r="H12" s="145">
        <f>[1]IB_2.1.sz.mell!H12</f>
        <v>0</v>
      </c>
      <c r="I12" s="144"/>
      <c r="J12" s="621" t="s">
        <v>597</v>
      </c>
    </row>
    <row r="13" spans="1:10" ht="12.95" customHeight="1">
      <c r="A13" s="132" t="s">
        <v>12</v>
      </c>
      <c r="B13" s="141"/>
      <c r="C13" s="145">
        <f>[1]IB_2.1.sz.mell!C13</f>
        <v>0</v>
      </c>
      <c r="D13" s="145">
        <f>[1]IB_2.1.sz.mell!D13</f>
        <v>0</v>
      </c>
      <c r="E13" s="146"/>
      <c r="F13" s="141"/>
      <c r="G13" s="145">
        <f>[1]IB_2.1.sz.mell!G13</f>
        <v>0</v>
      </c>
      <c r="H13" s="145">
        <f>[1]IB_2.1.sz.mell!H13</f>
        <v>0</v>
      </c>
      <c r="I13" s="144"/>
      <c r="J13" s="621" t="s">
        <v>597</v>
      </c>
    </row>
    <row r="14" spans="1:10" ht="12.95" customHeight="1">
      <c r="A14" s="132" t="s">
        <v>10</v>
      </c>
      <c r="B14" s="149"/>
      <c r="C14" s="148">
        <f>[1]IB_2.1.sz.mell!C14</f>
        <v>0</v>
      </c>
      <c r="D14" s="148">
        <f>[1]IB_2.1.sz.mell!D14</f>
        <v>0</v>
      </c>
      <c r="E14" s="147"/>
      <c r="F14" s="141"/>
      <c r="G14" s="145">
        <f>[1]IB_2.1.sz.mell!G14</f>
        <v>0</v>
      </c>
      <c r="H14" s="145">
        <f>[1]IB_2.1.sz.mell!H14</f>
        <v>0</v>
      </c>
      <c r="I14" s="144"/>
      <c r="J14" s="621" t="s">
        <v>597</v>
      </c>
    </row>
    <row r="15" spans="1:10" ht="12.95" customHeight="1">
      <c r="A15" s="132" t="s">
        <v>8</v>
      </c>
      <c r="B15" s="141"/>
      <c r="C15" s="145">
        <f>[1]IB_2.1.sz.mell!C15</f>
        <v>0</v>
      </c>
      <c r="D15" s="145">
        <f>[1]IB_2.1.sz.mell!D15</f>
        <v>0</v>
      </c>
      <c r="E15" s="146"/>
      <c r="F15" s="141"/>
      <c r="G15" s="145">
        <f>[1]IB_2.1.sz.mell!G15</f>
        <v>0</v>
      </c>
      <c r="H15" s="145">
        <f>[1]IB_2.1.sz.mell!H15</f>
        <v>0</v>
      </c>
      <c r="I15" s="144"/>
      <c r="J15" s="621" t="s">
        <v>597</v>
      </c>
    </row>
    <row r="16" spans="1:10" ht="12.95" customHeight="1">
      <c r="A16" s="132" t="s">
        <v>6</v>
      </c>
      <c r="B16" s="141"/>
      <c r="C16" s="145">
        <f>[1]IB_2.1.sz.mell!C16</f>
        <v>0</v>
      </c>
      <c r="D16" s="145">
        <f>[1]IB_2.1.sz.mell!D16</f>
        <v>0</v>
      </c>
      <c r="E16" s="146"/>
      <c r="F16" s="141"/>
      <c r="G16" s="145">
        <f>[1]IB_2.1.sz.mell!G16</f>
        <v>0</v>
      </c>
      <c r="H16" s="145">
        <f>[1]IB_2.1.sz.mell!H16</f>
        <v>0</v>
      </c>
      <c r="I16" s="144"/>
      <c r="J16" s="621" t="s">
        <v>597</v>
      </c>
    </row>
    <row r="17" spans="1:10" ht="12.95" customHeight="1" thickBot="1">
      <c r="A17" s="132" t="s">
        <v>318</v>
      </c>
      <c r="B17" s="143"/>
      <c r="C17" s="140">
        <f>[1]IB_2.1.sz.mell!C17</f>
        <v>0</v>
      </c>
      <c r="D17" s="140">
        <f>[1]IB_2.1.sz.mell!D17</f>
        <v>0</v>
      </c>
      <c r="E17" s="142"/>
      <c r="F17" s="141"/>
      <c r="G17" s="140">
        <f>[1]IB_2.1.sz.mell!G17</f>
        <v>0</v>
      </c>
      <c r="H17" s="140">
        <f>[1]IB_2.1.sz.mell!H17</f>
        <v>0</v>
      </c>
      <c r="I17" s="139"/>
      <c r="J17" s="621" t="s">
        <v>597</v>
      </c>
    </row>
    <row r="18" spans="1:10" ht="21.75" thickBot="1">
      <c r="A18" s="115" t="s">
        <v>317</v>
      </c>
      <c r="B18" s="119" t="s">
        <v>316</v>
      </c>
      <c r="C18" s="118">
        <f>SUM(C6:C12)</f>
        <v>161946247</v>
      </c>
      <c r="D18" s="118">
        <f>SUM(D6:D13)</f>
        <v>169759210</v>
      </c>
      <c r="E18" s="118">
        <f>E6+E7+E9+E10+E11+E13+E14+E15+E16+E17</f>
        <v>169759210</v>
      </c>
      <c r="F18" s="119" t="s">
        <v>315</v>
      </c>
      <c r="G18" s="118">
        <f>SUM(G6:G17)</f>
        <v>171800713</v>
      </c>
      <c r="H18" s="118">
        <f>SUM(H6:H17)</f>
        <v>180883235</v>
      </c>
      <c r="I18" s="117">
        <f>SUM(I6:I13)</f>
        <v>161328645</v>
      </c>
      <c r="J18" s="621" t="s">
        <v>597</v>
      </c>
    </row>
    <row r="19" spans="1:10" ht="12.95" customHeight="1">
      <c r="A19" s="136" t="s">
        <v>314</v>
      </c>
      <c r="B19" s="125" t="s">
        <v>313</v>
      </c>
      <c r="C19" s="138">
        <v>9854466</v>
      </c>
      <c r="D19" s="138">
        <v>11124025</v>
      </c>
      <c r="E19" s="138">
        <f>+E20+E21+E22+E23</f>
        <v>0</v>
      </c>
      <c r="F19" s="131" t="s">
        <v>312</v>
      </c>
      <c r="G19" s="122">
        <f>[1]IB_2.1.sz.mell!G19</f>
        <v>0</v>
      </c>
      <c r="H19" s="122">
        <f>[1]IB_2.1.sz.mell!H19</f>
        <v>0</v>
      </c>
      <c r="I19" s="121"/>
      <c r="J19" s="621" t="s">
        <v>597</v>
      </c>
    </row>
    <row r="20" spans="1:10" ht="12.95" customHeight="1">
      <c r="A20" s="134" t="s">
        <v>311</v>
      </c>
      <c r="B20" s="131" t="s">
        <v>310</v>
      </c>
      <c r="C20" s="128">
        <v>9854466</v>
      </c>
      <c r="D20" s="128">
        <v>11124025</v>
      </c>
      <c r="E20" s="130"/>
      <c r="F20" s="131" t="s">
        <v>309</v>
      </c>
      <c r="G20" s="128">
        <f>[1]IB_2.1.sz.mell!G20</f>
        <v>0</v>
      </c>
      <c r="H20" s="128">
        <f>[1]IB_2.1.sz.mell!H20</f>
        <v>0</v>
      </c>
      <c r="I20" s="127"/>
      <c r="J20" s="621" t="s">
        <v>597</v>
      </c>
    </row>
    <row r="21" spans="1:10" ht="12.95" customHeight="1">
      <c r="A21" s="134" t="s">
        <v>308</v>
      </c>
      <c r="B21" s="131" t="s">
        <v>307</v>
      </c>
      <c r="C21" s="128">
        <f>[1]IB_2.1.sz.mell!C21</f>
        <v>0</v>
      </c>
      <c r="D21" s="128">
        <f>[1]IB_2.1.sz.mell!D21</f>
        <v>0</v>
      </c>
      <c r="E21" s="130"/>
      <c r="F21" s="131" t="s">
        <v>306</v>
      </c>
      <c r="G21" s="128">
        <f>[1]IB_2.1.sz.mell!G21</f>
        <v>0</v>
      </c>
      <c r="H21" s="128">
        <f>[1]IB_2.1.sz.mell!H21</f>
        <v>0</v>
      </c>
      <c r="I21" s="127"/>
      <c r="J21" s="621" t="s">
        <v>597</v>
      </c>
    </row>
    <row r="22" spans="1:10" ht="12.95" customHeight="1">
      <c r="A22" s="134" t="s">
        <v>305</v>
      </c>
      <c r="B22" s="131" t="s">
        <v>304</v>
      </c>
      <c r="C22" s="128">
        <f>[1]IB_2.1.sz.mell!C22</f>
        <v>0</v>
      </c>
      <c r="D22" s="128">
        <f>[1]IB_2.1.sz.mell!D22</f>
        <v>0</v>
      </c>
      <c r="E22" s="130"/>
      <c r="F22" s="131" t="s">
        <v>303</v>
      </c>
      <c r="G22" s="128">
        <f>[1]IB_2.1.sz.mell!G22</f>
        <v>0</v>
      </c>
      <c r="H22" s="128">
        <f>[1]IB_2.1.sz.mell!H22</f>
        <v>0</v>
      </c>
      <c r="I22" s="127"/>
      <c r="J22" s="621" t="s">
        <v>597</v>
      </c>
    </row>
    <row r="23" spans="1:10" ht="12.95" customHeight="1">
      <c r="A23" s="134" t="s">
        <v>302</v>
      </c>
      <c r="B23" s="133" t="s">
        <v>301</v>
      </c>
      <c r="C23" s="128">
        <f>[1]IB_2.1.sz.mell!C23</f>
        <v>0</v>
      </c>
      <c r="D23" s="128">
        <f>[1]IB_2.1.sz.mell!D23</f>
        <v>0</v>
      </c>
      <c r="E23" s="130"/>
      <c r="F23" s="125" t="s">
        <v>300</v>
      </c>
      <c r="G23" s="128">
        <f>[1]IB_2.1.sz.mell!G23</f>
        <v>0</v>
      </c>
      <c r="H23" s="128">
        <f>[1]IB_2.1.sz.mell!H23</f>
        <v>0</v>
      </c>
      <c r="I23" s="127"/>
      <c r="J23" s="621" t="s">
        <v>597</v>
      </c>
    </row>
    <row r="24" spans="1:10" ht="12.95" customHeight="1">
      <c r="A24" s="134" t="s">
        <v>299</v>
      </c>
      <c r="B24" s="131" t="s">
        <v>298</v>
      </c>
      <c r="C24" s="137">
        <f>[1]IB_2.1.sz.mell!C24</f>
        <v>0</v>
      </c>
      <c r="D24" s="137">
        <f>[1]IB_2.1.sz.mell!D24</f>
        <v>0</v>
      </c>
      <c r="E24" s="137">
        <f>+E25+E26</f>
        <v>0</v>
      </c>
      <c r="F24" s="131" t="s">
        <v>297</v>
      </c>
      <c r="G24" s="128">
        <f>[1]IB_2.1.sz.mell!G24</f>
        <v>0</v>
      </c>
      <c r="H24" s="128">
        <f>[1]IB_2.1.sz.mell!H24</f>
        <v>0</v>
      </c>
      <c r="I24" s="127"/>
      <c r="J24" s="621" t="s">
        <v>597</v>
      </c>
    </row>
    <row r="25" spans="1:10" ht="12.95" customHeight="1">
      <c r="A25" s="136" t="s">
        <v>296</v>
      </c>
      <c r="B25" s="125" t="s">
        <v>295</v>
      </c>
      <c r="C25" s="122">
        <f>[1]IB_2.1.sz.mell!C25</f>
        <v>0</v>
      </c>
      <c r="D25" s="122">
        <f>[1]IB_2.1.sz.mell!D25</f>
        <v>0</v>
      </c>
      <c r="E25" s="124"/>
      <c r="F25" s="135" t="s">
        <v>27</v>
      </c>
      <c r="G25" s="122">
        <f>[1]IB_2.1.sz.mell!G25</f>
        <v>0</v>
      </c>
      <c r="H25" s="122">
        <f>[1]IB_2.1.sz.mell!H25</f>
        <v>0</v>
      </c>
      <c r="I25" s="121"/>
      <c r="J25" s="621" t="s">
        <v>597</v>
      </c>
    </row>
    <row r="26" spans="1:10" ht="12.95" customHeight="1">
      <c r="A26" s="134" t="s">
        <v>294</v>
      </c>
      <c r="B26" s="133" t="s">
        <v>293</v>
      </c>
      <c r="C26" s="128">
        <f>[1]IB_2.1.sz.mell!C26</f>
        <v>0</v>
      </c>
      <c r="D26" s="128">
        <f>[1]IB_2.1.sz.mell!D26</f>
        <v>0</v>
      </c>
      <c r="E26" s="130"/>
      <c r="F26" s="129" t="s">
        <v>11</v>
      </c>
      <c r="G26" s="128">
        <f>[1]IB_2.1.sz.mell!G26</f>
        <v>0</v>
      </c>
      <c r="H26" s="128">
        <f>[1]IB_2.1.sz.mell!H26</f>
        <v>0</v>
      </c>
      <c r="I26" s="127"/>
      <c r="J26" s="621" t="s">
        <v>597</v>
      </c>
    </row>
    <row r="27" spans="1:10" ht="12.95" customHeight="1">
      <c r="A27" s="132" t="s">
        <v>292</v>
      </c>
      <c r="B27" s="131" t="s">
        <v>143</v>
      </c>
      <c r="C27" s="128">
        <f>[1]IB_2.1.sz.mell!C27</f>
        <v>0</v>
      </c>
      <c r="D27" s="128">
        <f>[1]IB_2.1.sz.mell!D27</f>
        <v>0</v>
      </c>
      <c r="E27" s="130"/>
      <c r="F27" s="129" t="s">
        <v>9</v>
      </c>
      <c r="G27" s="128">
        <f>[1]IB_2.1.sz.mell!G27</f>
        <v>0</v>
      </c>
      <c r="H27" s="128">
        <f>[1]IB_2.1.sz.mell!H27</f>
        <v>0</v>
      </c>
      <c r="I27" s="127"/>
      <c r="J27" s="621" t="s">
        <v>597</v>
      </c>
    </row>
    <row r="28" spans="1:10" ht="12.95" customHeight="1" thickBot="1">
      <c r="A28" s="126" t="s">
        <v>291</v>
      </c>
      <c r="B28" s="125" t="s">
        <v>141</v>
      </c>
      <c r="C28" s="122">
        <f>[1]IB_2.1.sz.mell!C28</f>
        <v>0</v>
      </c>
      <c r="D28" s="122">
        <f>[1]IB_2.1.sz.mell!D28</f>
        <v>0</v>
      </c>
      <c r="E28" s="124"/>
      <c r="F28" s="123"/>
      <c r="G28" s="122">
        <f>[1]IB_2.1.sz.mell!G28</f>
        <v>0</v>
      </c>
      <c r="H28" s="122">
        <f>[1]IB_2.1.sz.mell!H28</f>
        <v>0</v>
      </c>
      <c r="I28" s="121"/>
      <c r="J28" s="621" t="s">
        <v>597</v>
      </c>
    </row>
    <row r="29" spans="1:10" ht="24" customHeight="1" thickBot="1">
      <c r="A29" s="115" t="s">
        <v>290</v>
      </c>
      <c r="B29" s="119" t="s">
        <v>289</v>
      </c>
      <c r="C29" s="118">
        <f>SUM(C19)</f>
        <v>9854466</v>
      </c>
      <c r="D29" s="118">
        <f>SUM(D19)</f>
        <v>11124025</v>
      </c>
      <c r="E29" s="120"/>
      <c r="F29" s="119" t="s">
        <v>288</v>
      </c>
      <c r="G29" s="118">
        <f>[1]IB_2.1.sz.mell!G29</f>
        <v>0</v>
      </c>
      <c r="H29" s="118">
        <f>[1]IB_2.1.sz.mell!H29</f>
        <v>0</v>
      </c>
      <c r="I29" s="117">
        <f>SUM(I19:I28)</f>
        <v>0</v>
      </c>
      <c r="J29" s="621" t="s">
        <v>597</v>
      </c>
    </row>
    <row r="30" spans="1:10" ht="13.5" thickBot="1">
      <c r="A30" s="115" t="s">
        <v>287</v>
      </c>
      <c r="B30" s="114" t="s">
        <v>286</v>
      </c>
      <c r="C30" s="113">
        <f>SUM(C29,C18)</f>
        <v>171800713</v>
      </c>
      <c r="D30" s="113">
        <f>SUM(D29,D18)</f>
        <v>180883235</v>
      </c>
      <c r="E30" s="116">
        <f>SUM(E29+E18)</f>
        <v>169759210</v>
      </c>
      <c r="F30" s="114" t="s">
        <v>285</v>
      </c>
      <c r="G30" s="113">
        <f>SUM(G18)</f>
        <v>171800713</v>
      </c>
      <c r="H30" s="113">
        <f>SUM(H18)</f>
        <v>180883235</v>
      </c>
      <c r="I30" s="116">
        <f>SUM(I18)</f>
        <v>161328645</v>
      </c>
      <c r="J30" s="621" t="s">
        <v>597</v>
      </c>
    </row>
    <row r="31" spans="1:10" ht="13.5" thickBot="1">
      <c r="A31" s="115" t="s">
        <v>284</v>
      </c>
      <c r="B31" s="114" t="s">
        <v>283</v>
      </c>
      <c r="C31" s="113"/>
      <c r="D31" s="113"/>
      <c r="E31" s="116"/>
      <c r="F31" s="114" t="s">
        <v>282</v>
      </c>
      <c r="G31" s="113" t="str">
        <f>[1]IB_2.1.sz.mell!G31</f>
        <v>-</v>
      </c>
      <c r="H31" s="113" t="str">
        <f>[1]IB_2.1.sz.mell!H31</f>
        <v>-</v>
      </c>
      <c r="I31" s="116" t="s">
        <v>587</v>
      </c>
      <c r="J31" s="621" t="s">
        <v>597</v>
      </c>
    </row>
    <row r="32" spans="1:10" ht="13.5" thickBot="1">
      <c r="A32" s="115" t="s">
        <v>281</v>
      </c>
      <c r="B32" s="114" t="s">
        <v>280</v>
      </c>
      <c r="C32" s="113" t="str">
        <f>[1]IB_2.1.sz.mell!C32</f>
        <v>-</v>
      </c>
      <c r="D32" s="113" t="str">
        <f>[1]IB_2.1.sz.mell!D32</f>
        <v>-</v>
      </c>
      <c r="E32" s="113" t="str">
        <f>IF(E30-I30&lt;0,I30-E30,"-")</f>
        <v>-</v>
      </c>
      <c r="F32" s="114" t="s">
        <v>279</v>
      </c>
      <c r="G32" s="113"/>
      <c r="H32" s="113"/>
      <c r="I32" s="113"/>
      <c r="J32" s="621" t="s">
        <v>597</v>
      </c>
    </row>
    <row r="33" spans="2:10" ht="18.75">
      <c r="B33" s="624"/>
      <c r="C33" s="624"/>
      <c r="D33" s="624"/>
      <c r="E33" s="624"/>
      <c r="F33" s="624"/>
      <c r="J33" s="726"/>
    </row>
  </sheetData>
  <mergeCells count="3">
    <mergeCell ref="J2:J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/>
  </sheetPr>
  <dimension ref="A1:J33"/>
  <sheetViews>
    <sheetView topLeftCell="C2" zoomScale="120" zoomScaleNormal="120" zoomScaleSheetLayoutView="115" workbookViewId="0">
      <selection activeCell="J3" sqref="J3:J33"/>
    </sheetView>
  </sheetViews>
  <sheetFormatPr defaultRowHeight="12.75"/>
  <cols>
    <col min="1" max="1" width="6.83203125" style="111" customWidth="1"/>
    <col min="2" max="2" width="49.83203125" style="112" customWidth="1"/>
    <col min="3" max="5" width="15.5" style="111" customWidth="1"/>
    <col min="6" max="6" width="49.83203125" style="111" customWidth="1"/>
    <col min="7" max="9" width="15.5" style="111" customWidth="1"/>
    <col min="10" max="10" width="4.83203125" style="111" customWidth="1"/>
    <col min="11" max="16384" width="9.33203125" style="111"/>
  </cols>
  <sheetData>
    <row r="1" spans="1:10" ht="31.5">
      <c r="A1" s="175"/>
      <c r="B1" s="178" t="s">
        <v>366</v>
      </c>
      <c r="C1" s="177"/>
      <c r="D1" s="177"/>
      <c r="E1" s="177"/>
      <c r="F1" s="177"/>
      <c r="G1" s="177"/>
      <c r="H1" s="177"/>
      <c r="I1" s="177"/>
      <c r="J1" s="726"/>
    </row>
    <row r="2" spans="1:10" ht="14.25" thickBot="1">
      <c r="A2" s="175"/>
      <c r="B2" s="176"/>
      <c r="C2" s="175"/>
      <c r="D2" s="175"/>
      <c r="E2" s="175"/>
      <c r="F2" s="175"/>
      <c r="G2" s="174"/>
      <c r="H2" s="174"/>
      <c r="I2" s="174" t="str">
        <f>Z_2.1.sz.mell!I2</f>
        <v xml:space="preserve"> Forintban!</v>
      </c>
      <c r="J2" s="726"/>
    </row>
    <row r="3" spans="1:10" ht="13.5" customHeight="1" thickBot="1">
      <c r="A3" s="622" t="s">
        <v>134</v>
      </c>
      <c r="B3" s="171" t="s">
        <v>334</v>
      </c>
      <c r="C3" s="173"/>
      <c r="D3" s="172"/>
      <c r="E3" s="172"/>
      <c r="F3" s="171" t="s">
        <v>333</v>
      </c>
      <c r="G3" s="170"/>
      <c r="H3" s="169"/>
      <c r="I3" s="168"/>
      <c r="J3" s="621" t="s">
        <v>599</v>
      </c>
    </row>
    <row r="4" spans="1:10" s="162" customFormat="1" ht="36.75" thickBot="1">
      <c r="A4" s="623"/>
      <c r="B4" s="165" t="s">
        <v>332</v>
      </c>
      <c r="C4" s="164" t="str">
        <f>+CONCATENATE(Z_1.1.sz.mell.!C8," eredeti előirányzat")</f>
        <v>2019. évi eredeti előirányzat</v>
      </c>
      <c r="D4" s="167" t="str">
        <f>+CONCATENATE(Z_1.1.sz.mell.!C8," módosított előirányzat")</f>
        <v>2019. évi módosított előirányzat</v>
      </c>
      <c r="E4" s="166" t="str">
        <f>CONCATENATE(Z_2.1.sz.mell!E4)</f>
        <v>2019. XII. 31.
teljesítés</v>
      </c>
      <c r="F4" s="165" t="s">
        <v>332</v>
      </c>
      <c r="G4" s="203" t="str">
        <f>+C4</f>
        <v>2019. évi eredeti előirányzat</v>
      </c>
      <c r="H4" s="203" t="str">
        <f>+D4</f>
        <v>2019. évi módosított előirányzat</v>
      </c>
      <c r="I4" s="163" t="str">
        <f>+E4</f>
        <v>2019. XII. 31.
teljesítés</v>
      </c>
      <c r="J4" s="621"/>
    </row>
    <row r="5" spans="1:10" s="162" customFormat="1" ht="13.5" thickBot="1">
      <c r="A5" s="161" t="s">
        <v>130</v>
      </c>
      <c r="B5" s="158" t="s">
        <v>129</v>
      </c>
      <c r="C5" s="157" t="s">
        <v>128</v>
      </c>
      <c r="D5" s="157" t="s">
        <v>127</v>
      </c>
      <c r="E5" s="202" t="s">
        <v>126</v>
      </c>
      <c r="F5" s="158" t="s">
        <v>365</v>
      </c>
      <c r="G5" s="202" t="s">
        <v>330</v>
      </c>
      <c r="H5" s="201" t="s">
        <v>329</v>
      </c>
      <c r="I5" s="200" t="s">
        <v>328</v>
      </c>
      <c r="J5" s="621"/>
    </row>
    <row r="6" spans="1:10" ht="12.95" customHeight="1">
      <c r="A6" s="154" t="s">
        <v>125</v>
      </c>
      <c r="B6" s="135" t="s">
        <v>364</v>
      </c>
      <c r="C6" s="152"/>
      <c r="D6" s="152">
        <v>12241518</v>
      </c>
      <c r="E6" s="153">
        <v>12241518</v>
      </c>
      <c r="F6" s="135" t="s">
        <v>83</v>
      </c>
      <c r="G6" s="152">
        <v>52938092</v>
      </c>
      <c r="H6" s="199">
        <v>54836971</v>
      </c>
      <c r="I6" s="198">
        <v>32533924</v>
      </c>
      <c r="J6" s="621"/>
    </row>
    <row r="7" spans="1:10">
      <c r="A7" s="132" t="s">
        <v>1</v>
      </c>
      <c r="B7" s="129" t="s">
        <v>363</v>
      </c>
      <c r="C7" s="145">
        <f>[1]IB_2.2.sz.mell!C7</f>
        <v>0</v>
      </c>
      <c r="D7" s="145">
        <f>[1]IB_2.2.sz.mell!D7</f>
        <v>0</v>
      </c>
      <c r="E7" s="146"/>
      <c r="F7" s="129" t="s">
        <v>362</v>
      </c>
      <c r="G7" s="145">
        <f>[1]IB_2.2.sz.mell!G7</f>
        <v>0</v>
      </c>
      <c r="H7" s="145">
        <f>[1]IB_2.2.sz.mell!H7</f>
        <v>0</v>
      </c>
      <c r="I7" s="144"/>
      <c r="J7" s="621"/>
    </row>
    <row r="8" spans="1:10" ht="12.95" customHeight="1">
      <c r="A8" s="132" t="s">
        <v>58</v>
      </c>
      <c r="B8" s="129" t="s">
        <v>361</v>
      </c>
      <c r="C8" s="145">
        <f>[1]IB_2.2.sz.mell!C8</f>
        <v>0</v>
      </c>
      <c r="D8" s="145">
        <f>[1]IB_2.2.sz.mell!D8</f>
        <v>0</v>
      </c>
      <c r="E8" s="146"/>
      <c r="F8" s="129" t="s">
        <v>79</v>
      </c>
      <c r="G8" s="145">
        <v>33112984</v>
      </c>
      <c r="H8" s="145">
        <v>45454502</v>
      </c>
      <c r="I8" s="144">
        <v>32886265</v>
      </c>
      <c r="J8" s="621"/>
    </row>
    <row r="9" spans="1:10" ht="12.95" customHeight="1">
      <c r="A9" s="132" t="s">
        <v>56</v>
      </c>
      <c r="B9" s="129" t="s">
        <v>360</v>
      </c>
      <c r="C9" s="145">
        <f>[1]IB_2.2.sz.mell!C9</f>
        <v>0</v>
      </c>
      <c r="D9" s="145">
        <f>[1]IB_2.2.sz.mell!D9</f>
        <v>0</v>
      </c>
      <c r="E9" s="146"/>
      <c r="F9" s="129" t="s">
        <v>359</v>
      </c>
      <c r="G9" s="145">
        <f>[1]IB_2.2.sz.mell!G9</f>
        <v>0</v>
      </c>
      <c r="H9" s="145">
        <f>[1]IB_2.2.sz.mell!H9</f>
        <v>0</v>
      </c>
      <c r="I9" s="144"/>
      <c r="J9" s="621"/>
    </row>
    <row r="10" spans="1:10" ht="12.75" customHeight="1">
      <c r="A10" s="132" t="s">
        <v>48</v>
      </c>
      <c r="B10" s="129" t="s">
        <v>358</v>
      </c>
      <c r="C10" s="145">
        <f>[1]IB_2.2.sz.mell!C10</f>
        <v>0</v>
      </c>
      <c r="D10" s="145">
        <f>[1]IB_2.2.sz.mell!D10</f>
        <v>0</v>
      </c>
      <c r="E10" s="146"/>
      <c r="F10" s="129" t="s">
        <v>75</v>
      </c>
      <c r="G10" s="145">
        <f>[1]IB_2.2.sz.mell!G10</f>
        <v>0</v>
      </c>
      <c r="H10" s="145">
        <f>[1]IB_2.2.sz.mell!H10</f>
        <v>0</v>
      </c>
      <c r="I10" s="144"/>
      <c r="J10" s="621"/>
    </row>
    <row r="11" spans="1:10" ht="12.95" customHeight="1">
      <c r="A11" s="132" t="s">
        <v>34</v>
      </c>
      <c r="B11" s="129" t="s">
        <v>357</v>
      </c>
      <c r="C11" s="148">
        <f>[1]IB_2.2.sz.mell!C11</f>
        <v>0</v>
      </c>
      <c r="D11" s="148">
        <f>[1]IB_2.2.sz.mell!D11</f>
        <v>0</v>
      </c>
      <c r="E11" s="147"/>
      <c r="F11" s="195"/>
      <c r="G11" s="145">
        <f>[1]IB_2.2.sz.mell!G11</f>
        <v>0</v>
      </c>
      <c r="H11" s="145">
        <f>[1]IB_2.2.sz.mell!H11</f>
        <v>0</v>
      </c>
      <c r="I11" s="144"/>
      <c r="J11" s="621"/>
    </row>
    <row r="12" spans="1:10" ht="12.95" customHeight="1">
      <c r="A12" s="132" t="s">
        <v>24</v>
      </c>
      <c r="B12" s="141"/>
      <c r="C12" s="145">
        <f>[1]IB_2.2.sz.mell!C12</f>
        <v>0</v>
      </c>
      <c r="D12" s="145">
        <f>[1]IB_2.2.sz.mell!D12</f>
        <v>0</v>
      </c>
      <c r="E12" s="146"/>
      <c r="F12" s="195"/>
      <c r="G12" s="145">
        <f>[1]IB_2.2.sz.mell!G12</f>
        <v>0</v>
      </c>
      <c r="H12" s="145">
        <f>[1]IB_2.2.sz.mell!H12</f>
        <v>0</v>
      </c>
      <c r="I12" s="144"/>
      <c r="J12" s="621"/>
    </row>
    <row r="13" spans="1:10" ht="12.95" customHeight="1">
      <c r="A13" s="132" t="s">
        <v>12</v>
      </c>
      <c r="B13" s="141"/>
      <c r="C13" s="145">
        <f>[1]IB_2.2.sz.mell!C13</f>
        <v>0</v>
      </c>
      <c r="D13" s="145">
        <f>[1]IB_2.2.sz.mell!D13</f>
        <v>0</v>
      </c>
      <c r="E13" s="146"/>
      <c r="F13" s="197"/>
      <c r="G13" s="145">
        <f>[1]IB_2.2.sz.mell!G13</f>
        <v>0</v>
      </c>
      <c r="H13" s="145">
        <f>[1]IB_2.2.sz.mell!H13</f>
        <v>0</v>
      </c>
      <c r="I13" s="144"/>
      <c r="J13" s="621"/>
    </row>
    <row r="14" spans="1:10" ht="12.95" customHeight="1">
      <c r="A14" s="132" t="s">
        <v>10</v>
      </c>
      <c r="B14" s="196"/>
      <c r="C14" s="148">
        <f>[1]IB_2.2.sz.mell!C14</f>
        <v>0</v>
      </c>
      <c r="D14" s="148">
        <f>[1]IB_2.2.sz.mell!D14</f>
        <v>0</v>
      </c>
      <c r="E14" s="147"/>
      <c r="F14" s="195"/>
      <c r="G14" s="145">
        <f>[1]IB_2.2.sz.mell!G14</f>
        <v>0</v>
      </c>
      <c r="H14" s="145">
        <f>[1]IB_2.2.sz.mell!H14</f>
        <v>0</v>
      </c>
      <c r="I14" s="144"/>
      <c r="J14" s="621"/>
    </row>
    <row r="15" spans="1:10">
      <c r="A15" s="132" t="s">
        <v>8</v>
      </c>
      <c r="B15" s="141"/>
      <c r="C15" s="148">
        <f>[1]IB_2.2.sz.mell!C15</f>
        <v>0</v>
      </c>
      <c r="D15" s="148">
        <f>[1]IB_2.2.sz.mell!D15</f>
        <v>0</v>
      </c>
      <c r="E15" s="147"/>
      <c r="F15" s="195"/>
      <c r="G15" s="145">
        <f>[1]IB_2.2.sz.mell!G15</f>
        <v>0</v>
      </c>
      <c r="H15" s="145">
        <f>[1]IB_2.2.sz.mell!H15</f>
        <v>0</v>
      </c>
      <c r="I15" s="144"/>
      <c r="J15" s="621"/>
    </row>
    <row r="16" spans="1:10" ht="12.95" customHeight="1" thickBot="1">
      <c r="A16" s="126" t="s">
        <v>6</v>
      </c>
      <c r="B16" s="123"/>
      <c r="C16" s="194">
        <f>[1]IB_2.2.sz.mell!C16</f>
        <v>0</v>
      </c>
      <c r="D16" s="194">
        <f>[1]IB_2.2.sz.mell!D16</f>
        <v>0</v>
      </c>
      <c r="E16" s="193"/>
      <c r="F16" s="192" t="s">
        <v>90</v>
      </c>
      <c r="G16" s="191">
        <f>[1]IB_2.2.sz.mell!G16</f>
        <v>0</v>
      </c>
      <c r="H16" s="191">
        <f>[1]IB_2.2.sz.mell!H16</f>
        <v>0</v>
      </c>
      <c r="I16" s="190"/>
      <c r="J16" s="621"/>
    </row>
    <row r="17" spans="1:10" ht="15.95" customHeight="1" thickBot="1">
      <c r="A17" s="115" t="s">
        <v>318</v>
      </c>
      <c r="B17" s="119" t="s">
        <v>356</v>
      </c>
      <c r="C17" s="128">
        <v>0</v>
      </c>
      <c r="D17" s="118">
        <f>SUM(D6:D16)</f>
        <v>12241518</v>
      </c>
      <c r="E17" s="118">
        <f>+E6+E8+E9+E11+E12+E13+E14+E15+E16</f>
        <v>12241518</v>
      </c>
      <c r="F17" s="119" t="s">
        <v>355</v>
      </c>
      <c r="G17" s="118">
        <f>SUM(G6:G16)</f>
        <v>86051076</v>
      </c>
      <c r="H17" s="118">
        <f>SUM(H6:H16)</f>
        <v>100291473</v>
      </c>
      <c r="I17" s="117">
        <f>+I6+I8+I10+I11+I12+I13+I14+I15+I16</f>
        <v>65420189</v>
      </c>
      <c r="J17" s="621"/>
    </row>
    <row r="18" spans="1:10" ht="12.95" customHeight="1">
      <c r="A18" s="154" t="s">
        <v>317</v>
      </c>
      <c r="B18" s="189" t="s">
        <v>354</v>
      </c>
      <c r="C18" s="128">
        <v>86051076</v>
      </c>
      <c r="D18" s="128">
        <v>88049955</v>
      </c>
      <c r="E18" s="188">
        <f>+E19+E20+E21+E22+E23</f>
        <v>53178671</v>
      </c>
      <c r="F18" s="131" t="s">
        <v>312</v>
      </c>
      <c r="G18" s="187">
        <f>[1]IB_2.2.sz.mell!G18</f>
        <v>0</v>
      </c>
      <c r="H18" s="187">
        <f>[1]IB_2.2.sz.mell!H18</f>
        <v>0</v>
      </c>
      <c r="I18" s="186"/>
      <c r="J18" s="621"/>
    </row>
    <row r="19" spans="1:10" ht="12.95" customHeight="1">
      <c r="A19" s="132" t="s">
        <v>314</v>
      </c>
      <c r="B19" s="133" t="s">
        <v>353</v>
      </c>
      <c r="C19" s="128">
        <v>86051076</v>
      </c>
      <c r="D19" s="128">
        <v>88049955</v>
      </c>
      <c r="E19" s="130">
        <v>53178671</v>
      </c>
      <c r="F19" s="131" t="s">
        <v>352</v>
      </c>
      <c r="G19" s="128">
        <f>[1]IB_2.2.sz.mell!G19</f>
        <v>0</v>
      </c>
      <c r="H19" s="128">
        <f>[1]IB_2.2.sz.mell!H19</f>
        <v>0</v>
      </c>
      <c r="I19" s="127"/>
      <c r="J19" s="621"/>
    </row>
    <row r="20" spans="1:10" ht="12.95" customHeight="1">
      <c r="A20" s="154" t="s">
        <v>311</v>
      </c>
      <c r="B20" s="133" t="s">
        <v>351</v>
      </c>
      <c r="C20" s="128">
        <f>[1]IB_2.2.sz.mell!C20</f>
        <v>0</v>
      </c>
      <c r="D20" s="128">
        <f>[1]IB_2.2.sz.mell!D20</f>
        <v>0</v>
      </c>
      <c r="E20" s="130"/>
      <c r="F20" s="131" t="s">
        <v>306</v>
      </c>
      <c r="G20" s="128">
        <f>[1]IB_2.2.sz.mell!G20</f>
        <v>0</v>
      </c>
      <c r="H20" s="128">
        <f>[1]IB_2.2.sz.mell!H20</f>
        <v>0</v>
      </c>
      <c r="I20" s="127"/>
      <c r="J20" s="621"/>
    </row>
    <row r="21" spans="1:10" ht="12.95" customHeight="1">
      <c r="A21" s="132" t="s">
        <v>308</v>
      </c>
      <c r="B21" s="133" t="s">
        <v>350</v>
      </c>
      <c r="C21" s="128">
        <f>[1]IB_2.2.sz.mell!C21</f>
        <v>0</v>
      </c>
      <c r="D21" s="128">
        <f>[1]IB_2.2.sz.mell!D21</f>
        <v>0</v>
      </c>
      <c r="E21" s="130"/>
      <c r="F21" s="131" t="s">
        <v>303</v>
      </c>
      <c r="G21" s="128">
        <f>[1]IB_2.2.sz.mell!G21</f>
        <v>0</v>
      </c>
      <c r="H21" s="128">
        <f>[1]IB_2.2.sz.mell!H21</f>
        <v>0</v>
      </c>
      <c r="I21" s="127"/>
      <c r="J21" s="621"/>
    </row>
    <row r="22" spans="1:10" ht="12.95" customHeight="1">
      <c r="A22" s="154" t="s">
        <v>305</v>
      </c>
      <c r="B22" s="133" t="s">
        <v>301</v>
      </c>
      <c r="C22" s="128">
        <f>[1]IB_2.2.sz.mell!C22</f>
        <v>0</v>
      </c>
      <c r="D22" s="128">
        <f>[1]IB_2.2.sz.mell!D22</f>
        <v>0</v>
      </c>
      <c r="E22" s="130"/>
      <c r="F22" s="125" t="s">
        <v>300</v>
      </c>
      <c r="G22" s="128">
        <f>[1]IB_2.2.sz.mell!G22</f>
        <v>0</v>
      </c>
      <c r="H22" s="128">
        <f>[1]IB_2.2.sz.mell!H22</f>
        <v>0</v>
      </c>
      <c r="I22" s="127"/>
      <c r="J22" s="621"/>
    </row>
    <row r="23" spans="1:10" ht="12.95" customHeight="1">
      <c r="A23" s="132" t="s">
        <v>302</v>
      </c>
      <c r="B23" s="183" t="s">
        <v>349</v>
      </c>
      <c r="C23" s="128">
        <f>[1]IB_2.2.sz.mell!C23</f>
        <v>0</v>
      </c>
      <c r="D23" s="128">
        <f>[1]IB_2.2.sz.mell!D23</f>
        <v>0</v>
      </c>
      <c r="E23" s="130"/>
      <c r="F23" s="131" t="s">
        <v>348</v>
      </c>
      <c r="G23" s="128">
        <f>[1]IB_2.2.sz.mell!G23</f>
        <v>0</v>
      </c>
      <c r="H23" s="128">
        <f>[1]IB_2.2.sz.mell!H23</f>
        <v>0</v>
      </c>
      <c r="I23" s="127"/>
      <c r="J23" s="621"/>
    </row>
    <row r="24" spans="1:10" ht="12.95" customHeight="1">
      <c r="A24" s="154" t="s">
        <v>299</v>
      </c>
      <c r="B24" s="185" t="s">
        <v>347</v>
      </c>
      <c r="C24" s="137">
        <f>[1]IB_2.2.sz.mell!C24</f>
        <v>0</v>
      </c>
      <c r="D24" s="137">
        <f>[1]IB_2.2.sz.mell!D24</f>
        <v>0</v>
      </c>
      <c r="E24" s="137">
        <f>+E25+E26+E27+E28+E29</f>
        <v>0</v>
      </c>
      <c r="F24" s="184" t="s">
        <v>346</v>
      </c>
      <c r="G24" s="128">
        <f>[1]IB_2.2.sz.mell!G24</f>
        <v>0</v>
      </c>
      <c r="H24" s="128">
        <f>[1]IB_2.2.sz.mell!H24</f>
        <v>0</v>
      </c>
      <c r="I24" s="127"/>
      <c r="J24" s="621"/>
    </row>
    <row r="25" spans="1:10" ht="12.95" customHeight="1">
      <c r="A25" s="132" t="s">
        <v>296</v>
      </c>
      <c r="B25" s="183" t="s">
        <v>345</v>
      </c>
      <c r="C25" s="128">
        <f>[1]IB_2.2.sz.mell!C25</f>
        <v>0</v>
      </c>
      <c r="D25" s="128">
        <f>[1]IB_2.2.sz.mell!D25</f>
        <v>0</v>
      </c>
      <c r="E25" s="130"/>
      <c r="F25" s="184" t="s">
        <v>25</v>
      </c>
      <c r="G25" s="128">
        <f>[1]IB_2.2.sz.mell!G25</f>
        <v>0</v>
      </c>
      <c r="H25" s="128">
        <f>[1]IB_2.2.sz.mell!H25</f>
        <v>0</v>
      </c>
      <c r="I25" s="127"/>
      <c r="J25" s="621"/>
    </row>
    <row r="26" spans="1:10" ht="12.95" customHeight="1">
      <c r="A26" s="154" t="s">
        <v>294</v>
      </c>
      <c r="B26" s="183" t="s">
        <v>344</v>
      </c>
      <c r="C26" s="128">
        <f>[1]IB_2.2.sz.mell!C26</f>
        <v>0</v>
      </c>
      <c r="D26" s="128">
        <f>[1]IB_2.2.sz.mell!D26</f>
        <v>0</v>
      </c>
      <c r="E26" s="130"/>
      <c r="F26" s="182"/>
      <c r="G26" s="128">
        <f>[1]IB_2.2.sz.mell!G26</f>
        <v>0</v>
      </c>
      <c r="H26" s="128">
        <f>[1]IB_2.2.sz.mell!H26</f>
        <v>0</v>
      </c>
      <c r="I26" s="127"/>
      <c r="J26" s="621"/>
    </row>
    <row r="27" spans="1:10" ht="12.95" customHeight="1">
      <c r="A27" s="132" t="s">
        <v>292</v>
      </c>
      <c r="B27" s="133" t="s">
        <v>343</v>
      </c>
      <c r="C27" s="128">
        <f>[1]IB_2.2.sz.mell!C27</f>
        <v>0</v>
      </c>
      <c r="D27" s="128">
        <f>[1]IB_2.2.sz.mell!D27</f>
        <v>0</v>
      </c>
      <c r="E27" s="130"/>
      <c r="F27" s="179"/>
      <c r="G27" s="128">
        <f>[1]IB_2.2.sz.mell!G27</f>
        <v>0</v>
      </c>
      <c r="H27" s="128">
        <f>[1]IB_2.2.sz.mell!H27</f>
        <v>0</v>
      </c>
      <c r="I27" s="127"/>
      <c r="J27" s="621"/>
    </row>
    <row r="28" spans="1:10" ht="12.95" customHeight="1">
      <c r="A28" s="154" t="s">
        <v>291</v>
      </c>
      <c r="B28" s="181" t="s">
        <v>342</v>
      </c>
      <c r="C28" s="128">
        <f>[1]IB_2.2.sz.mell!C28</f>
        <v>0</v>
      </c>
      <c r="D28" s="128">
        <f>[1]IB_2.2.sz.mell!D28</f>
        <v>0</v>
      </c>
      <c r="E28" s="130"/>
      <c r="F28" s="141"/>
      <c r="G28" s="128">
        <f>[1]IB_2.2.sz.mell!G28</f>
        <v>0</v>
      </c>
      <c r="H28" s="128">
        <f>[1]IB_2.2.sz.mell!H28</f>
        <v>0</v>
      </c>
      <c r="I28" s="127"/>
      <c r="J28" s="621"/>
    </row>
    <row r="29" spans="1:10" ht="12.95" customHeight="1" thickBot="1">
      <c r="A29" s="132" t="s">
        <v>290</v>
      </c>
      <c r="B29" s="180" t="s">
        <v>341</v>
      </c>
      <c r="C29" s="128">
        <f>[1]IB_2.2.sz.mell!C29</f>
        <v>0</v>
      </c>
      <c r="D29" s="128">
        <f>[1]IB_2.2.sz.mell!D29</f>
        <v>0</v>
      </c>
      <c r="E29" s="130"/>
      <c r="F29" s="179"/>
      <c r="G29" s="128">
        <f>[1]IB_2.2.sz.mell!G29</f>
        <v>0</v>
      </c>
      <c r="H29" s="128">
        <f>[1]IB_2.2.sz.mell!H29</f>
        <v>0</v>
      </c>
      <c r="I29" s="127"/>
      <c r="J29" s="621"/>
    </row>
    <row r="30" spans="1:10" ht="21.75" customHeight="1" thickBot="1">
      <c r="A30" s="115" t="s">
        <v>287</v>
      </c>
      <c r="B30" s="119" t="s">
        <v>340</v>
      </c>
      <c r="C30" s="118">
        <f>SUM(C18)</f>
        <v>86051076</v>
      </c>
      <c r="D30" s="118">
        <f>SUM(D18)</f>
        <v>88049955</v>
      </c>
      <c r="E30" s="118">
        <f>+E18+E24</f>
        <v>53178671</v>
      </c>
      <c r="F30" s="119" t="s">
        <v>339</v>
      </c>
      <c r="G30" s="118">
        <f>[1]IB_2.2.sz.mell!G30</f>
        <v>0</v>
      </c>
      <c r="H30" s="118">
        <f>[1]IB_2.2.sz.mell!H30</f>
        <v>0</v>
      </c>
      <c r="I30" s="117">
        <f>SUM(I18:I29)</f>
        <v>0</v>
      </c>
      <c r="J30" s="621"/>
    </row>
    <row r="31" spans="1:10" ht="13.5" thickBot="1">
      <c r="A31" s="115" t="s">
        <v>284</v>
      </c>
      <c r="B31" s="114" t="s">
        <v>338</v>
      </c>
      <c r="C31" s="113">
        <f>SUM(C17+C30)</f>
        <v>86051076</v>
      </c>
      <c r="D31" s="113">
        <f>SUM(D17+D30)</f>
        <v>100291473</v>
      </c>
      <c r="E31" s="116">
        <f>+E17+E30</f>
        <v>65420189</v>
      </c>
      <c r="F31" s="114" t="s">
        <v>337</v>
      </c>
      <c r="G31" s="113">
        <f>SUM(G17)</f>
        <v>86051076</v>
      </c>
      <c r="H31" s="113">
        <f>SUM(H17)</f>
        <v>100291473</v>
      </c>
      <c r="I31" s="116">
        <f>+I17+I30</f>
        <v>65420189</v>
      </c>
      <c r="J31" s="621"/>
    </row>
    <row r="32" spans="1:10" ht="13.5" thickBot="1">
      <c r="A32" s="115" t="s">
        <v>281</v>
      </c>
      <c r="B32" s="114" t="s">
        <v>283</v>
      </c>
      <c r="C32" s="113" t="str">
        <f>[1]IB_2.2.sz.mell!C32</f>
        <v>-</v>
      </c>
      <c r="D32" s="113" t="str">
        <f>[1]IB_2.2.sz.mell!D32</f>
        <v>-</v>
      </c>
      <c r="E32" s="116" t="s">
        <v>587</v>
      </c>
      <c r="F32" s="114" t="s">
        <v>282</v>
      </c>
      <c r="G32" s="113" t="str">
        <f>[1]IB_2.2.sz.mell!G32</f>
        <v>-</v>
      </c>
      <c r="H32" s="113" t="str">
        <f>[1]IB_2.2.sz.mell!H32</f>
        <v>-</v>
      </c>
      <c r="I32" s="116" t="str">
        <f>IF(E17-I17&gt;0,E17-I17,"-")</f>
        <v>-</v>
      </c>
      <c r="J32" s="621"/>
    </row>
    <row r="33" spans="1:10" ht="13.5" thickBot="1">
      <c r="A33" s="115" t="s">
        <v>336</v>
      </c>
      <c r="B33" s="114" t="s">
        <v>280</v>
      </c>
      <c r="C33" s="113" t="str">
        <f>[1]IB_2.2.sz.mell!C33</f>
        <v>-</v>
      </c>
      <c r="D33" s="113" t="str">
        <f>[1]IB_2.2.sz.mell!D33</f>
        <v>-</v>
      </c>
      <c r="E33" s="113" t="str">
        <f>IF(E31-I31&lt;0,I31-E31,"-")</f>
        <v>-</v>
      </c>
      <c r="F33" s="114" t="s">
        <v>279</v>
      </c>
      <c r="G33" s="113" t="str">
        <f>[1]IB_2.2.sz.mell!G33</f>
        <v>-</v>
      </c>
      <c r="H33" s="113" t="str">
        <f>[1]IB_2.2.sz.mell!H33</f>
        <v>-</v>
      </c>
      <c r="I33" s="113" t="str">
        <f>IF(E31-I31&gt;0,E31-I31,"-")</f>
        <v>-</v>
      </c>
      <c r="J33" s="621"/>
    </row>
  </sheetData>
  <sheetProtection formatCells="0"/>
  <mergeCells count="2">
    <mergeCell ref="A3:A4"/>
    <mergeCell ref="J3:J33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/>
  </sheetPr>
  <dimension ref="A1:G25"/>
  <sheetViews>
    <sheetView zoomScale="120" zoomScaleNormal="120" workbookViewId="0">
      <selection activeCell="B1" sqref="B1:G1"/>
    </sheetView>
  </sheetViews>
  <sheetFormatPr defaultRowHeight="12.75"/>
  <cols>
    <col min="1" max="1" width="47.1640625" style="112" customWidth="1"/>
    <col min="2" max="2" width="15.6640625" style="111" customWidth="1"/>
    <col min="3" max="3" width="16.33203125" style="111" customWidth="1"/>
    <col min="4" max="5" width="18" style="111" customWidth="1"/>
    <col min="6" max="6" width="16.6640625" style="111" customWidth="1"/>
    <col min="7" max="7" width="18.83203125" style="111" customWidth="1"/>
    <col min="8" max="9" width="12.83203125" style="111" customWidth="1"/>
    <col min="10" max="10" width="13.83203125" style="111" customWidth="1"/>
    <col min="11" max="16384" width="9.33203125" style="111"/>
  </cols>
  <sheetData>
    <row r="1" spans="1:7" ht="15">
      <c r="A1" s="176"/>
      <c r="B1" s="625" t="s">
        <v>600</v>
      </c>
      <c r="C1" s="626"/>
      <c r="D1" s="626"/>
      <c r="E1" s="626"/>
      <c r="F1" s="626"/>
      <c r="G1" s="626"/>
    </row>
    <row r="2" spans="1:7">
      <c r="A2" s="176"/>
      <c r="B2" s="175"/>
      <c r="C2" s="175"/>
      <c r="D2" s="175"/>
      <c r="E2" s="175"/>
      <c r="F2" s="175"/>
      <c r="G2" s="175"/>
    </row>
    <row r="3" spans="1:7" ht="25.5" customHeight="1">
      <c r="A3" s="627" t="s">
        <v>371</v>
      </c>
      <c r="B3" s="627"/>
      <c r="C3" s="627"/>
      <c r="D3" s="627"/>
      <c r="E3" s="627"/>
      <c r="F3" s="627"/>
      <c r="G3" s="627"/>
    </row>
    <row r="4" spans="1:7" ht="22.5" customHeight="1" thickBot="1">
      <c r="A4" s="176"/>
      <c r="B4" s="175"/>
      <c r="C4" s="175"/>
      <c r="D4" s="175"/>
      <c r="E4" s="175"/>
      <c r="F4" s="175"/>
      <c r="G4" s="221" t="str">
        <f>Z_2.2.sz.mell!I2</f>
        <v xml:space="preserve"> Forintban!</v>
      </c>
    </row>
    <row r="5" spans="1:7" s="162" customFormat="1" ht="44.45" customHeight="1" thickBot="1">
      <c r="A5" s="165" t="s">
        <v>370</v>
      </c>
      <c r="B5" s="203" t="s">
        <v>369</v>
      </c>
      <c r="C5" s="203" t="s">
        <v>368</v>
      </c>
      <c r="D5" s="164" t="str">
        <f>+CONCATENATE("Felhasználás   ",LEFT([1]Z_ÖSSZEFÜGGÉSEK!A6,4)-1,". XII. 31-ig")</f>
        <v>Felhasználás   2018. XII. 31-ig</v>
      </c>
      <c r="E5" s="164" t="str">
        <f>+CONCATENATE(LEFT([1]Z_ÖSSZEFÜGGÉSEK!A6,4),". évi",CHAR(10),"módosított előirányzat")</f>
        <v>2019. évi
módosított előirányzat</v>
      </c>
      <c r="F5" s="164" t="str">
        <f>+CONCATENATE("Teljesítés",CHAR(10),LEFT([1]Z_ÖSSZEFÜGGÉSEK!A6,4),". XII. 31-ig")</f>
        <v>Teljesítés
2019. XII. 31-ig</v>
      </c>
      <c r="G5" s="220" t="str">
        <f>+CONCATENATE("Összes teljesítés",CHAR(10),LEFT([1]Z_ÖSSZEFÜGGÉSEK!A6,4),". XII. 31-ig")</f>
        <v>Összes teljesítés
2019. XII. 31-ig</v>
      </c>
    </row>
    <row r="6" spans="1:7" ht="12" customHeight="1" thickBot="1">
      <c r="A6" s="219" t="s">
        <v>130</v>
      </c>
      <c r="B6" s="218" t="s">
        <v>129</v>
      </c>
      <c r="C6" s="218" t="s">
        <v>128</v>
      </c>
      <c r="D6" s="218" t="s">
        <v>127</v>
      </c>
      <c r="E6" s="218" t="s">
        <v>126</v>
      </c>
      <c r="F6" s="218" t="s">
        <v>365</v>
      </c>
      <c r="G6" s="217" t="s">
        <v>367</v>
      </c>
    </row>
    <row r="7" spans="1:7" ht="15.95" customHeight="1">
      <c r="A7" s="215" t="s">
        <v>588</v>
      </c>
      <c r="B7" s="213"/>
      <c r="C7" s="214">
        <v>2018</v>
      </c>
      <c r="D7" s="213">
        <v>2580000</v>
      </c>
      <c r="E7" s="213"/>
      <c r="F7" s="213">
        <v>23319346</v>
      </c>
      <c r="G7" s="212">
        <v>25899346</v>
      </c>
    </row>
    <row r="8" spans="1:7" ht="15.95" customHeight="1">
      <c r="A8" s="215"/>
      <c r="B8" s="213"/>
      <c r="C8" s="214"/>
      <c r="D8" s="213"/>
      <c r="E8" s="213"/>
      <c r="F8" s="213"/>
      <c r="G8" s="212"/>
    </row>
    <row r="9" spans="1:7" ht="15.95" customHeight="1">
      <c r="A9" s="215"/>
      <c r="B9" s="213"/>
      <c r="C9" s="214"/>
      <c r="D9" s="213"/>
      <c r="E9" s="213"/>
      <c r="F9" s="213"/>
      <c r="G9" s="212"/>
    </row>
    <row r="10" spans="1:7" ht="15.95" customHeight="1">
      <c r="A10" s="216"/>
      <c r="B10" s="213"/>
      <c r="C10" s="214"/>
      <c r="D10" s="213"/>
      <c r="E10" s="213"/>
      <c r="F10" s="213"/>
      <c r="G10" s="212"/>
    </row>
    <row r="11" spans="1:7" ht="15.95" customHeight="1">
      <c r="A11" s="215"/>
      <c r="B11" s="213"/>
      <c r="C11" s="214"/>
      <c r="D11" s="213"/>
      <c r="E11" s="213"/>
      <c r="F11" s="213"/>
      <c r="G11" s="212"/>
    </row>
    <row r="12" spans="1:7" ht="15.95" customHeight="1">
      <c r="A12" s="216"/>
      <c r="B12" s="213"/>
      <c r="C12" s="214"/>
      <c r="D12" s="213"/>
      <c r="E12" s="213"/>
      <c r="F12" s="213"/>
      <c r="G12" s="212"/>
    </row>
    <row r="13" spans="1:7" ht="15.95" customHeight="1">
      <c r="A13" s="215">
        <f>[1]IB_3.sz.mell.!A13</f>
        <v>0</v>
      </c>
      <c r="B13" s="213">
        <f>[1]IB_3.sz.mell.!B13</f>
        <v>0</v>
      </c>
      <c r="C13" s="214">
        <f>[1]IB_3.sz.mell.!C13</f>
        <v>0</v>
      </c>
      <c r="D13" s="213">
        <f>[1]IB_3.sz.mell.!D13</f>
        <v>0</v>
      </c>
      <c r="E13" s="213">
        <f>[1]IB_3.sz.mell.!E13</f>
        <v>0</v>
      </c>
      <c r="F13" s="213"/>
      <c r="G13" s="212">
        <f t="shared" ref="G13:G24" si="0">B13-D13-F13</f>
        <v>0</v>
      </c>
    </row>
    <row r="14" spans="1:7" ht="15.95" customHeight="1">
      <c r="A14" s="215">
        <f>[1]IB_3.sz.mell.!A14</f>
        <v>0</v>
      </c>
      <c r="B14" s="213">
        <f>[1]IB_3.sz.mell.!B14</f>
        <v>0</v>
      </c>
      <c r="C14" s="214">
        <f>[1]IB_3.sz.mell.!C14</f>
        <v>0</v>
      </c>
      <c r="D14" s="213">
        <f>[1]IB_3.sz.mell.!D14</f>
        <v>0</v>
      </c>
      <c r="E14" s="213">
        <f>[1]IB_3.sz.mell.!E14</f>
        <v>0</v>
      </c>
      <c r="F14" s="213"/>
      <c r="G14" s="212">
        <f t="shared" si="0"/>
        <v>0</v>
      </c>
    </row>
    <row r="15" spans="1:7" ht="15.95" customHeight="1">
      <c r="A15" s="215">
        <f>[1]IB_3.sz.mell.!A15</f>
        <v>0</v>
      </c>
      <c r="B15" s="213">
        <f>[1]IB_3.sz.mell.!B15</f>
        <v>0</v>
      </c>
      <c r="C15" s="214">
        <f>[1]IB_3.sz.mell.!C15</f>
        <v>0</v>
      </c>
      <c r="D15" s="213">
        <f>[1]IB_3.sz.mell.!D15</f>
        <v>0</v>
      </c>
      <c r="E15" s="213">
        <f>[1]IB_3.sz.mell.!E15</f>
        <v>0</v>
      </c>
      <c r="F15" s="213"/>
      <c r="G15" s="212">
        <f t="shared" si="0"/>
        <v>0</v>
      </c>
    </row>
    <row r="16" spans="1:7" ht="15.95" customHeight="1">
      <c r="A16" s="215">
        <f>[1]IB_3.sz.mell.!A16</f>
        <v>0</v>
      </c>
      <c r="B16" s="213">
        <f>[1]IB_3.sz.mell.!B16</f>
        <v>0</v>
      </c>
      <c r="C16" s="214">
        <f>[1]IB_3.sz.mell.!C16</f>
        <v>0</v>
      </c>
      <c r="D16" s="213">
        <f>[1]IB_3.sz.mell.!D16</f>
        <v>0</v>
      </c>
      <c r="E16" s="213">
        <f>[1]IB_3.sz.mell.!E16</f>
        <v>0</v>
      </c>
      <c r="F16" s="213"/>
      <c r="G16" s="212">
        <f t="shared" si="0"/>
        <v>0</v>
      </c>
    </row>
    <row r="17" spans="1:7" ht="15.95" customHeight="1">
      <c r="A17" s="215">
        <f>[1]IB_3.sz.mell.!A17</f>
        <v>0</v>
      </c>
      <c r="B17" s="213">
        <f>[1]IB_3.sz.mell.!B17</f>
        <v>0</v>
      </c>
      <c r="C17" s="214">
        <f>[1]IB_3.sz.mell.!C17</f>
        <v>0</v>
      </c>
      <c r="D17" s="213">
        <f>[1]IB_3.sz.mell.!D17</f>
        <v>0</v>
      </c>
      <c r="E17" s="213">
        <f>[1]IB_3.sz.mell.!E17</f>
        <v>0</v>
      </c>
      <c r="F17" s="213"/>
      <c r="G17" s="212">
        <f t="shared" si="0"/>
        <v>0</v>
      </c>
    </row>
    <row r="18" spans="1:7" ht="15.95" customHeight="1">
      <c r="A18" s="215">
        <f>[1]IB_3.sz.mell.!A18</f>
        <v>0</v>
      </c>
      <c r="B18" s="213">
        <f>[1]IB_3.sz.mell.!B18</f>
        <v>0</v>
      </c>
      <c r="C18" s="214">
        <f>[1]IB_3.sz.mell.!C18</f>
        <v>0</v>
      </c>
      <c r="D18" s="213">
        <f>[1]IB_3.sz.mell.!D18</f>
        <v>0</v>
      </c>
      <c r="E18" s="213">
        <f>[1]IB_3.sz.mell.!E18</f>
        <v>0</v>
      </c>
      <c r="F18" s="213"/>
      <c r="G18" s="212">
        <f t="shared" si="0"/>
        <v>0</v>
      </c>
    </row>
    <row r="19" spans="1:7" ht="15.95" customHeight="1">
      <c r="A19" s="215">
        <f>[1]IB_3.sz.mell.!A19</f>
        <v>0</v>
      </c>
      <c r="B19" s="213">
        <f>[1]IB_3.sz.mell.!B19</f>
        <v>0</v>
      </c>
      <c r="C19" s="214">
        <f>[1]IB_3.sz.mell.!C19</f>
        <v>0</v>
      </c>
      <c r="D19" s="213">
        <f>[1]IB_3.sz.mell.!D19</f>
        <v>0</v>
      </c>
      <c r="E19" s="213">
        <f>[1]IB_3.sz.mell.!E19</f>
        <v>0</v>
      </c>
      <c r="F19" s="213"/>
      <c r="G19" s="212">
        <f t="shared" si="0"/>
        <v>0</v>
      </c>
    </row>
    <row r="20" spans="1:7" ht="15.95" customHeight="1">
      <c r="A20" s="215">
        <f>[1]IB_3.sz.mell.!A20</f>
        <v>0</v>
      </c>
      <c r="B20" s="213">
        <f>[1]IB_3.sz.mell.!B20</f>
        <v>0</v>
      </c>
      <c r="C20" s="214">
        <f>[1]IB_3.sz.mell.!C20</f>
        <v>0</v>
      </c>
      <c r="D20" s="213">
        <f>[1]IB_3.sz.mell.!D20</f>
        <v>0</v>
      </c>
      <c r="E20" s="213">
        <f>[1]IB_3.sz.mell.!E20</f>
        <v>0</v>
      </c>
      <c r="F20" s="213"/>
      <c r="G20" s="212">
        <f t="shared" si="0"/>
        <v>0</v>
      </c>
    </row>
    <row r="21" spans="1:7" ht="15.95" customHeight="1">
      <c r="A21" s="215">
        <f>[1]IB_3.sz.mell.!A21</f>
        <v>0</v>
      </c>
      <c r="B21" s="213">
        <f>[1]IB_3.sz.mell.!B21</f>
        <v>0</v>
      </c>
      <c r="C21" s="214">
        <f>[1]IB_3.sz.mell.!C21</f>
        <v>0</v>
      </c>
      <c r="D21" s="213">
        <f>[1]IB_3.sz.mell.!D21</f>
        <v>0</v>
      </c>
      <c r="E21" s="213">
        <f>[1]IB_3.sz.mell.!E21</f>
        <v>0</v>
      </c>
      <c r="F21" s="213"/>
      <c r="G21" s="212">
        <f t="shared" si="0"/>
        <v>0</v>
      </c>
    </row>
    <row r="22" spans="1:7" ht="15.95" customHeight="1">
      <c r="A22" s="215">
        <f>[1]IB_3.sz.mell.!A22</f>
        <v>0</v>
      </c>
      <c r="B22" s="213">
        <f>[1]IB_3.sz.mell.!B22</f>
        <v>0</v>
      </c>
      <c r="C22" s="214">
        <f>[1]IB_3.sz.mell.!C22</f>
        <v>0</v>
      </c>
      <c r="D22" s="213">
        <f>[1]IB_3.sz.mell.!D22</f>
        <v>0</v>
      </c>
      <c r="E22" s="213">
        <f>[1]IB_3.sz.mell.!E22</f>
        <v>0</v>
      </c>
      <c r="F22" s="213"/>
      <c r="G22" s="212">
        <f t="shared" si="0"/>
        <v>0</v>
      </c>
    </row>
    <row r="23" spans="1:7" ht="15.95" customHeight="1">
      <c r="A23" s="215">
        <f>[1]IB_3.sz.mell.!A23</f>
        <v>0</v>
      </c>
      <c r="B23" s="213">
        <f>[1]IB_3.sz.mell.!B23</f>
        <v>0</v>
      </c>
      <c r="C23" s="214">
        <f>[1]IB_3.sz.mell.!C23</f>
        <v>0</v>
      </c>
      <c r="D23" s="213">
        <f>[1]IB_3.sz.mell.!D23</f>
        <v>0</v>
      </c>
      <c r="E23" s="213">
        <f>[1]IB_3.sz.mell.!E23</f>
        <v>0</v>
      </c>
      <c r="F23" s="213"/>
      <c r="G23" s="212">
        <f t="shared" si="0"/>
        <v>0</v>
      </c>
    </row>
    <row r="24" spans="1:7" ht="15.95" customHeight="1" thickBot="1">
      <c r="A24" s="143">
        <f>[1]IB_3.sz.mell.!A24</f>
        <v>0</v>
      </c>
      <c r="B24" s="210">
        <f>[1]IB_3.sz.mell.!B24</f>
        <v>0</v>
      </c>
      <c r="C24" s="211">
        <f>[1]IB_3.sz.mell.!C24</f>
        <v>0</v>
      </c>
      <c r="D24" s="210">
        <f>[1]IB_3.sz.mell.!D24</f>
        <v>0</v>
      </c>
      <c r="E24" s="210">
        <f>[1]IB_3.sz.mell.!E24</f>
        <v>0</v>
      </c>
      <c r="F24" s="210"/>
      <c r="G24" s="209">
        <f t="shared" si="0"/>
        <v>0</v>
      </c>
    </row>
    <row r="25" spans="1:7" s="204" customFormat="1" ht="18" customHeight="1" thickBot="1">
      <c r="A25" s="208" t="str">
        <f>[1]IB_3.sz.mell.!A25</f>
        <v>ÖSSZESEN:</v>
      </c>
      <c r="B25" s="206"/>
      <c r="C25" s="207"/>
      <c r="D25" s="206"/>
      <c r="E25" s="206"/>
      <c r="F25" s="206">
        <f>SUM(F7:F24)</f>
        <v>23319346</v>
      </c>
      <c r="G25" s="205">
        <f>SUM(G7:G24)</f>
        <v>25899346</v>
      </c>
    </row>
  </sheetData>
  <mergeCells count="2">
    <mergeCell ref="B1:G1"/>
    <mergeCell ref="A3:G3"/>
  </mergeCells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/>
  </sheetPr>
  <dimension ref="A1:G25"/>
  <sheetViews>
    <sheetView zoomScale="120" zoomScaleNormal="120" workbookViewId="0">
      <selection activeCell="B1" sqref="B1:G1"/>
    </sheetView>
  </sheetViews>
  <sheetFormatPr defaultRowHeight="12.75"/>
  <cols>
    <col min="1" max="1" width="54.1640625" style="112" customWidth="1"/>
    <col min="2" max="2" width="15.6640625" style="111" customWidth="1"/>
    <col min="3" max="3" width="16.33203125" style="111" customWidth="1"/>
    <col min="4" max="5" width="18" style="111" customWidth="1"/>
    <col min="6" max="6" width="16.6640625" style="111" customWidth="1"/>
    <col min="7" max="7" width="18.83203125" style="111" customWidth="1"/>
    <col min="8" max="9" width="12.83203125" style="111" customWidth="1"/>
    <col min="10" max="10" width="13.83203125" style="111" customWidth="1"/>
    <col min="11" max="16384" width="9.33203125" style="111"/>
  </cols>
  <sheetData>
    <row r="1" spans="1:7" ht="15">
      <c r="A1" s="176"/>
      <c r="B1" s="625" t="s">
        <v>601</v>
      </c>
      <c r="C1" s="625"/>
      <c r="D1" s="625"/>
      <c r="E1" s="625"/>
      <c r="F1" s="625"/>
      <c r="G1" s="625"/>
    </row>
    <row r="2" spans="1:7">
      <c r="A2" s="176"/>
      <c r="B2" s="175"/>
      <c r="C2" s="175"/>
      <c r="D2" s="175"/>
      <c r="E2" s="175"/>
      <c r="F2" s="175"/>
      <c r="G2" s="175"/>
    </row>
    <row r="3" spans="1:7" ht="24.75" customHeight="1">
      <c r="A3" s="627" t="s">
        <v>373</v>
      </c>
      <c r="B3" s="627"/>
      <c r="C3" s="627"/>
      <c r="D3" s="627"/>
      <c r="E3" s="627"/>
      <c r="F3" s="627"/>
      <c r="G3" s="627"/>
    </row>
    <row r="4" spans="1:7" ht="23.25" customHeight="1" thickBot="1">
      <c r="A4" s="176"/>
      <c r="B4" s="175"/>
      <c r="C4" s="175"/>
      <c r="D4" s="175"/>
      <c r="E4" s="175"/>
      <c r="F4" s="175"/>
      <c r="G4" s="221" t="str">
        <f>Z_3.sz.mell.!G4</f>
        <v xml:space="preserve"> Forintban!</v>
      </c>
    </row>
    <row r="5" spans="1:7" s="162" customFormat="1" ht="48.75" customHeight="1" thickBot="1">
      <c r="A5" s="165" t="s">
        <v>372</v>
      </c>
      <c r="B5" s="203" t="s">
        <v>369</v>
      </c>
      <c r="C5" s="203" t="s">
        <v>368</v>
      </c>
      <c r="D5" s="164" t="str">
        <f>+Z_3.sz.mell.!D5</f>
        <v>Felhasználás   2018. XII. 31-ig</v>
      </c>
      <c r="E5" s="164" t="str">
        <f>+CONCATENATE(LEFT([1]Z_ÖSSZEFÜGGÉSEK!A6,4),". évi",CHAR(10),"módosított előirányzat")</f>
        <v>2019. évi
módosított előirányzat</v>
      </c>
      <c r="F5" s="164" t="str">
        <f>+CONCATENATE("Teljesítés",CHAR(10),LEFT([1]Z_ÖSSZEFÜGGÉSEK!A6,4),". XII. 31-ig")</f>
        <v>Teljesítés
2019. XII. 31-ig</v>
      </c>
      <c r="G5" s="220" t="str">
        <f>+CONCATENATE("Összes teljesítés",CHAR(10),LEFT([1]Z_ÖSSZEFÜGGÉSEK!A6,4),". XII. 31-ig")</f>
        <v>Összes teljesítés
2019. XII. 31-ig</v>
      </c>
    </row>
    <row r="6" spans="1:7" ht="15.2" customHeight="1" thickBot="1">
      <c r="A6" s="219" t="s">
        <v>130</v>
      </c>
      <c r="B6" s="218" t="s">
        <v>129</v>
      </c>
      <c r="C6" s="218" t="s">
        <v>128</v>
      </c>
      <c r="D6" s="218" t="s">
        <v>127</v>
      </c>
      <c r="E6" s="218" t="s">
        <v>126</v>
      </c>
      <c r="F6" s="218" t="s">
        <v>365</v>
      </c>
      <c r="G6" s="229" t="s">
        <v>367</v>
      </c>
    </row>
    <row r="7" spans="1:7" ht="15.95" customHeight="1">
      <c r="A7" s="228" t="s">
        <v>589</v>
      </c>
      <c r="B7" s="226"/>
      <c r="C7" s="227">
        <v>2019</v>
      </c>
      <c r="D7" s="226"/>
      <c r="E7" s="226"/>
      <c r="F7" s="226">
        <v>193534</v>
      </c>
      <c r="G7" s="225">
        <v>193534</v>
      </c>
    </row>
    <row r="8" spans="1:7" ht="15.95" customHeight="1">
      <c r="A8" s="228" t="s">
        <v>590</v>
      </c>
      <c r="B8" s="226">
        <f>[1]IB_4.sz.mell.!B8</f>
        <v>0</v>
      </c>
      <c r="C8" s="227">
        <v>2017</v>
      </c>
      <c r="D8" s="226">
        <v>5073612</v>
      </c>
      <c r="E8" s="226">
        <f>[1]IB_4.sz.mell.!E8</f>
        <v>0</v>
      </c>
      <c r="F8" s="226">
        <v>78000</v>
      </c>
      <c r="G8" s="225">
        <f>SUM(D8+F8)</f>
        <v>5151612</v>
      </c>
    </row>
    <row r="9" spans="1:7" ht="15.95" customHeight="1">
      <c r="A9" s="228" t="s">
        <v>591</v>
      </c>
      <c r="B9" s="226">
        <f>[1]IB_4.sz.mell.!B9</f>
        <v>0</v>
      </c>
      <c r="C9" s="227">
        <v>2019</v>
      </c>
      <c r="D9" s="226">
        <f>[1]IB_4.sz.mell.!D9</f>
        <v>0</v>
      </c>
      <c r="E9" s="226">
        <f>[1]IB_4.sz.mell.!E9</f>
        <v>0</v>
      </c>
      <c r="F9" s="226">
        <v>100000</v>
      </c>
      <c r="G9" s="225">
        <v>100000</v>
      </c>
    </row>
    <row r="10" spans="1:7" ht="15.95" customHeight="1">
      <c r="A10" s="228" t="s">
        <v>592</v>
      </c>
      <c r="B10" s="226">
        <f>[1]IB_4.sz.mell.!B10</f>
        <v>0</v>
      </c>
      <c r="C10" s="227">
        <v>2019</v>
      </c>
      <c r="D10" s="226">
        <f>[1]IB_4.sz.mell.!D10</f>
        <v>0</v>
      </c>
      <c r="E10" s="226">
        <f>[1]IB_4.sz.mell.!E10</f>
        <v>0</v>
      </c>
      <c r="F10" s="226">
        <v>2722338</v>
      </c>
      <c r="G10" s="225">
        <v>2722338</v>
      </c>
    </row>
    <row r="11" spans="1:7" ht="15.95" customHeight="1">
      <c r="A11" s="228" t="s">
        <v>593</v>
      </c>
      <c r="B11" s="226">
        <f>[1]IB_4.sz.mell.!B11</f>
        <v>0</v>
      </c>
      <c r="C11" s="227">
        <v>2019</v>
      </c>
      <c r="D11" s="226">
        <f>[1]IB_4.sz.mell.!D11</f>
        <v>0</v>
      </c>
      <c r="E11" s="226">
        <f>[1]IB_4.sz.mell.!E11</f>
        <v>0</v>
      </c>
      <c r="F11" s="226">
        <v>22800825</v>
      </c>
      <c r="G11" s="225">
        <v>22800825</v>
      </c>
    </row>
    <row r="12" spans="1:7" ht="15.95" customHeight="1">
      <c r="A12" s="228">
        <f>[1]IB_4.sz.mell.!A12</f>
        <v>0</v>
      </c>
      <c r="B12" s="226">
        <f>[1]IB_4.sz.mell.!B12</f>
        <v>0</v>
      </c>
      <c r="C12" s="227">
        <f>[1]IB_4.sz.mell.!C12</f>
        <v>0</v>
      </c>
      <c r="D12" s="226">
        <f>[1]IB_4.sz.mell.!D12</f>
        <v>0</v>
      </c>
      <c r="E12" s="226">
        <f>[1]IB_4.sz.mell.!E12</f>
        <v>0</v>
      </c>
      <c r="F12" s="226"/>
      <c r="G12" s="225">
        <f t="shared" ref="G12:G24" si="0">B12-D12-F12</f>
        <v>0</v>
      </c>
    </row>
    <row r="13" spans="1:7" ht="15.95" customHeight="1">
      <c r="A13" s="228">
        <f>[1]IB_4.sz.mell.!A13</f>
        <v>0</v>
      </c>
      <c r="B13" s="226">
        <f>[1]IB_4.sz.mell.!B13</f>
        <v>0</v>
      </c>
      <c r="C13" s="227">
        <f>[1]IB_4.sz.mell.!C13</f>
        <v>0</v>
      </c>
      <c r="D13" s="226">
        <f>[1]IB_4.sz.mell.!D13</f>
        <v>0</v>
      </c>
      <c r="E13" s="226">
        <f>[1]IB_4.sz.mell.!E13</f>
        <v>0</v>
      </c>
      <c r="F13" s="226"/>
      <c r="G13" s="225">
        <f t="shared" si="0"/>
        <v>0</v>
      </c>
    </row>
    <row r="14" spans="1:7" ht="15.95" customHeight="1">
      <c r="A14" s="228">
        <f>[1]IB_4.sz.mell.!A14</f>
        <v>0</v>
      </c>
      <c r="B14" s="226">
        <f>[1]IB_4.sz.mell.!B14</f>
        <v>0</v>
      </c>
      <c r="C14" s="227">
        <f>[1]IB_4.sz.mell.!C14</f>
        <v>0</v>
      </c>
      <c r="D14" s="226">
        <f>[1]IB_4.sz.mell.!D14</f>
        <v>0</v>
      </c>
      <c r="E14" s="226">
        <f>[1]IB_4.sz.mell.!E14</f>
        <v>0</v>
      </c>
      <c r="F14" s="226"/>
      <c r="G14" s="225">
        <f t="shared" si="0"/>
        <v>0</v>
      </c>
    </row>
    <row r="15" spans="1:7" ht="15.95" customHeight="1">
      <c r="A15" s="228">
        <f>[1]IB_4.sz.mell.!A15</f>
        <v>0</v>
      </c>
      <c r="B15" s="226">
        <f>[1]IB_4.sz.mell.!B15</f>
        <v>0</v>
      </c>
      <c r="C15" s="227">
        <f>[1]IB_4.sz.mell.!C15</f>
        <v>0</v>
      </c>
      <c r="D15" s="226">
        <f>[1]IB_4.sz.mell.!D15</f>
        <v>0</v>
      </c>
      <c r="E15" s="226">
        <f>[1]IB_4.sz.mell.!E15</f>
        <v>0</v>
      </c>
      <c r="F15" s="226"/>
      <c r="G15" s="225">
        <f t="shared" si="0"/>
        <v>0</v>
      </c>
    </row>
    <row r="16" spans="1:7" ht="15.95" customHeight="1">
      <c r="A16" s="228">
        <f>[1]IB_4.sz.mell.!A16</f>
        <v>0</v>
      </c>
      <c r="B16" s="226">
        <f>[1]IB_4.sz.mell.!B16</f>
        <v>0</v>
      </c>
      <c r="C16" s="227">
        <f>[1]IB_4.sz.mell.!C16</f>
        <v>0</v>
      </c>
      <c r="D16" s="226">
        <f>[1]IB_4.sz.mell.!D16</f>
        <v>0</v>
      </c>
      <c r="E16" s="226">
        <f>[1]IB_4.sz.mell.!E16</f>
        <v>0</v>
      </c>
      <c r="F16" s="226"/>
      <c r="G16" s="225">
        <f t="shared" si="0"/>
        <v>0</v>
      </c>
    </row>
    <row r="17" spans="1:7" ht="15.95" customHeight="1">
      <c r="A17" s="228">
        <f>[1]IB_4.sz.mell.!A17</f>
        <v>0</v>
      </c>
      <c r="B17" s="226">
        <f>[1]IB_4.sz.mell.!B17</f>
        <v>0</v>
      </c>
      <c r="C17" s="227">
        <f>[1]IB_4.sz.mell.!C17</f>
        <v>0</v>
      </c>
      <c r="D17" s="226">
        <f>[1]IB_4.sz.mell.!D17</f>
        <v>0</v>
      </c>
      <c r="E17" s="226">
        <f>[1]IB_4.sz.mell.!E17</f>
        <v>0</v>
      </c>
      <c r="F17" s="226"/>
      <c r="G17" s="225">
        <f t="shared" si="0"/>
        <v>0</v>
      </c>
    </row>
    <row r="18" spans="1:7" ht="15.95" customHeight="1">
      <c r="A18" s="228">
        <f>[1]IB_4.sz.mell.!A18</f>
        <v>0</v>
      </c>
      <c r="B18" s="226">
        <f>[1]IB_4.sz.mell.!B18</f>
        <v>0</v>
      </c>
      <c r="C18" s="227">
        <f>[1]IB_4.sz.mell.!C18</f>
        <v>0</v>
      </c>
      <c r="D18" s="226">
        <f>[1]IB_4.sz.mell.!D18</f>
        <v>0</v>
      </c>
      <c r="E18" s="226">
        <f>[1]IB_4.sz.mell.!E18</f>
        <v>0</v>
      </c>
      <c r="F18" s="226"/>
      <c r="G18" s="225">
        <f t="shared" si="0"/>
        <v>0</v>
      </c>
    </row>
    <row r="19" spans="1:7" ht="15.95" customHeight="1">
      <c r="A19" s="228">
        <f>[1]IB_4.sz.mell.!A19</f>
        <v>0</v>
      </c>
      <c r="B19" s="226">
        <f>[1]IB_4.sz.mell.!B19</f>
        <v>0</v>
      </c>
      <c r="C19" s="227">
        <f>[1]IB_4.sz.mell.!C19</f>
        <v>0</v>
      </c>
      <c r="D19" s="226">
        <f>[1]IB_4.sz.mell.!D19</f>
        <v>0</v>
      </c>
      <c r="E19" s="226">
        <f>[1]IB_4.sz.mell.!E19</f>
        <v>0</v>
      </c>
      <c r="F19" s="226"/>
      <c r="G19" s="225">
        <f t="shared" si="0"/>
        <v>0</v>
      </c>
    </row>
    <row r="20" spans="1:7" ht="15.95" customHeight="1">
      <c r="A20" s="228">
        <f>[1]IB_4.sz.mell.!A20</f>
        <v>0</v>
      </c>
      <c r="B20" s="226">
        <f>[1]IB_4.sz.mell.!B20</f>
        <v>0</v>
      </c>
      <c r="C20" s="227">
        <f>[1]IB_4.sz.mell.!C20</f>
        <v>0</v>
      </c>
      <c r="D20" s="226">
        <f>[1]IB_4.sz.mell.!D20</f>
        <v>0</v>
      </c>
      <c r="E20" s="226">
        <f>[1]IB_4.sz.mell.!E20</f>
        <v>0</v>
      </c>
      <c r="F20" s="226"/>
      <c r="G20" s="225">
        <f t="shared" si="0"/>
        <v>0</v>
      </c>
    </row>
    <row r="21" spans="1:7" ht="15.95" customHeight="1">
      <c r="A21" s="228">
        <f>[1]IB_4.sz.mell.!A21</f>
        <v>0</v>
      </c>
      <c r="B21" s="226">
        <f>[1]IB_4.sz.mell.!B21</f>
        <v>0</v>
      </c>
      <c r="C21" s="227">
        <f>[1]IB_4.sz.mell.!C21</f>
        <v>0</v>
      </c>
      <c r="D21" s="226">
        <f>[1]IB_4.sz.mell.!D21</f>
        <v>0</v>
      </c>
      <c r="E21" s="226">
        <f>[1]IB_4.sz.mell.!E21</f>
        <v>0</v>
      </c>
      <c r="F21" s="226"/>
      <c r="G21" s="225">
        <f t="shared" si="0"/>
        <v>0</v>
      </c>
    </row>
    <row r="22" spans="1:7" ht="15.95" customHeight="1">
      <c r="A22" s="228">
        <f>[1]IB_4.sz.mell.!A22</f>
        <v>0</v>
      </c>
      <c r="B22" s="226">
        <f>[1]IB_4.sz.mell.!B22</f>
        <v>0</v>
      </c>
      <c r="C22" s="227">
        <f>[1]IB_4.sz.mell.!C22</f>
        <v>0</v>
      </c>
      <c r="D22" s="226">
        <f>[1]IB_4.sz.mell.!D22</f>
        <v>0</v>
      </c>
      <c r="E22" s="226">
        <f>[1]IB_4.sz.mell.!E22</f>
        <v>0</v>
      </c>
      <c r="F22" s="226"/>
      <c r="G22" s="225">
        <f t="shared" si="0"/>
        <v>0</v>
      </c>
    </row>
    <row r="23" spans="1:7" ht="15.95" customHeight="1">
      <c r="A23" s="228">
        <f>[1]IB_4.sz.mell.!A23</f>
        <v>0</v>
      </c>
      <c r="B23" s="226">
        <f>[1]IB_4.sz.mell.!B23</f>
        <v>0</v>
      </c>
      <c r="C23" s="227">
        <f>[1]IB_4.sz.mell.!C23</f>
        <v>0</v>
      </c>
      <c r="D23" s="226">
        <f>[1]IB_4.sz.mell.!D23</f>
        <v>0</v>
      </c>
      <c r="E23" s="226">
        <f>[1]IB_4.sz.mell.!E23</f>
        <v>0</v>
      </c>
      <c r="F23" s="226"/>
      <c r="G23" s="225">
        <f t="shared" si="0"/>
        <v>0</v>
      </c>
    </row>
    <row r="24" spans="1:7" ht="15.95" customHeight="1" thickBot="1">
      <c r="A24" s="228">
        <f>[1]IB_4.sz.mell.!A24</f>
        <v>0</v>
      </c>
      <c r="B24" s="226">
        <f>[1]IB_4.sz.mell.!B24</f>
        <v>0</v>
      </c>
      <c r="C24" s="227">
        <f>[1]IB_4.sz.mell.!C24</f>
        <v>0</v>
      </c>
      <c r="D24" s="226">
        <f>[1]IB_4.sz.mell.!D24</f>
        <v>0</v>
      </c>
      <c r="E24" s="226">
        <f>[1]IB_4.sz.mell.!E24</f>
        <v>0</v>
      </c>
      <c r="F24" s="226"/>
      <c r="G24" s="225">
        <f t="shared" si="0"/>
        <v>0</v>
      </c>
    </row>
    <row r="25" spans="1:7" s="204" customFormat="1" ht="18" customHeight="1" thickBot="1">
      <c r="A25" s="208" t="str">
        <f>[1]IB_4.sz.mell.!A25</f>
        <v>ÖSSZESEN:</v>
      </c>
      <c r="B25" s="223"/>
      <c r="C25" s="224"/>
      <c r="D25" s="223">
        <f>SUM(D8:D24)</f>
        <v>5073612</v>
      </c>
      <c r="E25" s="223"/>
      <c r="F25" s="223">
        <f>SUM(F7:F24)</f>
        <v>25894697</v>
      </c>
      <c r="G25" s="222">
        <f>SUM(G7:G24)</f>
        <v>30968309</v>
      </c>
    </row>
  </sheetData>
  <mergeCells count="2">
    <mergeCell ref="B1:G1"/>
    <mergeCell ref="A3:G3"/>
  </mergeCells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dőlt"&amp;11 4. melléklet&amp;"Times New Roman CE,Normál"&amp;10
 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/>
  </sheetPr>
  <dimension ref="A1:N36"/>
  <sheetViews>
    <sheetView zoomScale="120" zoomScaleNormal="120" zoomScaleSheetLayoutView="100" workbookViewId="0">
      <selection sqref="A1:M1"/>
    </sheetView>
  </sheetViews>
  <sheetFormatPr defaultRowHeight="12.75"/>
  <cols>
    <col min="1" max="1" width="28.5" customWidth="1"/>
    <col min="2" max="13" width="10" customWidth="1"/>
    <col min="14" max="14" width="4" customWidth="1"/>
  </cols>
  <sheetData>
    <row r="1" spans="1:14" ht="15">
      <c r="A1" s="631" t="s">
        <v>602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</row>
    <row r="2" spans="1:14" ht="15.75">
      <c r="A2" s="632" t="s">
        <v>406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</row>
    <row r="3" spans="1:14" ht="15.75">
      <c r="A3" s="620" t="s">
        <v>405</v>
      </c>
      <c r="B3" s="632"/>
      <c r="C3" s="632"/>
      <c r="D3" s="632"/>
      <c r="E3" s="632"/>
      <c r="F3" s="632"/>
      <c r="G3" s="632"/>
      <c r="H3" s="632"/>
      <c r="I3" s="632"/>
      <c r="J3" s="632"/>
      <c r="K3" s="632"/>
      <c r="L3" s="632"/>
      <c r="M3" s="632"/>
    </row>
    <row r="4" spans="1:14" ht="15.75" customHeight="1">
      <c r="A4" s="633" t="s">
        <v>404</v>
      </c>
      <c r="B4" s="633"/>
      <c r="C4" s="633"/>
      <c r="D4" s="634"/>
      <c r="E4" s="634"/>
      <c r="F4" s="634"/>
      <c r="G4" s="634"/>
      <c r="H4" s="634"/>
      <c r="I4" s="634"/>
      <c r="J4" s="634"/>
      <c r="K4" s="634"/>
      <c r="L4" s="634"/>
      <c r="M4" s="634"/>
      <c r="N4" s="641"/>
    </row>
    <row r="5" spans="1:14" ht="15.75" thickBot="1">
      <c r="A5" s="291"/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642" t="str">
        <f>Z_4.sz.mell.!G4</f>
        <v xml:space="preserve"> Forintban!</v>
      </c>
      <c r="M5" s="642"/>
      <c r="N5" s="641"/>
    </row>
    <row r="6" spans="1:14" ht="13.5" thickBot="1">
      <c r="A6" s="643" t="s">
        <v>403</v>
      </c>
      <c r="B6" s="646" t="s">
        <v>402</v>
      </c>
      <c r="C6" s="646"/>
      <c r="D6" s="646"/>
      <c r="E6" s="646"/>
      <c r="F6" s="646"/>
      <c r="G6" s="646"/>
      <c r="H6" s="646"/>
      <c r="I6" s="646"/>
      <c r="J6" s="647" t="s">
        <v>375</v>
      </c>
      <c r="K6" s="647"/>
      <c r="L6" s="647"/>
      <c r="M6" s="647"/>
      <c r="N6" s="641"/>
    </row>
    <row r="7" spans="1:14" ht="15.2" customHeight="1" thickBot="1">
      <c r="A7" s="644"/>
      <c r="B7" s="649" t="s">
        <v>400</v>
      </c>
      <c r="C7" s="650" t="s">
        <v>399</v>
      </c>
      <c r="D7" s="651" t="s">
        <v>401</v>
      </c>
      <c r="E7" s="651"/>
      <c r="F7" s="651"/>
      <c r="G7" s="651"/>
      <c r="H7" s="651"/>
      <c r="I7" s="651"/>
      <c r="J7" s="648"/>
      <c r="K7" s="648"/>
      <c r="L7" s="648"/>
      <c r="M7" s="648"/>
      <c r="N7" s="641"/>
    </row>
    <row r="8" spans="1:14" ht="21.75" thickBot="1">
      <c r="A8" s="644"/>
      <c r="B8" s="649"/>
      <c r="C8" s="650"/>
      <c r="D8" s="287" t="s">
        <v>400</v>
      </c>
      <c r="E8" s="287" t="s">
        <v>399</v>
      </c>
      <c r="F8" s="287" t="s">
        <v>400</v>
      </c>
      <c r="G8" s="287" t="s">
        <v>399</v>
      </c>
      <c r="H8" s="287" t="s">
        <v>400</v>
      </c>
      <c r="I8" s="287" t="s">
        <v>399</v>
      </c>
      <c r="J8" s="648"/>
      <c r="K8" s="648"/>
      <c r="L8" s="648"/>
      <c r="M8" s="648"/>
      <c r="N8" s="641"/>
    </row>
    <row r="9" spans="1:14" ht="32.25" thickBot="1">
      <c r="A9" s="645"/>
      <c r="B9" s="650" t="s">
        <v>398</v>
      </c>
      <c r="C9" s="650"/>
      <c r="D9" s="650" t="str">
        <f>+CONCATENATE(LEFT([1]Z_ÖSSZEFÜGGÉSEK!A6,4),". előtt")</f>
        <v>2019. előtt</v>
      </c>
      <c r="E9" s="650"/>
      <c r="F9" s="652" t="str">
        <f>+CONCATENATE(LEFT([1]Z_ÖSSZEFÜGGÉSEK!A6,4),". XII.31.")</f>
        <v>2019. XII.31.</v>
      </c>
      <c r="G9" s="652"/>
      <c r="H9" s="649" t="str">
        <f>+CONCATENATE(LEFT([1]Z_ÖSSZEFÜGGÉSEK!A6,4),". után")</f>
        <v>2019. után</v>
      </c>
      <c r="I9" s="649"/>
      <c r="J9" s="290" t="str">
        <f>+D9</f>
        <v>2019. előtt</v>
      </c>
      <c r="K9" s="289" t="str">
        <f>+F9</f>
        <v>2019. XII.31.</v>
      </c>
      <c r="L9" s="286" t="s">
        <v>397</v>
      </c>
      <c r="M9" s="289" t="str">
        <f>+CONCATENATE("Teljesítés %-a ",LEFT([1]Z_ÖSSZEFÜGGÉSEK!A6,4),". XII. 31-ig")</f>
        <v>Teljesítés %-a 2019. XII. 31-ig</v>
      </c>
      <c r="N9" s="641"/>
    </row>
    <row r="10" spans="1:14" ht="13.5" thickBot="1">
      <c r="A10" s="288" t="s">
        <v>130</v>
      </c>
      <c r="B10" s="286" t="s">
        <v>129</v>
      </c>
      <c r="C10" s="286" t="s">
        <v>128</v>
      </c>
      <c r="D10" s="285" t="s">
        <v>127</v>
      </c>
      <c r="E10" s="287" t="s">
        <v>126</v>
      </c>
      <c r="F10" s="287" t="s">
        <v>365</v>
      </c>
      <c r="G10" s="287" t="s">
        <v>330</v>
      </c>
      <c r="H10" s="286" t="s">
        <v>329</v>
      </c>
      <c r="I10" s="285" t="s">
        <v>328</v>
      </c>
      <c r="J10" s="285" t="s">
        <v>396</v>
      </c>
      <c r="K10" s="285" t="s">
        <v>395</v>
      </c>
      <c r="L10" s="285" t="s">
        <v>394</v>
      </c>
      <c r="M10" s="284" t="s">
        <v>393</v>
      </c>
      <c r="N10" s="641"/>
    </row>
    <row r="11" spans="1:14">
      <c r="A11" s="283" t="s">
        <v>392</v>
      </c>
      <c r="B11" s="282"/>
      <c r="C11" s="280"/>
      <c r="D11" s="280"/>
      <c r="E11" s="281"/>
      <c r="F11" s="280"/>
      <c r="G11" s="280"/>
      <c r="H11" s="280"/>
      <c r="I11" s="280"/>
      <c r="J11" s="280"/>
      <c r="K11" s="280"/>
      <c r="L11" s="279">
        <f t="shared" ref="L11:L17" si="0">+J11+K11</f>
        <v>0</v>
      </c>
      <c r="M11" s="278" t="str">
        <f t="shared" ref="M11:M18" si="1">IF((C11&lt;&gt;0),ROUND((L11/C11)*100,1),"")</f>
        <v/>
      </c>
      <c r="N11" s="641"/>
    </row>
    <row r="12" spans="1:14">
      <c r="A12" s="277" t="s">
        <v>391</v>
      </c>
      <c r="B12" s="276"/>
      <c r="C12" s="275"/>
      <c r="D12" s="275"/>
      <c r="E12" s="275"/>
      <c r="F12" s="275"/>
      <c r="G12" s="275"/>
      <c r="H12" s="275"/>
      <c r="I12" s="275"/>
      <c r="J12" s="275"/>
      <c r="K12" s="275"/>
      <c r="L12" s="267">
        <f t="shared" si="0"/>
        <v>0</v>
      </c>
      <c r="M12" s="271" t="str">
        <f t="shared" si="1"/>
        <v/>
      </c>
      <c r="N12" s="641"/>
    </row>
    <row r="13" spans="1:14">
      <c r="A13" s="274" t="s">
        <v>390</v>
      </c>
      <c r="B13" s="273"/>
      <c r="C13" s="246"/>
      <c r="D13" s="272"/>
      <c r="E13" s="272"/>
      <c r="F13" s="272"/>
      <c r="G13" s="272"/>
      <c r="H13" s="272"/>
      <c r="I13" s="272"/>
      <c r="J13" s="272"/>
      <c r="K13" s="272"/>
      <c r="L13" s="267">
        <f t="shared" si="0"/>
        <v>0</v>
      </c>
      <c r="M13" s="271" t="str">
        <f t="shared" si="1"/>
        <v/>
      </c>
      <c r="N13" s="641"/>
    </row>
    <row r="14" spans="1:14">
      <c r="A14" s="274" t="s">
        <v>389</v>
      </c>
      <c r="B14" s="273"/>
      <c r="C14" s="272"/>
      <c r="D14" s="272"/>
      <c r="E14" s="272"/>
      <c r="F14" s="272"/>
      <c r="G14" s="272"/>
      <c r="H14" s="272"/>
      <c r="I14" s="272"/>
      <c r="J14" s="272"/>
      <c r="K14" s="272"/>
      <c r="L14" s="267">
        <f t="shared" si="0"/>
        <v>0</v>
      </c>
      <c r="M14" s="271" t="str">
        <f t="shared" si="1"/>
        <v/>
      </c>
      <c r="N14" s="641"/>
    </row>
    <row r="15" spans="1:14">
      <c r="A15" s="274" t="s">
        <v>388</v>
      </c>
      <c r="B15" s="273"/>
      <c r="C15" s="272"/>
      <c r="D15" s="272"/>
      <c r="E15" s="272"/>
      <c r="F15" s="272"/>
      <c r="G15" s="272"/>
      <c r="H15" s="272"/>
      <c r="I15" s="272"/>
      <c r="J15" s="272"/>
      <c r="K15" s="272"/>
      <c r="L15" s="267">
        <f t="shared" si="0"/>
        <v>0</v>
      </c>
      <c r="M15" s="271" t="str">
        <f t="shared" si="1"/>
        <v/>
      </c>
      <c r="N15" s="641"/>
    </row>
    <row r="16" spans="1:14">
      <c r="A16" s="274" t="s">
        <v>387</v>
      </c>
      <c r="B16" s="273"/>
      <c r="C16" s="272"/>
      <c r="D16" s="272"/>
      <c r="E16" s="272"/>
      <c r="F16" s="272"/>
      <c r="G16" s="272"/>
      <c r="H16" s="272"/>
      <c r="I16" s="272"/>
      <c r="J16" s="272"/>
      <c r="K16" s="272"/>
      <c r="L16" s="267">
        <f t="shared" si="0"/>
        <v>0</v>
      </c>
      <c r="M16" s="271" t="str">
        <f t="shared" si="1"/>
        <v/>
      </c>
      <c r="N16" s="641"/>
    </row>
    <row r="17" spans="1:14" ht="15.2" customHeight="1" thickBot="1">
      <c r="A17" s="270"/>
      <c r="B17" s="269"/>
      <c r="C17" s="268"/>
      <c r="D17" s="268"/>
      <c r="E17" s="268"/>
      <c r="F17" s="268"/>
      <c r="G17" s="268"/>
      <c r="H17" s="268"/>
      <c r="I17" s="268"/>
      <c r="J17" s="268"/>
      <c r="K17" s="268"/>
      <c r="L17" s="267">
        <f t="shared" si="0"/>
        <v>0</v>
      </c>
      <c r="M17" s="266" t="str">
        <f t="shared" si="1"/>
        <v/>
      </c>
      <c r="N17" s="641"/>
    </row>
    <row r="18" spans="1:14" ht="13.5" thickBot="1">
      <c r="A18" s="265" t="s">
        <v>386</v>
      </c>
      <c r="B18" s="264">
        <f t="shared" ref="B18:L18" si="2">B11+SUM(B13:B17)</f>
        <v>0</v>
      </c>
      <c r="C18" s="264">
        <f t="shared" si="2"/>
        <v>0</v>
      </c>
      <c r="D18" s="264">
        <f t="shared" si="2"/>
        <v>0</v>
      </c>
      <c r="E18" s="264">
        <f t="shared" si="2"/>
        <v>0</v>
      </c>
      <c r="F18" s="264">
        <f t="shared" si="2"/>
        <v>0</v>
      </c>
      <c r="G18" s="264">
        <f t="shared" si="2"/>
        <v>0</v>
      </c>
      <c r="H18" s="264">
        <f t="shared" si="2"/>
        <v>0</v>
      </c>
      <c r="I18" s="264">
        <f t="shared" si="2"/>
        <v>0</v>
      </c>
      <c r="J18" s="264">
        <f t="shared" si="2"/>
        <v>0</v>
      </c>
      <c r="K18" s="264">
        <f t="shared" si="2"/>
        <v>0</v>
      </c>
      <c r="L18" s="264">
        <f t="shared" si="2"/>
        <v>0</v>
      </c>
      <c r="M18" s="263" t="str">
        <f t="shared" si="1"/>
        <v/>
      </c>
      <c r="N18" s="641"/>
    </row>
    <row r="19" spans="1:14">
      <c r="A19" s="262"/>
      <c r="B19" s="261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641"/>
    </row>
    <row r="20" spans="1:14" ht="13.5" thickBot="1">
      <c r="A20" s="259" t="s">
        <v>385</v>
      </c>
      <c r="B20" s="258"/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641"/>
    </row>
    <row r="21" spans="1:14">
      <c r="A21" s="256" t="s">
        <v>384</v>
      </c>
      <c r="B21" s="255"/>
      <c r="C21" s="253"/>
      <c r="D21" s="253"/>
      <c r="E21" s="254"/>
      <c r="F21" s="253"/>
      <c r="G21" s="253"/>
      <c r="H21" s="253"/>
      <c r="I21" s="253"/>
      <c r="J21" s="253"/>
      <c r="K21" s="253"/>
      <c r="L21" s="252">
        <f t="shared" ref="L21:L26" si="3">+J21+K21</f>
        <v>0</v>
      </c>
      <c r="M21" s="251" t="str">
        <f t="shared" ref="M21:M27" si="4">IF((C21&lt;&gt;0),ROUND((L21/C21)*100,1),"")</f>
        <v/>
      </c>
      <c r="N21" s="641"/>
    </row>
    <row r="22" spans="1:14">
      <c r="A22" s="249" t="s">
        <v>383</v>
      </c>
      <c r="B22" s="250"/>
      <c r="C22" s="246"/>
      <c r="D22" s="246"/>
      <c r="E22" s="246"/>
      <c r="F22" s="246"/>
      <c r="G22" s="246"/>
      <c r="H22" s="246"/>
      <c r="I22" s="246"/>
      <c r="J22" s="246"/>
      <c r="K22" s="246"/>
      <c r="L22" s="241">
        <f t="shared" si="3"/>
        <v>0</v>
      </c>
      <c r="M22" s="245" t="str">
        <f t="shared" si="4"/>
        <v/>
      </c>
      <c r="N22" s="641"/>
    </row>
    <row r="23" spans="1:14">
      <c r="A23" s="249" t="s">
        <v>382</v>
      </c>
      <c r="B23" s="247"/>
      <c r="C23" s="246"/>
      <c r="D23" s="246"/>
      <c r="E23" s="246"/>
      <c r="F23" s="246"/>
      <c r="G23" s="246"/>
      <c r="H23" s="246"/>
      <c r="I23" s="246"/>
      <c r="J23" s="246"/>
      <c r="K23" s="246"/>
      <c r="L23" s="241">
        <f t="shared" si="3"/>
        <v>0</v>
      </c>
      <c r="M23" s="245" t="str">
        <f t="shared" si="4"/>
        <v/>
      </c>
      <c r="N23" s="641"/>
    </row>
    <row r="24" spans="1:14">
      <c r="A24" s="249" t="s">
        <v>381</v>
      </c>
      <c r="B24" s="247"/>
      <c r="C24" s="246"/>
      <c r="D24" s="246"/>
      <c r="E24" s="246"/>
      <c r="F24" s="246"/>
      <c r="G24" s="246"/>
      <c r="H24" s="246"/>
      <c r="I24" s="246"/>
      <c r="J24" s="246"/>
      <c r="K24" s="246"/>
      <c r="L24" s="241">
        <f t="shared" si="3"/>
        <v>0</v>
      </c>
      <c r="M24" s="245" t="str">
        <f t="shared" si="4"/>
        <v/>
      </c>
      <c r="N24" s="641"/>
    </row>
    <row r="25" spans="1:14">
      <c r="A25" s="248"/>
      <c r="B25" s="247"/>
      <c r="C25" s="246"/>
      <c r="D25" s="246"/>
      <c r="E25" s="246"/>
      <c r="F25" s="246"/>
      <c r="G25" s="246"/>
      <c r="H25" s="246"/>
      <c r="I25" s="246"/>
      <c r="J25" s="246"/>
      <c r="K25" s="246"/>
      <c r="L25" s="241">
        <f t="shared" si="3"/>
        <v>0</v>
      </c>
      <c r="M25" s="245" t="str">
        <f t="shared" si="4"/>
        <v/>
      </c>
      <c r="N25" s="641"/>
    </row>
    <row r="26" spans="1:14" ht="13.5" thickBot="1">
      <c r="A26" s="244"/>
      <c r="B26" s="243"/>
      <c r="C26" s="242"/>
      <c r="D26" s="242"/>
      <c r="E26" s="242"/>
      <c r="F26" s="242"/>
      <c r="G26" s="242"/>
      <c r="H26" s="242"/>
      <c r="I26" s="242"/>
      <c r="J26" s="242"/>
      <c r="K26" s="242"/>
      <c r="L26" s="241">
        <f t="shared" si="3"/>
        <v>0</v>
      </c>
      <c r="M26" s="240" t="str">
        <f t="shared" si="4"/>
        <v/>
      </c>
      <c r="N26" s="641"/>
    </row>
    <row r="27" spans="1:14" ht="13.5" thickBot="1">
      <c r="A27" s="239" t="s">
        <v>380</v>
      </c>
      <c r="B27" s="238">
        <f t="shared" ref="B27:L27" si="5">SUM(B21:B26)</f>
        <v>0</v>
      </c>
      <c r="C27" s="238">
        <f t="shared" si="5"/>
        <v>0</v>
      </c>
      <c r="D27" s="238">
        <f t="shared" si="5"/>
        <v>0</v>
      </c>
      <c r="E27" s="238">
        <f t="shared" si="5"/>
        <v>0</v>
      </c>
      <c r="F27" s="238">
        <f t="shared" si="5"/>
        <v>0</v>
      </c>
      <c r="G27" s="238">
        <f t="shared" si="5"/>
        <v>0</v>
      </c>
      <c r="H27" s="238">
        <f t="shared" si="5"/>
        <v>0</v>
      </c>
      <c r="I27" s="238">
        <f t="shared" si="5"/>
        <v>0</v>
      </c>
      <c r="J27" s="238">
        <f t="shared" si="5"/>
        <v>0</v>
      </c>
      <c r="K27" s="238">
        <f t="shared" si="5"/>
        <v>0</v>
      </c>
      <c r="L27" s="238">
        <f t="shared" si="5"/>
        <v>0</v>
      </c>
      <c r="M27" s="237" t="str">
        <f t="shared" si="4"/>
        <v/>
      </c>
      <c r="N27" s="641"/>
    </row>
    <row r="28" spans="1:14">
      <c r="A28" s="628" t="s">
        <v>379</v>
      </c>
      <c r="B28" s="628"/>
      <c r="C28" s="628"/>
      <c r="D28" s="628"/>
      <c r="E28" s="628"/>
      <c r="F28" s="628"/>
      <c r="G28" s="628"/>
      <c r="H28" s="628"/>
      <c r="I28" s="628"/>
      <c r="J28" s="628"/>
      <c r="K28" s="628"/>
      <c r="L28" s="628"/>
      <c r="M28" s="628"/>
      <c r="N28" s="641"/>
    </row>
    <row r="29" spans="1:14" ht="5.25" customHeight="1">
      <c r="A29" s="236"/>
      <c r="B29" s="236"/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641"/>
    </row>
    <row r="30" spans="1:14" ht="15.75">
      <c r="A30" s="629" t="str">
        <f>+CONCATENATE("Önkormányzaton kívüli EU-s projekthez történő hozzájárulás ",LEFT([1]Z_ÖSSZEFÜGGÉSEK!A6,4),". XII. 31.  előirányzata és teljesítése")</f>
        <v>Önkormányzaton kívüli EU-s projekthez történő hozzájárulás 2019. XII. 31.  előirányzata és teljesítése</v>
      </c>
      <c r="B30" s="629"/>
      <c r="C30" s="629"/>
      <c r="D30" s="629"/>
      <c r="E30" s="629"/>
      <c r="F30" s="629"/>
      <c r="G30" s="629"/>
      <c r="H30" s="629"/>
      <c r="I30" s="629"/>
      <c r="J30" s="629"/>
      <c r="K30" s="629"/>
      <c r="L30" s="629"/>
      <c r="M30" s="629"/>
      <c r="N30" s="641"/>
    </row>
    <row r="31" spans="1:14" ht="12" customHeight="1" thickBot="1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630" t="str">
        <f>L5</f>
        <v xml:space="preserve"> Forintban!</v>
      </c>
      <c r="M31" s="630"/>
      <c r="N31" s="641"/>
    </row>
    <row r="32" spans="1:14" ht="21.75" thickBot="1">
      <c r="A32" s="635" t="s">
        <v>378</v>
      </c>
      <c r="B32" s="636"/>
      <c r="C32" s="636"/>
      <c r="D32" s="636"/>
      <c r="E32" s="636"/>
      <c r="F32" s="636"/>
      <c r="G32" s="636"/>
      <c r="H32" s="636"/>
      <c r="I32" s="636"/>
      <c r="J32" s="636"/>
      <c r="K32" s="235" t="s">
        <v>377</v>
      </c>
      <c r="L32" s="235" t="s">
        <v>376</v>
      </c>
      <c r="M32" s="235" t="s">
        <v>375</v>
      </c>
      <c r="N32" s="641"/>
    </row>
    <row r="33" spans="1:14">
      <c r="A33" s="637"/>
      <c r="B33" s="638"/>
      <c r="C33" s="638"/>
      <c r="D33" s="638"/>
      <c r="E33" s="638"/>
      <c r="F33" s="638"/>
      <c r="G33" s="638"/>
      <c r="H33" s="638"/>
      <c r="I33" s="638"/>
      <c r="J33" s="638"/>
      <c r="K33" s="234"/>
      <c r="L33" s="233"/>
      <c r="M33" s="233"/>
      <c r="N33" s="641"/>
    </row>
    <row r="34" spans="1:14" ht="13.5" thickBot="1">
      <c r="A34" s="639"/>
      <c r="B34" s="640"/>
      <c r="C34" s="640"/>
      <c r="D34" s="640"/>
      <c r="E34" s="640"/>
      <c r="F34" s="640"/>
      <c r="G34" s="640"/>
      <c r="H34" s="640"/>
      <c r="I34" s="640"/>
      <c r="J34" s="640"/>
      <c r="K34" s="232"/>
      <c r="L34" s="231"/>
      <c r="M34" s="231"/>
      <c r="N34" s="641"/>
    </row>
    <row r="35" spans="1:14" ht="13.5" thickBot="1">
      <c r="A35" s="653" t="s">
        <v>374</v>
      </c>
      <c r="B35" s="654"/>
      <c r="C35" s="654"/>
      <c r="D35" s="654"/>
      <c r="E35" s="654"/>
      <c r="F35" s="654"/>
      <c r="G35" s="654"/>
      <c r="H35" s="654"/>
      <c r="I35" s="654"/>
      <c r="J35" s="654"/>
      <c r="K35" s="230">
        <f>SUM(K33:K34)</f>
        <v>0</v>
      </c>
      <c r="L35" s="230">
        <f>SUM(L33:L34)</f>
        <v>0</v>
      </c>
      <c r="M35" s="230">
        <f>SUM(M33:M34)</f>
        <v>0</v>
      </c>
      <c r="N35" s="641"/>
    </row>
    <row r="36" spans="1:14">
      <c r="N36" s="641"/>
    </row>
  </sheetData>
  <mergeCells count="24">
    <mergeCell ref="A32:J32"/>
    <mergeCell ref="A33:J33"/>
    <mergeCell ref="A34:J34"/>
    <mergeCell ref="N4:N36"/>
    <mergeCell ref="L5:M5"/>
    <mergeCell ref="A6:A9"/>
    <mergeCell ref="B6:I6"/>
    <mergeCell ref="J6:M8"/>
    <mergeCell ref="B7:B8"/>
    <mergeCell ref="C7:C8"/>
    <mergeCell ref="D7:I7"/>
    <mergeCell ref="B9:C9"/>
    <mergeCell ref="D9:E9"/>
    <mergeCell ref="F9:G9"/>
    <mergeCell ref="H9:I9"/>
    <mergeCell ref="A35:J35"/>
    <mergeCell ref="A28:M28"/>
    <mergeCell ref="A30:M30"/>
    <mergeCell ref="L31:M31"/>
    <mergeCell ref="A1:M1"/>
    <mergeCell ref="A2:M2"/>
    <mergeCell ref="A3:M3"/>
    <mergeCell ref="A4:C4"/>
    <mergeCell ref="D4:M4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12</vt:i4>
      </vt:variant>
    </vt:vector>
  </HeadingPairs>
  <TitlesOfParts>
    <vt:vector size="38" baseType="lpstr">
      <vt:lpstr>Z_1.1.sz.mell.</vt:lpstr>
      <vt:lpstr>Z_1.2.sz.mell.</vt:lpstr>
      <vt:lpstr>Z_1.3.sz.mell.</vt:lpstr>
      <vt:lpstr>Z_1.4.sz.mell.</vt:lpstr>
      <vt:lpstr>Z_2.1.sz.mell</vt:lpstr>
      <vt:lpstr>Z_2.2.sz.mell</vt:lpstr>
      <vt:lpstr>Z_3.sz.mell.</vt:lpstr>
      <vt:lpstr>Z_4.sz.mell.</vt:lpstr>
      <vt:lpstr>Z_5.sz.mell.</vt:lpstr>
      <vt:lpstr>Z_6.1.sz.mell</vt:lpstr>
      <vt:lpstr>Z_6.1.1.sz.mell</vt:lpstr>
      <vt:lpstr>Z_6.1.2.sz.mell</vt:lpstr>
      <vt:lpstr>Z_6.1.3.sz.mell</vt:lpstr>
      <vt:lpstr>Z_6.2.sz.mell</vt:lpstr>
      <vt:lpstr>Z_6.2.1.sz.mell</vt:lpstr>
      <vt:lpstr>Z_6.2.2.sz.mell</vt:lpstr>
      <vt:lpstr>Z_6.2.3.sz.mell</vt:lpstr>
      <vt:lpstr>Z_7.sz.mell</vt:lpstr>
      <vt:lpstr>Z_8.sz.mell</vt:lpstr>
      <vt:lpstr>Z_2.tájékoztató_t.</vt:lpstr>
      <vt:lpstr>Z_3.tájékoztató_t.</vt:lpstr>
      <vt:lpstr>Z_4.tájékoztató_t.</vt:lpstr>
      <vt:lpstr>Z_5.tájékoztató_t.</vt:lpstr>
      <vt:lpstr>Z_6.tájékoztató_t.</vt:lpstr>
      <vt:lpstr>Z_8.tájékoztató_t.</vt:lpstr>
      <vt:lpstr>Z_9.tájékoztató_t.</vt:lpstr>
      <vt:lpstr>Z_6.1.1.sz.mell!Nyomtatási_cím</vt:lpstr>
      <vt:lpstr>Z_6.1.2.sz.mell!Nyomtatási_cím</vt:lpstr>
      <vt:lpstr>Z_6.1.3.sz.mell!Nyomtatási_cím</vt:lpstr>
      <vt:lpstr>Z_6.1.sz.mell!Nyomtatási_cím</vt:lpstr>
      <vt:lpstr>Z_6.2.1.sz.mell!Nyomtatási_cím</vt:lpstr>
      <vt:lpstr>Z_6.2.2.sz.mell!Nyomtatási_cím</vt:lpstr>
      <vt:lpstr>Z_6.2.3.sz.mell!Nyomtatási_cím</vt:lpstr>
      <vt:lpstr>Z_6.2.sz.mell!Nyomtatási_cím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Nemesné Fóris Ildikó</dc:creator>
  <cp:lastModifiedBy>Dolgozó</cp:lastModifiedBy>
  <cp:lastPrinted>2020-07-30T13:39:11Z</cp:lastPrinted>
  <dcterms:created xsi:type="dcterms:W3CDTF">2020-06-26T08:20:22Z</dcterms:created>
  <dcterms:modified xsi:type="dcterms:W3CDTF">2020-07-30T13:39:46Z</dcterms:modified>
</cp:coreProperties>
</file>