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55" windowWidth="15570" windowHeight="6390" firstSheet="4" activeTab="9"/>
  </bookViews>
  <sheets>
    <sheet name="1 mell összevont mérleg" sheetId="1" r:id="rId1"/>
    <sheet name="2 mell műk mérleg" sheetId="2" r:id="rId2"/>
    <sheet name="3 mell felh mérleg" sheetId="3" r:id="rId3"/>
    <sheet name="4 mell önk cimrend" sheetId="4" r:id="rId4"/>
    <sheet name="5 mell hiv cimrend" sheetId="5" r:id="rId5"/>
    <sheet name="6 mell önk feladat" sheetId="6" r:id="rId6"/>
    <sheet name="7 mell hiv feladat" sheetId="7" r:id="rId7"/>
    <sheet name="8. sz. melléklet" sheetId="8" r:id="rId8"/>
    <sheet name="9. sz. melléklet" sheetId="9" r:id="rId9"/>
    <sheet name="10. sz. melléklet" sheetId="10" r:id="rId10"/>
  </sheets>
  <definedNames/>
  <calcPr fullCalcOnLoad="1"/>
</workbook>
</file>

<file path=xl/sharedStrings.xml><?xml version="1.0" encoding="utf-8"?>
<sst xmlns="http://schemas.openxmlformats.org/spreadsheetml/2006/main" count="669" uniqueCount="337">
  <si>
    <t>ezer Ft-ban</t>
  </si>
  <si>
    <t>1.</t>
  </si>
  <si>
    <t>2.</t>
  </si>
  <si>
    <t>Tartalékok</t>
  </si>
  <si>
    <t>Általános tartalék</t>
  </si>
  <si>
    <t>A Bács-Kiskun Megyei Önkormányzat  kiadásai és bevételei  feladatonként</t>
  </si>
  <si>
    <t xml:space="preserve"> kötelező és önként vállalt feladatok szerinti megbontásban</t>
  </si>
  <si>
    <t>Jogcímek</t>
  </si>
  <si>
    <t>I. Bevételek</t>
  </si>
  <si>
    <t>Kötelező feladatok</t>
  </si>
  <si>
    <t>Önként vállalt feladatok</t>
  </si>
  <si>
    <t>Megyei önkormányzatok működésének támogatása</t>
  </si>
  <si>
    <t>3.</t>
  </si>
  <si>
    <t>4.</t>
  </si>
  <si>
    <t>Önkormányzat bevételei összesen</t>
  </si>
  <si>
    <t>II. Kiadások</t>
  </si>
  <si>
    <t>Személyi juttatások</t>
  </si>
  <si>
    <t>Munkaadókat terhelő járulékok és szociális hozzájárulási adó</t>
  </si>
  <si>
    <t>Közgyűlés és bizottságok működési kiadásai</t>
  </si>
  <si>
    <t>Külkapcsolatok kiadásai</t>
  </si>
  <si>
    <t>Megyedíjak és ünnepi közgyűlés kiadásai</t>
  </si>
  <si>
    <t>Veránkai művészeti táborok megrendezése</t>
  </si>
  <si>
    <t>Erdélyi szűrővizsgálat kiadása</t>
  </si>
  <si>
    <t>Beruházási kiadások</t>
  </si>
  <si>
    <t>5.</t>
  </si>
  <si>
    <t>Felújítási kiadások</t>
  </si>
  <si>
    <t>Önkormányzat kiadásai összesen</t>
  </si>
  <si>
    <t>6.</t>
  </si>
  <si>
    <t xml:space="preserve">2. </t>
  </si>
  <si>
    <t>Közhatalmi bevételek</t>
  </si>
  <si>
    <t>Működési bevételek</t>
  </si>
  <si>
    <t>Működési célú átvett pénzeszközök</t>
  </si>
  <si>
    <t>Felhalmozási bevételek</t>
  </si>
  <si>
    <t>7.</t>
  </si>
  <si>
    <t>Felhalmozási célú átvett pénzeszközök</t>
  </si>
  <si>
    <t>Pénzmaradvány igénybevétele</t>
  </si>
  <si>
    <t>Működési célú maradvány igénybevétele</t>
  </si>
  <si>
    <t>Felhalmozási célú maradvány igénybevétele</t>
  </si>
  <si>
    <t>Gépkocsi értékesítés</t>
  </si>
  <si>
    <t>Működési dologi kiadások</t>
  </si>
  <si>
    <t>Önkormányzati célfeladatok kiadásai</t>
  </si>
  <si>
    <t>Sajtó és kommunikáció kiadása</t>
  </si>
  <si>
    <t>Önkormányzati kiadvány kiadásai</t>
  </si>
  <si>
    <t>Számítástechnikai fejlesztés kiadása</t>
  </si>
  <si>
    <t>Irányítószervi támogatás hivatalnak</t>
  </si>
  <si>
    <t>Szervezetekben fizetendő tagdíjak kiadásai:</t>
  </si>
  <si>
    <t xml:space="preserve">  - Nemzetközi szervezet tagdíjai</t>
  </si>
  <si>
    <t xml:space="preserve">  - Hazai szervezetek tagdíjai</t>
  </si>
  <si>
    <t>8.</t>
  </si>
  <si>
    <t>Gépkocsi vásárlás</t>
  </si>
  <si>
    <t>Ingatlanhasznosítással összefüggő szolgáltatási bevételek</t>
  </si>
  <si>
    <t>Lakásalapból nyújtott kölcsönök törlesztése</t>
  </si>
  <si>
    <t>Irányító szervtől kapott támogatás</t>
  </si>
  <si>
    <t>Hivatal bevételei összesen</t>
  </si>
  <si>
    <t>Hivatal működésével kapcsolatos kiadások</t>
  </si>
  <si>
    <t>Dologi kiadások</t>
  </si>
  <si>
    <t>Jóléti kiadások</t>
  </si>
  <si>
    <t>Számítástechnikai eszközök beszerzése</t>
  </si>
  <si>
    <t>Egyéb eszközbeszerzés</t>
  </si>
  <si>
    <t>Egyéb felhalmozási kiadások</t>
  </si>
  <si>
    <t>Hivatal kiadásai összesen</t>
  </si>
  <si>
    <t>Cím neve, száma</t>
  </si>
  <si>
    <t xml:space="preserve">Alcím neve, száma </t>
  </si>
  <si>
    <t>Előirányzat-csoport</t>
  </si>
  <si>
    <t>Rovat száma</t>
  </si>
  <si>
    <t>Előirányzat-csoport, kiemelt előirányzat megnevezése</t>
  </si>
  <si>
    <t>száma</t>
  </si>
  <si>
    <t>I</t>
  </si>
  <si>
    <t xml:space="preserve">BEVÉTELEK </t>
  </si>
  <si>
    <t>B1.</t>
  </si>
  <si>
    <t>Működési célú támogatások államháztartáson belülről</t>
  </si>
  <si>
    <t>B11.</t>
  </si>
  <si>
    <t>Önkormányzatok működési támogatásai</t>
  </si>
  <si>
    <t>B12</t>
  </si>
  <si>
    <t>Elvonások és befizetések bevételei</t>
  </si>
  <si>
    <t>B14</t>
  </si>
  <si>
    <t>Működési célú támogatások és kölcsönök visszatérülései</t>
  </si>
  <si>
    <t>B16</t>
  </si>
  <si>
    <t>B3.</t>
  </si>
  <si>
    <t>B4.</t>
  </si>
  <si>
    <t>B401</t>
  </si>
  <si>
    <t>B402</t>
  </si>
  <si>
    <t>Szolgáltatások ellenértéke</t>
  </si>
  <si>
    <t>B408.</t>
  </si>
  <si>
    <t>Kamatbevételek</t>
  </si>
  <si>
    <t>Egyéb működési bevételek</t>
  </si>
  <si>
    <t>B6.</t>
  </si>
  <si>
    <t>Működési célú visszatérítendő támogatások, kölcsönök</t>
  </si>
  <si>
    <t>Egyéb működési célú átvett pénzeszközök</t>
  </si>
  <si>
    <t>B2.</t>
  </si>
  <si>
    <t>Felhalmozási célú támogatások államháztartáson belülről</t>
  </si>
  <si>
    <t>B21</t>
  </si>
  <si>
    <t>Felhalmozási célú önkormányzati támogatások</t>
  </si>
  <si>
    <t>Felhalmozási célú támogatások és kölcsönök visszatérülései</t>
  </si>
  <si>
    <t>B25</t>
  </si>
  <si>
    <t>B5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</si>
  <si>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</si>
  <si>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</si>
  <si>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</si>
  <si>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</si>
  <si>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</si>
  <si>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</si>
  <si>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B7.</t>
  </si>
  <si>
    <t>Felhalmozási célú támogatások, kölcsönök visszatérülése</t>
  </si>
  <si>
    <t>Egyéb felhalmozási célú átvett pénzeszközök</t>
  </si>
  <si>
    <t>B8.</t>
  </si>
  <si>
    <t>Finanszírozási bevételek</t>
  </si>
  <si>
    <t>B813.</t>
  </si>
  <si>
    <t>Maradvány igénybevétele</t>
  </si>
  <si>
    <t xml:space="preserve">  - Működési célú maradvány igénybevétele</t>
  </si>
  <si>
    <t xml:space="preserve">  - Felhalmozási maradvány igénybevétele</t>
  </si>
  <si>
    <t>B816</t>
  </si>
  <si>
    <t>Irányító szervi támogatás</t>
  </si>
  <si>
    <t>BEVÉTELEK ÖSSZESEN</t>
  </si>
  <si>
    <t>II</t>
  </si>
  <si>
    <t xml:space="preserve">KIADÁSOK </t>
  </si>
  <si>
    <t>Működési kiadások</t>
  </si>
  <si>
    <t>K1.</t>
  </si>
  <si>
    <t>K2.</t>
  </si>
  <si>
    <t>K3.</t>
  </si>
  <si>
    <t>K4.</t>
  </si>
  <si>
    <t>Ellátottak pénzbeli juttatásai</t>
  </si>
  <si>
    <t>K5.</t>
  </si>
  <si>
    <t>Egyéb működési célú kiadások</t>
  </si>
  <si>
    <t>K501</t>
  </si>
  <si>
    <t>Nemzetközi kötelezettségek</t>
  </si>
  <si>
    <t>K502</t>
  </si>
  <si>
    <t>Elvonások és befizetések</t>
  </si>
  <si>
    <t>K506.</t>
  </si>
  <si>
    <t>Felhalmozási kiadások</t>
  </si>
  <si>
    <t>K6.</t>
  </si>
  <si>
    <t>Beruházások</t>
  </si>
  <si>
    <t>K7.</t>
  </si>
  <si>
    <t>Felújítások</t>
  </si>
  <si>
    <t>K8.</t>
  </si>
  <si>
    <t>Egyéb felhalmozási célú kiadások</t>
  </si>
  <si>
    <t>K84.</t>
  </si>
  <si>
    <t>K87.</t>
  </si>
  <si>
    <t>Lakástámogatás</t>
  </si>
  <si>
    <t>K9.</t>
  </si>
  <si>
    <t>Finanszírozási kiadások</t>
  </si>
  <si>
    <t>KIADÁSOK ÖSSZESEN</t>
  </si>
  <si>
    <t>Bács-Kiskun Megyei Önkormányzat</t>
  </si>
  <si>
    <t>Ezer Ft-ban</t>
  </si>
  <si>
    <t>B111</t>
  </si>
  <si>
    <t xml:space="preserve">  - Helyi önkormányzatok működésének általános támogatása</t>
  </si>
  <si>
    <t>B116</t>
  </si>
  <si>
    <t xml:space="preserve">  - általános tartalék</t>
  </si>
  <si>
    <t xml:space="preserve">  - céltartalékok</t>
  </si>
  <si>
    <t>K915</t>
  </si>
  <si>
    <t>Irányító szervi támogatás folyósítása</t>
  </si>
  <si>
    <t>(felhalmozási költségvetés)</t>
  </si>
  <si>
    <t xml:space="preserve"> ezer Ft-ban</t>
  </si>
  <si>
    <t>BEVÉTELEK</t>
  </si>
  <si>
    <t>KIADÁSOK</t>
  </si>
  <si>
    <t>Egyéb felhalmozási célú támogatások bevételei államháztartáson belülről</t>
  </si>
  <si>
    <t>Egyéb felhalmozási célú támogatások államháztartáson belülre</t>
  </si>
  <si>
    <t>Egyéb felhalmozási célú támogatások államháztartáson kívülre</t>
  </si>
  <si>
    <t>Céltartalékok</t>
  </si>
  <si>
    <t>Tárgyévi felhalmozási bevételek összesen:</t>
  </si>
  <si>
    <t>Tárgyévi felhalmozási kiadások összesen:</t>
  </si>
  <si>
    <t>Költségvetési hiány/többlet:</t>
  </si>
  <si>
    <t xml:space="preserve">  - ebből működési maradvány </t>
  </si>
  <si>
    <t xml:space="preserve">  - ebből felhalmozási maradvány</t>
  </si>
  <si>
    <t>FELHALMOZÁSI BEVÉTELEK ÖSSZESEN</t>
  </si>
  <si>
    <t>FELHALMOZÁSI KIADÁSOK ÖSSZESEN</t>
  </si>
  <si>
    <t>(működési költségvetés)</t>
  </si>
  <si>
    <t xml:space="preserve">Személyi juttatások </t>
  </si>
  <si>
    <t>Önkormányzatok működési támogatása</t>
  </si>
  <si>
    <t>Szolgáltatási bevételek</t>
  </si>
  <si>
    <t xml:space="preserve">Működési célú átvett pénzeszközök </t>
  </si>
  <si>
    <t>Működési célú vissztérítendő támogatások, kölcsönök</t>
  </si>
  <si>
    <t>Tárgyévi működési bevételek összesen:</t>
  </si>
  <si>
    <t>Tárgyévi működési kiadások összesen:</t>
  </si>
  <si>
    <t xml:space="preserve">  - ebből működési maradvány igénybe vétele</t>
  </si>
  <si>
    <t xml:space="preserve">  - ebből felhalmozási maradvány igénybevétele</t>
  </si>
  <si>
    <t>MŰKÖDÉSI BEVÉTELEK ÖSSZESEN</t>
  </si>
  <si>
    <t>MŰKÖDÉSI KIADÁSOK ÖSSZESEN</t>
  </si>
  <si>
    <t>Működési költségvetés</t>
  </si>
  <si>
    <t>Felhalmozási költségvetés</t>
  </si>
  <si>
    <t>Költségvetési bevételek összesen</t>
  </si>
  <si>
    <t>Költségvetési kiadások összesen</t>
  </si>
  <si>
    <t>Költségvetési hiány/többlet</t>
  </si>
  <si>
    <t>BEVÉTELEK MINDÖSSZESEN</t>
  </si>
  <si>
    <t>KIADÁSOK MINDÖSSZESEN</t>
  </si>
  <si>
    <t>B115</t>
  </si>
  <si>
    <t>B408</t>
  </si>
  <si>
    <t>Elnöki rendelkezésű keret</t>
  </si>
  <si>
    <t>Megnevezés</t>
  </si>
  <si>
    <t>Jan.</t>
  </si>
  <si>
    <t>Febr.</t>
  </si>
  <si>
    <t>Márc.</t>
  </si>
  <si>
    <t>Ápr.</t>
  </si>
  <si>
    <t>Jún.</t>
  </si>
  <si>
    <t>Júl.</t>
  </si>
  <si>
    <t>Aug.</t>
  </si>
  <si>
    <t>Szept.</t>
  </si>
  <si>
    <t>Okt.</t>
  </si>
  <si>
    <t>Nov.</t>
  </si>
  <si>
    <t>Dec.</t>
  </si>
  <si>
    <t xml:space="preserve">Összesen </t>
  </si>
  <si>
    <t xml:space="preserve">Bevételek </t>
  </si>
  <si>
    <t>Működési saját bevételek</t>
  </si>
  <si>
    <t>Felhalmozási saját bevételek</t>
  </si>
  <si>
    <t xml:space="preserve">Bevételek összesen </t>
  </si>
  <si>
    <t xml:space="preserve">Bevételek mindösszesen </t>
  </si>
  <si>
    <t xml:space="preserve">Kiadások </t>
  </si>
  <si>
    <t>Személyi juttatások kiadása</t>
  </si>
  <si>
    <t>Munkaadókat terhelő járulékok</t>
  </si>
  <si>
    <t>Finanszírozási kiadás</t>
  </si>
  <si>
    <t xml:space="preserve">Kiadások összesen </t>
  </si>
  <si>
    <t xml:space="preserve">Kiadások mindösszesen </t>
  </si>
  <si>
    <t>Egyenleg</t>
  </si>
  <si>
    <t>2017. év</t>
  </si>
  <si>
    <t>2018. év</t>
  </si>
  <si>
    <t>Bevételek</t>
  </si>
  <si>
    <t>Kiadások</t>
  </si>
  <si>
    <t>I.</t>
  </si>
  <si>
    <t>Tárgyévi működési bevételek</t>
  </si>
  <si>
    <t>Működési jellegű pénzmaradvány</t>
  </si>
  <si>
    <t>9.</t>
  </si>
  <si>
    <t>II.</t>
  </si>
  <si>
    <t>Tárgyévi felhalmozási bevételek</t>
  </si>
  <si>
    <t>Felhalmozási jellegű pénzmaradvány</t>
  </si>
  <si>
    <t>Működési bevételek összesen</t>
  </si>
  <si>
    <t>Felhalmozási bevételek összesen</t>
  </si>
  <si>
    <t>Bevételek mindösszesen</t>
  </si>
  <si>
    <t xml:space="preserve">4. </t>
  </si>
  <si>
    <t>Tárgyévi működési kiadások</t>
  </si>
  <si>
    <t>Működési kiadások összesen</t>
  </si>
  <si>
    <t>Tárgyévi felhalmozási kiadások</t>
  </si>
  <si>
    <t>Felhalmozási kiadások összesen</t>
  </si>
  <si>
    <t>Kiadások mindösszesen</t>
  </si>
  <si>
    <t>Sorsz.</t>
  </si>
  <si>
    <t>Lakásalapból nyújtott kölcsönök</t>
  </si>
  <si>
    <t>K508</t>
  </si>
  <si>
    <t>Megye legjobb bora és pálinkája marketing kiadásai</t>
  </si>
  <si>
    <t>2019. év</t>
  </si>
  <si>
    <t>Egyéb bevételek</t>
  </si>
  <si>
    <t>K 513.</t>
  </si>
  <si>
    <t>B64.</t>
  </si>
  <si>
    <t>B65.</t>
  </si>
  <si>
    <t xml:space="preserve">  - Működési célú költségvetési támogatások és kiegészítő támogatások</t>
  </si>
  <si>
    <t xml:space="preserve">  - Elszámolásból származó bevételek</t>
  </si>
  <si>
    <t>B411</t>
  </si>
  <si>
    <t>B74</t>
  </si>
  <si>
    <t>B75</t>
  </si>
  <si>
    <t>K512.</t>
  </si>
  <si>
    <t>K89.</t>
  </si>
  <si>
    <t>Készletértékesítés</t>
  </si>
  <si>
    <t>B24</t>
  </si>
  <si>
    <t>2017. évi  előirányzat</t>
  </si>
  <si>
    <t>A Bács-Kiskun Megyei Önkormányzat 2017. évi felhalmozási bevételeinek és kiadásainak alakulása</t>
  </si>
  <si>
    <t>A Bács-Kiskun Megyei Önkormányzat működési bevételeinek és kiadásainak alakulása 2017. évben</t>
  </si>
  <si>
    <t>A Bács-Kiskun Megyei Önkormányzat 2017. évi költségvetésének összevont pénzügyi mérlege</t>
  </si>
  <si>
    <t>A Bács-Kiskun Megyei Önkormányzat 2017. évi  likviditási terve</t>
  </si>
  <si>
    <t>A Bács-Kiskun Megyei Önkormányzat 2017., 2018., 2019. és 2020. évre szóló költségvetési mérlege</t>
  </si>
  <si>
    <t>2020. év</t>
  </si>
  <si>
    <t>Európai uniós támogatással megvalósuló 2017. évi projektek bevételei, kiadásai</t>
  </si>
  <si>
    <t>Sor-szám</t>
  </si>
  <si>
    <t>Az európai uniós forrással támogatott projektek megnevezése</t>
  </si>
  <si>
    <t>támogatás</t>
  </si>
  <si>
    <t>Saját forrás</t>
  </si>
  <si>
    <t>Bevétel összesen</t>
  </si>
  <si>
    <t>Személyi jellegű kiadások</t>
  </si>
  <si>
    <t>Munkáltatói járulék</t>
  </si>
  <si>
    <t>Kiadás összesen</t>
  </si>
  <si>
    <t>Európai uniós</t>
  </si>
  <si>
    <t>Hazai forrás</t>
  </si>
  <si>
    <t>TOP-5.1.1-15-BK1-2016-00001 Foglalkoztatási paktum</t>
  </si>
  <si>
    <t>KEHOP-1.2.0-15-2016-00014 Klímastratégia</t>
  </si>
  <si>
    <t>Összesen</t>
  </si>
  <si>
    <t>Működési célú átvett pénzeszközök, kölcsönök</t>
  </si>
  <si>
    <t>Fráter György utcai ingatlan felújítása</t>
  </si>
  <si>
    <t>Projektek kiadásai</t>
  </si>
  <si>
    <t>TOP-5.1.1-15 Paktum projekt</t>
  </si>
  <si>
    <t>KEHOP-1.2.0-15 Klíma projekt</t>
  </si>
  <si>
    <t>Pályázati támogatási céltartalék</t>
  </si>
  <si>
    <t>Lakásalapból nyújtott visszatérítendő kölcsönök</t>
  </si>
  <si>
    <t>Önkormányzat működési támogatása</t>
  </si>
  <si>
    <t>BKM. Diák- és Szabadidősport Egyesület támogatása</t>
  </si>
  <si>
    <t>2017. évi előirányzatok</t>
  </si>
  <si>
    <t>Időközi választásokra kapott támogatás</t>
  </si>
  <si>
    <t>Előző évi maradvány igénybe vétele</t>
  </si>
  <si>
    <t xml:space="preserve">Működési célú maradvány igénybe vétele </t>
  </si>
  <si>
    <t>2017. évi erdélyi szűrővizsgálat támogatása</t>
  </si>
  <si>
    <t>2017. évi bérkompenzáció</t>
  </si>
  <si>
    <t>Tanyafejlesztési program pályázat támogatása</t>
  </si>
  <si>
    <t>Maradványt terhelő befizetési kötelezettség bevétele</t>
  </si>
  <si>
    <t>Erasmus + pályázat támogatása</t>
  </si>
  <si>
    <t xml:space="preserve">8. </t>
  </si>
  <si>
    <t>Erasmus + pályázat kiadásai</t>
  </si>
  <si>
    <t>Tanyafejlesztési pályázat kiadásai</t>
  </si>
  <si>
    <t>K914.</t>
  </si>
  <si>
    <t>Államháztartáson belüli megelőlegezések visszafizetése</t>
  </si>
  <si>
    <t>Elvonások és befizetések teljesítése</t>
  </si>
  <si>
    <t>Államháztartáson belüli megelőlegezés visszafizetése</t>
  </si>
  <si>
    <t>Megelőlegezési támogatás visszafizetése</t>
  </si>
  <si>
    <t>Egyéb működési célú támogatások bevételei államháztartáson  belülről</t>
  </si>
  <si>
    <t>Egyéb működési célú támogatások államháztartáson belülre</t>
  </si>
  <si>
    <t>Egyéb működési célú támogatások államháztartáson kívülre</t>
  </si>
  <si>
    <t>Működési célú visszatérítendő támogatások, kölcsönök államháztartáson kívülre</t>
  </si>
  <si>
    <t>Egyéb működési célú támogatások bevételei államháztartáson belülről</t>
  </si>
  <si>
    <t>Működési célú visszatérítendő támogatások, kölcsönök államháztartáson kívülről</t>
  </si>
  <si>
    <t>Felhalmozási célú támogatások, kölcsönök visszatérülése államháztartáson kívülre</t>
  </si>
  <si>
    <t>Homokhátsági Térségi Fejlesztési Tanács működési támogatása</t>
  </si>
  <si>
    <t>Bács-Kiskun Megyei Értéktár Bizottság működési kiadása</t>
  </si>
  <si>
    <t>Hungarikum pályázat kiadásai</t>
  </si>
  <si>
    <t>Kecskemét, Deák Ferenc téri irodák felújítás folytatása</t>
  </si>
  <si>
    <t>BKM. Turisztikai Kft. megelőlegezés visszafizetése</t>
  </si>
  <si>
    <t>BKM. Területfejlesztési Kft. megelőlegezés visszafizetése</t>
  </si>
  <si>
    <t>Deák Ferenc tér irodaház tűzjelző rendszer átalakítása</t>
  </si>
  <si>
    <t>Működési célú pénzmaradvány igénybevétel</t>
  </si>
  <si>
    <t>Felhalmozási célú pénzmaradvány igénybevétel</t>
  </si>
  <si>
    <t>Máj.</t>
  </si>
  <si>
    <t>Bács-Kiskun megyét bemutató film elkészíttetése</t>
  </si>
  <si>
    <t>A Bács-Kiskun Megyei Önkormányzati Hivatal kiadásai és bevételei  feladatonként</t>
  </si>
  <si>
    <t>Bács-Kiskun Megyei Önkormányzati Hivatal</t>
  </si>
  <si>
    <t>TOP-3.2.1-15-BK-1-2016-00044 Secap pályázat támogatása</t>
  </si>
  <si>
    <t>Kecskemét, Deák Ferenc tér 2 db földszinti irodahelyiség felújítása</t>
  </si>
  <si>
    <t>TOP-3.2.1-15-BK1-2016-00041 Bajai irodaház energetikai felújítása</t>
  </si>
  <si>
    <t>TOP-3.2.1-15-15-BK-1-2016-00044 Secap pályázat</t>
  </si>
  <si>
    <t>Beruházás, felújítás</t>
  </si>
  <si>
    <t>TOP-3.2.1-15-BK1-2016-00044 SECAP pályázat</t>
  </si>
  <si>
    <t>TOP-3.2.1-15-BK1-2016-00041 Bajai irodaház energetikai felújítása támogatása</t>
  </si>
  <si>
    <t>Felhalmozási célú maradvány igénybe vétele</t>
  </si>
  <si>
    <t>TOP-3.2.1-15-BK1-2016-00041 Bajai irodaház energetikai korszerűsítése</t>
  </si>
  <si>
    <t>1. melléklet a 9/2017. (X.11.) önkormányzati rendelethez</t>
  </si>
  <si>
    <t>2. melléklet a 9/2017. (X.11.) önkormányzati rendelethez</t>
  </si>
  <si>
    <t>3. melléklet a 9/2017. (X.11.) önkormányzati rendelethez</t>
  </si>
  <si>
    <t>4. melléklet a 9/2017. (X.11.) önkormányzati rendelethez</t>
  </si>
  <si>
    <t>5. melléklet a 9/2017. (X.11.) önkormányzati rendelethez</t>
  </si>
  <si>
    <t>6. melléklet a 9/2017. (X.11.) önkormányzati rendelethez</t>
  </si>
  <si>
    <t>7. melléklet a 9/2017. (X.11.) önkormányzati rendelethez</t>
  </si>
  <si>
    <t>8. melléklet a 9/2017. (X.11.) önkormányzati rendelethez</t>
  </si>
  <si>
    <t>9. melléklet a 9/2017. (X.11.) önkormányzati rendelethez</t>
  </si>
  <si>
    <t>10. melléklet a 9/2017. (X.11.)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</si>
</sst>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6">
    <font>
      <sz val="10"/>
      <name val="Arial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sz val="10"/>
      <name val="Times New Roman"/>
      <family val="1"/>
    </font>
    <font>
      <i/>
      <sz val="10"/>
      <name val="Times New Roman CE"/>
      <family val="0"/>
    </font>
    <font>
      <b/>
      <i/>
      <sz val="10"/>
      <name val="Times New Roman"/>
      <family val="1"/>
    </font>
    <font>
      <i/>
      <sz val="11"/>
      <name val="Times New Roman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59" applyFont="1">
      <alignment/>
      <protection/>
    </xf>
    <xf numFmtId="0" fontId="1" fillId="0" borderId="0" xfId="59" applyFont="1" applyFill="1" applyAlignment="1">
      <alignment wrapText="1"/>
      <protection/>
    </xf>
    <xf numFmtId="0" fontId="2" fillId="0" borderId="0" xfId="59" applyFont="1">
      <alignment/>
      <protection/>
    </xf>
    <xf numFmtId="3" fontId="1" fillId="0" borderId="0" xfId="59" applyNumberFormat="1" applyFont="1">
      <alignment/>
      <protection/>
    </xf>
    <xf numFmtId="3" fontId="3" fillId="0" borderId="0" xfId="59" applyNumberFormat="1" applyFont="1" applyAlignment="1">
      <alignment horizontal="center" wrapText="1"/>
      <protection/>
    </xf>
    <xf numFmtId="3" fontId="3" fillId="0" borderId="0" xfId="59" applyNumberFormat="1" applyFont="1" applyFill="1" applyAlignment="1">
      <alignment horizontal="center" wrapText="1"/>
      <protection/>
    </xf>
    <xf numFmtId="0" fontId="1" fillId="0" borderId="0" xfId="59" applyFont="1" applyAlignment="1">
      <alignment horizontal="right" wrapText="1"/>
      <protection/>
    </xf>
    <xf numFmtId="3" fontId="4" fillId="0" borderId="10" xfId="59" applyNumberFormat="1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3" fillId="0" borderId="0" xfId="59" applyFont="1" applyFill="1">
      <alignment/>
      <protection/>
    </xf>
    <xf numFmtId="3" fontId="1" fillId="0" borderId="0" xfId="59" applyNumberFormat="1" applyFont="1" applyFill="1">
      <alignment/>
      <protection/>
    </xf>
    <xf numFmtId="0" fontId="2" fillId="0" borderId="0" xfId="59" applyFont="1" applyFill="1">
      <alignment/>
      <protection/>
    </xf>
    <xf numFmtId="0" fontId="6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Fill="1" applyAlignment="1">
      <alignment horizontal="left" wrapText="1"/>
      <protection/>
    </xf>
    <xf numFmtId="0" fontId="3" fillId="0" borderId="0" xfId="59" applyFont="1" applyFill="1" applyAlignment="1">
      <alignment wrapText="1"/>
      <protection/>
    </xf>
    <xf numFmtId="0" fontId="3" fillId="0" borderId="0" xfId="59" applyFont="1">
      <alignment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wrapText="1"/>
      <protection/>
    </xf>
    <xf numFmtId="3" fontId="3" fillId="0" borderId="0" xfId="59" applyNumberFormat="1" applyFont="1" applyFill="1" applyBorder="1" applyAlignment="1">
      <alignment wrapText="1"/>
      <protection/>
    </xf>
    <xf numFmtId="3" fontId="3" fillId="0" borderId="0" xfId="59" applyNumberFormat="1" applyFont="1">
      <alignment/>
      <protection/>
    </xf>
    <xf numFmtId="0" fontId="6" fillId="0" borderId="0" xfId="59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1" fillId="0" borderId="11" xfId="59" applyNumberFormat="1" applyFont="1" applyBorder="1">
      <alignment/>
      <protection/>
    </xf>
    <xf numFmtId="3" fontId="1" fillId="0" borderId="12" xfId="59" applyNumberFormat="1" applyFont="1" applyFill="1" applyBorder="1">
      <alignment/>
      <protection/>
    </xf>
    <xf numFmtId="3" fontId="1" fillId="0" borderId="12" xfId="59" applyNumberFormat="1" applyFont="1" applyFill="1" applyBorder="1" applyAlignment="1">
      <alignment horizontal="right"/>
      <protection/>
    </xf>
    <xf numFmtId="0" fontId="1" fillId="0" borderId="0" xfId="59" applyFont="1" applyFill="1" applyAlignment="1">
      <alignment wrapText="1"/>
      <protection/>
    </xf>
    <xf numFmtId="3" fontId="1" fillId="0" borderId="12" xfId="59" applyNumberFormat="1" applyFont="1" applyFill="1" applyBorder="1" applyAlignment="1">
      <alignment wrapText="1"/>
      <protection/>
    </xf>
    <xf numFmtId="3" fontId="1" fillId="0" borderId="12" xfId="59" applyNumberFormat="1" applyFont="1" applyFill="1" applyBorder="1" applyAlignment="1">
      <alignment horizontal="right"/>
      <protection/>
    </xf>
    <xf numFmtId="0" fontId="1" fillId="0" borderId="13" xfId="59" applyFont="1" applyFill="1" applyBorder="1">
      <alignment/>
      <protection/>
    </xf>
    <xf numFmtId="3" fontId="1" fillId="0" borderId="14" xfId="59" applyNumberFormat="1" applyFont="1" applyBorder="1" applyAlignment="1">
      <alignment horizontal="right"/>
      <protection/>
    </xf>
    <xf numFmtId="3" fontId="1" fillId="0" borderId="14" xfId="59" applyNumberFormat="1" applyFont="1" applyBorder="1" applyAlignment="1">
      <alignment horizontal="center"/>
      <protection/>
    </xf>
    <xf numFmtId="0" fontId="3" fillId="0" borderId="15" xfId="59" applyFont="1" applyBorder="1" applyAlignment="1">
      <alignment horizontal="center" vertical="center" wrapText="1"/>
      <protection/>
    </xf>
    <xf numFmtId="3" fontId="1" fillId="0" borderId="16" xfId="59" applyNumberFormat="1" applyFont="1" applyBorder="1" applyAlignment="1">
      <alignment horizontal="center"/>
      <protection/>
    </xf>
    <xf numFmtId="3" fontId="6" fillId="0" borderId="0" xfId="59" applyNumberFormat="1" applyFont="1">
      <alignment/>
      <protection/>
    </xf>
    <xf numFmtId="0" fontId="2" fillId="0" borderId="0" xfId="58" applyFont="1">
      <alignment/>
      <protection/>
    </xf>
    <xf numFmtId="3" fontId="2" fillId="0" borderId="0" xfId="58" applyNumberFormat="1" applyFont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3" fontId="5" fillId="0" borderId="0" xfId="58" applyNumberFormat="1" applyFont="1">
      <alignment/>
      <protection/>
    </xf>
    <xf numFmtId="0" fontId="5" fillId="0" borderId="15" xfId="58" applyFont="1" applyBorder="1" applyAlignment="1">
      <alignment horizontal="centerContinuous" vertical="top"/>
      <protection/>
    </xf>
    <xf numFmtId="0" fontId="5" fillId="0" borderId="17" xfId="58" applyFont="1" applyBorder="1" applyAlignment="1">
      <alignment horizontal="centerContinuous" vertical="top"/>
      <protection/>
    </xf>
    <xf numFmtId="0" fontId="7" fillId="0" borderId="10" xfId="58" applyFont="1" applyBorder="1" applyAlignment="1">
      <alignment horizont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Continuous" vertical="center" wrapTex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wrapText="1"/>
      <protection/>
    </xf>
    <xf numFmtId="3" fontId="7" fillId="0" borderId="0" xfId="58" applyNumberFormat="1" applyFont="1" applyAlignment="1">
      <alignment horizontal="center" wrapText="1"/>
      <protection/>
    </xf>
    <xf numFmtId="0" fontId="7" fillId="0" borderId="10" xfId="58" applyFont="1" applyBorder="1" applyAlignment="1">
      <alignment horizontal="centerContinuous" vertical="center" wrapText="1"/>
      <protection/>
    </xf>
    <xf numFmtId="0" fontId="2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3" fontId="2" fillId="0" borderId="0" xfId="58" applyNumberFormat="1" applyFont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7" fillId="0" borderId="0" xfId="62" applyFont="1" applyAlignment="1">
      <alignment wrapText="1"/>
      <protection/>
    </xf>
    <xf numFmtId="0" fontId="6" fillId="0" borderId="11" xfId="58" applyFont="1" applyBorder="1">
      <alignment/>
      <protection/>
    </xf>
    <xf numFmtId="0" fontId="6" fillId="0" borderId="0" xfId="58" applyFont="1">
      <alignment/>
      <protection/>
    </xf>
    <xf numFmtId="3" fontId="6" fillId="0" borderId="0" xfId="58" applyNumberFormat="1" applyFont="1">
      <alignment/>
      <protection/>
    </xf>
    <xf numFmtId="0" fontId="9" fillId="0" borderId="12" xfId="62" applyFont="1" applyBorder="1" applyAlignment="1">
      <alignment horizontal="center"/>
      <protection/>
    </xf>
    <xf numFmtId="0" fontId="9" fillId="0" borderId="0" xfId="62" applyFont="1" applyAlignment="1">
      <alignment wrapText="1"/>
      <protection/>
    </xf>
    <xf numFmtId="16" fontId="5" fillId="0" borderId="12" xfId="62" applyNumberFormat="1" applyFont="1" applyBorder="1" applyAlignment="1">
      <alignment horizontal="center"/>
      <protection/>
    </xf>
    <xf numFmtId="0" fontId="5" fillId="0" borderId="0" xfId="62" applyFont="1" applyAlignment="1">
      <alignment wrapText="1"/>
      <protection/>
    </xf>
    <xf numFmtId="3" fontId="2" fillId="0" borderId="12" xfId="58" applyNumberFormat="1" applyFont="1" applyBorder="1">
      <alignment/>
      <protection/>
    </xf>
    <xf numFmtId="0" fontId="5" fillId="0" borderId="12" xfId="62" applyFont="1" applyBorder="1" applyAlignment="1">
      <alignment horizontal="center"/>
      <protection/>
    </xf>
    <xf numFmtId="0" fontId="5" fillId="0" borderId="12" xfId="62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11" fillId="0" borderId="0" xfId="59" applyFont="1" applyAlignment="1">
      <alignment wrapText="1"/>
      <protection/>
    </xf>
    <xf numFmtId="0" fontId="7" fillId="0" borderId="12" xfId="62" applyFont="1" applyBorder="1" applyAlignment="1">
      <alignment horizontal="center"/>
      <protection/>
    </xf>
    <xf numFmtId="0" fontId="12" fillId="0" borderId="12" xfId="62" applyFont="1" applyBorder="1" applyAlignment="1">
      <alignment horizontal="center"/>
      <protection/>
    </xf>
    <xf numFmtId="0" fontId="2" fillId="0" borderId="0" xfId="58" applyFont="1">
      <alignment/>
      <protection/>
    </xf>
    <xf numFmtId="3" fontId="2" fillId="0" borderId="0" xfId="58" applyNumberFormat="1" applyFont="1">
      <alignment/>
      <protection/>
    </xf>
    <xf numFmtId="0" fontId="7" fillId="0" borderId="12" xfId="58" applyFont="1" applyBorder="1" applyAlignment="1">
      <alignment horizontal="center"/>
      <protection/>
    </xf>
    <xf numFmtId="0" fontId="7" fillId="0" borderId="0" xfId="58" applyFont="1">
      <alignment/>
      <protection/>
    </xf>
    <xf numFmtId="0" fontId="9" fillId="0" borderId="12" xfId="58" applyFont="1" applyBorder="1" applyAlignment="1">
      <alignment horizontal="center"/>
      <protection/>
    </xf>
    <xf numFmtId="0" fontId="13" fillId="0" borderId="0" xfId="59" applyFont="1" applyAlignment="1">
      <alignment wrapText="1"/>
      <protection/>
    </xf>
    <xf numFmtId="0" fontId="5" fillId="0" borderId="12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3" fontId="14" fillId="0" borderId="0" xfId="58" applyNumberFormat="1" applyFont="1">
      <alignment/>
      <protection/>
    </xf>
    <xf numFmtId="0" fontId="6" fillId="0" borderId="0" xfId="58" applyFont="1">
      <alignment/>
      <protection/>
    </xf>
    <xf numFmtId="3" fontId="6" fillId="0" borderId="0" xfId="58" applyNumberFormat="1" applyFont="1">
      <alignment/>
      <protection/>
    </xf>
    <xf numFmtId="0" fontId="12" fillId="0" borderId="12" xfId="62" applyFont="1" applyBorder="1" applyAlignment="1">
      <alignment horizontal="center"/>
      <protection/>
    </xf>
    <xf numFmtId="3" fontId="13" fillId="0" borderId="0" xfId="59" applyNumberFormat="1" applyFont="1" applyAlignment="1">
      <alignment wrapText="1"/>
      <protection/>
    </xf>
    <xf numFmtId="3" fontId="11" fillId="0" borderId="0" xfId="59" applyNumberFormat="1" applyFont="1" applyAlignment="1">
      <alignment wrapText="1"/>
      <protection/>
    </xf>
    <xf numFmtId="3" fontId="15" fillId="0" borderId="0" xfId="59" applyNumberFormat="1" applyFont="1" applyAlignment="1">
      <alignment wrapText="1"/>
      <protection/>
    </xf>
    <xf numFmtId="0" fontId="7" fillId="0" borderId="10" xfId="61" applyFont="1" applyBorder="1" applyAlignment="1">
      <alignment horizontal="center"/>
      <protection/>
    </xf>
    <xf numFmtId="0" fontId="7" fillId="0" borderId="18" xfId="61" applyFont="1" applyBorder="1">
      <alignment/>
      <protection/>
    </xf>
    <xf numFmtId="0" fontId="7" fillId="0" borderId="0" xfId="61" applyFont="1">
      <alignment/>
      <protection/>
    </xf>
    <xf numFmtId="0" fontId="7" fillId="0" borderId="0" xfId="61" applyFont="1">
      <alignment/>
      <protection/>
    </xf>
    <xf numFmtId="3" fontId="10" fillId="0" borderId="0" xfId="58" applyNumberFormat="1" applyFont="1">
      <alignment/>
      <protection/>
    </xf>
    <xf numFmtId="0" fontId="5" fillId="0" borderId="0" xfId="61" applyFont="1">
      <alignment/>
      <protection/>
    </xf>
    <xf numFmtId="0" fontId="12" fillId="0" borderId="0" xfId="61" applyFont="1">
      <alignment/>
      <protection/>
    </xf>
    <xf numFmtId="0" fontId="5" fillId="0" borderId="0" xfId="61" applyFont="1">
      <alignment/>
      <protection/>
    </xf>
    <xf numFmtId="0" fontId="7" fillId="0" borderId="16" xfId="61" applyFont="1" applyBorder="1" applyAlignment="1">
      <alignment horizontal="center" vertical="center" wrapText="1"/>
      <protection/>
    </xf>
    <xf numFmtId="16" fontId="5" fillId="0" borderId="10" xfId="61" applyNumberFormat="1" applyFont="1" applyBorder="1" applyAlignment="1">
      <alignment horizontal="center"/>
      <protection/>
    </xf>
    <xf numFmtId="0" fontId="5" fillId="0" borderId="15" xfId="61" applyFont="1" applyBorder="1" applyAlignment="1">
      <alignment horizontal="centerContinuous" vertical="top"/>
      <protection/>
    </xf>
    <xf numFmtId="0" fontId="5" fillId="0" borderId="17" xfId="61" applyFont="1" applyBorder="1" applyAlignment="1">
      <alignment horizontal="centerContinuous" vertical="top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Continuous" vertical="center" wrapText="1"/>
      <protection/>
    </xf>
    <xf numFmtId="0" fontId="7" fillId="0" borderId="0" xfId="61" applyFont="1" applyAlignment="1">
      <alignment horizontal="center" wrapText="1"/>
      <protection/>
    </xf>
    <xf numFmtId="0" fontId="5" fillId="0" borderId="10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2" fillId="0" borderId="0" xfId="61" applyFont="1">
      <alignment/>
      <protection/>
    </xf>
    <xf numFmtId="0" fontId="12" fillId="0" borderId="0" xfId="62" applyFont="1" applyAlignment="1">
      <alignment wrapText="1"/>
      <protection/>
    </xf>
    <xf numFmtId="3" fontId="5" fillId="0" borderId="0" xfId="61" applyNumberFormat="1" applyFont="1">
      <alignment/>
      <protection/>
    </xf>
    <xf numFmtId="49" fontId="5" fillId="0" borderId="0" xfId="61" applyNumberFormat="1" applyFont="1">
      <alignment/>
      <protection/>
    </xf>
    <xf numFmtId="3" fontId="12" fillId="0" borderId="0" xfId="61" applyNumberFormat="1" applyFont="1">
      <alignment/>
      <protection/>
    </xf>
    <xf numFmtId="3" fontId="7" fillId="0" borderId="0" xfId="61" applyNumberFormat="1" applyFont="1">
      <alignment/>
      <protection/>
    </xf>
    <xf numFmtId="0" fontId="7" fillId="0" borderId="0" xfId="61" applyFont="1" applyBorder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0" fontId="7" fillId="0" borderId="0" xfId="61" applyFont="1" applyBorder="1">
      <alignment/>
      <protection/>
    </xf>
    <xf numFmtId="3" fontId="7" fillId="0" borderId="0" xfId="61" applyNumberFormat="1" applyFont="1" applyBorder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 applyFill="1" applyBorder="1">
      <alignment/>
      <protection/>
    </xf>
    <xf numFmtId="0" fontId="1" fillId="0" borderId="0" xfId="58" applyFont="1">
      <alignment/>
      <protection/>
    </xf>
    <xf numFmtId="0" fontId="5" fillId="0" borderId="0" xfId="61" applyFont="1" applyAlignment="1">
      <alignment horizontal="right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right"/>
      <protection/>
    </xf>
    <xf numFmtId="0" fontId="17" fillId="0" borderId="0" xfId="59" applyFont="1">
      <alignment/>
      <protection/>
    </xf>
    <xf numFmtId="0" fontId="8" fillId="0" borderId="0" xfId="59" applyFont="1" applyBorder="1" applyAlignment="1">
      <alignment horizontal="center" vertical="center" wrapText="1"/>
      <protection/>
    </xf>
    <xf numFmtId="3" fontId="16" fillId="0" borderId="12" xfId="59" applyNumberFormat="1" applyFont="1" applyBorder="1">
      <alignment/>
      <protection/>
    </xf>
    <xf numFmtId="3" fontId="18" fillId="0" borderId="0" xfId="59" applyNumberFormat="1" applyFont="1" applyBorder="1" applyAlignment="1">
      <alignment wrapText="1"/>
      <protection/>
    </xf>
    <xf numFmtId="0" fontId="17" fillId="0" borderId="0" xfId="59" applyFont="1" applyBorder="1" applyAlignment="1">
      <alignment wrapText="1"/>
      <protection/>
    </xf>
    <xf numFmtId="0" fontId="17" fillId="0" borderId="0" xfId="59" applyFont="1" applyBorder="1" applyAlignment="1">
      <alignment horizontal="center"/>
      <protection/>
    </xf>
    <xf numFmtId="0" fontId="16" fillId="0" borderId="0" xfId="59" applyFont="1">
      <alignment/>
      <protection/>
    </xf>
    <xf numFmtId="3" fontId="17" fillId="0" borderId="12" xfId="59" applyNumberFormat="1" applyFont="1" applyBorder="1">
      <alignment/>
      <protection/>
    </xf>
    <xf numFmtId="3" fontId="16" fillId="0" borderId="0" xfId="59" applyNumberFormat="1" applyFont="1" applyBorder="1" applyAlignment="1">
      <alignment wrapText="1"/>
      <protection/>
    </xf>
    <xf numFmtId="3" fontId="17" fillId="0" borderId="0" xfId="59" applyNumberFormat="1" applyFont="1" applyAlignment="1">
      <alignment wrapText="1"/>
      <protection/>
    </xf>
    <xf numFmtId="3" fontId="16" fillId="0" borderId="10" xfId="59" applyNumberFormat="1" applyFont="1" applyBorder="1">
      <alignment/>
      <protection/>
    </xf>
    <xf numFmtId="3" fontId="17" fillId="0" borderId="11" xfId="59" applyNumberFormat="1" applyFont="1" applyBorder="1">
      <alignment/>
      <protection/>
    </xf>
    <xf numFmtId="3" fontId="16" fillId="0" borderId="15" xfId="59" applyNumberFormat="1" applyFont="1" applyBorder="1" applyAlignment="1">
      <alignment horizontal="left"/>
      <protection/>
    </xf>
    <xf numFmtId="3" fontId="16" fillId="0" borderId="18" xfId="59" applyNumberFormat="1" applyFont="1" applyBorder="1" applyAlignment="1">
      <alignment horizontal="left"/>
      <protection/>
    </xf>
    <xf numFmtId="3" fontId="16" fillId="0" borderId="14" xfId="59" applyNumberFormat="1" applyFont="1" applyBorder="1" applyAlignment="1">
      <alignment horizontal="left"/>
      <protection/>
    </xf>
    <xf numFmtId="3" fontId="16" fillId="0" borderId="0" xfId="59" applyNumberFormat="1" applyFont="1" applyBorder="1" applyAlignment="1">
      <alignment horizontal="left"/>
      <protection/>
    </xf>
    <xf numFmtId="3" fontId="17" fillId="0" borderId="0" xfId="59" applyNumberFormat="1" applyFont="1" applyBorder="1" applyAlignment="1">
      <alignment horizontal="left"/>
      <protection/>
    </xf>
    <xf numFmtId="3" fontId="16" fillId="0" borderId="10" xfId="59" applyNumberFormat="1" applyFont="1" applyBorder="1" applyAlignment="1">
      <alignment vertical="center"/>
      <protection/>
    </xf>
    <xf numFmtId="3" fontId="16" fillId="0" borderId="0" xfId="59" applyNumberFormat="1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0" fontId="17" fillId="0" borderId="0" xfId="59" applyFont="1" applyBorder="1">
      <alignment/>
      <protection/>
    </xf>
    <xf numFmtId="0" fontId="17" fillId="0" borderId="0" xfId="59" applyFont="1" applyAlignment="1">
      <alignment horizontal="center"/>
      <protection/>
    </xf>
    <xf numFmtId="0" fontId="17" fillId="0" borderId="0" xfId="59" applyFont="1" applyAlignment="1">
      <alignment wrapText="1"/>
      <protection/>
    </xf>
    <xf numFmtId="3" fontId="17" fillId="0" borderId="0" xfId="59" applyNumberFormat="1" applyFont="1">
      <alignment/>
      <protection/>
    </xf>
    <xf numFmtId="3" fontId="11" fillId="0" borderId="0" xfId="59" applyNumberFormat="1" applyFont="1" applyAlignment="1">
      <alignment horizontal="center"/>
      <protection/>
    </xf>
    <xf numFmtId="3" fontId="11" fillId="0" borderId="0" xfId="59" applyNumberFormat="1" applyFont="1">
      <alignment/>
      <protection/>
    </xf>
    <xf numFmtId="3" fontId="11" fillId="0" borderId="0" xfId="59" applyNumberFormat="1" applyFont="1" applyAlignment="1">
      <alignment horizontal="right"/>
      <protection/>
    </xf>
    <xf numFmtId="3" fontId="8" fillId="0" borderId="0" xfId="59" applyNumberFormat="1" applyFont="1" applyBorder="1" applyAlignment="1">
      <alignment horizontal="center" vertical="center" wrapText="1"/>
      <protection/>
    </xf>
    <xf numFmtId="3" fontId="16" fillId="0" borderId="14" xfId="59" applyNumberFormat="1" applyFont="1" applyBorder="1" applyAlignment="1">
      <alignment horizontal="center"/>
      <protection/>
    </xf>
    <xf numFmtId="3" fontId="16" fillId="0" borderId="11" xfId="59" applyNumberFormat="1" applyFont="1" applyBorder="1">
      <alignment/>
      <protection/>
    </xf>
    <xf numFmtId="3" fontId="17" fillId="0" borderId="14" xfId="59" applyNumberFormat="1" applyFont="1" applyBorder="1" applyAlignment="1">
      <alignment horizontal="center"/>
      <protection/>
    </xf>
    <xf numFmtId="3" fontId="17" fillId="0" borderId="0" xfId="59" applyNumberFormat="1" applyFont="1" applyBorder="1" applyAlignment="1">
      <alignment wrapText="1"/>
      <protection/>
    </xf>
    <xf numFmtId="3" fontId="16" fillId="0" borderId="0" xfId="59" applyNumberFormat="1" applyFont="1">
      <alignment/>
      <protection/>
    </xf>
    <xf numFmtId="3" fontId="17" fillId="0" borderId="0" xfId="59" applyNumberFormat="1" applyFont="1" applyBorder="1" applyAlignment="1">
      <alignment horizontal="center"/>
      <protection/>
    </xf>
    <xf numFmtId="3" fontId="17" fillId="0" borderId="20" xfId="59" applyNumberFormat="1" applyFont="1" applyBorder="1" applyAlignment="1">
      <alignment wrapText="1"/>
      <protection/>
    </xf>
    <xf numFmtId="3" fontId="16" fillId="0" borderId="0" xfId="59" applyNumberFormat="1" applyFont="1" applyBorder="1" applyAlignment="1">
      <alignment horizontal="center"/>
      <protection/>
    </xf>
    <xf numFmtId="3" fontId="16" fillId="0" borderId="21" xfId="59" applyNumberFormat="1" applyFont="1" applyBorder="1" applyAlignment="1">
      <alignment horizontal="left"/>
      <protection/>
    </xf>
    <xf numFmtId="3" fontId="16" fillId="0" borderId="16" xfId="59" applyNumberFormat="1" applyFont="1" applyBorder="1" applyAlignment="1">
      <alignment horizontal="left"/>
      <protection/>
    </xf>
    <xf numFmtId="3" fontId="16" fillId="0" borderId="22" xfId="59" applyNumberFormat="1" applyFont="1" applyBorder="1" applyAlignment="1">
      <alignment horizontal="left"/>
      <protection/>
    </xf>
    <xf numFmtId="3" fontId="17" fillId="0" borderId="0" xfId="59" applyNumberFormat="1" applyFont="1" applyBorder="1">
      <alignment/>
      <protection/>
    </xf>
    <xf numFmtId="3" fontId="17" fillId="0" borderId="0" xfId="59" applyNumberFormat="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3" fontId="16" fillId="0" borderId="16" xfId="59" applyNumberFormat="1" applyFont="1" applyBorder="1" applyAlignment="1">
      <alignment horizontal="center"/>
      <protection/>
    </xf>
    <xf numFmtId="3" fontId="16" fillId="0" borderId="22" xfId="59" applyNumberFormat="1" applyFont="1" applyBorder="1" applyAlignment="1">
      <alignment wrapText="1"/>
      <protection/>
    </xf>
    <xf numFmtId="3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7" fillId="0" borderId="12" xfId="0" applyNumberFormat="1" applyFont="1" applyBorder="1" applyAlignment="1">
      <alignment/>
    </xf>
    <xf numFmtId="3" fontId="11" fillId="0" borderId="14" xfId="59" applyNumberFormat="1" applyFont="1" applyBorder="1" applyAlignment="1">
      <alignment horizontal="center"/>
      <protection/>
    </xf>
    <xf numFmtId="3" fontId="8" fillId="0" borderId="14" xfId="59" applyNumberFormat="1" applyFont="1" applyBorder="1" applyAlignment="1">
      <alignment horizontal="center"/>
      <protection/>
    </xf>
    <xf numFmtId="3" fontId="16" fillId="0" borderId="10" xfId="0" applyNumberFormat="1" applyFont="1" applyBorder="1" applyAlignment="1">
      <alignment/>
    </xf>
    <xf numFmtId="3" fontId="16" fillId="0" borderId="20" xfId="59" applyNumberFormat="1" applyFont="1" applyBorder="1" applyAlignment="1">
      <alignment horizontal="left"/>
      <protection/>
    </xf>
    <xf numFmtId="3" fontId="16" fillId="0" borderId="12" xfId="59" applyNumberFormat="1" applyFont="1" applyFill="1" applyBorder="1">
      <alignment/>
      <protection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3" fontId="16" fillId="0" borderId="1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wrapText="1"/>
    </xf>
    <xf numFmtId="3" fontId="17" fillId="0" borderId="0" xfId="0" applyNumberFormat="1" applyFont="1" applyAlignment="1">
      <alignment horizontal="center"/>
    </xf>
    <xf numFmtId="3" fontId="15" fillId="0" borderId="12" xfId="61" applyNumberFormat="1" applyFont="1" applyBorder="1">
      <alignment/>
      <protection/>
    </xf>
    <xf numFmtId="3" fontId="19" fillId="0" borderId="12" xfId="58" applyNumberFormat="1" applyFont="1" applyBorder="1">
      <alignment/>
      <protection/>
    </xf>
    <xf numFmtId="3" fontId="17" fillId="0" borderId="12" xfId="58" applyNumberFormat="1" applyFont="1" applyBorder="1">
      <alignment/>
      <protection/>
    </xf>
    <xf numFmtId="3" fontId="16" fillId="0" borderId="12" xfId="58" applyNumberFormat="1" applyFont="1" applyBorder="1">
      <alignment/>
      <protection/>
    </xf>
    <xf numFmtId="3" fontId="18" fillId="0" borderId="12" xfId="58" applyNumberFormat="1" applyFont="1" applyBorder="1">
      <alignment/>
      <protection/>
    </xf>
    <xf numFmtId="0" fontId="16" fillId="0" borderId="12" xfId="61" applyFont="1" applyBorder="1">
      <alignment/>
      <protection/>
    </xf>
    <xf numFmtId="3" fontId="19" fillId="0" borderId="12" xfId="61" applyNumberFormat="1" applyFont="1" applyBorder="1">
      <alignment/>
      <protection/>
    </xf>
    <xf numFmtId="3" fontId="17" fillId="0" borderId="12" xfId="61" applyNumberFormat="1" applyFont="1" applyBorder="1">
      <alignment/>
      <protection/>
    </xf>
    <xf numFmtId="3" fontId="18" fillId="0" borderId="12" xfId="61" applyNumberFormat="1" applyFont="1" applyBorder="1">
      <alignment/>
      <protection/>
    </xf>
    <xf numFmtId="3" fontId="16" fillId="0" borderId="10" xfId="61" applyNumberFormat="1" applyFont="1" applyBorder="1">
      <alignment/>
      <protection/>
    </xf>
    <xf numFmtId="3" fontId="15" fillId="0" borderId="12" xfId="58" applyNumberFormat="1" applyFont="1" applyBorder="1">
      <alignment/>
      <protection/>
    </xf>
    <xf numFmtId="0" fontId="7" fillId="0" borderId="15" xfId="61" applyFont="1" applyBorder="1" applyAlignment="1">
      <alignment horizontal="center"/>
      <protection/>
    </xf>
    <xf numFmtId="0" fontId="0" fillId="0" borderId="0" xfId="0" applyAlignment="1">
      <alignment horizontal="right"/>
    </xf>
    <xf numFmtId="3" fontId="5" fillId="0" borderId="12" xfId="61" applyNumberFormat="1" applyFont="1" applyBorder="1">
      <alignment/>
      <protection/>
    </xf>
    <xf numFmtId="3" fontId="5" fillId="0" borderId="12" xfId="61" applyNumberFormat="1" applyFont="1" applyBorder="1" applyAlignment="1">
      <alignment horizontal="center" wrapText="1"/>
      <protection/>
    </xf>
    <xf numFmtId="3" fontId="7" fillId="0" borderId="12" xfId="61" applyNumberFormat="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0" borderId="18" xfId="61" applyFont="1" applyBorder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" fontId="7" fillId="0" borderId="0" xfId="61" applyNumberFormat="1" applyFont="1" applyAlignment="1">
      <alignment horizontal="center"/>
      <protection/>
    </xf>
    <xf numFmtId="3" fontId="5" fillId="0" borderId="0" xfId="61" applyNumberFormat="1" applyFont="1" applyAlignment="1">
      <alignment horizontal="center"/>
      <protection/>
    </xf>
    <xf numFmtId="3" fontId="5" fillId="0" borderId="0" xfId="61" applyNumberFormat="1" applyFont="1">
      <alignment/>
      <protection/>
    </xf>
    <xf numFmtId="0" fontId="5" fillId="0" borderId="0" xfId="61" applyFont="1" applyAlignment="1">
      <alignment wrapText="1"/>
      <protection/>
    </xf>
    <xf numFmtId="0" fontId="7" fillId="0" borderId="0" xfId="61" applyFont="1" applyAlignment="1">
      <alignment wrapText="1"/>
      <protection/>
    </xf>
    <xf numFmtId="0" fontId="7" fillId="0" borderId="15" xfId="61" applyFont="1" applyBorder="1">
      <alignment/>
      <protection/>
    </xf>
    <xf numFmtId="3" fontId="7" fillId="0" borderId="18" xfId="61" applyNumberFormat="1" applyFont="1" applyBorder="1">
      <alignment/>
      <protection/>
    </xf>
    <xf numFmtId="0" fontId="5" fillId="0" borderId="0" xfId="61" applyFont="1" applyBorder="1" applyAlignment="1">
      <alignment wrapText="1"/>
      <protection/>
    </xf>
    <xf numFmtId="3" fontId="7" fillId="0" borderId="23" xfId="61" applyNumberFormat="1" applyFont="1" applyBorder="1">
      <alignment/>
      <protection/>
    </xf>
    <xf numFmtId="3" fontId="7" fillId="0" borderId="10" xfId="61" applyNumberFormat="1" applyFont="1" applyBorder="1">
      <alignment/>
      <protection/>
    </xf>
    <xf numFmtId="0" fontId="7" fillId="0" borderId="22" xfId="61" applyFont="1" applyBorder="1">
      <alignment/>
      <protection/>
    </xf>
    <xf numFmtId="3" fontId="0" fillId="0" borderId="0" xfId="0" applyNumberFormat="1" applyAlignment="1">
      <alignment/>
    </xf>
    <xf numFmtId="3" fontId="7" fillId="0" borderId="12" xfId="61" applyNumberFormat="1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12" fillId="0" borderId="0" xfId="61" applyNumberFormat="1" applyFont="1">
      <alignment/>
      <protection/>
    </xf>
    <xf numFmtId="0" fontId="0" fillId="0" borderId="0" xfId="57">
      <alignment/>
      <protection/>
    </xf>
    <xf numFmtId="3" fontId="1" fillId="0" borderId="0" xfId="61" applyNumberFormat="1" applyFont="1" applyAlignment="1">
      <alignment horizontal="right"/>
      <protection/>
    </xf>
    <xf numFmtId="3" fontId="3" fillId="0" borderId="10" xfId="61" applyNumberFormat="1" applyFont="1" applyBorder="1" applyAlignment="1">
      <alignment horizontal="center" vertical="center" wrapText="1"/>
      <protection/>
    </xf>
    <xf numFmtId="3" fontId="1" fillId="0" borderId="0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3" fontId="3" fillId="0" borderId="10" xfId="61" applyNumberFormat="1" applyFont="1" applyBorder="1" applyAlignment="1">
      <alignment horizontal="center" vertical="center" wrapText="1"/>
      <protection/>
    </xf>
    <xf numFmtId="3" fontId="1" fillId="0" borderId="0" xfId="61" applyNumberFormat="1" applyFont="1" applyBorder="1" applyAlignment="1">
      <alignment horizontal="right"/>
      <protection/>
    </xf>
    <xf numFmtId="3" fontId="1" fillId="0" borderId="22" xfId="61" applyNumberFormat="1" applyFont="1" applyBorder="1" applyAlignment="1">
      <alignment horizontal="left"/>
      <protection/>
    </xf>
    <xf numFmtId="3" fontId="1" fillId="0" borderId="22" xfId="61" applyNumberFormat="1" applyFont="1" applyBorder="1">
      <alignment/>
      <protection/>
    </xf>
    <xf numFmtId="3" fontId="1" fillId="0" borderId="16" xfId="61" applyNumberFormat="1" applyFont="1" applyBorder="1">
      <alignment/>
      <protection/>
    </xf>
    <xf numFmtId="3" fontId="1" fillId="0" borderId="0" xfId="61" applyNumberFormat="1" applyFont="1" applyAlignment="1">
      <alignment horizontal="center" wrapText="1"/>
      <protection/>
    </xf>
    <xf numFmtId="3" fontId="3" fillId="0" borderId="0" xfId="61" applyNumberFormat="1" applyFont="1" applyAlignment="1">
      <alignment horizontal="center" wrapText="1"/>
      <protection/>
    </xf>
    <xf numFmtId="0" fontId="3" fillId="0" borderId="15" xfId="57" applyFont="1" applyBorder="1" applyAlignment="1">
      <alignment vertical="center"/>
      <protection/>
    </xf>
    <xf numFmtId="3" fontId="3" fillId="0" borderId="18" xfId="61" applyNumberFormat="1" applyFont="1" applyBorder="1" applyAlignment="1">
      <alignment horizontal="right" vertical="center"/>
      <protection/>
    </xf>
    <xf numFmtId="3" fontId="3" fillId="0" borderId="14" xfId="61" applyNumberFormat="1" applyFont="1" applyFill="1" applyBorder="1" applyAlignment="1">
      <alignment horizontal="left" wrapText="1"/>
      <protection/>
    </xf>
    <xf numFmtId="0" fontId="20" fillId="0" borderId="0" xfId="57" applyFont="1" applyFill="1">
      <alignment/>
      <protection/>
    </xf>
    <xf numFmtId="3" fontId="1" fillId="0" borderId="0" xfId="61" applyNumberFormat="1" applyFont="1" applyBorder="1">
      <alignment/>
      <protection/>
    </xf>
    <xf numFmtId="3" fontId="1" fillId="0" borderId="0" xfId="61" applyNumberFormat="1" applyFont="1" applyBorder="1" applyAlignment="1">
      <alignment horizontal="right"/>
      <protection/>
    </xf>
    <xf numFmtId="3" fontId="1" fillId="0" borderId="21" xfId="61" applyNumberFormat="1" applyFont="1" applyBorder="1">
      <alignment/>
      <protection/>
    </xf>
    <xf numFmtId="3" fontId="3" fillId="0" borderId="21" xfId="61" applyNumberFormat="1" applyFont="1" applyBorder="1">
      <alignment/>
      <protection/>
    </xf>
    <xf numFmtId="3" fontId="1" fillId="0" borderId="14" xfId="61" applyNumberFormat="1" applyFont="1" applyBorder="1">
      <alignment/>
      <protection/>
    </xf>
    <xf numFmtId="3" fontId="3" fillId="0" borderId="17" xfId="61" applyNumberFormat="1" applyFont="1" applyBorder="1">
      <alignment/>
      <protection/>
    </xf>
    <xf numFmtId="3" fontId="3" fillId="0" borderId="0" xfId="61" applyNumberFormat="1" applyFont="1" applyAlignment="1">
      <alignment horizontal="left" wrapText="1"/>
      <protection/>
    </xf>
    <xf numFmtId="3" fontId="1" fillId="0" borderId="16" xfId="61" applyNumberFormat="1" applyFont="1" applyBorder="1" applyAlignment="1">
      <alignment horizontal="left"/>
      <protection/>
    </xf>
    <xf numFmtId="3" fontId="3" fillId="0" borderId="14" xfId="61" applyNumberFormat="1" applyFont="1" applyBorder="1" applyAlignment="1">
      <alignment horizontal="left"/>
      <protection/>
    </xf>
    <xf numFmtId="3" fontId="1" fillId="0" borderId="14" xfId="61" applyNumberFormat="1" applyFont="1" applyBorder="1" applyAlignment="1">
      <alignment horizontal="right"/>
      <protection/>
    </xf>
    <xf numFmtId="3" fontId="1" fillId="0" borderId="14" xfId="61" applyNumberFormat="1" applyFont="1" applyBorder="1" applyAlignment="1">
      <alignment horizontal="right"/>
      <protection/>
    </xf>
    <xf numFmtId="3" fontId="3" fillId="0" borderId="15" xfId="61" applyNumberFormat="1" applyFont="1" applyBorder="1" applyAlignment="1">
      <alignment horizontal="right" vertical="center"/>
      <protection/>
    </xf>
    <xf numFmtId="3" fontId="3" fillId="0" borderId="22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8" xfId="61" applyNumberFormat="1" applyFont="1" applyBorder="1">
      <alignment/>
      <protection/>
    </xf>
    <xf numFmtId="0" fontId="3" fillId="0" borderId="24" xfId="59" applyFont="1" applyFill="1" applyBorder="1" applyAlignment="1">
      <alignment horizontal="left" vertical="center" wrapText="1"/>
      <protection/>
    </xf>
    <xf numFmtId="3" fontId="3" fillId="0" borderId="25" xfId="59" applyNumberFormat="1" applyFont="1" applyFill="1" applyBorder="1" applyAlignment="1">
      <alignment vertical="center" wrapText="1"/>
      <protection/>
    </xf>
    <xf numFmtId="3" fontId="3" fillId="0" borderId="26" xfId="59" applyNumberFormat="1" applyFont="1" applyBorder="1" applyAlignment="1">
      <alignment horizontal="right" vertical="center"/>
      <protection/>
    </xf>
    <xf numFmtId="3" fontId="3" fillId="0" borderId="27" xfId="59" applyNumberFormat="1" applyFont="1" applyBorder="1" applyAlignment="1">
      <alignment horizontal="right" vertical="center"/>
      <protection/>
    </xf>
    <xf numFmtId="3" fontId="3" fillId="0" borderId="27" xfId="59" applyNumberFormat="1" applyFont="1" applyFill="1" applyBorder="1" applyAlignment="1">
      <alignment horizontal="right" vertical="center"/>
      <protection/>
    </xf>
    <xf numFmtId="3" fontId="3" fillId="0" borderId="12" xfId="59" applyNumberFormat="1" applyFont="1" applyFill="1" applyBorder="1" applyAlignment="1">
      <alignment vertical="center"/>
      <protection/>
    </xf>
    <xf numFmtId="3" fontId="3" fillId="0" borderId="14" xfId="59" applyNumberFormat="1" applyFont="1" applyBorder="1" applyAlignment="1">
      <alignment horizontal="right" vertical="center"/>
      <protection/>
    </xf>
    <xf numFmtId="3" fontId="3" fillId="0" borderId="12" xfId="59" applyNumberFormat="1" applyFont="1" applyBorder="1" applyAlignment="1">
      <alignment horizontal="right" vertical="center"/>
      <protection/>
    </xf>
    <xf numFmtId="3" fontId="1" fillId="0" borderId="12" xfId="59" applyNumberFormat="1" applyFont="1" applyFill="1" applyBorder="1" applyAlignment="1">
      <alignment vertical="center"/>
      <protection/>
    </xf>
    <xf numFmtId="3" fontId="1" fillId="0" borderId="14" xfId="59" applyNumberFormat="1" applyFont="1" applyBorder="1" applyAlignment="1">
      <alignment horizontal="right" vertical="center"/>
      <protection/>
    </xf>
    <xf numFmtId="3" fontId="1" fillId="0" borderId="12" xfId="59" applyNumberFormat="1" applyFont="1" applyFill="1" applyBorder="1" applyAlignment="1">
      <alignment horizontal="right" vertical="center"/>
      <protection/>
    </xf>
    <xf numFmtId="3" fontId="1" fillId="0" borderId="12" xfId="59" applyNumberFormat="1" applyFont="1" applyFill="1" applyBorder="1" applyAlignment="1">
      <alignment vertical="center"/>
      <protection/>
    </xf>
    <xf numFmtId="3" fontId="3" fillId="0" borderId="12" xfId="59" applyNumberFormat="1" applyFont="1" applyFill="1" applyBorder="1" applyAlignment="1">
      <alignment vertical="center" wrapText="1"/>
      <protection/>
    </xf>
    <xf numFmtId="3" fontId="1" fillId="0" borderId="12" xfId="59" applyNumberFormat="1" applyFont="1" applyFill="1" applyBorder="1" applyAlignment="1">
      <alignment vertical="center" wrapText="1"/>
      <protection/>
    </xf>
    <xf numFmtId="3" fontId="1" fillId="0" borderId="12" xfId="59" applyNumberFormat="1" applyFont="1" applyBorder="1" applyAlignment="1">
      <alignment horizontal="right" vertical="center"/>
      <protection/>
    </xf>
    <xf numFmtId="3" fontId="1" fillId="0" borderId="12" xfId="59" applyNumberFormat="1" applyFont="1" applyFill="1" applyBorder="1" applyAlignment="1">
      <alignment horizontal="right" vertical="center"/>
      <protection/>
    </xf>
    <xf numFmtId="3" fontId="1" fillId="0" borderId="14" xfId="59" applyNumberFormat="1" applyFont="1" applyBorder="1" applyAlignment="1">
      <alignment horizontal="right" vertical="center"/>
      <protection/>
    </xf>
    <xf numFmtId="3" fontId="1" fillId="0" borderId="28" xfId="59" applyNumberFormat="1" applyFont="1" applyBorder="1" applyAlignment="1">
      <alignment horizontal="right" vertical="center"/>
      <protection/>
    </xf>
    <xf numFmtId="3" fontId="3" fillId="0" borderId="12" xfId="59" applyNumberFormat="1" applyFont="1" applyFill="1" applyBorder="1" applyAlignment="1">
      <alignment horizontal="right" vertical="center"/>
      <protection/>
    </xf>
    <xf numFmtId="3" fontId="3" fillId="0" borderId="12" xfId="59" applyNumberFormat="1" applyFont="1" applyBorder="1" applyAlignment="1">
      <alignment vertical="center"/>
      <protection/>
    </xf>
    <xf numFmtId="3" fontId="1" fillId="0" borderId="12" xfId="59" applyNumberFormat="1" applyFont="1" applyBorder="1" applyAlignment="1">
      <alignment horizontal="right" vertical="center"/>
      <protection/>
    </xf>
    <xf numFmtId="0" fontId="3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3" fillId="0" borderId="0" xfId="59" applyFont="1" applyFill="1" applyAlignment="1">
      <alignment horizontal="left" vertical="center" wrapText="1"/>
      <protection/>
    </xf>
    <xf numFmtId="0" fontId="1" fillId="0" borderId="0" xfId="59" applyFont="1" applyFill="1" applyAlignment="1">
      <alignment horizontal="left" vertical="center" wrapText="1"/>
      <protection/>
    </xf>
    <xf numFmtId="0" fontId="3" fillId="0" borderId="0" xfId="59" applyFont="1" applyFill="1" applyAlignment="1">
      <alignment vertical="center" wrapText="1"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Alignment="1">
      <alignment horizontal="left" vertical="center" wrapText="1"/>
      <protection/>
    </xf>
    <xf numFmtId="0" fontId="1" fillId="0" borderId="0" xfId="59" applyFont="1" applyFill="1" applyAlignment="1">
      <alignment horizontal="left" vertical="center"/>
      <protection/>
    </xf>
    <xf numFmtId="0" fontId="3" fillId="0" borderId="13" xfId="59" applyFont="1" applyFill="1" applyBorder="1" applyAlignment="1">
      <alignment vertical="center"/>
      <protection/>
    </xf>
    <xf numFmtId="0" fontId="3" fillId="0" borderId="24" xfId="59" applyFont="1" applyFill="1" applyBorder="1" applyAlignment="1">
      <alignment vertical="center" wrapText="1"/>
      <protection/>
    </xf>
    <xf numFmtId="3" fontId="6" fillId="0" borderId="12" xfId="58" applyNumberFormat="1" applyFont="1" applyBorder="1" applyAlignment="1">
      <alignment vertical="center"/>
      <protection/>
    </xf>
    <xf numFmtId="3" fontId="10" fillId="0" borderId="12" xfId="58" applyNumberFormat="1" applyFont="1" applyBorder="1" applyAlignment="1">
      <alignment vertical="center"/>
      <protection/>
    </xf>
    <xf numFmtId="3" fontId="2" fillId="0" borderId="12" xfId="58" applyNumberFormat="1" applyFont="1" applyBorder="1" applyAlignment="1">
      <alignment vertical="center"/>
      <protection/>
    </xf>
    <xf numFmtId="3" fontId="14" fillId="0" borderId="12" xfId="58" applyNumberFormat="1" applyFont="1" applyBorder="1" applyAlignment="1">
      <alignment vertical="center"/>
      <protection/>
    </xf>
    <xf numFmtId="3" fontId="6" fillId="0" borderId="10" xfId="58" applyNumberFormat="1" applyFont="1" applyBorder="1" applyAlignment="1">
      <alignment vertical="center"/>
      <protection/>
    </xf>
    <xf numFmtId="0" fontId="6" fillId="0" borderId="12" xfId="58" applyFont="1" applyBorder="1" applyAlignment="1">
      <alignment vertical="center"/>
      <protection/>
    </xf>
    <xf numFmtId="0" fontId="10" fillId="0" borderId="12" xfId="58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9" fillId="0" borderId="0" xfId="58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49" fontId="9" fillId="0" borderId="12" xfId="58" applyNumberFormat="1" applyFont="1" applyBorder="1" applyAlignment="1">
      <alignment horizontal="center" vertical="center"/>
      <protection/>
    </xf>
    <xf numFmtId="49" fontId="5" fillId="0" borderId="12" xfId="58" applyNumberFormat="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49" fontId="7" fillId="0" borderId="12" xfId="58" applyNumberFormat="1" applyFont="1" applyBorder="1" applyAlignment="1">
      <alignment horizontal="center" vertical="center"/>
      <protection/>
    </xf>
    <xf numFmtId="0" fontId="7" fillId="0" borderId="0" xfId="62" applyFont="1" applyAlignment="1">
      <alignment vertical="center" wrapText="1"/>
      <protection/>
    </xf>
    <xf numFmtId="0" fontId="9" fillId="0" borderId="0" xfId="62" applyFont="1" applyAlignment="1">
      <alignment vertical="center" wrapText="1"/>
      <protection/>
    </xf>
    <xf numFmtId="0" fontId="5" fillId="0" borderId="0" xfId="62" applyFont="1" applyAlignment="1">
      <alignment vertical="center" wrapText="1"/>
      <protection/>
    </xf>
    <xf numFmtId="0" fontId="11" fillId="0" borderId="0" xfId="59" applyFont="1" applyAlignment="1">
      <alignment vertical="center" wrapText="1"/>
      <protection/>
    </xf>
    <xf numFmtId="0" fontId="13" fillId="0" borderId="0" xfId="59" applyFont="1" applyAlignment="1">
      <alignment vertical="center" wrapText="1"/>
      <protection/>
    </xf>
    <xf numFmtId="3" fontId="13" fillId="0" borderId="0" xfId="59" applyNumberFormat="1" applyFont="1" applyAlignment="1">
      <alignment vertical="center" wrapText="1"/>
      <protection/>
    </xf>
    <xf numFmtId="3" fontId="11" fillId="0" borderId="0" xfId="59" applyNumberFormat="1" applyFont="1" applyAlignment="1">
      <alignment vertical="center" wrapText="1"/>
      <protection/>
    </xf>
    <xf numFmtId="3" fontId="8" fillId="0" borderId="0" xfId="59" applyNumberFormat="1" applyFont="1" applyAlignment="1">
      <alignment vertical="center" wrapText="1"/>
      <protection/>
    </xf>
    <xf numFmtId="3" fontId="15" fillId="0" borderId="0" xfId="59" applyNumberFormat="1" applyFont="1" applyAlignment="1">
      <alignment vertical="center" wrapText="1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16" fontId="5" fillId="0" borderId="12" xfId="62" applyNumberFormat="1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3" fontId="17" fillId="0" borderId="12" xfId="61" applyNumberFormat="1" applyFont="1" applyBorder="1" applyAlignment="1">
      <alignment vertical="center"/>
      <protection/>
    </xf>
    <xf numFmtId="3" fontId="19" fillId="0" borderId="12" xfId="61" applyNumberFormat="1" applyFont="1" applyBorder="1" applyAlignment="1">
      <alignment vertical="center"/>
      <protection/>
    </xf>
    <xf numFmtId="3" fontId="18" fillId="0" borderId="12" xfId="61" applyNumberFormat="1" applyFont="1" applyBorder="1" applyAlignment="1">
      <alignment vertical="center"/>
      <protection/>
    </xf>
    <xf numFmtId="3" fontId="15" fillId="0" borderId="12" xfId="61" applyNumberFormat="1" applyFont="1" applyBorder="1" applyAlignment="1">
      <alignment vertical="center"/>
      <protection/>
    </xf>
    <xf numFmtId="3" fontId="16" fillId="0" borderId="10" xfId="61" applyNumberFormat="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16" fillId="0" borderId="14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vertical="center" wrapText="1"/>
      <protection/>
    </xf>
    <xf numFmtId="3" fontId="16" fillId="0" borderId="12" xfId="59" applyNumberFormat="1" applyFont="1" applyBorder="1" applyAlignment="1">
      <alignment vertical="center"/>
      <protection/>
    </xf>
    <xf numFmtId="0" fontId="16" fillId="0" borderId="0" xfId="59" applyFont="1" applyBorder="1" applyAlignment="1">
      <alignment horizontal="center" vertical="center"/>
      <protection/>
    </xf>
    <xf numFmtId="0" fontId="17" fillId="0" borderId="14" xfId="59" applyFont="1" applyBorder="1" applyAlignment="1">
      <alignment horizontal="center" vertical="center"/>
      <protection/>
    </xf>
    <xf numFmtId="3" fontId="18" fillId="0" borderId="0" xfId="59" applyNumberFormat="1" applyFont="1" applyBorder="1" applyAlignment="1">
      <alignment vertical="center" wrapText="1"/>
      <protection/>
    </xf>
    <xf numFmtId="3" fontId="17" fillId="0" borderId="12" xfId="59" applyNumberFormat="1" applyFont="1" applyBorder="1" applyAlignment="1">
      <alignment vertical="center"/>
      <protection/>
    </xf>
    <xf numFmtId="0" fontId="17" fillId="0" borderId="0" xfId="59" applyFont="1" applyBorder="1" applyAlignment="1">
      <alignment vertical="center" wrapText="1"/>
      <protection/>
    </xf>
    <xf numFmtId="0" fontId="17" fillId="0" borderId="12" xfId="59" applyFont="1" applyBorder="1" applyAlignment="1">
      <alignment vertical="center"/>
      <protection/>
    </xf>
    <xf numFmtId="0" fontId="18" fillId="0" borderId="0" xfId="59" applyFont="1" applyBorder="1" applyAlignment="1">
      <alignment vertical="center" wrapText="1"/>
      <protection/>
    </xf>
    <xf numFmtId="0" fontId="14" fillId="0" borderId="0" xfId="58" applyFont="1" applyBorder="1" applyAlignment="1">
      <alignment vertical="center"/>
      <protection/>
    </xf>
    <xf numFmtId="0" fontId="17" fillId="0" borderId="0" xfId="59" applyFont="1" applyBorder="1" applyAlignment="1">
      <alignment horizontal="center" vertical="center"/>
      <protection/>
    </xf>
    <xf numFmtId="3" fontId="16" fillId="0" borderId="0" xfId="59" applyNumberFormat="1" applyFont="1" applyBorder="1" applyAlignment="1">
      <alignment vertical="center" wrapText="1"/>
      <protection/>
    </xf>
    <xf numFmtId="3" fontId="16" fillId="0" borderId="0" xfId="59" applyNumberFormat="1" applyFont="1" applyAlignment="1">
      <alignment vertical="center" wrapText="1"/>
      <protection/>
    </xf>
    <xf numFmtId="3" fontId="18" fillId="0" borderId="0" xfId="59" applyNumberFormat="1" applyFont="1" applyAlignment="1">
      <alignment vertical="center" wrapText="1"/>
      <protection/>
    </xf>
    <xf numFmtId="3" fontId="17" fillId="0" borderId="14" xfId="59" applyNumberFormat="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3" fontId="17" fillId="0" borderId="11" xfId="59" applyNumberFormat="1" applyFont="1" applyBorder="1" applyAlignment="1">
      <alignment vertical="center"/>
      <protection/>
    </xf>
    <xf numFmtId="3" fontId="16" fillId="0" borderId="14" xfId="59" applyNumberFormat="1" applyFont="1" applyBorder="1" applyAlignment="1">
      <alignment horizontal="left" vertical="center"/>
      <protection/>
    </xf>
    <xf numFmtId="3" fontId="16" fillId="0" borderId="0" xfId="59" applyNumberFormat="1" applyFont="1" applyBorder="1" applyAlignment="1">
      <alignment horizontal="left" vertical="center"/>
      <protection/>
    </xf>
    <xf numFmtId="3" fontId="15" fillId="0" borderId="12" xfId="59" applyNumberFormat="1" applyFont="1" applyBorder="1" applyAlignment="1">
      <alignment vertical="center"/>
      <protection/>
    </xf>
    <xf numFmtId="3" fontId="17" fillId="0" borderId="0" xfId="59" applyNumberFormat="1" applyFont="1" applyBorder="1" applyAlignment="1">
      <alignment horizontal="left" vertical="center"/>
      <protection/>
    </xf>
    <xf numFmtId="3" fontId="16" fillId="0" borderId="23" xfId="59" applyNumberFormat="1" applyFont="1" applyBorder="1" applyAlignment="1">
      <alignment vertical="center"/>
      <protection/>
    </xf>
    <xf numFmtId="3" fontId="16" fillId="0" borderId="14" xfId="59" applyNumberFormat="1" applyFont="1" applyBorder="1" applyAlignment="1">
      <alignment horizontal="center" vertical="center"/>
      <protection/>
    </xf>
    <xf numFmtId="3" fontId="16" fillId="0" borderId="11" xfId="59" applyNumberFormat="1" applyFont="1" applyBorder="1" applyAlignment="1">
      <alignment vertical="center"/>
      <protection/>
    </xf>
    <xf numFmtId="3" fontId="17" fillId="0" borderId="14" xfId="59" applyNumberFormat="1" applyFont="1" applyBorder="1" applyAlignment="1">
      <alignment horizontal="center" vertical="center"/>
      <protection/>
    </xf>
    <xf numFmtId="3" fontId="17" fillId="0" borderId="12" xfId="59" applyNumberFormat="1" applyFont="1" applyFill="1" applyBorder="1" applyAlignment="1">
      <alignment vertical="center"/>
      <protection/>
    </xf>
    <xf numFmtId="3" fontId="17" fillId="0" borderId="0" xfId="59" applyNumberFormat="1" applyFont="1" applyBorder="1" applyAlignment="1">
      <alignment vertical="center" wrapText="1"/>
      <protection/>
    </xf>
    <xf numFmtId="3" fontId="14" fillId="0" borderId="0" xfId="59" applyNumberFormat="1" applyFont="1" applyBorder="1" applyAlignment="1">
      <alignment vertical="center" wrapText="1"/>
      <protection/>
    </xf>
    <xf numFmtId="3" fontId="16" fillId="0" borderId="16" xfId="59" applyNumberFormat="1" applyFont="1" applyBorder="1" applyAlignment="1">
      <alignment horizontal="center" vertical="center"/>
      <protection/>
    </xf>
    <xf numFmtId="3" fontId="16" fillId="0" borderId="22" xfId="59" applyNumberFormat="1" applyFont="1" applyBorder="1" applyAlignment="1">
      <alignment vertical="center" wrapText="1"/>
      <protection/>
    </xf>
    <xf numFmtId="3" fontId="16" fillId="0" borderId="11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2" fillId="0" borderId="0" xfId="59" applyNumberFormat="1" applyFont="1" applyBorder="1" applyAlignment="1">
      <alignment vertical="center" wrapText="1"/>
      <protection/>
    </xf>
    <xf numFmtId="3" fontId="16" fillId="0" borderId="10" xfId="59" applyNumberFormat="1" applyFont="1" applyFill="1" applyBorder="1" applyAlignment="1">
      <alignment vertical="center"/>
      <protection/>
    </xf>
    <xf numFmtId="3" fontId="18" fillId="0" borderId="21" xfId="59" applyNumberFormat="1" applyFont="1" applyBorder="1" applyAlignment="1">
      <alignment vertical="center" wrapText="1"/>
      <protection/>
    </xf>
    <xf numFmtId="3" fontId="3" fillId="0" borderId="12" xfId="59" applyNumberFormat="1" applyFont="1" applyFill="1" applyBorder="1" applyAlignment="1">
      <alignment horizontal="right" vertical="center"/>
      <protection/>
    </xf>
    <xf numFmtId="3" fontId="3" fillId="0" borderId="14" xfId="59" applyNumberFormat="1" applyFont="1" applyFill="1" applyBorder="1" applyAlignment="1">
      <alignment vertical="center" wrapText="1"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left" wrapText="1"/>
      <protection/>
    </xf>
    <xf numFmtId="0" fontId="1" fillId="0" borderId="0" xfId="60" applyFont="1" applyFill="1" applyAlignment="1">
      <alignment horizontal="left" wrapText="1"/>
      <protection/>
    </xf>
    <xf numFmtId="0" fontId="2" fillId="0" borderId="12" xfId="58" applyFont="1" applyBorder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20" fillId="0" borderId="0" xfId="57" applyFont="1" applyFill="1" applyAlignment="1">
      <alignment wrapText="1"/>
      <protection/>
    </xf>
    <xf numFmtId="3" fontId="1" fillId="0" borderId="19" xfId="61" applyNumberFormat="1" applyFont="1" applyBorder="1" applyAlignment="1">
      <alignment horizontal="right"/>
      <protection/>
    </xf>
    <xf numFmtId="3" fontId="3" fillId="0" borderId="12" xfId="61" applyNumberFormat="1" applyFont="1" applyFill="1" applyBorder="1" applyAlignment="1">
      <alignment horizontal="left" wrapText="1"/>
      <protection/>
    </xf>
    <xf numFmtId="3" fontId="3" fillId="0" borderId="23" xfId="61" applyNumberFormat="1" applyFont="1" applyFill="1" applyBorder="1" applyAlignment="1">
      <alignment horizontal="left" wrapText="1"/>
      <protection/>
    </xf>
    <xf numFmtId="0" fontId="3" fillId="0" borderId="17" xfId="57" applyFont="1" applyBorder="1" applyAlignment="1">
      <alignment vertical="center"/>
      <protection/>
    </xf>
    <xf numFmtId="0" fontId="8" fillId="0" borderId="13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left"/>
    </xf>
    <xf numFmtId="3" fontId="11" fillId="0" borderId="30" xfId="0" applyNumberFormat="1" applyFont="1" applyBorder="1" applyAlignment="1">
      <alignment/>
    </xf>
    <xf numFmtId="0" fontId="8" fillId="0" borderId="31" xfId="59" applyFont="1" applyBorder="1" applyAlignment="1">
      <alignment horizontal="center" wrapText="1"/>
      <protection/>
    </xf>
    <xf numFmtId="0" fontId="11" fillId="0" borderId="31" xfId="59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59" applyFont="1" applyAlignment="1">
      <alignment vertical="center"/>
      <protection/>
    </xf>
    <xf numFmtId="3" fontId="1" fillId="0" borderId="0" xfId="59" applyNumberFormat="1" applyFont="1" applyAlignment="1">
      <alignment vertical="center"/>
      <protection/>
    </xf>
    <xf numFmtId="3" fontId="3" fillId="0" borderId="0" xfId="59" applyNumberFormat="1" applyFont="1" applyFill="1" applyAlignment="1">
      <alignment horizontal="center" vertical="center" wrapText="1"/>
      <protection/>
    </xf>
    <xf numFmtId="0" fontId="1" fillId="0" borderId="0" xfId="59" applyFont="1" applyAlignment="1">
      <alignment horizontal="right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1" fillId="0" borderId="14" xfId="59" applyFont="1" applyBorder="1" applyAlignment="1">
      <alignment vertical="center"/>
      <protection/>
    </xf>
    <xf numFmtId="0" fontId="1" fillId="0" borderId="21" xfId="59" applyFont="1" applyFill="1" applyBorder="1" applyAlignment="1">
      <alignment vertical="center" wrapText="1"/>
      <protection/>
    </xf>
    <xf numFmtId="3" fontId="1" fillId="0" borderId="11" xfId="59" applyNumberFormat="1" applyFont="1" applyBorder="1" applyAlignment="1">
      <alignment vertical="center"/>
      <protection/>
    </xf>
    <xf numFmtId="3" fontId="1" fillId="0" borderId="16" xfId="59" applyNumberFormat="1" applyFont="1" applyBorder="1" applyAlignment="1">
      <alignment horizontal="center" vertical="center"/>
      <protection/>
    </xf>
    <xf numFmtId="0" fontId="3" fillId="0" borderId="14" xfId="59" applyFont="1" applyFill="1" applyBorder="1" applyAlignment="1">
      <alignment vertical="center"/>
      <protection/>
    </xf>
    <xf numFmtId="3" fontId="1" fillId="0" borderId="14" xfId="59" applyNumberFormat="1" applyFont="1" applyBorder="1" applyAlignment="1">
      <alignment horizontal="center" vertical="center"/>
      <protection/>
    </xf>
    <xf numFmtId="0" fontId="3" fillId="0" borderId="21" xfId="59" applyFont="1" applyFill="1" applyBorder="1" applyAlignment="1">
      <alignment horizontal="left" vertical="center" wrapText="1"/>
      <protection/>
    </xf>
    <xf numFmtId="0" fontId="1" fillId="0" borderId="14" xfId="59" applyFont="1" applyFill="1" applyBorder="1" applyAlignment="1">
      <alignment vertical="center"/>
      <protection/>
    </xf>
    <xf numFmtId="0" fontId="21" fillId="0" borderId="21" xfId="0" applyFont="1" applyFill="1" applyBorder="1" applyAlignment="1">
      <alignment vertical="center"/>
    </xf>
    <xf numFmtId="0" fontId="1" fillId="0" borderId="21" xfId="59" applyFont="1" applyFill="1" applyBorder="1" applyAlignment="1">
      <alignment horizontal="left" vertical="center" wrapText="1"/>
      <protection/>
    </xf>
    <xf numFmtId="0" fontId="3" fillId="0" borderId="21" xfId="59" applyFont="1" applyFill="1" applyBorder="1" applyAlignment="1">
      <alignment vertical="center" wrapText="1"/>
      <protection/>
    </xf>
    <xf numFmtId="0" fontId="3" fillId="0" borderId="14" xfId="59" applyFont="1" applyBorder="1" applyAlignment="1">
      <alignment vertical="center"/>
      <protection/>
    </xf>
    <xf numFmtId="0" fontId="1" fillId="0" borderId="0" xfId="59" applyFont="1" applyAlignment="1">
      <alignment horizontal="center" vertical="center"/>
      <protection/>
    </xf>
    <xf numFmtId="0" fontId="1" fillId="0" borderId="21" xfId="59" applyFont="1" applyFill="1" applyBorder="1" applyAlignment="1">
      <alignment vertical="center" wrapText="1"/>
      <protection/>
    </xf>
    <xf numFmtId="0" fontId="1" fillId="0" borderId="26" xfId="59" applyFont="1" applyFill="1" applyBorder="1" applyAlignment="1">
      <alignment vertical="center"/>
      <protection/>
    </xf>
    <xf numFmtId="0" fontId="3" fillId="0" borderId="32" xfId="59" applyFont="1" applyFill="1" applyBorder="1" applyAlignment="1">
      <alignment horizontal="left" vertical="center" wrapText="1"/>
      <protection/>
    </xf>
    <xf numFmtId="3" fontId="3" fillId="0" borderId="25" xfId="59" applyNumberFormat="1" applyFont="1" applyFill="1" applyBorder="1" applyAlignment="1">
      <alignment vertical="center"/>
      <protection/>
    </xf>
    <xf numFmtId="3" fontId="3" fillId="0" borderId="27" xfId="59" applyNumberFormat="1" applyFont="1" applyFill="1" applyBorder="1" applyAlignment="1">
      <alignment vertical="center"/>
      <protection/>
    </xf>
    <xf numFmtId="0" fontId="1" fillId="0" borderId="21" xfId="59" applyFont="1" applyFill="1" applyBorder="1" applyAlignment="1">
      <alignment horizontal="left" vertical="center" wrapText="1"/>
      <protection/>
    </xf>
    <xf numFmtId="0" fontId="3" fillId="0" borderId="21" xfId="60" applyFont="1" applyFill="1" applyBorder="1" applyAlignment="1">
      <alignment vertical="center" wrapText="1"/>
      <protection/>
    </xf>
    <xf numFmtId="3" fontId="3" fillId="0" borderId="14" xfId="59" applyNumberFormat="1" applyFont="1" applyFill="1" applyBorder="1" applyAlignment="1">
      <alignment horizontal="right" vertical="center"/>
      <protection/>
    </xf>
    <xf numFmtId="0" fontId="3" fillId="0" borderId="26" xfId="59" applyFont="1" applyFill="1" applyBorder="1" applyAlignment="1">
      <alignment vertical="center"/>
      <protection/>
    </xf>
    <xf numFmtId="0" fontId="3" fillId="0" borderId="32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vertical="center" wrapText="1"/>
      <protection/>
    </xf>
    <xf numFmtId="3" fontId="3" fillId="0" borderId="0" xfId="59" applyNumberFormat="1" applyFont="1" applyFill="1" applyBorder="1" applyAlignment="1">
      <alignment vertical="center" wrapText="1"/>
      <protection/>
    </xf>
    <xf numFmtId="3" fontId="1" fillId="0" borderId="0" xfId="59" applyNumberFormat="1" applyFont="1" applyFill="1" applyAlignment="1">
      <alignment vertical="center"/>
      <protection/>
    </xf>
    <xf numFmtId="3" fontId="3" fillId="0" borderId="0" xfId="59" applyNumberFormat="1" applyFont="1" applyAlignment="1">
      <alignment vertical="center"/>
      <protection/>
    </xf>
    <xf numFmtId="3" fontId="1" fillId="0" borderId="11" xfId="61" applyNumberFormat="1" applyFont="1" applyBorder="1" applyAlignment="1">
      <alignment horizontal="center"/>
      <protection/>
    </xf>
    <xf numFmtId="3" fontId="3" fillId="0" borderId="12" xfId="61" applyNumberFormat="1" applyFont="1" applyBorder="1" applyAlignment="1">
      <alignment horizontal="center"/>
      <protection/>
    </xf>
    <xf numFmtId="3" fontId="3" fillId="0" borderId="14" xfId="61" applyNumberFormat="1" applyFont="1" applyBorder="1" applyAlignment="1">
      <alignment horizontal="center"/>
      <protection/>
    </xf>
    <xf numFmtId="3" fontId="16" fillId="0" borderId="15" xfId="59" applyNumberFormat="1" applyFont="1" applyBorder="1" applyAlignment="1">
      <alignment horizontal="left" vertical="center"/>
      <protection/>
    </xf>
    <xf numFmtId="3" fontId="16" fillId="0" borderId="18" xfId="59" applyNumberFormat="1" applyFont="1" applyBorder="1" applyAlignment="1">
      <alignment horizontal="left" vertical="center"/>
      <protection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16" fillId="0" borderId="17" xfId="59" applyNumberFormat="1" applyFont="1" applyBorder="1" applyAlignment="1">
      <alignment horizontal="left" vertical="center"/>
      <protection/>
    </xf>
    <xf numFmtId="3" fontId="16" fillId="0" borderId="15" xfId="59" applyNumberFormat="1" applyFont="1" applyBorder="1" applyAlignment="1">
      <alignment horizontal="left"/>
      <protection/>
    </xf>
    <xf numFmtId="3" fontId="16" fillId="0" borderId="18" xfId="59" applyNumberFormat="1" applyFont="1" applyBorder="1" applyAlignment="1">
      <alignment horizontal="left"/>
      <protection/>
    </xf>
    <xf numFmtId="3" fontId="16" fillId="0" borderId="0" xfId="59" applyNumberFormat="1" applyFont="1" applyAlignment="1">
      <alignment horizontal="center"/>
      <protection/>
    </xf>
    <xf numFmtId="3" fontId="8" fillId="0" borderId="31" xfId="59" applyNumberFormat="1" applyFont="1" applyBorder="1" applyAlignment="1">
      <alignment horizontal="center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3" fontId="8" fillId="0" borderId="11" xfId="59" applyNumberFormat="1" applyFont="1" applyBorder="1" applyAlignment="1">
      <alignment horizontal="center" vertical="center" wrapText="1"/>
      <protection/>
    </xf>
    <xf numFmtId="3" fontId="8" fillId="0" borderId="23" xfId="59" applyNumberFormat="1" applyFont="1" applyBorder="1" applyAlignment="1">
      <alignment horizontal="center" vertical="center" wrapText="1"/>
      <protection/>
    </xf>
    <xf numFmtId="3" fontId="17" fillId="0" borderId="12" xfId="59" applyNumberFormat="1" applyFont="1" applyBorder="1" applyAlignment="1">
      <alignment horizontal="right" vertical="center"/>
      <protection/>
    </xf>
    <xf numFmtId="3" fontId="18" fillId="0" borderId="21" xfId="59" applyNumberFormat="1" applyFont="1" applyBorder="1" applyAlignment="1">
      <alignment horizontal="left" vertical="center" wrapText="1"/>
      <protection/>
    </xf>
    <xf numFmtId="0" fontId="16" fillId="0" borderId="0" xfId="59" applyFont="1" applyAlignment="1">
      <alignment horizontal="center"/>
      <protection/>
    </xf>
    <xf numFmtId="0" fontId="8" fillId="0" borderId="0" xfId="59" applyFont="1" applyBorder="1" applyAlignment="1">
      <alignment horizont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8" fillId="0" borderId="33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16" fillId="0" borderId="15" xfId="59" applyFont="1" applyBorder="1" applyAlignment="1">
      <alignment horizontal="left" vertical="center"/>
      <protection/>
    </xf>
    <xf numFmtId="0" fontId="16" fillId="0" borderId="18" xfId="59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center"/>
      <protection/>
    </xf>
    <xf numFmtId="0" fontId="5" fillId="0" borderId="17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 wrapText="1"/>
      <protection/>
    </xf>
    <xf numFmtId="0" fontId="7" fillId="0" borderId="17" xfId="61" applyFont="1" applyBorder="1" applyAlignment="1">
      <alignment horizontal="center" wrapText="1"/>
      <protection/>
    </xf>
    <xf numFmtId="0" fontId="7" fillId="0" borderId="15" xfId="61" applyFont="1" applyBorder="1" applyAlignment="1">
      <alignment horizontal="center"/>
      <protection/>
    </xf>
    <xf numFmtId="0" fontId="7" fillId="0" borderId="17" xfId="6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0" borderId="19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wrapText="1"/>
      <protection/>
    </xf>
    <xf numFmtId="0" fontId="7" fillId="0" borderId="17" xfId="58" applyFont="1" applyBorder="1" applyAlignment="1">
      <alignment horizontal="center" wrapText="1"/>
      <protection/>
    </xf>
    <xf numFmtId="3" fontId="3" fillId="0" borderId="0" xfId="59" applyNumberFormat="1" applyFont="1" applyAlignment="1">
      <alignment horizontal="center" vertical="center" wrapText="1"/>
      <protection/>
    </xf>
    <xf numFmtId="3" fontId="3" fillId="0" borderId="0" xfId="59" applyNumberFormat="1" applyFont="1" applyFill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5" xfId="59" applyFont="1" applyBorder="1" applyAlignment="1">
      <alignment horizontal="center" vertical="center" wrapText="1"/>
      <protection/>
    </xf>
    <xf numFmtId="0" fontId="3" fillId="0" borderId="17" xfId="59" applyFont="1" applyBorder="1" applyAlignment="1">
      <alignment horizontal="center" vertical="center" wrapText="1"/>
      <protection/>
    </xf>
    <xf numFmtId="3" fontId="3" fillId="0" borderId="0" xfId="59" applyNumberFormat="1" applyFont="1" applyAlignment="1">
      <alignment horizontal="center" wrapText="1"/>
      <protection/>
    </xf>
    <xf numFmtId="3" fontId="3" fillId="0" borderId="0" xfId="59" applyNumberFormat="1" applyFont="1" applyFill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3" fontId="3" fillId="0" borderId="0" xfId="61" applyNumberFormat="1" applyFont="1" applyAlignment="1">
      <alignment horizontal="center"/>
      <protection/>
    </xf>
    <xf numFmtId="3" fontId="4" fillId="0" borderId="11" xfId="61" applyNumberFormat="1" applyFont="1" applyBorder="1" applyAlignment="1">
      <alignment horizontal="center" vertical="center" wrapText="1"/>
      <protection/>
    </xf>
    <xf numFmtId="3" fontId="4" fillId="0" borderId="12" xfId="61" applyNumberFormat="1" applyFont="1" applyBorder="1" applyAlignment="1">
      <alignment horizontal="center" vertical="center" wrapText="1"/>
      <protection/>
    </xf>
    <xf numFmtId="3" fontId="4" fillId="0" borderId="23" xfId="61" applyNumberFormat="1" applyFont="1" applyBorder="1" applyAlignment="1">
      <alignment horizontal="center" vertical="center" wrapText="1"/>
      <protection/>
    </xf>
    <xf numFmtId="3" fontId="3" fillId="0" borderId="16" xfId="61" applyNumberFormat="1" applyFont="1" applyBorder="1" applyAlignment="1">
      <alignment horizontal="center" vertical="center" wrapText="1"/>
      <protection/>
    </xf>
    <xf numFmtId="3" fontId="3" fillId="0" borderId="14" xfId="61" applyNumberFormat="1" applyFont="1" applyBorder="1" applyAlignment="1">
      <alignment horizontal="center" vertical="center" wrapText="1"/>
      <protection/>
    </xf>
    <xf numFmtId="3" fontId="4" fillId="0" borderId="15" xfId="61" applyNumberFormat="1" applyFont="1" applyBorder="1" applyAlignment="1">
      <alignment horizontal="center" vertical="center" wrapText="1"/>
      <protection/>
    </xf>
    <xf numFmtId="3" fontId="4" fillId="0" borderId="18" xfId="61" applyNumberFormat="1" applyFont="1" applyBorder="1" applyAlignment="1">
      <alignment horizontal="center" vertical="center" wrapText="1"/>
      <protection/>
    </xf>
    <xf numFmtId="3" fontId="4" fillId="0" borderId="17" xfId="61" applyNumberFormat="1" applyFont="1" applyBorder="1" applyAlignment="1">
      <alignment horizontal="center" vertical="center" wrapText="1"/>
      <protection/>
    </xf>
    <xf numFmtId="3" fontId="3" fillId="0" borderId="11" xfId="61" applyNumberFormat="1" applyFont="1" applyBorder="1" applyAlignment="1">
      <alignment horizontal="center" vertical="center" wrapText="1"/>
      <protection/>
    </xf>
    <xf numFmtId="3" fontId="3" fillId="0" borderId="23" xfId="61" applyNumberFormat="1" applyFont="1" applyBorder="1" applyAlignment="1">
      <alignment horizontal="center" vertical="center" wrapText="1"/>
      <protection/>
    </xf>
    <xf numFmtId="0" fontId="0" fillId="0" borderId="18" xfId="57" applyBorder="1">
      <alignment/>
      <protection/>
    </xf>
    <xf numFmtId="3" fontId="1" fillId="0" borderId="31" xfId="61" applyNumberFormat="1" applyFont="1" applyBorder="1" applyAlignment="1">
      <alignment horizontal="right"/>
      <protection/>
    </xf>
    <xf numFmtId="3" fontId="3" fillId="0" borderId="15" xfId="61" applyNumberFormat="1" applyFont="1" applyBorder="1" applyAlignment="1">
      <alignment horizontal="center" vertical="center" wrapText="1"/>
      <protection/>
    </xf>
    <xf numFmtId="3" fontId="3" fillId="0" borderId="17" xfId="61" applyNumberFormat="1" applyFont="1" applyBorder="1" applyAlignment="1">
      <alignment horizontal="center" vertical="center" wrapText="1"/>
      <protection/>
    </xf>
    <xf numFmtId="3" fontId="3" fillId="0" borderId="19" xfId="61" applyNumberFormat="1" applyFont="1" applyBorder="1" applyAlignment="1">
      <alignment horizontal="center" vertical="center" wrapText="1"/>
      <protection/>
    </xf>
    <xf numFmtId="3" fontId="3" fillId="0" borderId="20" xfId="61" applyNumberFormat="1" applyFont="1" applyBorder="1" applyAlignment="1">
      <alignment horizontal="center" vertical="center" wrapText="1"/>
      <protection/>
    </xf>
    <xf numFmtId="3" fontId="3" fillId="0" borderId="33" xfId="61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ál_2006 kv intézm új" xfId="58"/>
    <cellStyle name="Normál_2006 kv táblák" xfId="59"/>
    <cellStyle name="Normál_2006 kv táblák 2" xfId="60"/>
    <cellStyle name="Normál_KV M 2005" xfId="61"/>
    <cellStyle name="Normál_kv meghatározása ú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4.57421875" style="184" customWidth="1"/>
    <col min="2" max="2" width="55.421875" style="185" customWidth="1"/>
    <col min="3" max="3" width="13.140625" style="166" customWidth="1"/>
    <col min="4" max="4" width="5.00390625" style="184" customWidth="1"/>
    <col min="5" max="5" width="52.00390625" style="185" customWidth="1"/>
    <col min="6" max="6" width="14.140625" style="166" customWidth="1"/>
    <col min="7" max="7" width="11.140625" style="166" customWidth="1"/>
    <col min="8" max="8" width="10.140625" style="166" bestFit="1" customWidth="1"/>
    <col min="9" max="9" width="11.57421875" style="166" customWidth="1"/>
    <col min="10" max="16384" width="9.140625" style="166" customWidth="1"/>
  </cols>
  <sheetData>
    <row r="1" spans="1:6" s="164" customFormat="1" ht="12.75">
      <c r="A1" s="162"/>
      <c r="B1" s="163"/>
      <c r="D1" s="162"/>
      <c r="E1" s="464" t="s">
        <v>327</v>
      </c>
      <c r="F1" s="464"/>
    </row>
    <row r="2" spans="1:6" s="164" customFormat="1" ht="24" customHeight="1">
      <c r="A2" s="162"/>
      <c r="B2" s="163"/>
      <c r="D2" s="162"/>
      <c r="E2" s="165"/>
      <c r="F2" s="165"/>
    </row>
    <row r="3" spans="1:6" ht="15">
      <c r="A3" s="465" t="s">
        <v>254</v>
      </c>
      <c r="B3" s="465"/>
      <c r="C3" s="465"/>
      <c r="D3" s="465"/>
      <c r="E3" s="465"/>
      <c r="F3" s="465"/>
    </row>
    <row r="4" spans="1:6" s="164" customFormat="1" ht="12.75">
      <c r="A4" s="162"/>
      <c r="B4" s="163"/>
      <c r="D4" s="162"/>
      <c r="E4" s="163"/>
      <c r="F4" s="165" t="s">
        <v>0</v>
      </c>
    </row>
    <row r="5" spans="1:6" s="167" customFormat="1" ht="25.5">
      <c r="A5" s="466" t="s">
        <v>153</v>
      </c>
      <c r="B5" s="467"/>
      <c r="C5" s="46" t="s">
        <v>251</v>
      </c>
      <c r="D5" s="466" t="s">
        <v>154</v>
      </c>
      <c r="E5" s="467"/>
      <c r="F5" s="46" t="s">
        <v>251</v>
      </c>
    </row>
    <row r="6" spans="1:6" s="171" customFormat="1" ht="14.25">
      <c r="A6" s="374" t="s">
        <v>1</v>
      </c>
      <c r="B6" s="375" t="s">
        <v>178</v>
      </c>
      <c r="C6" s="376">
        <f>SUM(C8:C11)</f>
        <v>432819</v>
      </c>
      <c r="D6" s="168" t="s">
        <v>1</v>
      </c>
      <c r="E6" s="169" t="s">
        <v>178</v>
      </c>
      <c r="F6" s="379">
        <f>SUM(F8:F13)</f>
        <v>802853</v>
      </c>
    </row>
    <row r="7" spans="1:6" s="171" customFormat="1" ht="15">
      <c r="A7" s="368"/>
      <c r="B7" s="372"/>
      <c r="C7" s="378"/>
      <c r="D7" s="149"/>
      <c r="E7" s="129"/>
      <c r="F7" s="380"/>
    </row>
    <row r="8" spans="1:6" s="171" customFormat="1" ht="15">
      <c r="A8" s="368"/>
      <c r="B8" s="372" t="s">
        <v>70</v>
      </c>
      <c r="C8" s="378">
        <f>'2 mell műk mérleg'!C7</f>
        <v>337655</v>
      </c>
      <c r="D8" s="151"/>
      <c r="E8" s="152" t="s">
        <v>16</v>
      </c>
      <c r="F8" s="381">
        <f>'2 mell műk mérleg'!F7</f>
        <v>240649</v>
      </c>
    </row>
    <row r="9" spans="1:6" s="171" customFormat="1" ht="30">
      <c r="A9" s="368"/>
      <c r="B9" s="372" t="s">
        <v>29</v>
      </c>
      <c r="C9" s="378">
        <f>'2 mell műk mérleg'!C13</f>
        <v>0</v>
      </c>
      <c r="D9" s="149"/>
      <c r="E9" s="152" t="s">
        <v>17</v>
      </c>
      <c r="F9" s="381">
        <f>'2 mell műk mérleg'!F9</f>
        <v>65051</v>
      </c>
    </row>
    <row r="10" spans="1:6" ht="15">
      <c r="A10" s="368"/>
      <c r="B10" s="372" t="s">
        <v>30</v>
      </c>
      <c r="C10" s="378">
        <f>'2 mell műk mérleg'!C15</f>
        <v>19123</v>
      </c>
      <c r="D10" s="151"/>
      <c r="E10" s="152" t="s">
        <v>55</v>
      </c>
      <c r="F10" s="381">
        <f>'2 mell műk mérleg'!F11</f>
        <v>208099</v>
      </c>
    </row>
    <row r="11" spans="1:6" ht="15">
      <c r="A11" s="368"/>
      <c r="B11" s="372" t="s">
        <v>31</v>
      </c>
      <c r="C11" s="378">
        <f>'2 mell műk mérleg'!C20</f>
        <v>76041</v>
      </c>
      <c r="D11" s="149"/>
      <c r="E11" s="152" t="s">
        <v>121</v>
      </c>
      <c r="F11" s="381">
        <f>'2 mell műk mérleg'!F13</f>
        <v>0</v>
      </c>
    </row>
    <row r="12" spans="1:6" s="164" customFormat="1" ht="15">
      <c r="A12" s="368"/>
      <c r="B12" s="357"/>
      <c r="C12" s="377"/>
      <c r="D12" s="149"/>
      <c r="E12" s="152" t="s">
        <v>123</v>
      </c>
      <c r="F12" s="381">
        <f>'2 mell műk mérleg'!F15</f>
        <v>289054</v>
      </c>
    </row>
    <row r="13" spans="1:6" s="164" customFormat="1" ht="15">
      <c r="A13" s="368"/>
      <c r="B13" s="357"/>
      <c r="C13" s="378"/>
      <c r="D13" s="173"/>
      <c r="E13" s="152"/>
      <c r="F13" s="381"/>
    </row>
    <row r="14" spans="1:6" s="164" customFormat="1" ht="15">
      <c r="A14" s="368"/>
      <c r="B14" s="357"/>
      <c r="C14" s="377"/>
      <c r="D14" s="173"/>
      <c r="E14" s="152"/>
      <c r="F14" s="381"/>
    </row>
    <row r="15" spans="1:6" s="164" customFormat="1" ht="14.25">
      <c r="A15" s="368" t="s">
        <v>2</v>
      </c>
      <c r="B15" s="357" t="s">
        <v>179</v>
      </c>
      <c r="C15" s="377">
        <f>SUM(C17:C19)</f>
        <v>64590</v>
      </c>
      <c r="D15" s="174" t="s">
        <v>28</v>
      </c>
      <c r="E15" s="129" t="s">
        <v>179</v>
      </c>
      <c r="F15" s="380">
        <f>SUM(F17:F20)</f>
        <v>109252</v>
      </c>
    </row>
    <row r="16" spans="1:6" s="164" customFormat="1" ht="15">
      <c r="A16" s="368"/>
      <c r="B16" s="372"/>
      <c r="C16" s="378"/>
      <c r="D16" s="174"/>
      <c r="E16" s="129"/>
      <c r="F16" s="381"/>
    </row>
    <row r="17" spans="1:6" s="164" customFormat="1" ht="15">
      <c r="A17" s="368"/>
      <c r="B17" s="372" t="s">
        <v>90</v>
      </c>
      <c r="C17" s="378">
        <f>'3 mell felh mérleg'!C8</f>
        <v>60690</v>
      </c>
      <c r="D17" s="173"/>
      <c r="E17" s="152" t="s">
        <v>131</v>
      </c>
      <c r="F17" s="381">
        <f>'3 mell felh mérleg'!F8</f>
        <v>25500</v>
      </c>
    </row>
    <row r="18" spans="1:6" ht="15">
      <c r="A18" s="368"/>
      <c r="B18" s="372" t="s">
        <v>32</v>
      </c>
      <c r="C18" s="378">
        <f>'3 mell felh mérleg'!C13</f>
        <v>2000</v>
      </c>
      <c r="D18" s="151"/>
      <c r="E18" s="152" t="s">
        <v>133</v>
      </c>
      <c r="F18" s="381">
        <f>'3 mell felh mérleg'!F10</f>
        <v>66361</v>
      </c>
    </row>
    <row r="19" spans="1:6" s="171" customFormat="1" ht="15">
      <c r="A19" s="368"/>
      <c r="B19" s="372" t="s">
        <v>34</v>
      </c>
      <c r="C19" s="378">
        <f>'3 mell felh mérleg'!C18</f>
        <v>1900</v>
      </c>
      <c r="D19" s="151"/>
      <c r="E19" s="152" t="s">
        <v>135</v>
      </c>
      <c r="F19" s="381">
        <f>'3 mell felh mérleg'!F12</f>
        <v>17391</v>
      </c>
    </row>
    <row r="20" spans="1:7" s="171" customFormat="1" ht="15">
      <c r="A20" s="368"/>
      <c r="B20" s="372"/>
      <c r="C20" s="378"/>
      <c r="D20" s="154"/>
      <c r="E20" s="152"/>
      <c r="F20" s="381"/>
      <c r="G20" s="166"/>
    </row>
    <row r="21" spans="1:6" ht="15">
      <c r="A21" s="370"/>
      <c r="B21" s="383"/>
      <c r="C21" s="378"/>
      <c r="D21" s="149"/>
      <c r="E21" s="152"/>
      <c r="F21" s="381"/>
    </row>
    <row r="22" spans="1:6" s="171" customFormat="1" ht="14.25">
      <c r="A22" s="462" t="s">
        <v>180</v>
      </c>
      <c r="B22" s="468"/>
      <c r="C22" s="182">
        <f>C6+C15</f>
        <v>497409</v>
      </c>
      <c r="D22" s="469" t="s">
        <v>181</v>
      </c>
      <c r="E22" s="470"/>
      <c r="F22" s="382">
        <f>F6+F15</f>
        <v>912105</v>
      </c>
    </row>
    <row r="23" spans="1:6" s="171" customFormat="1" ht="14.25">
      <c r="A23" s="133"/>
      <c r="B23" s="134"/>
      <c r="C23" s="175"/>
      <c r="D23" s="136"/>
      <c r="E23" s="176"/>
      <c r="F23" s="170"/>
    </row>
    <row r="24" spans="1:7" s="171" customFormat="1" ht="15">
      <c r="A24" s="462" t="s">
        <v>182</v>
      </c>
      <c r="B24" s="463"/>
      <c r="C24" s="384">
        <f>F22-C22</f>
        <v>414696</v>
      </c>
      <c r="D24" s="156" t="s">
        <v>12</v>
      </c>
      <c r="E24" s="136" t="s">
        <v>140</v>
      </c>
      <c r="F24" s="177">
        <f>SUM(F25)</f>
        <v>11176</v>
      </c>
      <c r="G24" s="166"/>
    </row>
    <row r="25" spans="1:6" ht="15">
      <c r="A25" s="368" t="s">
        <v>12</v>
      </c>
      <c r="B25" s="357" t="s">
        <v>106</v>
      </c>
      <c r="C25" s="377">
        <f>SUM(C26)</f>
        <v>425872</v>
      </c>
      <c r="D25" s="178"/>
      <c r="E25" s="137" t="s">
        <v>296</v>
      </c>
      <c r="F25" s="128">
        <v>11176</v>
      </c>
    </row>
    <row r="26" spans="1:6" ht="15">
      <c r="A26" s="370"/>
      <c r="B26" s="350" t="s">
        <v>108</v>
      </c>
      <c r="C26" s="378">
        <f>SUM(C27:C28)</f>
        <v>425872</v>
      </c>
      <c r="D26" s="151"/>
      <c r="E26" s="179"/>
      <c r="F26" s="172"/>
    </row>
    <row r="27" spans="1:8" ht="15">
      <c r="A27" s="370"/>
      <c r="B27" s="372" t="s">
        <v>174</v>
      </c>
      <c r="C27" s="378">
        <f>'2 mell műk mérleg'!C29+'3 mell felh mérleg'!C27</f>
        <v>381210</v>
      </c>
      <c r="D27" s="151"/>
      <c r="E27" s="179"/>
      <c r="F27" s="172"/>
      <c r="H27" s="188"/>
    </row>
    <row r="28" spans="1:7" ht="15">
      <c r="A28" s="370"/>
      <c r="B28" s="366" t="s">
        <v>175</v>
      </c>
      <c r="C28" s="378">
        <f>'2 mell műk mérleg'!C30+'3 mell felh mérleg'!C28</f>
        <v>44662</v>
      </c>
      <c r="D28" s="180"/>
      <c r="E28" s="181"/>
      <c r="F28" s="172"/>
      <c r="G28" s="171"/>
    </row>
    <row r="29" spans="1:7" ht="15">
      <c r="A29" s="370"/>
      <c r="B29" s="372"/>
      <c r="C29" s="378"/>
      <c r="D29" s="180"/>
      <c r="E29" s="181"/>
      <c r="F29" s="172"/>
      <c r="G29" s="171"/>
    </row>
    <row r="30" spans="1:7" s="171" customFormat="1" ht="21.75" customHeight="1">
      <c r="A30" s="462" t="s">
        <v>183</v>
      </c>
      <c r="B30" s="463"/>
      <c r="C30" s="182">
        <f>C22+C25</f>
        <v>923281</v>
      </c>
      <c r="D30" s="462" t="s">
        <v>184</v>
      </c>
      <c r="E30" s="463"/>
      <c r="F30" s="138">
        <f>F22+F24</f>
        <v>923281</v>
      </c>
      <c r="G30" s="166"/>
    </row>
    <row r="31" spans="1:7" ht="15">
      <c r="A31" s="179"/>
      <c r="B31" s="179"/>
      <c r="C31" s="183"/>
      <c r="G31" s="171"/>
    </row>
    <row r="32" spans="1:7" s="171" customFormat="1" ht="15">
      <c r="A32" s="186"/>
      <c r="B32" s="186"/>
      <c r="C32" s="187"/>
      <c r="D32" s="186"/>
      <c r="E32" s="186"/>
      <c r="F32" s="187"/>
      <c r="G32" s="166"/>
    </row>
    <row r="33" spans="3:6" ht="15">
      <c r="C33" s="188"/>
      <c r="F33" s="188"/>
    </row>
    <row r="34" spans="3:6" ht="15">
      <c r="C34" s="188"/>
      <c r="F34" s="188"/>
    </row>
    <row r="35" spans="3:6" ht="15">
      <c r="C35" s="188"/>
      <c r="F35" s="188"/>
    </row>
    <row r="36" spans="2:6" ht="15">
      <c r="B36" s="189"/>
      <c r="C36" s="188"/>
      <c r="F36" s="188"/>
    </row>
    <row r="37" spans="3:7" ht="15">
      <c r="C37" s="188"/>
      <c r="F37" s="188"/>
      <c r="G37" s="188"/>
    </row>
    <row r="38" spans="1:5" s="188" customFormat="1" ht="15">
      <c r="A38" s="190"/>
      <c r="B38" s="189"/>
      <c r="D38" s="190"/>
      <c r="E38" s="189"/>
    </row>
    <row r="39" spans="1:5" s="188" customFormat="1" ht="15">
      <c r="A39" s="190"/>
      <c r="B39" s="189"/>
      <c r="D39" s="190"/>
      <c r="E39" s="189"/>
    </row>
    <row r="40" spans="1:7" s="188" customFormat="1" ht="15">
      <c r="A40" s="190"/>
      <c r="B40" s="189"/>
      <c r="D40" s="190"/>
      <c r="E40" s="189"/>
      <c r="G40" s="166"/>
    </row>
    <row r="42" ht="15">
      <c r="C42" s="188"/>
    </row>
    <row r="43" spans="3:6" ht="15">
      <c r="C43" s="188"/>
      <c r="F43" s="188"/>
    </row>
    <row r="47" ht="15">
      <c r="C47" s="188"/>
    </row>
  </sheetData>
  <sheetProtection/>
  <mergeCells count="9">
    <mergeCell ref="A24:B24"/>
    <mergeCell ref="A30:B30"/>
    <mergeCell ref="D30:E30"/>
    <mergeCell ref="E1:F1"/>
    <mergeCell ref="A3:F3"/>
    <mergeCell ref="A5:B5"/>
    <mergeCell ref="D5:E5"/>
    <mergeCell ref="A22:B22"/>
    <mergeCell ref="D22:E22"/>
  </mergeCells>
  <printOptions horizontalCentered="1"/>
  <pageMargins left="0.1968503937007874" right="0.2362204724409449" top="0.5905511811023623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2" width="53.421875" style="0" customWidth="1"/>
    <col min="3" max="3" width="10.7109375" style="0" customWidth="1"/>
    <col min="4" max="4" width="10.00390625" style="0" customWidth="1"/>
    <col min="6" max="6" width="10.140625" style="0" customWidth="1"/>
    <col min="7" max="7" width="9.8515625" style="0" customWidth="1"/>
    <col min="8" max="8" width="10.00390625" style="0" customWidth="1"/>
    <col min="9" max="9" width="9.8515625" style="0" customWidth="1"/>
    <col min="11" max="11" width="11.57421875" style="0" customWidth="1"/>
  </cols>
  <sheetData>
    <row r="1" spans="1:11" ht="32.25" customHeight="1">
      <c r="A1" s="236"/>
      <c r="B1" s="236"/>
      <c r="C1" s="236"/>
      <c r="D1" s="236"/>
      <c r="E1" s="236"/>
      <c r="F1" s="226"/>
      <c r="G1" s="464" t="s">
        <v>336</v>
      </c>
      <c r="H1" s="516"/>
      <c r="I1" s="516"/>
      <c r="J1" s="516"/>
      <c r="K1" s="516"/>
    </row>
    <row r="2" spans="1:11" ht="27" customHeight="1">
      <c r="A2" s="236"/>
      <c r="B2" s="236"/>
      <c r="C2" s="236"/>
      <c r="D2" s="236"/>
      <c r="E2" s="236"/>
      <c r="F2" s="226"/>
      <c r="G2" s="226"/>
      <c r="H2" s="227"/>
      <c r="I2" s="226"/>
      <c r="J2" s="226"/>
      <c r="K2" s="226"/>
    </row>
    <row r="3" spans="1:11" ht="15.75">
      <c r="A3" s="517" t="s">
        <v>258</v>
      </c>
      <c r="B3" s="517"/>
      <c r="C3" s="517"/>
      <c r="D3" s="517"/>
      <c r="E3" s="517"/>
      <c r="F3" s="517"/>
      <c r="G3" s="517"/>
      <c r="H3" s="517"/>
      <c r="I3" s="516"/>
      <c r="J3" s="516"/>
      <c r="K3" s="516"/>
    </row>
    <row r="4" spans="1:11" ht="28.5" customHeight="1">
      <c r="A4" s="237"/>
      <c r="B4" s="248"/>
      <c r="C4" s="237"/>
      <c r="D4" s="237"/>
      <c r="E4" s="237"/>
      <c r="F4" s="237"/>
      <c r="G4" s="237"/>
      <c r="H4" s="237"/>
      <c r="I4" s="226"/>
      <c r="J4" s="226"/>
      <c r="K4" s="226"/>
    </row>
    <row r="5" spans="1:11" ht="15.75">
      <c r="A5" s="226"/>
      <c r="B5" s="226"/>
      <c r="C5" s="226"/>
      <c r="D5" s="226"/>
      <c r="E5" s="226"/>
      <c r="F5" s="226"/>
      <c r="G5" s="226"/>
      <c r="H5" s="227"/>
      <c r="I5" s="226"/>
      <c r="J5" s="529" t="s">
        <v>143</v>
      </c>
      <c r="K5" s="529"/>
    </row>
    <row r="6" spans="1:11" ht="15.75">
      <c r="A6" s="518" t="s">
        <v>259</v>
      </c>
      <c r="B6" s="518" t="s">
        <v>260</v>
      </c>
      <c r="C6" s="523" t="s">
        <v>281</v>
      </c>
      <c r="D6" s="524"/>
      <c r="E6" s="524"/>
      <c r="F6" s="524"/>
      <c r="G6" s="524"/>
      <c r="H6" s="524"/>
      <c r="I6" s="524"/>
      <c r="J6" s="524"/>
      <c r="K6" s="525"/>
    </row>
    <row r="7" spans="1:11" ht="15.75">
      <c r="A7" s="519"/>
      <c r="B7" s="519"/>
      <c r="C7" s="523" t="s">
        <v>153</v>
      </c>
      <c r="D7" s="528"/>
      <c r="E7" s="528"/>
      <c r="F7" s="528"/>
      <c r="G7" s="523" t="s">
        <v>154</v>
      </c>
      <c r="H7" s="524"/>
      <c r="I7" s="524"/>
      <c r="J7" s="524"/>
      <c r="K7" s="525"/>
    </row>
    <row r="8" spans="1:11" ht="15.75">
      <c r="A8" s="519"/>
      <c r="B8" s="519"/>
      <c r="C8" s="530" t="s">
        <v>261</v>
      </c>
      <c r="D8" s="531"/>
      <c r="E8" s="521" t="s">
        <v>262</v>
      </c>
      <c r="F8" s="533" t="s">
        <v>263</v>
      </c>
      <c r="G8" s="526" t="s">
        <v>264</v>
      </c>
      <c r="H8" s="521" t="s">
        <v>265</v>
      </c>
      <c r="I8" s="526" t="s">
        <v>55</v>
      </c>
      <c r="J8" s="526" t="s">
        <v>322</v>
      </c>
      <c r="K8" s="526" t="s">
        <v>266</v>
      </c>
    </row>
    <row r="9" spans="1:11" ht="31.5">
      <c r="A9" s="520"/>
      <c r="B9" s="520"/>
      <c r="C9" s="231" t="s">
        <v>267</v>
      </c>
      <c r="D9" s="228" t="s">
        <v>268</v>
      </c>
      <c r="E9" s="532"/>
      <c r="F9" s="534"/>
      <c r="G9" s="527"/>
      <c r="H9" s="522"/>
      <c r="I9" s="527"/>
      <c r="J9" s="527"/>
      <c r="K9" s="527"/>
    </row>
    <row r="10" spans="1:11" ht="15.75">
      <c r="A10" s="459"/>
      <c r="B10" s="249"/>
      <c r="C10" s="249"/>
      <c r="D10" s="234"/>
      <c r="E10" s="233"/>
      <c r="F10" s="254"/>
      <c r="G10" s="235"/>
      <c r="H10" s="234"/>
      <c r="I10" s="229"/>
      <c r="J10" s="229"/>
      <c r="K10" s="244"/>
    </row>
    <row r="11" spans="1:11" ht="15.75">
      <c r="A11" s="460" t="s">
        <v>1</v>
      </c>
      <c r="B11" s="250" t="s">
        <v>269</v>
      </c>
      <c r="C11" s="246">
        <v>70571</v>
      </c>
      <c r="D11" s="242">
        <v>12454</v>
      </c>
      <c r="E11" s="242">
        <v>0</v>
      </c>
      <c r="F11" s="230">
        <f>SUM(C11:E11)</f>
        <v>83025</v>
      </c>
      <c r="G11" s="252">
        <v>35156</v>
      </c>
      <c r="H11" s="243">
        <v>14449</v>
      </c>
      <c r="I11" s="242">
        <v>33420</v>
      </c>
      <c r="J11" s="242">
        <v>0</v>
      </c>
      <c r="K11" s="245">
        <f>SUM(G11:J11)</f>
        <v>83025</v>
      </c>
    </row>
    <row r="12" spans="1:11" ht="18" customHeight="1">
      <c r="A12" s="460" t="s">
        <v>28</v>
      </c>
      <c r="B12" s="240" t="s">
        <v>270</v>
      </c>
      <c r="C12" s="251">
        <v>24614</v>
      </c>
      <c r="D12" s="232">
        <v>4344</v>
      </c>
      <c r="E12" s="232">
        <v>0</v>
      </c>
      <c r="F12" s="255">
        <f>SUM(C12:E12)</f>
        <v>28958</v>
      </c>
      <c r="G12" s="251">
        <v>2883</v>
      </c>
      <c r="H12" s="232">
        <v>1176</v>
      </c>
      <c r="I12" s="229">
        <v>24899</v>
      </c>
      <c r="J12" s="229">
        <v>0</v>
      </c>
      <c r="K12" s="245">
        <f>SUM(G12:J12)</f>
        <v>28958</v>
      </c>
    </row>
    <row r="13" spans="1:11" ht="30.75" customHeight="1">
      <c r="A13" s="460" t="s">
        <v>12</v>
      </c>
      <c r="B13" s="393" t="s">
        <v>326</v>
      </c>
      <c r="C13" s="251">
        <v>57891</v>
      </c>
      <c r="D13" s="232">
        <v>10216</v>
      </c>
      <c r="E13" s="232">
        <v>0</v>
      </c>
      <c r="F13" s="255">
        <f>SUM(C13:E13)</f>
        <v>68107</v>
      </c>
      <c r="G13" s="251">
        <v>0</v>
      </c>
      <c r="H13" s="232">
        <v>0</v>
      </c>
      <c r="I13" s="229">
        <v>7417</v>
      </c>
      <c r="J13" s="229">
        <v>60690</v>
      </c>
      <c r="K13" s="245">
        <f>SUM(G13:J13)</f>
        <v>68107</v>
      </c>
    </row>
    <row r="14" spans="1:11" ht="15.75">
      <c r="A14" s="460" t="s">
        <v>13</v>
      </c>
      <c r="B14" s="241" t="s">
        <v>323</v>
      </c>
      <c r="C14" s="251">
        <v>26350</v>
      </c>
      <c r="D14" s="232">
        <v>4650</v>
      </c>
      <c r="E14" s="232">
        <v>0</v>
      </c>
      <c r="F14" s="255">
        <f>SUM(C14:E14)</f>
        <v>31000</v>
      </c>
      <c r="G14" s="251">
        <v>1575</v>
      </c>
      <c r="H14" s="232">
        <v>425</v>
      </c>
      <c r="I14" s="229">
        <v>29000</v>
      </c>
      <c r="J14" s="229">
        <v>0</v>
      </c>
      <c r="K14" s="245">
        <f>SUM(G14:J14)</f>
        <v>31000</v>
      </c>
    </row>
    <row r="15" spans="1:11" ht="15.75">
      <c r="A15" s="461"/>
      <c r="B15" s="395"/>
      <c r="C15" s="251"/>
      <c r="D15" s="232"/>
      <c r="E15" s="232"/>
      <c r="F15" s="255"/>
      <c r="G15" s="251"/>
      <c r="H15" s="232"/>
      <c r="I15" s="229"/>
      <c r="J15" s="229"/>
      <c r="K15" s="245"/>
    </row>
    <row r="16" spans="1:11" ht="15.75">
      <c r="A16" s="461"/>
      <c r="B16" s="396"/>
      <c r="C16" s="394"/>
      <c r="D16" s="232"/>
      <c r="E16" s="232"/>
      <c r="F16" s="255"/>
      <c r="G16" s="251"/>
      <c r="H16" s="232"/>
      <c r="I16" s="229"/>
      <c r="J16" s="229"/>
      <c r="K16" s="245"/>
    </row>
    <row r="17" spans="1:11" ht="15.75">
      <c r="A17" s="238" t="s">
        <v>271</v>
      </c>
      <c r="B17" s="397"/>
      <c r="C17" s="239">
        <f>SUM(C11:C14)</f>
        <v>179426</v>
      </c>
      <c r="D17" s="239">
        <f>SUM(D11:D14)</f>
        <v>31664</v>
      </c>
      <c r="E17" s="239">
        <v>0</v>
      </c>
      <c r="F17" s="239">
        <f>SUM(F11:F14)</f>
        <v>211090</v>
      </c>
      <c r="G17" s="253">
        <f>SUM(G11:G16)</f>
        <v>39614</v>
      </c>
      <c r="H17" s="239">
        <f>SUM(H11:H16)</f>
        <v>16050</v>
      </c>
      <c r="I17" s="256">
        <f>SUM(I11:I16)</f>
        <v>94736</v>
      </c>
      <c r="J17" s="256">
        <f>SUM(J11:J16)</f>
        <v>60690</v>
      </c>
      <c r="K17" s="247">
        <f>SUM(K11:K14)</f>
        <v>211090</v>
      </c>
    </row>
  </sheetData>
  <sheetProtection/>
  <mergeCells count="16">
    <mergeCell ref="K8:K9"/>
    <mergeCell ref="C6:K6"/>
    <mergeCell ref="J8:J9"/>
    <mergeCell ref="C8:D8"/>
    <mergeCell ref="E8:E9"/>
    <mergeCell ref="F8:F9"/>
    <mergeCell ref="A3:K3"/>
    <mergeCell ref="B6:B9"/>
    <mergeCell ref="H8:H9"/>
    <mergeCell ref="G1:K1"/>
    <mergeCell ref="A6:A9"/>
    <mergeCell ref="G7:K7"/>
    <mergeCell ref="I8:I9"/>
    <mergeCell ref="C7:F7"/>
    <mergeCell ref="J5:K5"/>
    <mergeCell ref="G8:G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4.57421875" style="161" customWidth="1"/>
    <col min="2" max="2" width="56.57421875" style="130" customWidth="1"/>
    <col min="3" max="3" width="14.28125" style="144" customWidth="1"/>
    <col min="4" max="4" width="5.00390625" style="161" customWidth="1"/>
    <col min="5" max="5" width="50.8515625" style="130" customWidth="1"/>
    <col min="6" max="6" width="13.7109375" style="144" customWidth="1"/>
    <col min="7" max="7" width="7.57421875" style="144" customWidth="1"/>
    <col min="8" max="8" width="10.7109375" style="144" customWidth="1"/>
    <col min="9" max="9" width="8.421875" style="144" customWidth="1"/>
    <col min="10" max="10" width="10.140625" style="144" bestFit="1" customWidth="1"/>
    <col min="11" max="16384" width="9.140625" style="144" customWidth="1"/>
  </cols>
  <sheetData>
    <row r="1" spans="1:6" s="146" customFormat="1" ht="12.75">
      <c r="A1" s="145"/>
      <c r="B1" s="83"/>
      <c r="D1" s="145"/>
      <c r="E1" s="464" t="s">
        <v>328</v>
      </c>
      <c r="F1" s="464"/>
    </row>
    <row r="2" spans="1:6" s="146" customFormat="1" ht="12.75">
      <c r="A2" s="145"/>
      <c r="B2" s="83"/>
      <c r="D2" s="145"/>
      <c r="E2" s="165"/>
      <c r="F2" s="165"/>
    </row>
    <row r="3" spans="1:6" ht="15">
      <c r="A3" s="471" t="s">
        <v>253</v>
      </c>
      <c r="B3" s="471"/>
      <c r="C3" s="471"/>
      <c r="D3" s="471"/>
      <c r="E3" s="471"/>
      <c r="F3" s="471"/>
    </row>
    <row r="4" spans="1:6" s="146" customFormat="1" ht="12.75">
      <c r="A4" s="145"/>
      <c r="B4" s="472" t="s">
        <v>166</v>
      </c>
      <c r="C4" s="472"/>
      <c r="D4" s="472"/>
      <c r="E4" s="472"/>
      <c r="F4" s="147" t="s">
        <v>152</v>
      </c>
    </row>
    <row r="5" spans="1:6" s="148" customFormat="1" ht="12.75" customHeight="1">
      <c r="A5" s="473" t="s">
        <v>153</v>
      </c>
      <c r="B5" s="473"/>
      <c r="C5" s="474" t="s">
        <v>251</v>
      </c>
      <c r="D5" s="473" t="s">
        <v>154</v>
      </c>
      <c r="E5" s="473"/>
      <c r="F5" s="474" t="s">
        <v>251</v>
      </c>
    </row>
    <row r="6" spans="1:6" s="148" customFormat="1" ht="12.75">
      <c r="A6" s="473"/>
      <c r="B6" s="473"/>
      <c r="C6" s="475"/>
      <c r="D6" s="473"/>
      <c r="E6" s="473"/>
      <c r="F6" s="475"/>
    </row>
    <row r="7" spans="1:6" ht="17.25" customHeight="1">
      <c r="A7" s="368" t="s">
        <v>1</v>
      </c>
      <c r="B7" s="357" t="s">
        <v>70</v>
      </c>
      <c r="C7" s="369">
        <f>SUM(C8:C11)</f>
        <v>337655</v>
      </c>
      <c r="D7" s="368" t="s">
        <v>1</v>
      </c>
      <c r="E7" s="358" t="s">
        <v>167</v>
      </c>
      <c r="F7" s="369">
        <f>'4 mell önk cimrend'!D48+'5 mell hiv cimrend'!D46</f>
        <v>240649</v>
      </c>
    </row>
    <row r="8" spans="1:6" ht="15" customHeight="1">
      <c r="A8" s="370"/>
      <c r="B8" s="359" t="s">
        <v>168</v>
      </c>
      <c r="C8" s="371">
        <f>'4 mell önk cimrend'!D11</f>
        <v>280031</v>
      </c>
      <c r="D8" s="368"/>
      <c r="E8" s="372"/>
      <c r="F8" s="351"/>
    </row>
    <row r="9" spans="1:6" ht="28.5">
      <c r="A9" s="370"/>
      <c r="B9" s="373" t="s">
        <v>74</v>
      </c>
      <c r="C9" s="371">
        <f>'6 mell önk feladat'!C15</f>
        <v>14895</v>
      </c>
      <c r="D9" s="368" t="s">
        <v>2</v>
      </c>
      <c r="E9" s="357" t="s">
        <v>17</v>
      </c>
      <c r="F9" s="347">
        <f>'4 mell önk cimrend'!D49+'5 mell hiv cimrend'!D47</f>
        <v>65051</v>
      </c>
    </row>
    <row r="10" spans="1:6" ht="15">
      <c r="A10" s="370"/>
      <c r="B10" s="350" t="s">
        <v>76</v>
      </c>
      <c r="C10" s="371">
        <v>0</v>
      </c>
      <c r="D10" s="368"/>
      <c r="E10" s="372"/>
      <c r="F10" s="351"/>
    </row>
    <row r="11" spans="1:6" ht="30">
      <c r="A11" s="370"/>
      <c r="B11" s="350" t="s">
        <v>298</v>
      </c>
      <c r="C11" s="371">
        <f>'7 mell hiv feladat'!C11+'6 mell önk feladat'!C12+'6 mell önk feladat'!C14+'6 mell önk feladat'!C16+'6 mell önk feladat'!C17</f>
        <v>42729</v>
      </c>
      <c r="D11" s="368" t="s">
        <v>12</v>
      </c>
      <c r="E11" s="358" t="s">
        <v>55</v>
      </c>
      <c r="F11" s="347">
        <f>'4 mell önk cimrend'!D50+'5 mell hiv cimrend'!D48</f>
        <v>208099</v>
      </c>
    </row>
    <row r="12" spans="1:6" ht="15">
      <c r="A12" s="368"/>
      <c r="B12" s="373"/>
      <c r="C12" s="347"/>
      <c r="D12" s="368"/>
      <c r="E12" s="358"/>
      <c r="F12" s="347"/>
    </row>
    <row r="13" spans="1:6" ht="15">
      <c r="A13" s="368" t="s">
        <v>2</v>
      </c>
      <c r="B13" s="357" t="s">
        <v>29</v>
      </c>
      <c r="C13" s="347">
        <f>'5 mell hiv cimrend'!D15+'4 mell önk cimrend'!D18</f>
        <v>0</v>
      </c>
      <c r="D13" s="368" t="s">
        <v>13</v>
      </c>
      <c r="E13" s="357" t="s">
        <v>121</v>
      </c>
      <c r="F13" s="347">
        <f>'5 mell hiv cimrend'!D49+'4 mell önk cimrend'!D51</f>
        <v>0</v>
      </c>
    </row>
    <row r="14" spans="1:6" ht="15">
      <c r="A14" s="370"/>
      <c r="B14" s="350"/>
      <c r="C14" s="351"/>
      <c r="D14" s="370"/>
      <c r="E14" s="372"/>
      <c r="F14" s="351"/>
    </row>
    <row r="15" spans="1:6" ht="15">
      <c r="A15" s="368" t="s">
        <v>12</v>
      </c>
      <c r="B15" s="357" t="s">
        <v>30</v>
      </c>
      <c r="C15" s="347">
        <f>SUM(C16:C18)</f>
        <v>19123</v>
      </c>
      <c r="D15" s="368" t="s">
        <v>24</v>
      </c>
      <c r="E15" s="357" t="s">
        <v>123</v>
      </c>
      <c r="F15" s="347">
        <f>SUM(F16:F23)</f>
        <v>289054</v>
      </c>
    </row>
    <row r="16" spans="1:6" s="153" customFormat="1" ht="30">
      <c r="A16" s="370"/>
      <c r="B16" s="350" t="s">
        <v>169</v>
      </c>
      <c r="C16" s="351">
        <f>'4 mell önk cimrend'!D21+'5 mell hiv cimrend'!D18</f>
        <v>18896</v>
      </c>
      <c r="D16" s="368"/>
      <c r="E16" s="350" t="s">
        <v>299</v>
      </c>
      <c r="F16" s="351">
        <f>'4 mell önk cimrend'!D55</f>
        <v>2041</v>
      </c>
    </row>
    <row r="17" spans="1:6" ht="30">
      <c r="A17" s="368"/>
      <c r="B17" s="359" t="s">
        <v>84</v>
      </c>
      <c r="C17" s="351">
        <f>'5 mell hiv cimrend'!D19+'4 mell önk cimrend'!D22</f>
        <v>0</v>
      </c>
      <c r="D17" s="370"/>
      <c r="E17" s="350" t="s">
        <v>301</v>
      </c>
      <c r="F17" s="351">
        <f>'4 mell önk cimrend'!D56</f>
        <v>0</v>
      </c>
    </row>
    <row r="18" spans="1:6" ht="30">
      <c r="A18" s="368"/>
      <c r="B18" s="359" t="s">
        <v>85</v>
      </c>
      <c r="C18" s="351">
        <f>'5 mell hiv cimrend'!D20+'4 mell önk cimrend'!D23</f>
        <v>227</v>
      </c>
      <c r="D18" s="370"/>
      <c r="E18" s="385" t="s">
        <v>300</v>
      </c>
      <c r="F18" s="351">
        <f>'4 mell önk cimrend'!D57</f>
        <v>2925</v>
      </c>
    </row>
    <row r="19" spans="1:6" ht="15">
      <c r="A19" s="370"/>
      <c r="B19" s="350"/>
      <c r="C19" s="347"/>
      <c r="D19" s="368"/>
      <c r="E19" s="385" t="s">
        <v>295</v>
      </c>
      <c r="F19" s="351">
        <f>'5 mell hiv cimrend'!D52</f>
        <v>14895</v>
      </c>
    </row>
    <row r="20" spans="1:6" s="153" customFormat="1" ht="14.25">
      <c r="A20" s="368" t="s">
        <v>13</v>
      </c>
      <c r="B20" s="358" t="s">
        <v>170</v>
      </c>
      <c r="C20" s="347">
        <f>SUM(C21:C22)</f>
        <v>76041</v>
      </c>
      <c r="D20" s="368"/>
      <c r="E20" s="477" t="s">
        <v>125</v>
      </c>
      <c r="F20" s="476">
        <f>'4 mell önk cimrend'!D53</f>
        <v>3335</v>
      </c>
    </row>
    <row r="21" spans="1:6" s="153" customFormat="1" ht="15">
      <c r="A21" s="368"/>
      <c r="B21" s="359" t="s">
        <v>171</v>
      </c>
      <c r="C21" s="351">
        <f>'4 mell önk cimrend'!D25+'5 mell hiv cimrend'!D22</f>
        <v>75146</v>
      </c>
      <c r="D21" s="368"/>
      <c r="E21" s="477"/>
      <c r="F21" s="476"/>
    </row>
    <row r="22" spans="1:6" s="153" customFormat="1" ht="15">
      <c r="A22" s="368"/>
      <c r="B22" s="359" t="s">
        <v>88</v>
      </c>
      <c r="C22" s="351">
        <f>'5 mell hiv cimrend'!D23+'4 mell önk cimrend'!D26</f>
        <v>895</v>
      </c>
      <c r="D22" s="368"/>
      <c r="E22" s="477" t="s">
        <v>3</v>
      </c>
      <c r="F22" s="476">
        <f>SUM('6 mell önk feladat'!C71)</f>
        <v>265858</v>
      </c>
    </row>
    <row r="23" spans="1:6" s="153" customFormat="1" ht="15">
      <c r="A23" s="368"/>
      <c r="B23" s="358"/>
      <c r="C23" s="351"/>
      <c r="D23" s="368"/>
      <c r="E23" s="477"/>
      <c r="F23" s="476"/>
    </row>
    <row r="24" spans="1:6" s="153" customFormat="1" ht="18" customHeight="1">
      <c r="A24" s="462" t="s">
        <v>172</v>
      </c>
      <c r="B24" s="463"/>
      <c r="C24" s="138">
        <f>C7+C13+C15+C20</f>
        <v>432819</v>
      </c>
      <c r="D24" s="462" t="s">
        <v>173</v>
      </c>
      <c r="E24" s="463"/>
      <c r="F24" s="138">
        <f>F7+F9+F11+F13+F15</f>
        <v>802853</v>
      </c>
    </row>
    <row r="25" spans="1:6" ht="13.5" customHeight="1">
      <c r="A25" s="151"/>
      <c r="B25" s="152"/>
      <c r="C25" s="132"/>
      <c r="D25" s="154"/>
      <c r="E25" s="155"/>
      <c r="F25" s="132"/>
    </row>
    <row r="26" spans="1:6" ht="15" customHeight="1">
      <c r="A26" s="469" t="s">
        <v>161</v>
      </c>
      <c r="B26" s="470"/>
      <c r="C26" s="131">
        <f>F24-C24</f>
        <v>370034</v>
      </c>
      <c r="D26" s="156" t="s">
        <v>27</v>
      </c>
      <c r="E26" s="157" t="s">
        <v>140</v>
      </c>
      <c r="F26" s="123">
        <f>SUM(F27)</f>
        <v>11176</v>
      </c>
    </row>
    <row r="27" spans="1:6" ht="18" customHeight="1">
      <c r="A27" s="158" t="s">
        <v>24</v>
      </c>
      <c r="B27" s="159" t="s">
        <v>106</v>
      </c>
      <c r="C27" s="150">
        <f>SUM(C28)</f>
        <v>381210</v>
      </c>
      <c r="D27" s="135"/>
      <c r="E27" s="137" t="s">
        <v>296</v>
      </c>
      <c r="F27" s="128">
        <v>11176</v>
      </c>
    </row>
    <row r="28" spans="1:6" ht="18" customHeight="1">
      <c r="A28" s="149"/>
      <c r="B28" s="124" t="s">
        <v>108</v>
      </c>
      <c r="C28" s="123">
        <f>SUM(C29)</f>
        <v>381210</v>
      </c>
      <c r="D28" s="135"/>
      <c r="E28" s="136"/>
      <c r="F28" s="123"/>
    </row>
    <row r="29" spans="1:6" ht="14.25" customHeight="1">
      <c r="A29" s="149"/>
      <c r="B29" s="152" t="s">
        <v>174</v>
      </c>
      <c r="C29" s="128">
        <f>F32-C24</f>
        <v>381210</v>
      </c>
      <c r="D29" s="135"/>
      <c r="E29" s="136"/>
      <c r="F29" s="123"/>
    </row>
    <row r="30" spans="1:6" ht="15">
      <c r="A30" s="135"/>
      <c r="B30" s="137" t="s">
        <v>175</v>
      </c>
      <c r="C30" s="128">
        <v>0</v>
      </c>
      <c r="D30" s="135"/>
      <c r="E30" s="136"/>
      <c r="F30" s="123"/>
    </row>
    <row r="31" spans="1:6" ht="15">
      <c r="A31" s="135"/>
      <c r="B31" s="136"/>
      <c r="C31" s="123"/>
      <c r="D31" s="135"/>
      <c r="E31" s="136"/>
      <c r="F31" s="123"/>
    </row>
    <row r="32" spans="1:6" s="139" customFormat="1" ht="24.75" customHeight="1">
      <c r="A32" s="462" t="s">
        <v>176</v>
      </c>
      <c r="B32" s="463"/>
      <c r="C32" s="138">
        <f>C24+C27</f>
        <v>814029</v>
      </c>
      <c r="D32" s="462" t="s">
        <v>177</v>
      </c>
      <c r="E32" s="463"/>
      <c r="F32" s="138">
        <f>F24+F26</f>
        <v>814029</v>
      </c>
    </row>
    <row r="33" spans="1:5" s="160" customFormat="1" ht="15">
      <c r="A33" s="154"/>
      <c r="B33" s="152"/>
      <c r="D33" s="154"/>
      <c r="E33" s="152"/>
    </row>
    <row r="34" spans="1:5" s="160" customFormat="1" ht="15">
      <c r="A34" s="154"/>
      <c r="B34" s="152"/>
      <c r="D34" s="154"/>
      <c r="E34" s="152"/>
    </row>
    <row r="38" ht="15">
      <c r="H38" s="139"/>
    </row>
  </sheetData>
  <sheetProtection/>
  <mergeCells count="16">
    <mergeCell ref="F20:F21"/>
    <mergeCell ref="A24:B24"/>
    <mergeCell ref="D24:E24"/>
    <mergeCell ref="A26:B26"/>
    <mergeCell ref="A32:B32"/>
    <mergeCell ref="D32:E32"/>
    <mergeCell ref="E20:E21"/>
    <mergeCell ref="E22:E23"/>
    <mergeCell ref="F22:F23"/>
    <mergeCell ref="E1:F1"/>
    <mergeCell ref="A3:F3"/>
    <mergeCell ref="B4:E4"/>
    <mergeCell ref="A5:B6"/>
    <mergeCell ref="C5:C6"/>
    <mergeCell ref="D5:E6"/>
    <mergeCell ref="F5:F6"/>
  </mergeCells>
  <printOptions horizontalCentered="1"/>
  <pageMargins left="0.07874015748031496" right="0.03937007874015748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.57421875" style="142" customWidth="1"/>
    <col min="2" max="2" width="66.7109375" style="143" customWidth="1"/>
    <col min="3" max="3" width="12.28125" style="121" customWidth="1"/>
    <col min="4" max="4" width="5.00390625" style="142" customWidth="1"/>
    <col min="5" max="5" width="53.28125" style="143" customWidth="1"/>
    <col min="6" max="6" width="13.140625" style="121" customWidth="1"/>
    <col min="7" max="7" width="11.7109375" style="121" customWidth="1"/>
    <col min="8" max="8" width="9.140625" style="121" customWidth="1"/>
    <col min="9" max="9" width="10.57421875" style="121" customWidth="1"/>
    <col min="10" max="16384" width="9.140625" style="121" customWidth="1"/>
  </cols>
  <sheetData>
    <row r="1" spans="1:6" s="119" customFormat="1" ht="12.75">
      <c r="A1" s="118"/>
      <c r="B1" s="67"/>
      <c r="D1" s="118"/>
      <c r="E1" s="464" t="s">
        <v>329</v>
      </c>
      <c r="F1" s="464"/>
    </row>
    <row r="2" spans="1:6" s="119" customFormat="1" ht="22.5" customHeight="1">
      <c r="A2" s="118"/>
      <c r="B2" s="67"/>
      <c r="D2" s="118"/>
      <c r="E2" s="165"/>
      <c r="F2" s="165"/>
    </row>
    <row r="3" spans="1:6" ht="15">
      <c r="A3" s="478" t="s">
        <v>252</v>
      </c>
      <c r="B3" s="478"/>
      <c r="C3" s="478"/>
      <c r="D3" s="478"/>
      <c r="E3" s="478"/>
      <c r="F3" s="478"/>
    </row>
    <row r="4" spans="1:5" s="119" customFormat="1" ht="12.75">
      <c r="A4" s="118"/>
      <c r="B4" s="479" t="s">
        <v>151</v>
      </c>
      <c r="C4" s="479"/>
      <c r="D4" s="479"/>
      <c r="E4" s="479"/>
    </row>
    <row r="5" spans="1:6" s="119" customFormat="1" ht="12.75">
      <c r="A5" s="424"/>
      <c r="B5" s="423"/>
      <c r="C5" s="423"/>
      <c r="D5" s="423"/>
      <c r="E5" s="423"/>
      <c r="F5" s="120" t="s">
        <v>152</v>
      </c>
    </row>
    <row r="6" spans="1:6" s="122" customFormat="1" ht="12.75" customHeight="1">
      <c r="A6" s="480" t="s">
        <v>153</v>
      </c>
      <c r="B6" s="481"/>
      <c r="C6" s="484" t="s">
        <v>251</v>
      </c>
      <c r="D6" s="480" t="s">
        <v>154</v>
      </c>
      <c r="E6" s="481"/>
      <c r="F6" s="474" t="s">
        <v>251</v>
      </c>
    </row>
    <row r="7" spans="1:6" s="122" customFormat="1" ht="12.75">
      <c r="A7" s="482"/>
      <c r="B7" s="483"/>
      <c r="C7" s="485"/>
      <c r="D7" s="482"/>
      <c r="E7" s="483"/>
      <c r="F7" s="475"/>
    </row>
    <row r="8" spans="1:6" ht="15">
      <c r="A8" s="345" t="s">
        <v>1</v>
      </c>
      <c r="B8" s="346" t="s">
        <v>90</v>
      </c>
      <c r="C8" s="347">
        <f>SUM(C9:C11)</f>
        <v>60690</v>
      </c>
      <c r="D8" s="348" t="s">
        <v>1</v>
      </c>
      <c r="E8" s="346" t="s">
        <v>131</v>
      </c>
      <c r="F8" s="347">
        <f>'4 mell önk cimrend'!D63+'5 mell hiv cimrend'!D57</f>
        <v>25500</v>
      </c>
    </row>
    <row r="9" spans="1:6" ht="15">
      <c r="A9" s="349"/>
      <c r="B9" s="350" t="s">
        <v>92</v>
      </c>
      <c r="C9" s="351"/>
      <c r="D9" s="348"/>
      <c r="E9" s="352"/>
      <c r="F9" s="353"/>
    </row>
    <row r="10" spans="1:6" ht="15">
      <c r="A10" s="349"/>
      <c r="B10" s="354" t="s">
        <v>93</v>
      </c>
      <c r="C10" s="351"/>
      <c r="D10" s="348" t="s">
        <v>2</v>
      </c>
      <c r="E10" s="346" t="s">
        <v>133</v>
      </c>
      <c r="F10" s="347">
        <f>'4 mell önk cimrend'!D64+'5 mell hiv cimrend'!D58</f>
        <v>66361</v>
      </c>
    </row>
    <row r="11" spans="1:6" ht="15">
      <c r="A11" s="345"/>
      <c r="B11" s="355" t="s">
        <v>155</v>
      </c>
      <c r="C11" s="351">
        <f>'4 mell önk cimrend'!D32</f>
        <v>60690</v>
      </c>
      <c r="D11" s="356"/>
      <c r="E11" s="352"/>
      <c r="F11" s="347"/>
    </row>
    <row r="12" spans="1:6" s="127" customFormat="1" ht="14.25">
      <c r="A12" s="345"/>
      <c r="B12" s="346"/>
      <c r="C12" s="347"/>
      <c r="D12" s="348" t="s">
        <v>12</v>
      </c>
      <c r="E12" s="346" t="s">
        <v>135</v>
      </c>
      <c r="F12" s="347">
        <f>SUM(F13:F15)</f>
        <v>17391</v>
      </c>
    </row>
    <row r="13" spans="1:6" s="127" customFormat="1" ht="30">
      <c r="A13" s="345" t="s">
        <v>2</v>
      </c>
      <c r="B13" s="346" t="s">
        <v>32</v>
      </c>
      <c r="C13" s="347">
        <f>SUM(C14:C16)</f>
        <v>2000</v>
      </c>
      <c r="D13" s="348"/>
      <c r="E13" s="354" t="s">
        <v>156</v>
      </c>
      <c r="F13" s="351">
        <f>'4 mell önk cimrend'!D66+'5 mell hiv cimrend'!D60</f>
        <v>0</v>
      </c>
    </row>
    <row r="14" spans="1:6" ht="15">
      <c r="A14" s="349"/>
      <c r="B14" s="354" t="s">
        <v>97</v>
      </c>
      <c r="C14" s="351"/>
      <c r="D14" s="356"/>
      <c r="E14" s="354" t="s">
        <v>278</v>
      </c>
      <c r="F14" s="351">
        <f>'4 mell önk cimrend'!D67+'5 mell hiv cimrend'!D61</f>
        <v>0</v>
      </c>
    </row>
    <row r="15" spans="1:6" ht="30">
      <c r="A15" s="349"/>
      <c r="B15" s="354" t="s">
        <v>99</v>
      </c>
      <c r="C15" s="351">
        <f>'5 mell hiv cimrend'!D32+'4 mell önk cimrend'!D35</f>
        <v>0</v>
      </c>
      <c r="D15" s="356"/>
      <c r="E15" s="354" t="s">
        <v>157</v>
      </c>
      <c r="F15" s="351">
        <f>'4 mell önk cimrend'!D68+'5 mell hiv cimrend'!D62</f>
        <v>17391</v>
      </c>
    </row>
    <row r="16" spans="1:6" ht="15">
      <c r="A16" s="349"/>
      <c r="B16" s="354" t="s">
        <v>101</v>
      </c>
      <c r="C16" s="351">
        <f>'5 mell hiv cimrend'!D33+'4 mell önk cimrend'!D36</f>
        <v>2000</v>
      </c>
      <c r="D16" s="356"/>
      <c r="E16" s="354" t="s">
        <v>158</v>
      </c>
      <c r="F16" s="351"/>
    </row>
    <row r="17" spans="1:6" ht="15">
      <c r="A17" s="345"/>
      <c r="B17" s="346"/>
      <c r="C17" s="351"/>
      <c r="D17" s="348"/>
      <c r="E17" s="346"/>
      <c r="F17" s="347"/>
    </row>
    <row r="18" spans="1:6" ht="15">
      <c r="A18" s="345" t="s">
        <v>12</v>
      </c>
      <c r="B18" s="357" t="s">
        <v>34</v>
      </c>
      <c r="C18" s="347">
        <f>SUM(C19:C20)</f>
        <v>1900</v>
      </c>
      <c r="D18" s="348"/>
      <c r="E18" s="354"/>
      <c r="F18" s="351"/>
    </row>
    <row r="19" spans="1:6" ht="15">
      <c r="A19" s="349"/>
      <c r="B19" s="354" t="s">
        <v>103</v>
      </c>
      <c r="C19" s="351">
        <f>'5 mell hiv cimrend'!D35+'4 mell önk cimrend'!D38</f>
        <v>1900</v>
      </c>
      <c r="D19" s="356"/>
      <c r="E19" s="354"/>
      <c r="F19" s="351"/>
    </row>
    <row r="20" spans="1:6" s="127" customFormat="1" ht="15">
      <c r="A20" s="345"/>
      <c r="B20" s="350" t="s">
        <v>104</v>
      </c>
      <c r="C20" s="351">
        <f>'5 mell hiv cimrend'!D36+'4 mell önk cimrend'!D39</f>
        <v>0</v>
      </c>
      <c r="D20" s="348"/>
      <c r="E20" s="358"/>
      <c r="F20" s="347"/>
    </row>
    <row r="21" spans="1:6" s="127" customFormat="1" ht="15">
      <c r="A21" s="345"/>
      <c r="B21" s="357"/>
      <c r="C21" s="347"/>
      <c r="D21" s="348"/>
      <c r="E21" s="359"/>
      <c r="F21" s="347"/>
    </row>
    <row r="22" spans="1:6" s="127" customFormat="1" ht="14.25">
      <c r="A22" s="486" t="s">
        <v>159</v>
      </c>
      <c r="B22" s="487"/>
      <c r="C22" s="138">
        <f>C8+C13+C18</f>
        <v>64590</v>
      </c>
      <c r="D22" s="486" t="s">
        <v>160</v>
      </c>
      <c r="E22" s="487"/>
      <c r="F22" s="138">
        <f>F8+F10+F12+F17</f>
        <v>109252</v>
      </c>
    </row>
    <row r="23" spans="1:6" ht="15">
      <c r="A23" s="349"/>
      <c r="B23" s="352"/>
      <c r="C23" s="360"/>
      <c r="D23" s="361"/>
      <c r="E23" s="352"/>
      <c r="F23" s="362"/>
    </row>
    <row r="24" spans="1:6" ht="15">
      <c r="A24" s="462" t="s">
        <v>161</v>
      </c>
      <c r="B24" s="463"/>
      <c r="C24" s="138">
        <f>F30-C22</f>
        <v>44662</v>
      </c>
      <c r="D24" s="348" t="s">
        <v>13</v>
      </c>
      <c r="E24" s="358" t="s">
        <v>140</v>
      </c>
      <c r="F24" s="347">
        <f>SUM(F25)</f>
        <v>0</v>
      </c>
    </row>
    <row r="25" spans="1:6" ht="15">
      <c r="A25" s="363" t="s">
        <v>13</v>
      </c>
      <c r="B25" s="364" t="s">
        <v>106</v>
      </c>
      <c r="C25" s="347">
        <f>SUM(C26)</f>
        <v>44662</v>
      </c>
      <c r="D25" s="348"/>
      <c r="E25" s="359"/>
      <c r="F25" s="351"/>
    </row>
    <row r="26" spans="1:6" ht="15">
      <c r="A26" s="345"/>
      <c r="B26" s="350" t="s">
        <v>108</v>
      </c>
      <c r="C26" s="365">
        <v>44662</v>
      </c>
      <c r="D26" s="364"/>
      <c r="E26" s="364"/>
      <c r="F26" s="347"/>
    </row>
    <row r="27" spans="1:6" ht="15">
      <c r="A27" s="363"/>
      <c r="B27" s="366" t="s">
        <v>162</v>
      </c>
      <c r="C27" s="351">
        <v>0</v>
      </c>
      <c r="D27" s="364"/>
      <c r="E27" s="364"/>
      <c r="F27" s="347"/>
    </row>
    <row r="28" spans="1:6" ht="15">
      <c r="A28" s="363"/>
      <c r="B28" s="366" t="s">
        <v>163</v>
      </c>
      <c r="C28" s="351">
        <f>C24</f>
        <v>44662</v>
      </c>
      <c r="D28" s="364"/>
      <c r="E28" s="364"/>
      <c r="F28" s="347"/>
    </row>
    <row r="29" spans="1:6" ht="15">
      <c r="A29" s="363"/>
      <c r="B29" s="364"/>
      <c r="C29" s="347"/>
      <c r="D29" s="364"/>
      <c r="E29" s="364"/>
      <c r="F29" s="367"/>
    </row>
    <row r="30" spans="1:8" s="140" customFormat="1" ht="21.75" customHeight="1">
      <c r="A30" s="486" t="s">
        <v>164</v>
      </c>
      <c r="B30" s="487"/>
      <c r="C30" s="138">
        <f>SUM(C22+C25)</f>
        <v>109252</v>
      </c>
      <c r="D30" s="486" t="s">
        <v>165</v>
      </c>
      <c r="E30" s="487"/>
      <c r="F30" s="138">
        <f>F22+F24</f>
        <v>109252</v>
      </c>
      <c r="G30" s="139"/>
      <c r="H30" s="139"/>
    </row>
    <row r="31" spans="1:5" s="141" customFormat="1" ht="27.75" customHeight="1">
      <c r="A31" s="126"/>
      <c r="B31" s="125"/>
      <c r="D31" s="126"/>
      <c r="E31" s="125"/>
    </row>
    <row r="32" ht="15">
      <c r="F32" s="144"/>
    </row>
    <row r="35" spans="3:9" ht="15">
      <c r="C35" s="144"/>
      <c r="D35" s="144"/>
      <c r="E35" s="144"/>
      <c r="F35" s="144"/>
      <c r="I35" s="139"/>
    </row>
    <row r="38" spans="3:6" ht="15">
      <c r="C38" s="144"/>
      <c r="F38" s="144"/>
    </row>
    <row r="40" ht="15">
      <c r="F40" s="144"/>
    </row>
    <row r="42" ht="15">
      <c r="C42" s="144"/>
    </row>
  </sheetData>
  <sheetProtection/>
  <mergeCells count="12">
    <mergeCell ref="A22:B22"/>
    <mergeCell ref="D22:E22"/>
    <mergeCell ref="A24:B24"/>
    <mergeCell ref="A30:B30"/>
    <mergeCell ref="D30:E30"/>
    <mergeCell ref="E1:F1"/>
    <mergeCell ref="A3:F3"/>
    <mergeCell ref="B4:E4"/>
    <mergeCell ref="A6:B7"/>
    <mergeCell ref="C6:C7"/>
    <mergeCell ref="D6:E7"/>
    <mergeCell ref="F6:F7"/>
  </mergeCells>
  <printOptions horizontalCentered="1"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C1" sqref="C1:D1"/>
    </sheetView>
  </sheetViews>
  <sheetFormatPr defaultColWidth="10.28125" defaultRowHeight="12.75"/>
  <cols>
    <col min="1" max="1" width="11.421875" style="92" customWidth="1"/>
    <col min="2" max="2" width="11.28125" style="92" customWidth="1"/>
    <col min="3" max="3" width="64.140625" style="92" customWidth="1"/>
    <col min="4" max="4" width="17.421875" style="92" customWidth="1"/>
    <col min="5" max="5" width="5.7109375" style="92" customWidth="1"/>
    <col min="6" max="16384" width="10.28125" style="92" customWidth="1"/>
  </cols>
  <sheetData>
    <row r="1" spans="3:4" ht="14.25" customHeight="1">
      <c r="C1" s="464" t="s">
        <v>330</v>
      </c>
      <c r="D1" s="464"/>
    </row>
    <row r="2" spans="3:4" ht="13.5" customHeight="1">
      <c r="C2" s="165"/>
      <c r="D2" s="165"/>
    </row>
    <row r="3" spans="1:4" ht="12.75">
      <c r="A3" s="488" t="s">
        <v>61</v>
      </c>
      <c r="B3" s="489"/>
      <c r="C3" s="93" t="s">
        <v>142</v>
      </c>
      <c r="D3" s="94"/>
    </row>
    <row r="4" spans="1:4" ht="15.75" customHeight="1">
      <c r="A4" s="95" t="s">
        <v>62</v>
      </c>
      <c r="B4" s="96"/>
      <c r="C4" s="97"/>
      <c r="D4" s="94" t="s">
        <v>143</v>
      </c>
    </row>
    <row r="5" spans="1:4" s="101" customFormat="1" ht="25.5">
      <c r="A5" s="98" t="s">
        <v>63</v>
      </c>
      <c r="B5" s="99" t="s">
        <v>64</v>
      </c>
      <c r="C5" s="100" t="s">
        <v>65</v>
      </c>
      <c r="D5" s="46" t="s">
        <v>251</v>
      </c>
    </row>
    <row r="6" spans="1:4" s="101" customFormat="1" ht="12.75">
      <c r="A6" s="490" t="s">
        <v>66</v>
      </c>
      <c r="B6" s="491"/>
      <c r="C6" s="100"/>
      <c r="D6" s="100"/>
    </row>
    <row r="7" spans="1:4" s="103" customFormat="1" ht="12.75">
      <c r="A7" s="102" t="s">
        <v>1</v>
      </c>
      <c r="B7" s="102" t="s">
        <v>2</v>
      </c>
      <c r="C7" s="102" t="s">
        <v>12</v>
      </c>
      <c r="D7" s="102" t="s">
        <v>13</v>
      </c>
    </row>
    <row r="8" spans="1:4" s="87" customFormat="1" ht="14.25">
      <c r="A8" s="53" t="s">
        <v>67</v>
      </c>
      <c r="B8" s="54"/>
      <c r="C8" s="55" t="s">
        <v>68</v>
      </c>
      <c r="D8" s="196"/>
    </row>
    <row r="9" spans="1:4" s="87" customFormat="1" ht="14.25">
      <c r="A9" s="54" t="s">
        <v>1</v>
      </c>
      <c r="B9" s="54"/>
      <c r="C9" s="55" t="s">
        <v>30</v>
      </c>
      <c r="D9" s="196"/>
    </row>
    <row r="10" spans="1:10" s="104" customFormat="1" ht="15">
      <c r="A10" s="59"/>
      <c r="B10" s="59" t="s">
        <v>69</v>
      </c>
      <c r="C10" s="60" t="s">
        <v>70</v>
      </c>
      <c r="D10" s="197">
        <f>SUM(D11+D15+D17)</f>
        <v>337545</v>
      </c>
      <c r="J10" s="225"/>
    </row>
    <row r="11" spans="1:4" s="104" customFormat="1" ht="15">
      <c r="A11" s="59"/>
      <c r="B11" s="61" t="s">
        <v>71</v>
      </c>
      <c r="C11" s="62" t="s">
        <v>72</v>
      </c>
      <c r="D11" s="198">
        <f>SUM(D12:D13)</f>
        <v>280031</v>
      </c>
    </row>
    <row r="12" spans="1:4" s="104" customFormat="1" ht="16.5" customHeight="1">
      <c r="A12" s="59"/>
      <c r="B12" s="69" t="s">
        <v>144</v>
      </c>
      <c r="C12" s="105" t="s">
        <v>145</v>
      </c>
      <c r="D12" s="191">
        <f>'6 mell önk feladat'!C11</f>
        <v>279400</v>
      </c>
    </row>
    <row r="13" spans="1:4" s="104" customFormat="1" ht="13.5">
      <c r="A13" s="59"/>
      <c r="B13" s="69" t="s">
        <v>185</v>
      </c>
      <c r="C13" s="105" t="s">
        <v>242</v>
      </c>
      <c r="D13" s="191">
        <f>SUM('6 mell önk feladat'!C13)</f>
        <v>631</v>
      </c>
    </row>
    <row r="14" spans="1:4" s="104" customFormat="1" ht="13.5">
      <c r="A14" s="59"/>
      <c r="B14" s="69" t="s">
        <v>146</v>
      </c>
      <c r="C14" s="105" t="s">
        <v>243</v>
      </c>
      <c r="D14" s="191"/>
    </row>
    <row r="15" spans="1:4" s="104" customFormat="1" ht="15">
      <c r="A15" s="59"/>
      <c r="B15" s="61" t="s">
        <v>73</v>
      </c>
      <c r="C15" s="62" t="s">
        <v>74</v>
      </c>
      <c r="D15" s="198">
        <f>SUM('6 mell önk feladat'!C15)</f>
        <v>14895</v>
      </c>
    </row>
    <row r="16" spans="1:4" s="104" customFormat="1" ht="15">
      <c r="A16" s="59"/>
      <c r="B16" s="64" t="s">
        <v>75</v>
      </c>
      <c r="C16" s="62" t="s">
        <v>76</v>
      </c>
      <c r="D16" s="199"/>
    </row>
    <row r="17" spans="1:4" s="104" customFormat="1" ht="15" customHeight="1">
      <c r="A17" s="59"/>
      <c r="B17" s="64" t="s">
        <v>77</v>
      </c>
      <c r="C17" s="62" t="s">
        <v>302</v>
      </c>
      <c r="D17" s="198">
        <f>'6 mell önk feladat'!C12+'6 mell önk feladat'!C14+'6 mell önk feladat'!C16+'6 mell önk feladat'!C17</f>
        <v>42619</v>
      </c>
    </row>
    <row r="18" spans="1:4" s="104" customFormat="1" ht="15">
      <c r="A18" s="59"/>
      <c r="B18" s="59" t="s">
        <v>78</v>
      </c>
      <c r="C18" s="60" t="s">
        <v>29</v>
      </c>
      <c r="D18" s="197">
        <f>'6 mell önk feladat'!C18</f>
        <v>0</v>
      </c>
    </row>
    <row r="19" spans="1:4" s="90" customFormat="1" ht="15">
      <c r="A19" s="65"/>
      <c r="B19" s="59" t="s">
        <v>79</v>
      </c>
      <c r="C19" s="60" t="s">
        <v>30</v>
      </c>
      <c r="D19" s="197">
        <f>SUM(D20:D23)</f>
        <v>0</v>
      </c>
    </row>
    <row r="20" spans="1:4" s="90" customFormat="1" ht="15">
      <c r="A20" s="65"/>
      <c r="B20" s="65" t="s">
        <v>80</v>
      </c>
      <c r="C20" s="62" t="s">
        <v>249</v>
      </c>
      <c r="D20" s="198"/>
    </row>
    <row r="21" spans="1:4" s="90" customFormat="1" ht="15">
      <c r="A21" s="65"/>
      <c r="B21" s="66" t="s">
        <v>81</v>
      </c>
      <c r="C21" s="67" t="s">
        <v>82</v>
      </c>
      <c r="D21" s="198">
        <v>0</v>
      </c>
    </row>
    <row r="22" spans="1:4" s="90" customFormat="1" ht="15">
      <c r="A22" s="65"/>
      <c r="B22" s="65" t="s">
        <v>186</v>
      </c>
      <c r="C22" s="67" t="s">
        <v>84</v>
      </c>
      <c r="D22" s="198"/>
    </row>
    <row r="23" spans="1:4" s="90" customFormat="1" ht="15">
      <c r="A23" s="68"/>
      <c r="B23" s="65" t="s">
        <v>244</v>
      </c>
      <c r="C23" s="62" t="s">
        <v>85</v>
      </c>
      <c r="D23" s="199"/>
    </row>
    <row r="24" spans="1:4" s="90" customFormat="1" ht="15">
      <c r="A24" s="68"/>
      <c r="B24" s="59" t="s">
        <v>86</v>
      </c>
      <c r="C24" s="60" t="s">
        <v>31</v>
      </c>
      <c r="D24" s="197">
        <f>SUM(D25:D26)</f>
        <v>76041</v>
      </c>
    </row>
    <row r="25" spans="1:4" s="90" customFormat="1" ht="14.25" customHeight="1">
      <c r="A25" s="68"/>
      <c r="B25" s="64" t="s">
        <v>240</v>
      </c>
      <c r="C25" s="62" t="s">
        <v>303</v>
      </c>
      <c r="D25" s="199">
        <f>'6 mell önk feladat'!C21+'6 mell önk feladat'!C22</f>
        <v>75146</v>
      </c>
    </row>
    <row r="26" spans="1:4" s="90" customFormat="1" ht="15">
      <c r="A26" s="68"/>
      <c r="B26" s="64" t="s">
        <v>241</v>
      </c>
      <c r="C26" s="62" t="s">
        <v>88</v>
      </c>
      <c r="D26" s="199">
        <f>SUM('6 mell önk feladat'!C23)</f>
        <v>895</v>
      </c>
    </row>
    <row r="27" spans="1:4" s="90" customFormat="1" ht="8.25" customHeight="1">
      <c r="A27" s="68"/>
      <c r="B27" s="64"/>
      <c r="C27" s="62"/>
      <c r="D27" s="199"/>
    </row>
    <row r="28" spans="1:4" s="91" customFormat="1" ht="15">
      <c r="A28" s="68" t="s">
        <v>2</v>
      </c>
      <c r="B28" s="72"/>
      <c r="C28" s="73" t="s">
        <v>32</v>
      </c>
      <c r="D28" s="198"/>
    </row>
    <row r="29" spans="1:4" s="90" customFormat="1" ht="15">
      <c r="A29" s="69"/>
      <c r="B29" s="74" t="s">
        <v>89</v>
      </c>
      <c r="C29" s="75" t="s">
        <v>90</v>
      </c>
      <c r="D29" s="197">
        <f>SUM(D30:D32)</f>
        <v>60690</v>
      </c>
    </row>
    <row r="30" spans="1:4" s="90" customFormat="1" ht="15">
      <c r="A30" s="69"/>
      <c r="B30" s="76" t="s">
        <v>91</v>
      </c>
      <c r="C30" s="67" t="s">
        <v>92</v>
      </c>
      <c r="D30" s="192"/>
    </row>
    <row r="31" spans="1:4" s="90" customFormat="1" ht="15">
      <c r="A31" s="69"/>
      <c r="B31" s="66" t="s">
        <v>250</v>
      </c>
      <c r="C31" s="67" t="s">
        <v>93</v>
      </c>
      <c r="D31" s="193"/>
    </row>
    <row r="32" spans="1:4" s="90" customFormat="1" ht="15">
      <c r="A32" s="59"/>
      <c r="B32" s="66" t="s">
        <v>94</v>
      </c>
      <c r="C32" s="67" t="s">
        <v>155</v>
      </c>
      <c r="D32" s="198">
        <f>'6 mell önk feladat'!C24</f>
        <v>60690</v>
      </c>
    </row>
    <row r="33" spans="1:4" s="90" customFormat="1" ht="15">
      <c r="A33" s="59"/>
      <c r="B33" s="59" t="s">
        <v>95</v>
      </c>
      <c r="C33" s="60" t="s">
        <v>32</v>
      </c>
      <c r="D33" s="197">
        <f>SUM(D34:D36)</f>
        <v>2000</v>
      </c>
    </row>
    <row r="34" spans="1:4" s="90" customFormat="1" ht="15">
      <c r="A34" s="64"/>
      <c r="B34" s="64" t="s">
        <v>96</v>
      </c>
      <c r="C34" s="62" t="s">
        <v>97</v>
      </c>
      <c r="D34" s="193"/>
    </row>
    <row r="35" spans="1:4" s="90" customFormat="1" ht="14.25">
      <c r="A35" s="64"/>
      <c r="B35" s="64" t="s">
        <v>98</v>
      </c>
      <c r="C35" s="62" t="s">
        <v>99</v>
      </c>
      <c r="D35" s="194"/>
    </row>
    <row r="36" spans="1:10" ht="15">
      <c r="A36" s="68"/>
      <c r="B36" s="64" t="s">
        <v>100</v>
      </c>
      <c r="C36" s="62" t="s">
        <v>101</v>
      </c>
      <c r="D36" s="193">
        <f>'6 mell önk feladat'!C27</f>
        <v>2000</v>
      </c>
      <c r="J36" s="212"/>
    </row>
    <row r="37" spans="1:4" ht="15">
      <c r="A37" s="81"/>
      <c r="B37" s="59" t="s">
        <v>102</v>
      </c>
      <c r="C37" s="82" t="s">
        <v>34</v>
      </c>
      <c r="D37" s="192">
        <f>'6 mell önk feladat'!C28</f>
        <v>0</v>
      </c>
    </row>
    <row r="38" spans="1:4" ht="15.75" customHeight="1">
      <c r="A38" s="81"/>
      <c r="B38" s="64" t="s">
        <v>245</v>
      </c>
      <c r="C38" s="83" t="s">
        <v>304</v>
      </c>
      <c r="D38" s="195"/>
    </row>
    <row r="39" spans="1:4" ht="15">
      <c r="A39" s="81"/>
      <c r="B39" s="64" t="s">
        <v>246</v>
      </c>
      <c r="C39" s="83" t="s">
        <v>104</v>
      </c>
      <c r="D39" s="192"/>
    </row>
    <row r="40" spans="1:4" ht="8.25" customHeight="1">
      <c r="A40" s="81"/>
      <c r="B40" s="64"/>
      <c r="C40" s="83"/>
      <c r="D40" s="192"/>
    </row>
    <row r="41" spans="1:4" ht="15">
      <c r="A41" s="68" t="s">
        <v>12</v>
      </c>
      <c r="B41" s="59" t="s">
        <v>105</v>
      </c>
      <c r="C41" s="82" t="s">
        <v>106</v>
      </c>
      <c r="D41" s="192">
        <f>D42</f>
        <v>390338</v>
      </c>
    </row>
    <row r="42" spans="1:4" ht="15">
      <c r="A42" s="81"/>
      <c r="B42" s="64" t="s">
        <v>107</v>
      </c>
      <c r="C42" s="83" t="s">
        <v>108</v>
      </c>
      <c r="D42" s="193">
        <f>SUM(D43:D44)</f>
        <v>390338</v>
      </c>
    </row>
    <row r="43" spans="1:4" ht="13.5">
      <c r="A43" s="81"/>
      <c r="B43" s="59"/>
      <c r="C43" s="84" t="s">
        <v>109</v>
      </c>
      <c r="D43" s="201">
        <f>'6 mell önk feladat'!C30</f>
        <v>363937</v>
      </c>
    </row>
    <row r="44" spans="1:4" ht="15">
      <c r="A44" s="81"/>
      <c r="B44" s="59"/>
      <c r="C44" s="84" t="s">
        <v>110</v>
      </c>
      <c r="D44" s="195">
        <f>'6 mell önk feladat'!C31</f>
        <v>26401</v>
      </c>
    </row>
    <row r="45" spans="1:4" s="87" customFormat="1" ht="14.25">
      <c r="A45" s="85"/>
      <c r="B45" s="85"/>
      <c r="C45" s="86" t="s">
        <v>113</v>
      </c>
      <c r="D45" s="200">
        <f>D10+D18+D19+D24+D29+D33+D37+D41</f>
        <v>866614</v>
      </c>
    </row>
    <row r="46" spans="1:4" s="87" customFormat="1" ht="15">
      <c r="A46" s="307" t="s">
        <v>114</v>
      </c>
      <c r="B46" s="307"/>
      <c r="C46" s="298" t="s">
        <v>115</v>
      </c>
      <c r="D46" s="340"/>
    </row>
    <row r="47" spans="1:4" s="104" customFormat="1" ht="15">
      <c r="A47" s="308" t="s">
        <v>1</v>
      </c>
      <c r="B47" s="309"/>
      <c r="C47" s="299" t="s">
        <v>116</v>
      </c>
      <c r="D47" s="341"/>
    </row>
    <row r="48" spans="1:10" s="90" customFormat="1" ht="15">
      <c r="A48" s="310"/>
      <c r="B48" s="311" t="s">
        <v>117</v>
      </c>
      <c r="C48" s="300" t="s">
        <v>16</v>
      </c>
      <c r="D48" s="340">
        <v>103888</v>
      </c>
      <c r="J48" s="106"/>
    </row>
    <row r="49" spans="1:5" s="90" customFormat="1" ht="15">
      <c r="A49" s="310"/>
      <c r="B49" s="311" t="s">
        <v>118</v>
      </c>
      <c r="C49" s="300" t="s">
        <v>17</v>
      </c>
      <c r="D49" s="340">
        <v>30357</v>
      </c>
      <c r="E49" s="106"/>
    </row>
    <row r="50" spans="1:11" s="90" customFormat="1" ht="15">
      <c r="A50" s="310"/>
      <c r="B50" s="311" t="s">
        <v>119</v>
      </c>
      <c r="C50" s="300" t="s">
        <v>55</v>
      </c>
      <c r="D50" s="340">
        <v>153165</v>
      </c>
      <c r="J50" s="106"/>
      <c r="K50" s="107"/>
    </row>
    <row r="51" spans="1:4" s="104" customFormat="1" ht="15">
      <c r="A51" s="309"/>
      <c r="B51" s="311" t="s">
        <v>120</v>
      </c>
      <c r="C51" s="300" t="s">
        <v>121</v>
      </c>
      <c r="D51" s="340">
        <v>0</v>
      </c>
    </row>
    <row r="52" spans="1:4" s="90" customFormat="1" ht="15">
      <c r="A52" s="310"/>
      <c r="B52" s="312" t="s">
        <v>122</v>
      </c>
      <c r="C52" s="300" t="s">
        <v>123</v>
      </c>
      <c r="D52" s="340">
        <f>SUM(D53:D58)</f>
        <v>274159</v>
      </c>
    </row>
    <row r="53" spans="1:4" s="90" customFormat="1" ht="15">
      <c r="A53" s="310"/>
      <c r="B53" s="313" t="s">
        <v>124</v>
      </c>
      <c r="C53" s="301" t="s">
        <v>125</v>
      </c>
      <c r="D53" s="339">
        <f>'6 mell önk feladat'!C46</f>
        <v>3335</v>
      </c>
    </row>
    <row r="54" spans="1:4" s="90" customFormat="1" ht="15">
      <c r="A54" s="310"/>
      <c r="B54" s="313" t="s">
        <v>126</v>
      </c>
      <c r="C54" s="301" t="s">
        <v>127</v>
      </c>
      <c r="D54" s="339">
        <v>0</v>
      </c>
    </row>
    <row r="55" spans="1:4" s="90" customFormat="1" ht="15">
      <c r="A55" s="310"/>
      <c r="B55" s="313" t="s">
        <v>128</v>
      </c>
      <c r="C55" s="301" t="s">
        <v>299</v>
      </c>
      <c r="D55" s="339">
        <v>2041</v>
      </c>
    </row>
    <row r="56" spans="1:4" s="90" customFormat="1" ht="15">
      <c r="A56" s="310"/>
      <c r="B56" s="313" t="s">
        <v>235</v>
      </c>
      <c r="C56" s="301" t="s">
        <v>301</v>
      </c>
      <c r="D56" s="339">
        <v>0</v>
      </c>
    </row>
    <row r="57" spans="1:4" s="90" customFormat="1" ht="15">
      <c r="A57" s="310"/>
      <c r="B57" s="313" t="s">
        <v>247</v>
      </c>
      <c r="C57" s="301" t="s">
        <v>300</v>
      </c>
      <c r="D57" s="339">
        <v>2925</v>
      </c>
    </row>
    <row r="58" spans="1:4" s="90" customFormat="1" ht="15">
      <c r="A58" s="310"/>
      <c r="B58" s="313" t="s">
        <v>239</v>
      </c>
      <c r="C58" s="301" t="s">
        <v>3</v>
      </c>
      <c r="D58" s="339">
        <f>SUM(D59:D60)</f>
        <v>265858</v>
      </c>
    </row>
    <row r="59" spans="1:4" s="90" customFormat="1" ht="12.75">
      <c r="A59" s="310"/>
      <c r="B59" s="313"/>
      <c r="C59" s="302" t="s">
        <v>147</v>
      </c>
      <c r="D59" s="342">
        <f>'6 mell önk feladat'!C72</f>
        <v>69814</v>
      </c>
    </row>
    <row r="60" spans="1:4" s="90" customFormat="1" ht="15">
      <c r="A60" s="310"/>
      <c r="B60" s="313"/>
      <c r="C60" s="302" t="s">
        <v>148</v>
      </c>
      <c r="D60" s="341">
        <f>'6 mell önk feladat'!C73</f>
        <v>196044</v>
      </c>
    </row>
    <row r="61" spans="1:4" s="90" customFormat="1" ht="9.75" customHeight="1">
      <c r="A61" s="310"/>
      <c r="B61" s="313"/>
      <c r="C61" s="302"/>
      <c r="D61" s="339"/>
    </row>
    <row r="62" spans="1:4" s="90" customFormat="1" ht="15">
      <c r="A62" s="308" t="s">
        <v>2</v>
      </c>
      <c r="B62" s="310"/>
      <c r="C62" s="299" t="s">
        <v>129</v>
      </c>
      <c r="D62" s="339"/>
    </row>
    <row r="63" spans="1:10" s="91" customFormat="1" ht="15">
      <c r="A63" s="314"/>
      <c r="B63" s="315" t="s">
        <v>130</v>
      </c>
      <c r="C63" s="303" t="s">
        <v>131</v>
      </c>
      <c r="D63" s="340">
        <f>'6 mell önk feladat'!C63</f>
        <v>24000</v>
      </c>
      <c r="F63" s="108"/>
      <c r="J63" s="108"/>
    </row>
    <row r="64" spans="1:4" s="91" customFormat="1" ht="15">
      <c r="A64" s="314"/>
      <c r="B64" s="315" t="s">
        <v>132</v>
      </c>
      <c r="C64" s="303" t="s">
        <v>133</v>
      </c>
      <c r="D64" s="340">
        <v>66361</v>
      </c>
    </row>
    <row r="65" spans="1:10" s="91" customFormat="1" ht="15">
      <c r="A65" s="314"/>
      <c r="B65" s="315" t="s">
        <v>134</v>
      </c>
      <c r="C65" s="303" t="s">
        <v>135</v>
      </c>
      <c r="D65" s="340">
        <f>SUM(D66:D68)</f>
        <v>0</v>
      </c>
      <c r="J65" s="108"/>
    </row>
    <row r="66" spans="1:4" s="90" customFormat="1" ht="15">
      <c r="A66" s="310"/>
      <c r="B66" s="313" t="s">
        <v>136</v>
      </c>
      <c r="C66" s="304" t="s">
        <v>156</v>
      </c>
      <c r="D66" s="339"/>
    </row>
    <row r="67" spans="1:4" s="90" customFormat="1" ht="15">
      <c r="A67" s="310"/>
      <c r="B67" s="313" t="s">
        <v>137</v>
      </c>
      <c r="C67" s="304" t="s">
        <v>138</v>
      </c>
      <c r="D67" s="339"/>
    </row>
    <row r="68" spans="1:4" s="90" customFormat="1" ht="15">
      <c r="A68" s="310"/>
      <c r="B68" s="313" t="s">
        <v>248</v>
      </c>
      <c r="C68" s="304" t="s">
        <v>157</v>
      </c>
      <c r="D68" s="339">
        <v>0</v>
      </c>
    </row>
    <row r="69" spans="1:4" s="90" customFormat="1" ht="9" customHeight="1">
      <c r="A69" s="310"/>
      <c r="B69" s="313"/>
      <c r="C69" s="304"/>
      <c r="D69" s="339"/>
    </row>
    <row r="70" spans="1:4" s="90" customFormat="1" ht="15">
      <c r="A70" s="308" t="s">
        <v>12</v>
      </c>
      <c r="B70" s="312" t="s">
        <v>139</v>
      </c>
      <c r="C70" s="303" t="s">
        <v>140</v>
      </c>
      <c r="D70" s="340">
        <f>SUM(D71:D72)</f>
        <v>214684</v>
      </c>
    </row>
    <row r="71" spans="1:4" s="90" customFormat="1" ht="15">
      <c r="A71" s="308"/>
      <c r="B71" s="313" t="s">
        <v>293</v>
      </c>
      <c r="C71" s="304" t="s">
        <v>294</v>
      </c>
      <c r="D71" s="339">
        <f>SUM('6 mell önk feladat'!C75)</f>
        <v>11176</v>
      </c>
    </row>
    <row r="72" spans="1:4" s="90" customFormat="1" ht="15">
      <c r="A72" s="310"/>
      <c r="B72" s="313" t="s">
        <v>149</v>
      </c>
      <c r="C72" s="304" t="s">
        <v>150</v>
      </c>
      <c r="D72" s="339">
        <f>'6 mell önk feladat'!C74</f>
        <v>203508</v>
      </c>
    </row>
    <row r="73" spans="1:5" s="87" customFormat="1" ht="14.25">
      <c r="A73" s="492"/>
      <c r="B73" s="493"/>
      <c r="C73" s="344" t="s">
        <v>141</v>
      </c>
      <c r="D73" s="343">
        <f>D48+D49+D50+D52+D63+D64+D65+D70</f>
        <v>866614</v>
      </c>
      <c r="E73" s="109"/>
    </row>
    <row r="74" spans="1:5" s="87" customFormat="1" ht="12.75">
      <c r="A74" s="110"/>
      <c r="B74" s="111"/>
      <c r="C74" s="112"/>
      <c r="D74" s="113"/>
      <c r="E74" s="109"/>
    </row>
    <row r="75" spans="1:5" s="87" customFormat="1" ht="12.75">
      <c r="A75" s="114"/>
      <c r="B75" s="114"/>
      <c r="C75" s="114"/>
      <c r="D75" s="115"/>
      <c r="E75" s="109"/>
    </row>
    <row r="76" spans="1:5" s="87" customFormat="1" ht="12.75">
      <c r="A76" s="114"/>
      <c r="B76" s="114"/>
      <c r="C76" s="114"/>
      <c r="D76" s="114"/>
      <c r="E76" s="109"/>
    </row>
    <row r="77" spans="1:4" ht="15.75">
      <c r="A77" s="116"/>
      <c r="D77" s="109"/>
    </row>
    <row r="78" ht="13.5" customHeight="1"/>
    <row r="79" ht="13.5" customHeight="1"/>
    <row r="86" ht="12.75">
      <c r="C86" s="117"/>
    </row>
    <row r="87" ht="12.75">
      <c r="C87" s="117"/>
    </row>
    <row r="88" ht="12.75">
      <c r="C88" s="117"/>
    </row>
    <row r="89" ht="12.75">
      <c r="C89" s="117"/>
    </row>
  </sheetData>
  <sheetProtection/>
  <mergeCells count="4">
    <mergeCell ref="C1:D1"/>
    <mergeCell ref="A3:B3"/>
    <mergeCell ref="A6:B6"/>
    <mergeCell ref="A73:B73"/>
  </mergeCells>
  <printOptions horizontalCentered="1" verticalCentered="1"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1" sqref="C1:D1"/>
    </sheetView>
  </sheetViews>
  <sheetFormatPr defaultColWidth="10.28125" defaultRowHeight="12.75"/>
  <cols>
    <col min="1" max="1" width="11.421875" style="36" customWidth="1"/>
    <col min="2" max="2" width="11.28125" style="36" customWidth="1"/>
    <col min="3" max="3" width="59.7109375" style="36" customWidth="1"/>
    <col min="4" max="4" width="16.7109375" style="79" customWidth="1"/>
    <col min="5" max="5" width="10.28125" style="36" customWidth="1"/>
    <col min="6" max="6" width="14.57421875" style="37" customWidth="1"/>
    <col min="7" max="7" width="14.28125" style="37" customWidth="1"/>
    <col min="8" max="16384" width="10.28125" style="36" customWidth="1"/>
  </cols>
  <sheetData>
    <row r="1" spans="3:4" ht="15">
      <c r="C1" s="464" t="s">
        <v>331</v>
      </c>
      <c r="D1" s="464"/>
    </row>
    <row r="2" spans="3:4" ht="22.5" customHeight="1">
      <c r="C2" s="165"/>
      <c r="D2" s="165"/>
    </row>
    <row r="3" spans="1:7" s="39" customFormat="1" ht="12.75" customHeight="1">
      <c r="A3" s="494" t="s">
        <v>61</v>
      </c>
      <c r="B3" s="495"/>
      <c r="C3" s="496" t="s">
        <v>317</v>
      </c>
      <c r="D3" s="38"/>
      <c r="F3" s="40"/>
      <c r="G3" s="40"/>
    </row>
    <row r="4" spans="1:7" s="39" customFormat="1" ht="15.75" customHeight="1">
      <c r="A4" s="41" t="s">
        <v>62</v>
      </c>
      <c r="B4" s="42"/>
      <c r="C4" s="497"/>
      <c r="D4" s="38" t="s">
        <v>0</v>
      </c>
      <c r="F4" s="40"/>
      <c r="G4" s="40"/>
    </row>
    <row r="5" spans="1:7" s="47" customFormat="1" ht="38.25" customHeight="1">
      <c r="A5" s="43" t="s">
        <v>63</v>
      </c>
      <c r="B5" s="44" t="s">
        <v>64</v>
      </c>
      <c r="C5" s="45" t="s">
        <v>65</v>
      </c>
      <c r="D5" s="46" t="s">
        <v>251</v>
      </c>
      <c r="F5" s="48"/>
      <c r="G5" s="48"/>
    </row>
    <row r="6" spans="1:7" s="47" customFormat="1" ht="12.75">
      <c r="A6" s="498" t="s">
        <v>66</v>
      </c>
      <c r="B6" s="499"/>
      <c r="C6" s="45"/>
      <c r="D6" s="49"/>
      <c r="F6" s="48"/>
      <c r="G6" s="48"/>
    </row>
    <row r="7" spans="1:7" s="51" customFormat="1" ht="15">
      <c r="A7" s="50" t="s">
        <v>1</v>
      </c>
      <c r="B7" s="50" t="s">
        <v>2</v>
      </c>
      <c r="C7" s="50" t="s">
        <v>12</v>
      </c>
      <c r="D7" s="50" t="s">
        <v>13</v>
      </c>
      <c r="F7" s="52"/>
      <c r="G7" s="52"/>
    </row>
    <row r="8" spans="1:7" s="57" customFormat="1" ht="14.25">
      <c r="A8" s="326" t="s">
        <v>67</v>
      </c>
      <c r="B8" s="327"/>
      <c r="C8" s="317" t="s">
        <v>68</v>
      </c>
      <c r="D8" s="56"/>
      <c r="F8" s="58"/>
      <c r="G8" s="58"/>
    </row>
    <row r="9" spans="1:7" s="57" customFormat="1" ht="14.25">
      <c r="A9" s="327" t="s">
        <v>1</v>
      </c>
      <c r="B9" s="327"/>
      <c r="C9" s="317" t="s">
        <v>30</v>
      </c>
      <c r="D9" s="291"/>
      <c r="F9" s="58"/>
      <c r="G9" s="58"/>
    </row>
    <row r="10" spans="1:7" s="57" customFormat="1" ht="15">
      <c r="A10" s="328"/>
      <c r="B10" s="328" t="s">
        <v>69</v>
      </c>
      <c r="C10" s="318" t="s">
        <v>70</v>
      </c>
      <c r="D10" s="292">
        <f>SUM(D11:D14)</f>
        <v>110</v>
      </c>
      <c r="F10" s="58"/>
      <c r="G10" s="58"/>
    </row>
    <row r="11" spans="1:7" s="57" customFormat="1" ht="15">
      <c r="A11" s="328"/>
      <c r="B11" s="329" t="s">
        <v>71</v>
      </c>
      <c r="C11" s="319" t="s">
        <v>72</v>
      </c>
      <c r="D11" s="293"/>
      <c r="F11" s="58"/>
      <c r="G11" s="58"/>
    </row>
    <row r="12" spans="1:4" ht="15">
      <c r="A12" s="328"/>
      <c r="B12" s="329" t="s">
        <v>73</v>
      </c>
      <c r="C12" s="319" t="s">
        <v>74</v>
      </c>
      <c r="D12" s="293"/>
    </row>
    <row r="13" spans="1:4" ht="15">
      <c r="A13" s="328"/>
      <c r="B13" s="330" t="s">
        <v>75</v>
      </c>
      <c r="C13" s="319" t="s">
        <v>76</v>
      </c>
      <c r="D13" s="293"/>
    </row>
    <row r="14" spans="1:4" ht="16.5" customHeight="1">
      <c r="A14" s="328"/>
      <c r="B14" s="330" t="s">
        <v>77</v>
      </c>
      <c r="C14" s="319" t="s">
        <v>302</v>
      </c>
      <c r="D14" s="293">
        <f>SUM('7 mell hiv feladat'!C12)</f>
        <v>110</v>
      </c>
    </row>
    <row r="15" spans="1:4" ht="15">
      <c r="A15" s="328"/>
      <c r="B15" s="328" t="s">
        <v>78</v>
      </c>
      <c r="C15" s="318" t="s">
        <v>29</v>
      </c>
      <c r="D15" s="293"/>
    </row>
    <row r="16" spans="1:4" ht="15">
      <c r="A16" s="331"/>
      <c r="B16" s="328" t="s">
        <v>79</v>
      </c>
      <c r="C16" s="318" t="s">
        <v>30</v>
      </c>
      <c r="D16" s="292">
        <f>SUM(D17:D20)</f>
        <v>19123</v>
      </c>
    </row>
    <row r="17" spans="1:4" ht="15">
      <c r="A17" s="331"/>
      <c r="B17" s="331" t="s">
        <v>80</v>
      </c>
      <c r="C17" s="319" t="s">
        <v>249</v>
      </c>
      <c r="D17" s="293"/>
    </row>
    <row r="18" spans="1:4" ht="15">
      <c r="A18" s="331"/>
      <c r="B18" s="332" t="s">
        <v>81</v>
      </c>
      <c r="C18" s="320" t="s">
        <v>82</v>
      </c>
      <c r="D18" s="293">
        <f>'7 mell hiv feladat'!C15</f>
        <v>18896</v>
      </c>
    </row>
    <row r="19" spans="1:4" ht="15">
      <c r="A19" s="331"/>
      <c r="B19" s="331" t="s">
        <v>83</v>
      </c>
      <c r="C19" s="320" t="s">
        <v>84</v>
      </c>
      <c r="D19" s="292"/>
    </row>
    <row r="20" spans="1:4" ht="15">
      <c r="A20" s="333"/>
      <c r="B20" s="331" t="s">
        <v>244</v>
      </c>
      <c r="C20" s="319" t="s">
        <v>85</v>
      </c>
      <c r="D20" s="293">
        <f>'7 mell hiv feladat'!C16</f>
        <v>227</v>
      </c>
    </row>
    <row r="21" spans="1:7" s="70" customFormat="1" ht="15">
      <c r="A21" s="333"/>
      <c r="B21" s="328" t="s">
        <v>86</v>
      </c>
      <c r="C21" s="318" t="s">
        <v>31</v>
      </c>
      <c r="D21" s="291">
        <f>SUM(D22:D23)</f>
        <v>0</v>
      </c>
      <c r="F21" s="71"/>
      <c r="G21" s="71"/>
    </row>
    <row r="22" spans="1:7" s="70" customFormat="1" ht="15">
      <c r="A22" s="333"/>
      <c r="B22" s="330" t="s">
        <v>240</v>
      </c>
      <c r="C22" s="319" t="s">
        <v>87</v>
      </c>
      <c r="D22" s="293"/>
      <c r="F22" s="71"/>
      <c r="G22" s="71"/>
    </row>
    <row r="23" spans="1:7" s="70" customFormat="1" ht="15">
      <c r="A23" s="333"/>
      <c r="B23" s="330" t="s">
        <v>241</v>
      </c>
      <c r="C23" s="319" t="s">
        <v>88</v>
      </c>
      <c r="D23" s="293"/>
      <c r="F23" s="71"/>
      <c r="G23" s="71"/>
    </row>
    <row r="24" spans="1:7" s="70" customFormat="1" ht="9.75" customHeight="1">
      <c r="A24" s="333"/>
      <c r="B24" s="330"/>
      <c r="C24" s="319"/>
      <c r="D24" s="293"/>
      <c r="F24" s="71"/>
      <c r="G24" s="71"/>
    </row>
    <row r="25" spans="1:4" ht="15">
      <c r="A25" s="333" t="s">
        <v>2</v>
      </c>
      <c r="B25" s="334"/>
      <c r="C25" s="305" t="s">
        <v>32</v>
      </c>
      <c r="D25" s="293"/>
    </row>
    <row r="26" spans="1:4" ht="15">
      <c r="A26" s="335"/>
      <c r="B26" s="336" t="s">
        <v>89</v>
      </c>
      <c r="C26" s="321" t="s">
        <v>90</v>
      </c>
      <c r="D26" s="292">
        <f>SUM(D27:D29)</f>
        <v>0</v>
      </c>
    </row>
    <row r="27" spans="1:7" s="77" customFormat="1" ht="15">
      <c r="A27" s="335"/>
      <c r="B27" s="337" t="s">
        <v>91</v>
      </c>
      <c r="C27" s="320" t="s">
        <v>92</v>
      </c>
      <c r="D27" s="292"/>
      <c r="F27" s="78"/>
      <c r="G27" s="78"/>
    </row>
    <row r="28" spans="1:7" s="77" customFormat="1" ht="15">
      <c r="A28" s="335"/>
      <c r="B28" s="332" t="s">
        <v>250</v>
      </c>
      <c r="C28" s="320" t="s">
        <v>93</v>
      </c>
      <c r="D28" s="293"/>
      <c r="F28" s="78"/>
      <c r="G28" s="78"/>
    </row>
    <row r="29" spans="1:7" s="77" customFormat="1" ht="15">
      <c r="A29" s="328"/>
      <c r="B29" s="332" t="s">
        <v>94</v>
      </c>
      <c r="C29" s="320" t="s">
        <v>155</v>
      </c>
      <c r="D29" s="294"/>
      <c r="F29" s="78"/>
      <c r="G29" s="78"/>
    </row>
    <row r="30" spans="1:4" ht="15">
      <c r="A30" s="328"/>
      <c r="B30" s="328" t="s">
        <v>95</v>
      </c>
      <c r="C30" s="318" t="s">
        <v>32</v>
      </c>
      <c r="D30" s="292">
        <f>SUM(D31:D33)</f>
        <v>0</v>
      </c>
    </row>
    <row r="31" spans="1:4" ht="15">
      <c r="A31" s="330"/>
      <c r="B31" s="330" t="s">
        <v>96</v>
      </c>
      <c r="C31" s="319" t="s">
        <v>97</v>
      </c>
      <c r="D31" s="293"/>
    </row>
    <row r="32" spans="1:7" s="79" customFormat="1" ht="14.25">
      <c r="A32" s="330"/>
      <c r="B32" s="330" t="s">
        <v>98</v>
      </c>
      <c r="C32" s="319" t="s">
        <v>99</v>
      </c>
      <c r="D32" s="291"/>
      <c r="F32" s="80"/>
      <c r="G32" s="80"/>
    </row>
    <row r="33" spans="1:7" s="79" customFormat="1" ht="14.25">
      <c r="A33" s="333"/>
      <c r="B33" s="330" t="s">
        <v>100</v>
      </c>
      <c r="C33" s="319" t="s">
        <v>101</v>
      </c>
      <c r="D33" s="291"/>
      <c r="F33" s="80"/>
      <c r="G33" s="80"/>
    </row>
    <row r="34" spans="1:7" ht="15">
      <c r="A34" s="338"/>
      <c r="B34" s="328" t="s">
        <v>102</v>
      </c>
      <c r="C34" s="322" t="s">
        <v>34</v>
      </c>
      <c r="D34" s="292">
        <f>SUM(D35:D36)</f>
        <v>1900</v>
      </c>
      <c r="G34" s="80"/>
    </row>
    <row r="35" spans="1:7" ht="15">
      <c r="A35" s="338"/>
      <c r="B35" s="330" t="s">
        <v>245</v>
      </c>
      <c r="C35" s="323" t="s">
        <v>103</v>
      </c>
      <c r="D35" s="294">
        <f>'7 mell hiv feladat'!C21</f>
        <v>1900</v>
      </c>
      <c r="G35" s="80"/>
    </row>
    <row r="36" spans="1:7" ht="15">
      <c r="A36" s="338"/>
      <c r="B36" s="330" t="s">
        <v>246</v>
      </c>
      <c r="C36" s="323" t="s">
        <v>104</v>
      </c>
      <c r="D36" s="292">
        <v>0</v>
      </c>
      <c r="G36" s="80"/>
    </row>
    <row r="37" spans="1:7" ht="9" customHeight="1">
      <c r="A37" s="338"/>
      <c r="B37" s="330"/>
      <c r="C37" s="323"/>
      <c r="D37" s="292"/>
      <c r="G37" s="80"/>
    </row>
    <row r="38" spans="1:7" ht="15">
      <c r="A38" s="333" t="s">
        <v>12</v>
      </c>
      <c r="B38" s="333" t="s">
        <v>105</v>
      </c>
      <c r="C38" s="324" t="s">
        <v>106</v>
      </c>
      <c r="D38" s="292">
        <f>D39+D42</f>
        <v>239042</v>
      </c>
      <c r="G38" s="80"/>
    </row>
    <row r="39" spans="1:7" ht="15">
      <c r="A39" s="338"/>
      <c r="B39" s="330" t="s">
        <v>107</v>
      </c>
      <c r="C39" s="323" t="s">
        <v>108</v>
      </c>
      <c r="D39" s="293">
        <f>SUM(D40:D41)</f>
        <v>35534</v>
      </c>
      <c r="G39" s="80"/>
    </row>
    <row r="40" spans="1:7" ht="15">
      <c r="A40" s="338"/>
      <c r="B40" s="328"/>
      <c r="C40" s="325" t="s">
        <v>109</v>
      </c>
      <c r="D40" s="293">
        <f>'7 mell hiv feladat'!C26</f>
        <v>20043</v>
      </c>
      <c r="G40" s="80"/>
    </row>
    <row r="41" spans="1:7" ht="15">
      <c r="A41" s="338"/>
      <c r="B41" s="328"/>
      <c r="C41" s="325" t="s">
        <v>110</v>
      </c>
      <c r="D41" s="293">
        <f>SUM('7 mell hiv feladat'!C27)</f>
        <v>15491</v>
      </c>
      <c r="G41" s="80"/>
    </row>
    <row r="42" spans="1:7" ht="15">
      <c r="A42" s="338"/>
      <c r="B42" s="330" t="s">
        <v>111</v>
      </c>
      <c r="C42" s="323" t="s">
        <v>112</v>
      </c>
      <c r="D42" s="293">
        <f>'7 mell hiv feladat'!C23</f>
        <v>203508</v>
      </c>
      <c r="G42" s="80"/>
    </row>
    <row r="43" spans="1:7" ht="15">
      <c r="A43" s="85"/>
      <c r="B43" s="85"/>
      <c r="C43" s="306" t="s">
        <v>113</v>
      </c>
      <c r="D43" s="295">
        <f>D10+D15+D16+D21+D26+D30+D34+D38</f>
        <v>260175</v>
      </c>
      <c r="G43" s="80"/>
    </row>
    <row r="44" spans="1:7" ht="15">
      <c r="A44" s="307" t="s">
        <v>114</v>
      </c>
      <c r="B44" s="307"/>
      <c r="C44" s="298" t="s">
        <v>115</v>
      </c>
      <c r="D44" s="63"/>
      <c r="G44" s="80"/>
    </row>
    <row r="45" spans="1:7" s="77" customFormat="1" ht="15">
      <c r="A45" s="308" t="s">
        <v>1</v>
      </c>
      <c r="B45" s="309"/>
      <c r="C45" s="299" t="s">
        <v>116</v>
      </c>
      <c r="D45" s="292"/>
      <c r="F45" s="78"/>
      <c r="G45" s="89"/>
    </row>
    <row r="46" spans="1:7" s="77" customFormat="1" ht="15">
      <c r="A46" s="310"/>
      <c r="B46" s="311" t="s">
        <v>117</v>
      </c>
      <c r="C46" s="300" t="s">
        <v>16</v>
      </c>
      <c r="D46" s="292">
        <f>'7 mell hiv feladat'!C33</f>
        <v>136761</v>
      </c>
      <c r="F46" s="78"/>
      <c r="G46" s="89"/>
    </row>
    <row r="47" spans="1:7" s="77" customFormat="1" ht="15">
      <c r="A47" s="310"/>
      <c r="B47" s="311" t="s">
        <v>118</v>
      </c>
      <c r="C47" s="300" t="s">
        <v>17</v>
      </c>
      <c r="D47" s="292">
        <f>'7 mell hiv feladat'!C34</f>
        <v>34694</v>
      </c>
      <c r="F47" s="78"/>
      <c r="G47" s="89"/>
    </row>
    <row r="48" spans="1:7" ht="15">
      <c r="A48" s="310"/>
      <c r="B48" s="311" t="s">
        <v>119</v>
      </c>
      <c r="C48" s="300" t="s">
        <v>55</v>
      </c>
      <c r="D48" s="292">
        <f>'7 mell hiv feladat'!C35+'7 mell hiv feladat'!C36</f>
        <v>54934</v>
      </c>
      <c r="G48" s="80"/>
    </row>
    <row r="49" spans="1:7" ht="15">
      <c r="A49" s="309"/>
      <c r="B49" s="311" t="s">
        <v>120</v>
      </c>
      <c r="C49" s="300" t="s">
        <v>121</v>
      </c>
      <c r="D49" s="292">
        <v>0</v>
      </c>
      <c r="G49" s="80"/>
    </row>
    <row r="50" spans="1:7" ht="15">
      <c r="A50" s="310"/>
      <c r="B50" s="312" t="s">
        <v>122</v>
      </c>
      <c r="C50" s="300" t="s">
        <v>123</v>
      </c>
      <c r="D50" s="292">
        <f>SUM(D51:D54)</f>
        <v>14895</v>
      </c>
      <c r="G50" s="80"/>
    </row>
    <row r="51" spans="1:7" ht="15">
      <c r="A51" s="310"/>
      <c r="B51" s="313" t="s">
        <v>124</v>
      </c>
      <c r="C51" s="301" t="s">
        <v>125</v>
      </c>
      <c r="D51" s="293"/>
      <c r="G51" s="80"/>
    </row>
    <row r="52" spans="1:7" ht="15">
      <c r="A52" s="310"/>
      <c r="B52" s="313" t="s">
        <v>126</v>
      </c>
      <c r="C52" s="301" t="s">
        <v>127</v>
      </c>
      <c r="D52" s="293">
        <f>SUM('7 mell hiv feladat'!C39)</f>
        <v>14895</v>
      </c>
      <c r="G52" s="80"/>
    </row>
    <row r="53" spans="1:7" s="79" customFormat="1" ht="14.25">
      <c r="A53" s="310"/>
      <c r="B53" s="313" t="s">
        <v>128</v>
      </c>
      <c r="C53" s="301" t="s">
        <v>299</v>
      </c>
      <c r="D53" s="291"/>
      <c r="F53" s="80"/>
      <c r="G53" s="80"/>
    </row>
    <row r="54" spans="1:4" ht="15">
      <c r="A54" s="310"/>
      <c r="B54" s="313" t="s">
        <v>247</v>
      </c>
      <c r="C54" s="301" t="s">
        <v>300</v>
      </c>
      <c r="D54" s="291"/>
    </row>
    <row r="55" spans="1:4" ht="9" customHeight="1">
      <c r="A55" s="310"/>
      <c r="B55" s="313"/>
      <c r="C55" s="302"/>
      <c r="D55" s="296"/>
    </row>
    <row r="56" spans="1:4" ht="15">
      <c r="A56" s="308" t="s">
        <v>2</v>
      </c>
      <c r="B56" s="310"/>
      <c r="C56" s="299" t="s">
        <v>129</v>
      </c>
      <c r="D56" s="296"/>
    </row>
    <row r="57" spans="1:4" ht="15">
      <c r="A57" s="314"/>
      <c r="B57" s="315" t="s">
        <v>130</v>
      </c>
      <c r="C57" s="303" t="s">
        <v>131</v>
      </c>
      <c r="D57" s="292">
        <f>SUM('7 mell hiv feladat'!C41)</f>
        <v>1500</v>
      </c>
    </row>
    <row r="58" spans="1:4" ht="15">
      <c r="A58" s="314"/>
      <c r="B58" s="315" t="s">
        <v>132</v>
      </c>
      <c r="C58" s="303" t="s">
        <v>133</v>
      </c>
      <c r="D58" s="297">
        <v>0</v>
      </c>
    </row>
    <row r="59" spans="1:4" ht="15">
      <c r="A59" s="314"/>
      <c r="B59" s="315" t="s">
        <v>134</v>
      </c>
      <c r="C59" s="303" t="s">
        <v>135</v>
      </c>
      <c r="D59" s="297">
        <f>SUM(D60:D62)</f>
        <v>17391</v>
      </c>
    </row>
    <row r="60" spans="1:4" ht="15">
      <c r="A60" s="310"/>
      <c r="B60" s="313" t="s">
        <v>136</v>
      </c>
      <c r="C60" s="304" t="s">
        <v>156</v>
      </c>
      <c r="D60" s="296"/>
    </row>
    <row r="61" spans="1:4" ht="15">
      <c r="A61" s="310"/>
      <c r="B61" s="313" t="s">
        <v>137</v>
      </c>
      <c r="C61" s="304" t="s">
        <v>138</v>
      </c>
      <c r="D61" s="293"/>
    </row>
    <row r="62" spans="1:4" ht="15">
      <c r="A62" s="310"/>
      <c r="B62" s="313" t="s">
        <v>248</v>
      </c>
      <c r="C62" s="304" t="s">
        <v>157</v>
      </c>
      <c r="D62" s="391">
        <v>17391</v>
      </c>
    </row>
    <row r="63" spans="1:4" ht="9" customHeight="1">
      <c r="A63" s="310"/>
      <c r="B63" s="313"/>
      <c r="C63" s="304"/>
      <c r="D63" s="296"/>
    </row>
    <row r="64" spans="1:4" ht="15">
      <c r="A64" s="308" t="s">
        <v>12</v>
      </c>
      <c r="B64" s="316" t="s">
        <v>139</v>
      </c>
      <c r="C64" s="305" t="s">
        <v>140</v>
      </c>
      <c r="D64" s="297">
        <v>0</v>
      </c>
    </row>
    <row r="65" spans="1:4" ht="15">
      <c r="A65" s="492"/>
      <c r="B65" s="493"/>
      <c r="C65" s="306" t="s">
        <v>141</v>
      </c>
      <c r="D65" s="295">
        <f>D46+D47+D48+D49+D50+D57+D58+D59+D64</f>
        <v>260175</v>
      </c>
    </row>
  </sheetData>
  <sheetProtection/>
  <mergeCells count="5">
    <mergeCell ref="C1:D1"/>
    <mergeCell ref="A3:B3"/>
    <mergeCell ref="C3:C4"/>
    <mergeCell ref="A6:B6"/>
    <mergeCell ref="A65:B65"/>
  </mergeCells>
  <printOptions horizontalCentered="1" verticalCentered="1"/>
  <pageMargins left="0.1968503937007874" right="0.1968503937007874" top="0.2755905511811024" bottom="0.2755905511811024" header="0.35433070866141736" footer="0.35433070866141736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1" sqref="B1:E1"/>
    </sheetView>
  </sheetViews>
  <sheetFormatPr defaultColWidth="36.421875" defaultRowHeight="12.75"/>
  <cols>
    <col min="1" max="1" width="4.7109375" style="426" customWidth="1"/>
    <col min="2" max="2" width="64.57421875" style="279" customWidth="1"/>
    <col min="3" max="3" width="15.00390625" style="427" customWidth="1"/>
    <col min="4" max="4" width="17.421875" style="426" customWidth="1"/>
    <col min="5" max="5" width="16.7109375" style="426" customWidth="1"/>
    <col min="6" max="16384" width="36.421875" style="426" customWidth="1"/>
  </cols>
  <sheetData>
    <row r="1" spans="2:5" ht="23.25" customHeight="1">
      <c r="B1" s="464" t="s">
        <v>332</v>
      </c>
      <c r="C1" s="464"/>
      <c r="D1" s="502"/>
      <c r="E1" s="502"/>
    </row>
    <row r="2" ht="24" customHeight="1"/>
    <row r="3" spans="1:5" ht="15" customHeight="1">
      <c r="A3" s="500" t="s">
        <v>5</v>
      </c>
      <c r="B3" s="500"/>
      <c r="C3" s="500"/>
      <c r="D3" s="500"/>
      <c r="E3" s="500"/>
    </row>
    <row r="4" spans="1:5" ht="15.75">
      <c r="A4" s="501" t="s">
        <v>6</v>
      </c>
      <c r="B4" s="501"/>
      <c r="C4" s="501"/>
      <c r="D4" s="501"/>
      <c r="E4" s="501"/>
    </row>
    <row r="5" spans="1:5" ht="25.5" customHeight="1">
      <c r="A5" s="428"/>
      <c r="B5" s="428"/>
      <c r="C5" s="428"/>
      <c r="D5" s="428"/>
      <c r="E5" s="428"/>
    </row>
    <row r="6" spans="3:5" ht="15.75">
      <c r="C6" s="429"/>
      <c r="E6" s="429" t="s">
        <v>0</v>
      </c>
    </row>
    <row r="7" spans="1:5" ht="35.25" customHeight="1">
      <c r="A7" s="503" t="s">
        <v>7</v>
      </c>
      <c r="B7" s="504"/>
      <c r="C7" s="8" t="s">
        <v>251</v>
      </c>
      <c r="D7" s="33" t="s">
        <v>9</v>
      </c>
      <c r="E7" s="430" t="s">
        <v>10</v>
      </c>
    </row>
    <row r="8" spans="1:5" ht="15.75">
      <c r="A8" s="431"/>
      <c r="B8" s="432"/>
      <c r="C8" s="433"/>
      <c r="D8" s="434"/>
      <c r="E8" s="433"/>
    </row>
    <row r="9" spans="1:5" s="284" customFormat="1" ht="15.75">
      <c r="A9" s="435" t="s">
        <v>8</v>
      </c>
      <c r="B9" s="432"/>
      <c r="C9" s="268"/>
      <c r="D9" s="436"/>
      <c r="E9" s="268"/>
    </row>
    <row r="10" spans="1:5" s="278" customFormat="1" ht="20.25" customHeight="1">
      <c r="A10" s="435" t="s">
        <v>1</v>
      </c>
      <c r="B10" s="437" t="s">
        <v>70</v>
      </c>
      <c r="C10" s="269">
        <f>SUM(D10:E10)</f>
        <v>337545</v>
      </c>
      <c r="D10" s="263">
        <f>SUM(D11:D17)</f>
        <v>333343</v>
      </c>
      <c r="E10" s="264">
        <f>SUM(E11:E16)</f>
        <v>4202</v>
      </c>
    </row>
    <row r="11" spans="1:5" s="284" customFormat="1" ht="15.75">
      <c r="A11" s="438"/>
      <c r="B11" s="439" t="s">
        <v>11</v>
      </c>
      <c r="C11" s="270">
        <f>SUM(D11:E11)</f>
        <v>279400</v>
      </c>
      <c r="D11" s="266">
        <v>279400</v>
      </c>
      <c r="E11" s="267">
        <v>0</v>
      </c>
    </row>
    <row r="12" spans="1:5" s="284" customFormat="1" ht="15.75" customHeight="1">
      <c r="A12" s="438"/>
      <c r="B12" s="440" t="s">
        <v>285</v>
      </c>
      <c r="C12" s="270">
        <v>2500</v>
      </c>
      <c r="D12" s="266">
        <v>0</v>
      </c>
      <c r="E12" s="267">
        <v>2500</v>
      </c>
    </row>
    <row r="13" spans="1:5" s="284" customFormat="1" ht="15.75" customHeight="1">
      <c r="A13" s="438"/>
      <c r="B13" s="440" t="s">
        <v>286</v>
      </c>
      <c r="C13" s="270">
        <f>SUM(D13:E13)</f>
        <v>631</v>
      </c>
      <c r="D13" s="266">
        <v>631</v>
      </c>
      <c r="E13" s="267">
        <v>0</v>
      </c>
    </row>
    <row r="14" spans="1:5" s="284" customFormat="1" ht="18" customHeight="1">
      <c r="A14" s="438"/>
      <c r="B14" s="440" t="s">
        <v>287</v>
      </c>
      <c r="C14" s="270">
        <f>SUM(D14:E14)</f>
        <v>1702</v>
      </c>
      <c r="D14" s="266">
        <v>0</v>
      </c>
      <c r="E14" s="267">
        <v>1702</v>
      </c>
    </row>
    <row r="15" spans="1:5" s="284" customFormat="1" ht="18" customHeight="1">
      <c r="A15" s="438"/>
      <c r="B15" s="440" t="s">
        <v>288</v>
      </c>
      <c r="C15" s="270">
        <f>SUM(D15:E15)</f>
        <v>14895</v>
      </c>
      <c r="D15" s="266">
        <v>14895</v>
      </c>
      <c r="E15" s="267">
        <v>0</v>
      </c>
    </row>
    <row r="16" spans="1:5" s="284" customFormat="1" ht="18" customHeight="1">
      <c r="A16" s="438"/>
      <c r="B16" s="440" t="s">
        <v>318</v>
      </c>
      <c r="C16" s="270">
        <f>SUM(D16:E16)</f>
        <v>31000</v>
      </c>
      <c r="D16" s="266">
        <v>31000</v>
      </c>
      <c r="E16" s="267">
        <v>0</v>
      </c>
    </row>
    <row r="17" spans="1:5" s="284" customFormat="1" ht="36" customHeight="1">
      <c r="A17" s="438"/>
      <c r="B17" s="440" t="s">
        <v>324</v>
      </c>
      <c r="C17" s="270">
        <f>SUM(D17:E17)</f>
        <v>7417</v>
      </c>
      <c r="D17" s="266">
        <v>7417</v>
      </c>
      <c r="E17" s="267">
        <v>0</v>
      </c>
    </row>
    <row r="18" spans="1:5" s="278" customFormat="1" ht="15.75">
      <c r="A18" s="435" t="s">
        <v>2</v>
      </c>
      <c r="B18" s="441" t="s">
        <v>29</v>
      </c>
      <c r="C18" s="269">
        <f aca="true" t="shared" si="0" ref="C18:C27">SUM(D18:E18)</f>
        <v>0</v>
      </c>
      <c r="D18" s="263">
        <v>0</v>
      </c>
      <c r="E18" s="264">
        <v>0</v>
      </c>
    </row>
    <row r="19" spans="1:5" s="284" customFormat="1" ht="15.75">
      <c r="A19" s="435" t="s">
        <v>12</v>
      </c>
      <c r="B19" s="437" t="s">
        <v>30</v>
      </c>
      <c r="C19" s="269">
        <f t="shared" si="0"/>
        <v>0</v>
      </c>
      <c r="D19" s="269">
        <v>0</v>
      </c>
      <c r="E19" s="269">
        <v>0</v>
      </c>
    </row>
    <row r="20" spans="1:6" ht="15.75">
      <c r="A20" s="442" t="s">
        <v>13</v>
      </c>
      <c r="B20" s="441" t="s">
        <v>272</v>
      </c>
      <c r="C20" s="269">
        <f t="shared" si="0"/>
        <v>76041</v>
      </c>
      <c r="D20" s="269">
        <f>SUM(D21:D23)</f>
        <v>75146</v>
      </c>
      <c r="E20" s="269">
        <f>SUM(E21:E23)</f>
        <v>895</v>
      </c>
      <c r="F20" s="443"/>
    </row>
    <row r="21" spans="1:6" ht="17.25" customHeight="1">
      <c r="A21" s="442"/>
      <c r="B21" s="444" t="s">
        <v>310</v>
      </c>
      <c r="C21" s="270">
        <f t="shared" si="0"/>
        <v>46000</v>
      </c>
      <c r="D21" s="270">
        <v>46000</v>
      </c>
      <c r="E21" s="270">
        <v>0</v>
      </c>
      <c r="F21" s="443"/>
    </row>
    <row r="22" spans="1:6" ht="15.75">
      <c r="A22" s="442"/>
      <c r="B22" s="444" t="s">
        <v>309</v>
      </c>
      <c r="C22" s="270">
        <f t="shared" si="0"/>
        <v>29146</v>
      </c>
      <c r="D22" s="270">
        <v>29146</v>
      </c>
      <c r="E22" s="270">
        <v>0</v>
      </c>
      <c r="F22" s="443"/>
    </row>
    <row r="23" spans="1:6" ht="15.75">
      <c r="A23" s="442"/>
      <c r="B23" s="444" t="s">
        <v>289</v>
      </c>
      <c r="C23" s="270">
        <f>SUM(D23:E23)</f>
        <v>895</v>
      </c>
      <c r="D23" s="270">
        <v>0</v>
      </c>
      <c r="E23" s="270">
        <v>895</v>
      </c>
      <c r="F23" s="443"/>
    </row>
    <row r="24" spans="1:5" s="278" customFormat="1" ht="21" customHeight="1">
      <c r="A24" s="435" t="s">
        <v>24</v>
      </c>
      <c r="B24" s="441" t="s">
        <v>90</v>
      </c>
      <c r="C24" s="269">
        <f t="shared" si="0"/>
        <v>60690</v>
      </c>
      <c r="D24" s="269">
        <f>D25</f>
        <v>60690</v>
      </c>
      <c r="E24" s="269">
        <f>E25</f>
        <v>0</v>
      </c>
    </row>
    <row r="25" spans="1:5" s="278" customFormat="1" ht="37.5" customHeight="1">
      <c r="A25" s="435"/>
      <c r="B25" s="444" t="s">
        <v>320</v>
      </c>
      <c r="C25" s="270">
        <f t="shared" si="0"/>
        <v>60690</v>
      </c>
      <c r="D25" s="270">
        <v>60690</v>
      </c>
      <c r="E25" s="270">
        <v>0</v>
      </c>
    </row>
    <row r="26" spans="1:5" s="278" customFormat="1" ht="15.75">
      <c r="A26" s="435" t="s">
        <v>27</v>
      </c>
      <c r="B26" s="441" t="s">
        <v>32</v>
      </c>
      <c r="C26" s="269">
        <f t="shared" si="0"/>
        <v>2000</v>
      </c>
      <c r="D26" s="269">
        <f>D27</f>
        <v>2000</v>
      </c>
      <c r="E26" s="269">
        <f>SUM(E27)</f>
        <v>0</v>
      </c>
    </row>
    <row r="27" spans="1:5" s="278" customFormat="1" ht="15.75">
      <c r="A27" s="435"/>
      <c r="B27" s="444" t="s">
        <v>38</v>
      </c>
      <c r="C27" s="270">
        <f t="shared" si="0"/>
        <v>2000</v>
      </c>
      <c r="D27" s="266">
        <v>2000</v>
      </c>
      <c r="E27" s="272">
        <v>0</v>
      </c>
    </row>
    <row r="28" spans="1:5" s="278" customFormat="1" ht="15.75">
      <c r="A28" s="435" t="s">
        <v>33</v>
      </c>
      <c r="B28" s="441" t="s">
        <v>34</v>
      </c>
      <c r="C28" s="269"/>
      <c r="D28" s="263"/>
      <c r="E28" s="264"/>
    </row>
    <row r="29" spans="1:5" s="278" customFormat="1" ht="15.75">
      <c r="A29" s="435" t="s">
        <v>48</v>
      </c>
      <c r="B29" s="441" t="s">
        <v>35</v>
      </c>
      <c r="C29" s="269">
        <f>SUM(D29:E29)</f>
        <v>390338</v>
      </c>
      <c r="D29" s="269">
        <f>SUM(D30:D31)</f>
        <v>374988</v>
      </c>
      <c r="E29" s="269">
        <f>SUM(E30:E31)</f>
        <v>15350</v>
      </c>
    </row>
    <row r="30" spans="1:5" s="278" customFormat="1" ht="15.75">
      <c r="A30" s="435"/>
      <c r="B30" s="444" t="s">
        <v>36</v>
      </c>
      <c r="C30" s="270">
        <f>SUM(D30:E30)</f>
        <v>363937</v>
      </c>
      <c r="D30" s="266">
        <v>348587</v>
      </c>
      <c r="E30" s="272">
        <v>15350</v>
      </c>
    </row>
    <row r="31" spans="1:5" s="284" customFormat="1" ht="20.25" customHeight="1" thickBot="1">
      <c r="A31" s="438"/>
      <c r="B31" s="440" t="s">
        <v>37</v>
      </c>
      <c r="C31" s="270">
        <f>SUM(D31:E31)</f>
        <v>26401</v>
      </c>
      <c r="D31" s="266">
        <v>26401</v>
      </c>
      <c r="E31" s="267">
        <v>0</v>
      </c>
    </row>
    <row r="32" spans="1:5" s="284" customFormat="1" ht="16.5" thickBot="1">
      <c r="A32" s="445"/>
      <c r="B32" s="446" t="s">
        <v>14</v>
      </c>
      <c r="C32" s="258">
        <f>SUM(D32:E32)</f>
        <v>866614</v>
      </c>
      <c r="D32" s="447">
        <f>SUM(D10+D18+D19+D20+D24+D26+D28+D29)</f>
        <v>846167</v>
      </c>
      <c r="E32" s="448">
        <f>SUM(E10+E18+E19+E20+E24+E26+E28+E29)</f>
        <v>20447</v>
      </c>
    </row>
    <row r="33" spans="1:5" s="284" customFormat="1" ht="15.75">
      <c r="A33" s="438"/>
      <c r="B33" s="437"/>
      <c r="C33" s="262"/>
      <c r="D33" s="263"/>
      <c r="E33" s="386"/>
    </row>
    <row r="34" spans="1:5" s="284" customFormat="1" ht="15.75">
      <c r="A34" s="435" t="s">
        <v>15</v>
      </c>
      <c r="B34" s="437"/>
      <c r="C34" s="268"/>
      <c r="D34" s="266"/>
      <c r="E34" s="267"/>
    </row>
    <row r="35" spans="1:5" s="284" customFormat="1" ht="15.75">
      <c r="A35" s="435" t="s">
        <v>1</v>
      </c>
      <c r="B35" s="437" t="s">
        <v>18</v>
      </c>
      <c r="C35" s="262">
        <f aca="true" t="shared" si="1" ref="C35:C44">SUM(D35:E35)</f>
        <v>111992</v>
      </c>
      <c r="D35" s="263">
        <f>SUM(D36:D38)</f>
        <v>111992</v>
      </c>
      <c r="E35" s="264">
        <f>SUM(E36:E38)</f>
        <v>0</v>
      </c>
    </row>
    <row r="36" spans="1:5" s="284" customFormat="1" ht="15.75">
      <c r="A36" s="438"/>
      <c r="B36" s="440" t="s">
        <v>16</v>
      </c>
      <c r="C36" s="265">
        <f t="shared" si="1"/>
        <v>79337</v>
      </c>
      <c r="D36" s="266">
        <v>79337</v>
      </c>
      <c r="E36" s="267">
        <v>0</v>
      </c>
    </row>
    <row r="37" spans="1:5" s="284" customFormat="1" ht="15.75">
      <c r="A37" s="438"/>
      <c r="B37" s="440" t="s">
        <v>17</v>
      </c>
      <c r="C37" s="265">
        <f t="shared" si="1"/>
        <v>17490</v>
      </c>
      <c r="D37" s="266">
        <v>17490</v>
      </c>
      <c r="E37" s="267">
        <v>0</v>
      </c>
    </row>
    <row r="38" spans="1:5" s="284" customFormat="1" ht="15.75">
      <c r="A38" s="438"/>
      <c r="B38" s="440" t="s">
        <v>39</v>
      </c>
      <c r="C38" s="265">
        <f t="shared" si="1"/>
        <v>15165</v>
      </c>
      <c r="D38" s="266">
        <v>15165</v>
      </c>
      <c r="E38" s="267">
        <v>0</v>
      </c>
    </row>
    <row r="39" spans="1:5" s="284" customFormat="1" ht="15.75">
      <c r="A39" s="435" t="s">
        <v>28</v>
      </c>
      <c r="B39" s="437" t="s">
        <v>40</v>
      </c>
      <c r="C39" s="262">
        <f t="shared" si="1"/>
        <v>57894</v>
      </c>
      <c r="D39" s="263">
        <f>SUM(D40:D57)</f>
        <v>37447</v>
      </c>
      <c r="E39" s="386">
        <f>SUM(E40:E57)</f>
        <v>20447</v>
      </c>
    </row>
    <row r="40" spans="1:5" s="284" customFormat="1" ht="15.75">
      <c r="A40" s="438"/>
      <c r="B40" s="440" t="s">
        <v>19</v>
      </c>
      <c r="C40" s="265">
        <f t="shared" si="1"/>
        <v>3500</v>
      </c>
      <c r="D40" s="266">
        <v>2500</v>
      </c>
      <c r="E40" s="267">
        <v>1000</v>
      </c>
    </row>
    <row r="41" spans="1:5" s="284" customFormat="1" ht="15.75">
      <c r="A41" s="438"/>
      <c r="B41" s="440" t="s">
        <v>20</v>
      </c>
      <c r="C41" s="265">
        <f t="shared" si="1"/>
        <v>5000</v>
      </c>
      <c r="D41" s="266">
        <v>0</v>
      </c>
      <c r="E41" s="267">
        <v>5000</v>
      </c>
    </row>
    <row r="42" spans="1:5" s="284" customFormat="1" ht="15.75">
      <c r="A42" s="438"/>
      <c r="B42" s="440" t="s">
        <v>236</v>
      </c>
      <c r="C42" s="265">
        <f t="shared" si="1"/>
        <v>5250</v>
      </c>
      <c r="D42" s="266">
        <v>0</v>
      </c>
      <c r="E42" s="267">
        <v>5250</v>
      </c>
    </row>
    <row r="43" spans="1:5" s="284" customFormat="1" ht="15.75">
      <c r="A43" s="438"/>
      <c r="B43" s="440" t="s">
        <v>21</v>
      </c>
      <c r="C43" s="265">
        <f t="shared" si="1"/>
        <v>1000</v>
      </c>
      <c r="D43" s="266">
        <v>0</v>
      </c>
      <c r="E43" s="267">
        <v>1000</v>
      </c>
    </row>
    <row r="44" spans="1:5" s="284" customFormat="1" ht="15.75">
      <c r="A44" s="438"/>
      <c r="B44" s="440" t="s">
        <v>22</v>
      </c>
      <c r="C44" s="265">
        <f t="shared" si="1"/>
        <v>2500</v>
      </c>
      <c r="D44" s="266">
        <v>0</v>
      </c>
      <c r="E44" s="267">
        <v>2500</v>
      </c>
    </row>
    <row r="45" spans="1:5" s="284" customFormat="1" ht="15.75">
      <c r="A45" s="438"/>
      <c r="B45" s="440" t="s">
        <v>45</v>
      </c>
      <c r="C45" s="265"/>
      <c r="D45" s="266"/>
      <c r="E45" s="267"/>
    </row>
    <row r="46" spans="1:5" s="284" customFormat="1" ht="15.75">
      <c r="A46" s="438"/>
      <c r="B46" s="440" t="s">
        <v>46</v>
      </c>
      <c r="C46" s="265">
        <f aca="true" t="shared" si="2" ref="C46:C76">SUM(D46:E46)</f>
        <v>3335</v>
      </c>
      <c r="D46" s="266">
        <v>3335</v>
      </c>
      <c r="E46" s="267">
        <v>0</v>
      </c>
    </row>
    <row r="47" spans="1:5" s="284" customFormat="1" ht="15.75">
      <c r="A47" s="438"/>
      <c r="B47" s="440" t="s">
        <v>47</v>
      </c>
      <c r="C47" s="265">
        <f t="shared" si="2"/>
        <v>1315</v>
      </c>
      <c r="D47" s="266">
        <v>1315</v>
      </c>
      <c r="E47" s="267">
        <v>0</v>
      </c>
    </row>
    <row r="48" spans="1:5" s="284" customFormat="1" ht="15.75">
      <c r="A48" s="438"/>
      <c r="B48" s="440" t="s">
        <v>280</v>
      </c>
      <c r="C48" s="265">
        <f t="shared" si="2"/>
        <v>1000</v>
      </c>
      <c r="D48" s="266">
        <v>1000</v>
      </c>
      <c r="E48" s="267">
        <v>0</v>
      </c>
    </row>
    <row r="49" spans="1:5" s="284" customFormat="1" ht="15.75">
      <c r="A49" s="438"/>
      <c r="B49" s="440" t="s">
        <v>41</v>
      </c>
      <c r="C49" s="265">
        <f t="shared" si="2"/>
        <v>7253</v>
      </c>
      <c r="D49" s="266">
        <v>7253</v>
      </c>
      <c r="E49" s="267">
        <v>0</v>
      </c>
    </row>
    <row r="50" spans="1:5" s="284" customFormat="1" ht="15.75">
      <c r="A50" s="438"/>
      <c r="B50" s="440" t="s">
        <v>305</v>
      </c>
      <c r="C50" s="265">
        <f t="shared" si="2"/>
        <v>1091</v>
      </c>
      <c r="D50" s="266">
        <v>1091</v>
      </c>
      <c r="E50" s="267">
        <v>0</v>
      </c>
    </row>
    <row r="51" spans="1:5" s="284" customFormat="1" ht="15.75">
      <c r="A51" s="438"/>
      <c r="B51" s="440" t="s">
        <v>306</v>
      </c>
      <c r="C51" s="265">
        <f t="shared" si="2"/>
        <v>843</v>
      </c>
      <c r="D51" s="266">
        <v>843</v>
      </c>
      <c r="E51" s="267">
        <v>0</v>
      </c>
    </row>
    <row r="52" spans="1:5" s="284" customFormat="1" ht="15.75">
      <c r="A52" s="438"/>
      <c r="B52" s="440" t="s">
        <v>42</v>
      </c>
      <c r="C52" s="265">
        <f t="shared" si="2"/>
        <v>11300</v>
      </c>
      <c r="D52" s="266">
        <v>11300</v>
      </c>
      <c r="E52" s="267">
        <v>0</v>
      </c>
    </row>
    <row r="53" spans="1:5" s="284" customFormat="1" ht="15.75">
      <c r="A53" s="438"/>
      <c r="B53" s="440" t="s">
        <v>187</v>
      </c>
      <c r="C53" s="265">
        <f t="shared" si="2"/>
        <v>3100</v>
      </c>
      <c r="D53" s="266">
        <v>0</v>
      </c>
      <c r="E53" s="267">
        <v>3100</v>
      </c>
    </row>
    <row r="54" spans="1:5" s="284" customFormat="1" ht="15.75">
      <c r="A54" s="438"/>
      <c r="B54" s="440" t="s">
        <v>307</v>
      </c>
      <c r="C54" s="265">
        <f t="shared" si="2"/>
        <v>2810</v>
      </c>
      <c r="D54" s="266">
        <v>2810</v>
      </c>
      <c r="E54" s="267">
        <v>0</v>
      </c>
    </row>
    <row r="55" spans="1:5" s="284" customFormat="1" ht="15.75">
      <c r="A55" s="438"/>
      <c r="B55" s="440" t="s">
        <v>291</v>
      </c>
      <c r="C55" s="265">
        <f t="shared" si="2"/>
        <v>895</v>
      </c>
      <c r="D55" s="266">
        <v>0</v>
      </c>
      <c r="E55" s="267">
        <v>895</v>
      </c>
    </row>
    <row r="56" spans="1:5" s="284" customFormat="1" ht="15.75">
      <c r="A56" s="438"/>
      <c r="B56" s="440" t="s">
        <v>292</v>
      </c>
      <c r="C56" s="265">
        <f t="shared" si="2"/>
        <v>1702</v>
      </c>
      <c r="D56" s="266">
        <v>0</v>
      </c>
      <c r="E56" s="267">
        <v>1702</v>
      </c>
    </row>
    <row r="57" spans="1:5" s="284" customFormat="1" ht="15.75">
      <c r="A57" s="438"/>
      <c r="B57" s="440" t="s">
        <v>315</v>
      </c>
      <c r="C57" s="265">
        <f t="shared" si="2"/>
        <v>6000</v>
      </c>
      <c r="D57" s="266">
        <v>6000</v>
      </c>
      <c r="E57" s="267">
        <v>0</v>
      </c>
    </row>
    <row r="58" spans="1:5" s="284" customFormat="1" ht="15.75">
      <c r="A58" s="435" t="s">
        <v>12</v>
      </c>
      <c r="B58" s="437" t="s">
        <v>274</v>
      </c>
      <c r="C58" s="262">
        <f t="shared" si="2"/>
        <v>186515</v>
      </c>
      <c r="D58" s="263">
        <f>SUM(D59:D62)</f>
        <v>186515</v>
      </c>
      <c r="E58" s="386">
        <f>SUM(E59:E60)</f>
        <v>0</v>
      </c>
    </row>
    <row r="59" spans="1:5" s="284" customFormat="1" ht="15.75">
      <c r="A59" s="438"/>
      <c r="B59" s="440" t="s">
        <v>275</v>
      </c>
      <c r="C59" s="265">
        <f t="shared" si="2"/>
        <v>60634</v>
      </c>
      <c r="D59" s="266">
        <v>60634</v>
      </c>
      <c r="E59" s="267">
        <v>0</v>
      </c>
    </row>
    <row r="60" spans="1:5" s="284" customFormat="1" ht="15.75">
      <c r="A60" s="438"/>
      <c r="B60" s="440" t="s">
        <v>276</v>
      </c>
      <c r="C60" s="265">
        <f t="shared" si="2"/>
        <v>26774</v>
      </c>
      <c r="D60" s="266">
        <v>26774</v>
      </c>
      <c r="E60" s="267">
        <v>0</v>
      </c>
    </row>
    <row r="61" spans="1:5" s="284" customFormat="1" ht="15.75">
      <c r="A61" s="438"/>
      <c r="B61" s="440" t="s">
        <v>320</v>
      </c>
      <c r="C61" s="265">
        <f t="shared" si="2"/>
        <v>68107</v>
      </c>
      <c r="D61" s="266">
        <v>68107</v>
      </c>
      <c r="E61" s="267">
        <v>0</v>
      </c>
    </row>
    <row r="62" spans="1:5" s="284" customFormat="1" ht="15.75">
      <c r="A62" s="438"/>
      <c r="B62" s="440" t="s">
        <v>321</v>
      </c>
      <c r="C62" s="265">
        <f t="shared" si="2"/>
        <v>31000</v>
      </c>
      <c r="D62" s="266">
        <v>31000</v>
      </c>
      <c r="E62" s="267">
        <v>0</v>
      </c>
    </row>
    <row r="63" spans="1:5" s="284" customFormat="1" ht="15.75">
      <c r="A63" s="435" t="s">
        <v>13</v>
      </c>
      <c r="B63" s="437" t="s">
        <v>23</v>
      </c>
      <c r="C63" s="262">
        <f t="shared" si="2"/>
        <v>24000</v>
      </c>
      <c r="D63" s="263">
        <f>SUM(D64:D65)</f>
        <v>24000</v>
      </c>
      <c r="E63" s="386">
        <f>SUM(E64:E65)</f>
        <v>0</v>
      </c>
    </row>
    <row r="64" spans="1:5" s="284" customFormat="1" ht="15.75">
      <c r="A64" s="435"/>
      <c r="B64" s="449" t="s">
        <v>43</v>
      </c>
      <c r="C64" s="265">
        <f t="shared" si="2"/>
        <v>1500</v>
      </c>
      <c r="D64" s="273">
        <v>1500</v>
      </c>
      <c r="E64" s="272">
        <v>0</v>
      </c>
    </row>
    <row r="65" spans="1:5" s="284" customFormat="1" ht="15.75">
      <c r="A65" s="435"/>
      <c r="B65" s="449" t="s">
        <v>49</v>
      </c>
      <c r="C65" s="265">
        <f t="shared" si="2"/>
        <v>22500</v>
      </c>
      <c r="D65" s="273">
        <v>22500</v>
      </c>
      <c r="E65" s="272">
        <v>0</v>
      </c>
    </row>
    <row r="66" spans="1:5" s="284" customFormat="1" ht="15.75">
      <c r="A66" s="435" t="s">
        <v>24</v>
      </c>
      <c r="B66" s="441" t="s">
        <v>25</v>
      </c>
      <c r="C66" s="262">
        <f t="shared" si="2"/>
        <v>5671</v>
      </c>
      <c r="D66" s="263">
        <f>SUM(D67:D70)</f>
        <v>5671</v>
      </c>
      <c r="E66" s="386">
        <f>SUM(E67:E69)</f>
        <v>0</v>
      </c>
    </row>
    <row r="67" spans="1:5" s="284" customFormat="1" ht="15.75">
      <c r="A67" s="435"/>
      <c r="B67" s="449" t="s">
        <v>308</v>
      </c>
      <c r="C67" s="265">
        <f t="shared" si="2"/>
        <v>2000</v>
      </c>
      <c r="D67" s="273">
        <v>2000</v>
      </c>
      <c r="E67" s="272">
        <v>0</v>
      </c>
    </row>
    <row r="68" spans="1:5" s="284" customFormat="1" ht="15.75">
      <c r="A68" s="435"/>
      <c r="B68" s="449" t="s">
        <v>319</v>
      </c>
      <c r="C68" s="265">
        <f t="shared" si="2"/>
        <v>2000</v>
      </c>
      <c r="D68" s="273">
        <v>2000</v>
      </c>
      <c r="E68" s="272">
        <v>0</v>
      </c>
    </row>
    <row r="69" spans="1:5" s="284" customFormat="1" ht="15.75">
      <c r="A69" s="435"/>
      <c r="B69" s="444" t="s">
        <v>273</v>
      </c>
      <c r="C69" s="265">
        <f t="shared" si="2"/>
        <v>1270</v>
      </c>
      <c r="D69" s="273">
        <v>1270</v>
      </c>
      <c r="E69" s="272">
        <v>0</v>
      </c>
    </row>
    <row r="70" spans="1:5" s="284" customFormat="1" ht="15.75">
      <c r="A70" s="435"/>
      <c r="B70" s="444" t="s">
        <v>311</v>
      </c>
      <c r="C70" s="265">
        <f t="shared" si="2"/>
        <v>401</v>
      </c>
      <c r="D70" s="273">
        <v>401</v>
      </c>
      <c r="E70" s="272">
        <v>0</v>
      </c>
    </row>
    <row r="71" spans="1:5" s="284" customFormat="1" ht="15.75">
      <c r="A71" s="435" t="s">
        <v>27</v>
      </c>
      <c r="B71" s="441" t="s">
        <v>3</v>
      </c>
      <c r="C71" s="269">
        <f t="shared" si="2"/>
        <v>265858</v>
      </c>
      <c r="D71" s="269">
        <f>SUM(D72:D73)</f>
        <v>265858</v>
      </c>
      <c r="E71" s="269">
        <f>SUM(E72:E73)</f>
        <v>0</v>
      </c>
    </row>
    <row r="72" spans="1:5" s="284" customFormat="1" ht="15.75">
      <c r="A72" s="435"/>
      <c r="B72" s="444" t="s">
        <v>4</v>
      </c>
      <c r="C72" s="265">
        <f t="shared" si="2"/>
        <v>69814</v>
      </c>
      <c r="D72" s="273">
        <v>69814</v>
      </c>
      <c r="E72" s="272">
        <v>0</v>
      </c>
    </row>
    <row r="73" spans="1:5" s="284" customFormat="1" ht="15.75">
      <c r="A73" s="435"/>
      <c r="B73" s="444" t="s">
        <v>277</v>
      </c>
      <c r="C73" s="265">
        <f t="shared" si="2"/>
        <v>196044</v>
      </c>
      <c r="D73" s="273">
        <v>196044</v>
      </c>
      <c r="E73" s="272">
        <v>0</v>
      </c>
    </row>
    <row r="74" spans="1:5" s="284" customFormat="1" ht="15.75">
      <c r="A74" s="435" t="s">
        <v>33</v>
      </c>
      <c r="B74" s="441" t="s">
        <v>44</v>
      </c>
      <c r="C74" s="269">
        <f t="shared" si="2"/>
        <v>203508</v>
      </c>
      <c r="D74" s="263">
        <v>203508</v>
      </c>
      <c r="E74" s="386">
        <v>0</v>
      </c>
    </row>
    <row r="75" spans="1:5" s="284" customFormat="1" ht="16.5" thickBot="1">
      <c r="A75" s="435" t="s">
        <v>290</v>
      </c>
      <c r="B75" s="450" t="s">
        <v>294</v>
      </c>
      <c r="C75" s="269">
        <f t="shared" si="2"/>
        <v>11176</v>
      </c>
      <c r="D75" s="263">
        <v>11176</v>
      </c>
      <c r="E75" s="451">
        <v>0</v>
      </c>
    </row>
    <row r="76" spans="1:5" s="284" customFormat="1" ht="18.75" customHeight="1" thickBot="1">
      <c r="A76" s="452"/>
      <c r="B76" s="453" t="s">
        <v>26</v>
      </c>
      <c r="C76" s="258">
        <f t="shared" si="2"/>
        <v>866614</v>
      </c>
      <c r="D76" s="259">
        <f>SUM(D35+D39+D58+D63+D66+D71+D74+D75)</f>
        <v>846167</v>
      </c>
      <c r="E76" s="260">
        <f>SUM(E35+E39+E58+E63+E66+E71)</f>
        <v>20447</v>
      </c>
    </row>
    <row r="77" spans="1:3" s="284" customFormat="1" ht="15.75">
      <c r="A77" s="454"/>
      <c r="B77" s="455"/>
      <c r="C77" s="456"/>
    </row>
    <row r="78" spans="1:3" s="284" customFormat="1" ht="15.75">
      <c r="A78" s="454"/>
      <c r="B78" s="455"/>
      <c r="C78" s="456"/>
    </row>
    <row r="79" spans="2:3" s="284" customFormat="1" ht="15.75">
      <c r="B79" s="279"/>
      <c r="C79" s="457"/>
    </row>
    <row r="80" spans="2:3" s="284" customFormat="1" ht="15.75">
      <c r="B80" s="279"/>
      <c r="C80" s="457"/>
    </row>
    <row r="81" spans="2:4" s="285" customFormat="1" ht="15.75">
      <c r="B81" s="282"/>
      <c r="C81" s="458"/>
      <c r="D81" s="458"/>
    </row>
  </sheetData>
  <sheetProtection/>
  <mergeCells count="4">
    <mergeCell ref="A3:E3"/>
    <mergeCell ref="A4:E4"/>
    <mergeCell ref="B1:E1"/>
    <mergeCell ref="A7:B7"/>
  </mergeCells>
  <printOptions horizontalCentered="1"/>
  <pageMargins left="0.7480314960629921" right="0.7480314960629921" top="0.6299212598425197" bottom="0.4330708661417323" header="0.31496062992125984" footer="0.2362204724409449"/>
  <pageSetup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1" sqref="B1:E1"/>
    </sheetView>
  </sheetViews>
  <sheetFormatPr defaultColWidth="36.421875" defaultRowHeight="12.75"/>
  <cols>
    <col min="1" max="1" width="4.7109375" style="1" customWidth="1"/>
    <col min="2" max="2" width="54.8515625" style="2" customWidth="1"/>
    <col min="3" max="3" width="13.421875" style="4" customWidth="1"/>
    <col min="4" max="4" width="14.140625" style="3" customWidth="1"/>
    <col min="5" max="5" width="15.140625" style="3" customWidth="1"/>
    <col min="6" max="16384" width="36.421875" style="3" customWidth="1"/>
  </cols>
  <sheetData>
    <row r="1" spans="2:5" ht="15.75">
      <c r="B1" s="464" t="s">
        <v>333</v>
      </c>
      <c r="C1" s="464"/>
      <c r="D1" s="502"/>
      <c r="E1" s="502"/>
    </row>
    <row r="3" spans="1:5" ht="15" customHeight="1">
      <c r="A3" s="505" t="s">
        <v>316</v>
      </c>
      <c r="B3" s="505"/>
      <c r="C3" s="505"/>
      <c r="D3" s="505"/>
      <c r="E3" s="505"/>
    </row>
    <row r="4" spans="1:5" ht="15" customHeight="1">
      <c r="A4" s="506" t="s">
        <v>6</v>
      </c>
      <c r="B4" s="506"/>
      <c r="C4" s="506"/>
      <c r="D4" s="506"/>
      <c r="E4" s="506"/>
    </row>
    <row r="5" spans="1:3" ht="15.75">
      <c r="A5" s="5"/>
      <c r="B5" s="6"/>
      <c r="C5" s="5"/>
    </row>
    <row r="6" spans="3:5" ht="15.75">
      <c r="C6" s="7"/>
      <c r="E6" s="7" t="s">
        <v>0</v>
      </c>
    </row>
    <row r="7" spans="1:5" s="9" customFormat="1" ht="31.5" customHeight="1">
      <c r="A7" s="503" t="s">
        <v>7</v>
      </c>
      <c r="B7" s="504"/>
      <c r="C7" s="8" t="s">
        <v>251</v>
      </c>
      <c r="D7" s="33" t="s">
        <v>9</v>
      </c>
      <c r="E7" s="23" t="s">
        <v>10</v>
      </c>
    </row>
    <row r="8" spans="3:5" ht="15.75">
      <c r="C8" s="24"/>
      <c r="D8" s="34"/>
      <c r="E8" s="24"/>
    </row>
    <row r="9" spans="1:5" s="12" customFormat="1" ht="15.75">
      <c r="A9" s="278" t="s">
        <v>8</v>
      </c>
      <c r="B9" s="279"/>
      <c r="C9" s="25"/>
      <c r="D9" s="32"/>
      <c r="E9" s="25"/>
    </row>
    <row r="10" spans="1:5" s="12" customFormat="1" ht="15.75">
      <c r="A10" s="278"/>
      <c r="B10" s="279"/>
      <c r="C10" s="25"/>
      <c r="D10" s="32"/>
      <c r="E10" s="25"/>
    </row>
    <row r="11" spans="1:5" s="13" customFormat="1" ht="15.75">
      <c r="A11" s="278" t="s">
        <v>1</v>
      </c>
      <c r="B11" s="280" t="s">
        <v>70</v>
      </c>
      <c r="C11" s="269">
        <f>SUM(D11:E11)</f>
        <v>110</v>
      </c>
      <c r="D11" s="263">
        <f>SUM(D12)</f>
        <v>110</v>
      </c>
      <c r="E11" s="275">
        <f>SUM(E12)</f>
        <v>0</v>
      </c>
    </row>
    <row r="12" spans="1:5" s="13" customFormat="1" ht="15.75">
      <c r="A12" s="278"/>
      <c r="B12" s="281" t="s">
        <v>282</v>
      </c>
      <c r="C12" s="270">
        <f>SUM(D12:E12)</f>
        <v>110</v>
      </c>
      <c r="D12" s="273">
        <v>110</v>
      </c>
      <c r="E12" s="272">
        <v>0</v>
      </c>
    </row>
    <row r="13" spans="1:5" s="13" customFormat="1" ht="15.75">
      <c r="A13" s="278"/>
      <c r="B13" s="281"/>
      <c r="C13" s="270"/>
      <c r="D13" s="273"/>
      <c r="E13" s="272"/>
    </row>
    <row r="14" spans="1:5" s="13" customFormat="1" ht="15.75">
      <c r="A14" s="278" t="s">
        <v>2</v>
      </c>
      <c r="B14" s="282" t="s">
        <v>30</v>
      </c>
      <c r="C14" s="269">
        <f>SUM(D14:E14)</f>
        <v>19123</v>
      </c>
      <c r="D14" s="269">
        <f>SUM(D15:D16)</f>
        <v>19123</v>
      </c>
      <c r="E14" s="269">
        <f>SUM(E15:E16)</f>
        <v>0</v>
      </c>
    </row>
    <row r="15" spans="1:5" s="12" customFormat="1" ht="15.75">
      <c r="A15" s="278"/>
      <c r="B15" s="283" t="s">
        <v>50</v>
      </c>
      <c r="C15" s="270">
        <f>SUM(D15:E15)</f>
        <v>18896</v>
      </c>
      <c r="D15" s="266">
        <v>18896</v>
      </c>
      <c r="E15" s="267">
        <v>0</v>
      </c>
    </row>
    <row r="16" spans="1:5" s="12" customFormat="1" ht="15.75">
      <c r="A16" s="284"/>
      <c r="B16" s="279" t="s">
        <v>238</v>
      </c>
      <c r="C16" s="268">
        <f>SUM(D16:E16)</f>
        <v>227</v>
      </c>
      <c r="D16" s="266">
        <v>227</v>
      </c>
      <c r="E16" s="267">
        <v>0</v>
      </c>
    </row>
    <row r="17" spans="1:5" s="12" customFormat="1" ht="15.75">
      <c r="A17" s="284"/>
      <c r="B17" s="279"/>
      <c r="C17" s="268"/>
      <c r="D17" s="266"/>
      <c r="E17" s="267"/>
    </row>
    <row r="18" spans="1:5" ht="15.75">
      <c r="A18" s="285" t="s">
        <v>12</v>
      </c>
      <c r="B18" s="282" t="s">
        <v>31</v>
      </c>
      <c r="C18" s="269">
        <f>SUM(D18:E18)</f>
        <v>0</v>
      </c>
      <c r="D18" s="263">
        <v>0</v>
      </c>
      <c r="E18" s="264">
        <v>0</v>
      </c>
    </row>
    <row r="19" spans="1:5" ht="15.75">
      <c r="A19" s="285"/>
      <c r="B19" s="282"/>
      <c r="C19" s="276"/>
      <c r="D19" s="266"/>
      <c r="E19" s="264"/>
    </row>
    <row r="20" spans="1:5" ht="15.75">
      <c r="A20" s="285" t="s">
        <v>13</v>
      </c>
      <c r="B20" s="282" t="s">
        <v>34</v>
      </c>
      <c r="C20" s="269">
        <f>SUM(D20:E20)</f>
        <v>1900</v>
      </c>
      <c r="D20" s="269">
        <f>D21</f>
        <v>0</v>
      </c>
      <c r="E20" s="269">
        <f>E21</f>
        <v>1900</v>
      </c>
    </row>
    <row r="21" spans="1:5" ht="15.75">
      <c r="A21" s="285"/>
      <c r="B21" s="286" t="s">
        <v>51</v>
      </c>
      <c r="C21" s="270">
        <f>SUM(D21:E21)</f>
        <v>1900</v>
      </c>
      <c r="D21" s="273">
        <v>0</v>
      </c>
      <c r="E21" s="277">
        <v>1900</v>
      </c>
    </row>
    <row r="22" spans="1:5" ht="15.75">
      <c r="A22" s="285"/>
      <c r="B22" s="286"/>
      <c r="C22" s="276"/>
      <c r="D22" s="266"/>
      <c r="E22" s="264"/>
    </row>
    <row r="23" spans="1:5" ht="15.75">
      <c r="A23" s="285" t="s">
        <v>24</v>
      </c>
      <c r="B23" s="282" t="s">
        <v>52</v>
      </c>
      <c r="C23" s="276">
        <f>SUM(D23:E23)</f>
        <v>203508</v>
      </c>
      <c r="D23" s="263">
        <v>203508</v>
      </c>
      <c r="E23" s="264">
        <v>0</v>
      </c>
    </row>
    <row r="24" spans="1:5" ht="15.75">
      <c r="A24" s="285"/>
      <c r="B24" s="286"/>
      <c r="C24" s="276"/>
      <c r="D24" s="266"/>
      <c r="E24" s="264"/>
    </row>
    <row r="25" spans="1:5" ht="15.75">
      <c r="A25" s="285" t="s">
        <v>27</v>
      </c>
      <c r="B25" s="282" t="s">
        <v>283</v>
      </c>
      <c r="C25" s="269">
        <f>SUM(D25:E25)</f>
        <v>35534</v>
      </c>
      <c r="D25" s="269">
        <f>SUM(D26:D27)</f>
        <v>20043</v>
      </c>
      <c r="E25" s="269">
        <f>SUM(E27)</f>
        <v>15491</v>
      </c>
    </row>
    <row r="26" spans="1:5" ht="15.75">
      <c r="A26" s="285"/>
      <c r="B26" s="279" t="s">
        <v>284</v>
      </c>
      <c r="C26" s="270">
        <f>SUM(D26:E26)</f>
        <v>20043</v>
      </c>
      <c r="D26" s="266">
        <v>20043</v>
      </c>
      <c r="E26" s="271">
        <v>0</v>
      </c>
    </row>
    <row r="27" spans="1:5" s="13" customFormat="1" ht="16.5" thickBot="1">
      <c r="A27" s="10"/>
      <c r="B27" s="27" t="s">
        <v>325</v>
      </c>
      <c r="C27" s="28">
        <f>SUM(D27:E27)</f>
        <v>15491</v>
      </c>
      <c r="D27" s="31">
        <v>0</v>
      </c>
      <c r="E27" s="29">
        <v>15491</v>
      </c>
    </row>
    <row r="28" spans="1:5" s="12" customFormat="1" ht="16.5" thickBot="1">
      <c r="A28" s="30"/>
      <c r="B28" s="257" t="s">
        <v>53</v>
      </c>
      <c r="C28" s="258">
        <f>SUM(D28:E28)</f>
        <v>260175</v>
      </c>
      <c r="D28" s="259">
        <f>D11+D14+D18+D20+D23+D25</f>
        <v>242784</v>
      </c>
      <c r="E28" s="260">
        <f>E11+E14+E18+E20+E23+E25</f>
        <v>17391</v>
      </c>
    </row>
    <row r="29" spans="1:5" s="12" customFormat="1" ht="15.75">
      <c r="A29" s="14"/>
      <c r="B29" s="15"/>
      <c r="C29" s="25"/>
      <c r="D29" s="31"/>
      <c r="E29" s="26"/>
    </row>
    <row r="30" spans="1:5" s="12" customFormat="1" ht="15.75">
      <c r="A30" s="278" t="s">
        <v>15</v>
      </c>
      <c r="B30" s="280"/>
      <c r="C30" s="25"/>
      <c r="D30" s="31"/>
      <c r="E30" s="26"/>
    </row>
    <row r="31" spans="1:5" s="12" customFormat="1" ht="15.75">
      <c r="A31" s="284"/>
      <c r="B31" s="287"/>
      <c r="C31" s="25"/>
      <c r="D31" s="31"/>
      <c r="E31" s="26"/>
    </row>
    <row r="32" spans="1:5" s="12" customFormat="1" ht="15.75">
      <c r="A32" s="278" t="s">
        <v>1</v>
      </c>
      <c r="B32" s="280" t="s">
        <v>54</v>
      </c>
      <c r="C32" s="262">
        <f>SUM(D32:E32)</f>
        <v>226389</v>
      </c>
      <c r="D32" s="263">
        <f>SUM(D33:D36)</f>
        <v>226389</v>
      </c>
      <c r="E32" s="264">
        <f>SUM(E33:E35)</f>
        <v>0</v>
      </c>
    </row>
    <row r="33" spans="1:5" s="12" customFormat="1" ht="15.75">
      <c r="A33" s="284"/>
      <c r="B33" s="287" t="s">
        <v>16</v>
      </c>
      <c r="C33" s="265">
        <f>SUM(D33:E33)</f>
        <v>136761</v>
      </c>
      <c r="D33" s="266">
        <v>136761</v>
      </c>
      <c r="E33" s="267">
        <v>0</v>
      </c>
    </row>
    <row r="34" spans="1:5" s="12" customFormat="1" ht="15.75">
      <c r="A34" s="284"/>
      <c r="B34" s="288" t="s">
        <v>17</v>
      </c>
      <c r="C34" s="265">
        <f>SUM(D34:E34)</f>
        <v>34694</v>
      </c>
      <c r="D34" s="266">
        <v>34694</v>
      </c>
      <c r="E34" s="267">
        <v>0</v>
      </c>
    </row>
    <row r="35" spans="1:5" s="12" customFormat="1" ht="15.75">
      <c r="A35" s="284"/>
      <c r="B35" s="287" t="s">
        <v>55</v>
      </c>
      <c r="C35" s="265">
        <f>SUM(D35:E35)</f>
        <v>54434</v>
      </c>
      <c r="D35" s="266">
        <v>54434</v>
      </c>
      <c r="E35" s="267">
        <v>0</v>
      </c>
    </row>
    <row r="36" spans="1:5" s="12" customFormat="1" ht="15.75">
      <c r="A36" s="284"/>
      <c r="B36" s="287" t="s">
        <v>56</v>
      </c>
      <c r="C36" s="265">
        <f>SUM(D36:E36)</f>
        <v>500</v>
      </c>
      <c r="D36" s="266">
        <v>500</v>
      </c>
      <c r="E36" s="267">
        <v>0</v>
      </c>
    </row>
    <row r="37" spans="1:5" s="12" customFormat="1" ht="15.75">
      <c r="A37" s="284"/>
      <c r="B37" s="287"/>
      <c r="C37" s="265"/>
      <c r="D37" s="266"/>
      <c r="E37" s="267"/>
    </row>
    <row r="38" spans="1:5" s="12" customFormat="1" ht="15.75">
      <c r="A38" s="388" t="s">
        <v>2</v>
      </c>
      <c r="B38" s="389" t="s">
        <v>123</v>
      </c>
      <c r="C38" s="262">
        <f>SUM(D39:E39)</f>
        <v>14895</v>
      </c>
      <c r="D38" s="263">
        <f>SUM(D39)</f>
        <v>14895</v>
      </c>
      <c r="E38" s="386">
        <f>SUM(E39)</f>
        <v>0</v>
      </c>
    </row>
    <row r="39" spans="1:5" s="12" customFormat="1" ht="15.75">
      <c r="A39" s="388"/>
      <c r="B39" s="390" t="s">
        <v>127</v>
      </c>
      <c r="C39" s="270">
        <f>SUM(D39:E39)</f>
        <v>14895</v>
      </c>
      <c r="D39" s="270">
        <v>14895</v>
      </c>
      <c r="E39" s="270">
        <f>SUM(E42:E43)</f>
        <v>0</v>
      </c>
    </row>
    <row r="40" spans="1:5" s="12" customFormat="1" ht="15.75">
      <c r="A40" s="388"/>
      <c r="B40" s="390"/>
      <c r="C40" s="269"/>
      <c r="D40" s="387"/>
      <c r="E40" s="269"/>
    </row>
    <row r="41" spans="1:5" s="12" customFormat="1" ht="15.75">
      <c r="A41" s="388" t="s">
        <v>12</v>
      </c>
      <c r="B41" s="389" t="s">
        <v>23</v>
      </c>
      <c r="C41" s="269">
        <f>SUM(D41:E41)</f>
        <v>1500</v>
      </c>
      <c r="D41" s="387">
        <f>SUM(D42:D43)</f>
        <v>1500</v>
      </c>
      <c r="E41" s="269">
        <f>SUM(E42:E43)</f>
        <v>0</v>
      </c>
    </row>
    <row r="42" spans="1:5" s="12" customFormat="1" ht="15.75">
      <c r="A42" s="284"/>
      <c r="B42" s="287" t="s">
        <v>57</v>
      </c>
      <c r="C42" s="270">
        <f>SUM(D42:E42)</f>
        <v>1000</v>
      </c>
      <c r="D42" s="266">
        <v>1000</v>
      </c>
      <c r="E42" s="271">
        <v>0</v>
      </c>
    </row>
    <row r="43" spans="1:5" s="12" customFormat="1" ht="15.75">
      <c r="A43" s="284"/>
      <c r="B43" s="279" t="s">
        <v>58</v>
      </c>
      <c r="C43" s="270">
        <f>SUM(D43:E43)</f>
        <v>500</v>
      </c>
      <c r="D43" s="266">
        <v>500</v>
      </c>
      <c r="E43" s="272">
        <v>0</v>
      </c>
    </row>
    <row r="44" spans="1:5" s="12" customFormat="1" ht="15.75">
      <c r="A44" s="278"/>
      <c r="B44" s="286"/>
      <c r="C44" s="265"/>
      <c r="D44" s="273"/>
      <c r="E44" s="272"/>
    </row>
    <row r="45" spans="1:5" s="12" customFormat="1" ht="15.75">
      <c r="A45" s="278" t="s">
        <v>13</v>
      </c>
      <c r="B45" s="282" t="s">
        <v>59</v>
      </c>
      <c r="C45" s="269">
        <f>SUM(D45:E45)</f>
        <v>17391</v>
      </c>
      <c r="D45" s="269">
        <f>D46</f>
        <v>0</v>
      </c>
      <c r="E45" s="269">
        <f>E46</f>
        <v>17391</v>
      </c>
    </row>
    <row r="46" spans="1:5" s="12" customFormat="1" ht="15.75">
      <c r="A46" s="278"/>
      <c r="B46" s="286" t="s">
        <v>234</v>
      </c>
      <c r="C46" s="270">
        <f>SUM(D46:E46)</f>
        <v>17391</v>
      </c>
      <c r="D46" s="273">
        <v>0</v>
      </c>
      <c r="E46" s="272">
        <v>17391</v>
      </c>
    </row>
    <row r="47" spans="1:5" s="12" customFormat="1" ht="16.5" thickBot="1">
      <c r="A47" s="284"/>
      <c r="B47" s="279"/>
      <c r="C47" s="268"/>
      <c r="D47" s="274"/>
      <c r="E47" s="267"/>
    </row>
    <row r="48" spans="1:5" s="12" customFormat="1" ht="16.5" customHeight="1" thickBot="1">
      <c r="A48" s="289"/>
      <c r="B48" s="290" t="s">
        <v>60</v>
      </c>
      <c r="C48" s="258">
        <f>SUM(D48:E48)</f>
        <v>260175</v>
      </c>
      <c r="D48" s="259">
        <f>SUM(D32+D38+D41+D45)</f>
        <v>242784</v>
      </c>
      <c r="E48" s="261">
        <f>SUM(E32+E39+E45)</f>
        <v>17391</v>
      </c>
    </row>
    <row r="49" spans="1:5" s="12" customFormat="1" ht="15.75">
      <c r="A49" s="18"/>
      <c r="B49" s="19"/>
      <c r="C49" s="20"/>
      <c r="D49" s="14"/>
      <c r="E49" s="14"/>
    </row>
    <row r="50" spans="1:5" s="12" customFormat="1" ht="15.75">
      <c r="A50" s="18"/>
      <c r="B50" s="19"/>
      <c r="C50" s="20"/>
      <c r="D50" s="14"/>
      <c r="E50" s="14"/>
    </row>
    <row r="51" spans="1:5" s="12" customFormat="1" ht="15.75">
      <c r="A51" s="14"/>
      <c r="B51" s="2"/>
      <c r="C51" s="11"/>
      <c r="D51" s="14"/>
      <c r="E51" s="14"/>
    </row>
    <row r="52" spans="1:3" s="12" customFormat="1" ht="15.75">
      <c r="A52" s="14"/>
      <c r="B52" s="2"/>
      <c r="C52" s="11"/>
    </row>
    <row r="53" spans="1:4" s="22" customFormat="1" ht="15.75">
      <c r="A53" s="17"/>
      <c r="B53" s="16"/>
      <c r="C53" s="21"/>
      <c r="D53" s="35"/>
    </row>
  </sheetData>
  <sheetProtection/>
  <mergeCells count="4">
    <mergeCell ref="B1:E1"/>
    <mergeCell ref="A3:E3"/>
    <mergeCell ref="A4:E4"/>
    <mergeCell ref="A7:B7"/>
  </mergeCells>
  <printOptions horizontalCentered="1"/>
  <pageMargins left="0.5118110236220472" right="0.35433070866141736" top="0.6299212598425197" bottom="0.3937007874015748" header="0.2362204724409449" footer="0.2755905511811024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G1" sqref="G1:N1"/>
    </sheetView>
  </sheetViews>
  <sheetFormatPr defaultColWidth="9.140625" defaultRowHeight="12.75"/>
  <cols>
    <col min="1" max="1" width="36.57421875" style="0" customWidth="1"/>
  </cols>
  <sheetData>
    <row r="1" spans="7:14" ht="12.75">
      <c r="G1" s="464" t="s">
        <v>334</v>
      </c>
      <c r="H1" s="464"/>
      <c r="I1" s="502"/>
      <c r="J1" s="502"/>
      <c r="K1" s="502"/>
      <c r="L1" s="502"/>
      <c r="M1" s="502"/>
      <c r="N1" s="502"/>
    </row>
    <row r="2" spans="12:14" ht="12.75">
      <c r="L2" s="165"/>
      <c r="M2" s="165"/>
      <c r="N2" s="165"/>
    </row>
    <row r="3" spans="1:14" ht="12.75">
      <c r="A3" s="507" t="s">
        <v>255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</row>
    <row r="4" spans="1:14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ht="12.75">
      <c r="N5" s="203" t="s">
        <v>143</v>
      </c>
    </row>
    <row r="6" spans="1:14" ht="12.75">
      <c r="A6" s="202" t="s">
        <v>188</v>
      </c>
      <c r="B6" s="208" t="s">
        <v>189</v>
      </c>
      <c r="C6" s="208" t="s">
        <v>190</v>
      </c>
      <c r="D6" s="208" t="s">
        <v>191</v>
      </c>
      <c r="E6" s="208" t="s">
        <v>192</v>
      </c>
      <c r="F6" s="208" t="s">
        <v>314</v>
      </c>
      <c r="G6" s="208" t="s">
        <v>193</v>
      </c>
      <c r="H6" s="208" t="s">
        <v>194</v>
      </c>
      <c r="I6" s="208" t="s">
        <v>195</v>
      </c>
      <c r="J6" s="208" t="s">
        <v>196</v>
      </c>
      <c r="K6" s="208" t="s">
        <v>197</v>
      </c>
      <c r="L6" s="208" t="s">
        <v>198</v>
      </c>
      <c r="M6" s="208" t="s">
        <v>199</v>
      </c>
      <c r="N6" s="85" t="s">
        <v>200</v>
      </c>
    </row>
    <row r="7" spans="1:14" ht="12.75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06"/>
    </row>
    <row r="8" spans="1:14" ht="12.75">
      <c r="A8" s="87" t="s">
        <v>201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05"/>
    </row>
    <row r="9" spans="1:14" ht="12.75">
      <c r="A9" s="87" t="s">
        <v>30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04"/>
    </row>
    <row r="10" spans="1:14" ht="12.75">
      <c r="A10" s="92" t="s">
        <v>279</v>
      </c>
      <c r="B10" s="212">
        <v>33605</v>
      </c>
      <c r="C10" s="212">
        <v>22469</v>
      </c>
      <c r="D10" s="212">
        <v>22501</v>
      </c>
      <c r="E10" s="212">
        <v>22428</v>
      </c>
      <c r="F10" s="212">
        <v>22428</v>
      </c>
      <c r="G10" s="212">
        <v>22423</v>
      </c>
      <c r="H10" s="212">
        <v>22423</v>
      </c>
      <c r="I10" s="212">
        <v>22456</v>
      </c>
      <c r="J10" s="212">
        <v>22352</v>
      </c>
      <c r="K10" s="212">
        <v>22352</v>
      </c>
      <c r="L10" s="212">
        <v>22352</v>
      </c>
      <c r="M10" s="212">
        <v>22352</v>
      </c>
      <c r="N10" s="222">
        <f>SUM(B10:M10)</f>
        <v>280141</v>
      </c>
    </row>
    <row r="11" spans="1:14" ht="12.75">
      <c r="A11" s="92" t="s">
        <v>202</v>
      </c>
      <c r="B11" s="212">
        <v>1594</v>
      </c>
      <c r="C11" s="212">
        <v>1594</v>
      </c>
      <c r="D11" s="212">
        <v>1594</v>
      </c>
      <c r="E11" s="212">
        <v>1594</v>
      </c>
      <c r="F11" s="212">
        <v>1594</v>
      </c>
      <c r="G11" s="212">
        <v>1594</v>
      </c>
      <c r="H11" s="212">
        <v>1594</v>
      </c>
      <c r="I11" s="212">
        <v>1594</v>
      </c>
      <c r="J11" s="212">
        <v>1594</v>
      </c>
      <c r="K11" s="212">
        <v>1594</v>
      </c>
      <c r="L11" s="212">
        <v>1593</v>
      </c>
      <c r="M11" s="212">
        <v>1590</v>
      </c>
      <c r="N11" s="222">
        <f>SUM(B11:M11)</f>
        <v>19123</v>
      </c>
    </row>
    <row r="12" spans="1:14" ht="24.75" customHeight="1">
      <c r="A12" s="213" t="s">
        <v>70</v>
      </c>
      <c r="B12" s="212">
        <v>0</v>
      </c>
      <c r="C12" s="212">
        <v>0</v>
      </c>
      <c r="D12" s="212">
        <v>0</v>
      </c>
      <c r="E12" s="212">
        <v>1702</v>
      </c>
      <c r="F12" s="212">
        <v>0</v>
      </c>
      <c r="G12" s="212">
        <v>0</v>
      </c>
      <c r="H12" s="212">
        <v>0</v>
      </c>
      <c r="I12" s="212">
        <v>31000</v>
      </c>
      <c r="J12" s="212">
        <v>0</v>
      </c>
      <c r="K12" s="212">
        <v>7417</v>
      </c>
      <c r="L12" s="212">
        <v>2500</v>
      </c>
      <c r="M12" s="212">
        <v>0</v>
      </c>
      <c r="N12" s="222">
        <f>SUM(B12:M12)</f>
        <v>42619</v>
      </c>
    </row>
    <row r="13" spans="1:14" ht="12.75" customHeight="1">
      <c r="A13" s="213" t="s">
        <v>74</v>
      </c>
      <c r="B13" s="212">
        <v>0</v>
      </c>
      <c r="C13" s="212">
        <v>0</v>
      </c>
      <c r="D13" s="212">
        <v>0</v>
      </c>
      <c r="E13" s="212">
        <v>0</v>
      </c>
      <c r="F13" s="212">
        <v>14895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22">
        <f>SUM(E13:M13)</f>
        <v>14895</v>
      </c>
    </row>
    <row r="14" spans="1:14" ht="15" customHeight="1">
      <c r="A14" s="213" t="s">
        <v>31</v>
      </c>
      <c r="B14" s="212">
        <v>0</v>
      </c>
      <c r="C14" s="212">
        <v>0</v>
      </c>
      <c r="D14" s="212">
        <v>895</v>
      </c>
      <c r="E14" s="212">
        <v>0</v>
      </c>
      <c r="F14" s="212">
        <v>0</v>
      </c>
      <c r="G14" s="212">
        <v>10000</v>
      </c>
      <c r="H14" s="212">
        <v>0</v>
      </c>
      <c r="I14" s="212">
        <v>20000</v>
      </c>
      <c r="J14" s="212">
        <v>0</v>
      </c>
      <c r="K14" s="212">
        <v>0</v>
      </c>
      <c r="L14" s="212">
        <v>16000</v>
      </c>
      <c r="M14" s="212">
        <v>29146</v>
      </c>
      <c r="N14" s="222">
        <f>SUM(B14:M14)</f>
        <v>76041</v>
      </c>
    </row>
    <row r="15" spans="1:14" ht="13.5" customHeight="1">
      <c r="A15" s="214" t="s">
        <v>32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22"/>
    </row>
    <row r="16" spans="1:14" ht="26.25" customHeight="1">
      <c r="A16" s="213" t="s">
        <v>90</v>
      </c>
      <c r="B16" s="212">
        <v>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67063</v>
      </c>
      <c r="L16" s="212">
        <v>0</v>
      </c>
      <c r="M16" s="212">
        <v>0</v>
      </c>
      <c r="N16" s="222">
        <f>SUM(B16:M16)</f>
        <v>67063</v>
      </c>
    </row>
    <row r="17" spans="1:14" ht="15" customHeight="1">
      <c r="A17" s="213" t="s">
        <v>203</v>
      </c>
      <c r="B17" s="212"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2000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22">
        <f>SUM(B17:M17)</f>
        <v>2000</v>
      </c>
    </row>
    <row r="18" spans="1:14" ht="12.75">
      <c r="A18" s="92" t="s">
        <v>34</v>
      </c>
      <c r="B18" s="212">
        <v>158</v>
      </c>
      <c r="C18" s="212">
        <v>158</v>
      </c>
      <c r="D18" s="212">
        <v>158</v>
      </c>
      <c r="E18" s="212">
        <v>160</v>
      </c>
      <c r="F18" s="212">
        <v>158</v>
      </c>
      <c r="G18" s="212">
        <v>158</v>
      </c>
      <c r="H18" s="212">
        <v>158</v>
      </c>
      <c r="I18" s="212">
        <v>158</v>
      </c>
      <c r="J18" s="212">
        <v>159</v>
      </c>
      <c r="K18" s="212">
        <v>159</v>
      </c>
      <c r="L18" s="212">
        <v>158</v>
      </c>
      <c r="M18" s="212">
        <v>158</v>
      </c>
      <c r="N18" s="222">
        <f>SUM(B18:M18)</f>
        <v>1900</v>
      </c>
    </row>
    <row r="19" spans="1:14" ht="12.75">
      <c r="A19" s="215" t="s">
        <v>204</v>
      </c>
      <c r="B19" s="216">
        <f aca="true" t="shared" si="0" ref="B19:N19">SUM(B10:B18)</f>
        <v>35357</v>
      </c>
      <c r="C19" s="216">
        <f t="shared" si="0"/>
        <v>24221</v>
      </c>
      <c r="D19" s="216">
        <f t="shared" si="0"/>
        <v>25148</v>
      </c>
      <c r="E19" s="216">
        <f t="shared" si="0"/>
        <v>25884</v>
      </c>
      <c r="F19" s="216">
        <f t="shared" si="0"/>
        <v>39075</v>
      </c>
      <c r="G19" s="216">
        <f t="shared" si="0"/>
        <v>34175</v>
      </c>
      <c r="H19" s="216">
        <f t="shared" si="0"/>
        <v>26175</v>
      </c>
      <c r="I19" s="216">
        <f t="shared" si="0"/>
        <v>75208</v>
      </c>
      <c r="J19" s="216">
        <f t="shared" si="0"/>
        <v>24105</v>
      </c>
      <c r="K19" s="216">
        <f t="shared" si="0"/>
        <v>98585</v>
      </c>
      <c r="L19" s="216">
        <f t="shared" si="0"/>
        <v>42603</v>
      </c>
      <c r="M19" s="216">
        <f t="shared" si="0"/>
        <v>53246</v>
      </c>
      <c r="N19" s="219">
        <f t="shared" si="0"/>
        <v>503782</v>
      </c>
    </row>
    <row r="20" spans="1:14" ht="16.5" customHeight="1">
      <c r="A20" s="392" t="s">
        <v>312</v>
      </c>
      <c r="B20" s="113">
        <v>12515</v>
      </c>
      <c r="C20" s="113">
        <v>15257</v>
      </c>
      <c r="D20" s="113">
        <v>17796</v>
      </c>
      <c r="E20" s="113">
        <v>15586</v>
      </c>
      <c r="F20" s="113">
        <v>14094</v>
      </c>
      <c r="G20" s="113">
        <v>5217</v>
      </c>
      <c r="H20" s="113">
        <v>21297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222">
        <f>SUM(B20:M20)</f>
        <v>101762</v>
      </c>
    </row>
    <row r="21" spans="1:14" ht="17.25" customHeight="1">
      <c r="A21" s="392" t="s">
        <v>313</v>
      </c>
      <c r="B21" s="113">
        <v>0</v>
      </c>
      <c r="C21" s="113">
        <v>0</v>
      </c>
      <c r="D21" s="113">
        <v>500</v>
      </c>
      <c r="E21" s="113">
        <v>1000</v>
      </c>
      <c r="F21" s="113">
        <v>500</v>
      </c>
      <c r="G21" s="113">
        <v>2000</v>
      </c>
      <c r="H21" s="113">
        <v>19001</v>
      </c>
      <c r="I21" s="113">
        <v>0</v>
      </c>
      <c r="J21" s="113">
        <v>0</v>
      </c>
      <c r="K21" s="113">
        <v>0</v>
      </c>
      <c r="L21" s="113">
        <v>0</v>
      </c>
      <c r="M21" s="113">
        <v>28878</v>
      </c>
      <c r="N21" s="222">
        <f>SUM(B21:M21)</f>
        <v>51879</v>
      </c>
    </row>
    <row r="22" spans="1:14" ht="15.75" customHeight="1">
      <c r="A22" s="215" t="s">
        <v>205</v>
      </c>
      <c r="B22" s="216">
        <f aca="true" t="shared" si="1" ref="B22:N22">SUM(B19:B21)</f>
        <v>47872</v>
      </c>
      <c r="C22" s="216">
        <f t="shared" si="1"/>
        <v>39478</v>
      </c>
      <c r="D22" s="216">
        <f t="shared" si="1"/>
        <v>43444</v>
      </c>
      <c r="E22" s="216">
        <f t="shared" si="1"/>
        <v>42470</v>
      </c>
      <c r="F22" s="216">
        <f t="shared" si="1"/>
        <v>53669</v>
      </c>
      <c r="G22" s="216">
        <f t="shared" si="1"/>
        <v>41392</v>
      </c>
      <c r="H22" s="216">
        <f t="shared" si="1"/>
        <v>66473</v>
      </c>
      <c r="I22" s="216">
        <f t="shared" si="1"/>
        <v>75208</v>
      </c>
      <c r="J22" s="216">
        <f t="shared" si="1"/>
        <v>24105</v>
      </c>
      <c r="K22" s="216">
        <f t="shared" si="1"/>
        <v>98585</v>
      </c>
      <c r="L22" s="216">
        <f t="shared" si="1"/>
        <v>42603</v>
      </c>
      <c r="M22" s="216">
        <f t="shared" si="1"/>
        <v>82124</v>
      </c>
      <c r="N22" s="219">
        <f t="shared" si="1"/>
        <v>657423</v>
      </c>
    </row>
    <row r="23" spans="1:14" ht="12.75">
      <c r="A23" s="9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22"/>
    </row>
    <row r="24" spans="1:14" ht="12.75">
      <c r="A24" s="87" t="s">
        <v>206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22"/>
    </row>
    <row r="25" spans="1:14" ht="12.75">
      <c r="A25" s="87" t="s">
        <v>116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22"/>
    </row>
    <row r="26" spans="1:14" ht="12.75">
      <c r="A26" s="92" t="s">
        <v>207</v>
      </c>
      <c r="B26" s="212">
        <v>19293</v>
      </c>
      <c r="C26" s="212">
        <v>20069</v>
      </c>
      <c r="D26" s="212">
        <v>20008</v>
      </c>
      <c r="E26" s="212">
        <v>20008</v>
      </c>
      <c r="F26" s="212">
        <v>20008</v>
      </c>
      <c r="G26" s="212">
        <v>20059</v>
      </c>
      <c r="H26" s="212">
        <v>19985</v>
      </c>
      <c r="I26" s="212">
        <v>19988</v>
      </c>
      <c r="J26" s="212">
        <v>19914</v>
      </c>
      <c r="K26" s="212">
        <v>19914</v>
      </c>
      <c r="L26" s="212">
        <v>19914</v>
      </c>
      <c r="M26" s="212">
        <v>21489</v>
      </c>
      <c r="N26" s="222">
        <f>SUM(B26:M26)</f>
        <v>240649</v>
      </c>
    </row>
    <row r="27" spans="1:14" ht="15" customHeight="1">
      <c r="A27" s="217" t="s">
        <v>208</v>
      </c>
      <c r="B27" s="212">
        <v>5750</v>
      </c>
      <c r="C27" s="212">
        <v>6532</v>
      </c>
      <c r="D27" s="212">
        <v>5337</v>
      </c>
      <c r="E27" s="212">
        <v>5218</v>
      </c>
      <c r="F27" s="212">
        <v>5218</v>
      </c>
      <c r="G27" s="212">
        <v>5233</v>
      </c>
      <c r="H27" s="212">
        <v>5233</v>
      </c>
      <c r="I27" s="212">
        <v>5233</v>
      </c>
      <c r="J27" s="212">
        <v>5218</v>
      </c>
      <c r="K27" s="212">
        <v>5218</v>
      </c>
      <c r="L27" s="212">
        <v>5218</v>
      </c>
      <c r="M27" s="212">
        <v>5643</v>
      </c>
      <c r="N27" s="222">
        <f>SUM(B27:M27)</f>
        <v>65051</v>
      </c>
    </row>
    <row r="28" spans="1:14" ht="12.75">
      <c r="A28" s="92" t="s">
        <v>55</v>
      </c>
      <c r="B28" s="212">
        <v>11653</v>
      </c>
      <c r="C28" s="212">
        <v>12777</v>
      </c>
      <c r="D28" s="212">
        <v>17499</v>
      </c>
      <c r="E28" s="212">
        <v>13114</v>
      </c>
      <c r="F28" s="212">
        <v>12548</v>
      </c>
      <c r="G28" s="212">
        <v>12895</v>
      </c>
      <c r="H28" s="212">
        <v>22099</v>
      </c>
      <c r="I28" s="212">
        <v>12682</v>
      </c>
      <c r="J28" s="212">
        <v>15482</v>
      </c>
      <c r="K28" s="212">
        <v>17653</v>
      </c>
      <c r="L28" s="212">
        <v>19044</v>
      </c>
      <c r="M28" s="212">
        <v>40653</v>
      </c>
      <c r="N28" s="222">
        <f>SUM(B28:M28)</f>
        <v>208099</v>
      </c>
    </row>
    <row r="29" spans="1:14" ht="12.75">
      <c r="A29" s="92" t="s">
        <v>123</v>
      </c>
      <c r="B29" s="212">
        <v>0</v>
      </c>
      <c r="C29" s="212">
        <v>100</v>
      </c>
      <c r="D29" s="212">
        <v>100</v>
      </c>
      <c r="E29" s="212">
        <v>3130</v>
      </c>
      <c r="F29" s="212">
        <v>15395</v>
      </c>
      <c r="G29" s="212">
        <v>1205</v>
      </c>
      <c r="H29" s="212">
        <v>155</v>
      </c>
      <c r="I29" s="212">
        <v>2100</v>
      </c>
      <c r="J29" s="212">
        <v>200</v>
      </c>
      <c r="K29" s="212">
        <v>350</v>
      </c>
      <c r="L29" s="212">
        <v>200</v>
      </c>
      <c r="M29" s="212">
        <v>261</v>
      </c>
      <c r="N29" s="222">
        <f>SUM(B29:M29)</f>
        <v>23196</v>
      </c>
    </row>
    <row r="30" spans="1:14" ht="12.75">
      <c r="A30" s="88" t="s">
        <v>129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22"/>
    </row>
    <row r="31" spans="1:14" ht="12.75">
      <c r="A31" s="92" t="s">
        <v>131</v>
      </c>
      <c r="B31" s="212">
        <v>0</v>
      </c>
      <c r="C31" s="212">
        <v>0</v>
      </c>
      <c r="D31" s="212">
        <v>500</v>
      </c>
      <c r="E31" s="212">
        <v>500</v>
      </c>
      <c r="F31" s="212">
        <v>500</v>
      </c>
      <c r="G31" s="212">
        <v>0</v>
      </c>
      <c r="H31" s="212">
        <v>18000</v>
      </c>
      <c r="I31" s="212">
        <v>0</v>
      </c>
      <c r="J31" s="212">
        <v>500</v>
      </c>
      <c r="K31" s="212">
        <v>500</v>
      </c>
      <c r="L31" s="212">
        <v>4500</v>
      </c>
      <c r="M31" s="212">
        <v>500</v>
      </c>
      <c r="N31" s="222">
        <f>SUM(B31:M31)</f>
        <v>25500</v>
      </c>
    </row>
    <row r="32" spans="1:14" ht="12.75">
      <c r="A32" s="92" t="s">
        <v>133</v>
      </c>
      <c r="B32" s="212">
        <v>0</v>
      </c>
      <c r="C32" s="212">
        <v>0</v>
      </c>
      <c r="D32" s="212">
        <v>0</v>
      </c>
      <c r="E32" s="212">
        <v>0</v>
      </c>
      <c r="F32" s="212">
        <v>0</v>
      </c>
      <c r="G32" s="212">
        <v>2000</v>
      </c>
      <c r="H32" s="212">
        <v>401</v>
      </c>
      <c r="I32" s="212">
        <v>0</v>
      </c>
      <c r="J32" s="212">
        <v>1270</v>
      </c>
      <c r="K32" s="212">
        <v>2000</v>
      </c>
      <c r="L32" s="212">
        <v>60690</v>
      </c>
      <c r="M32" s="212">
        <v>0</v>
      </c>
      <c r="N32" s="222">
        <f>SUM(B32:M32)</f>
        <v>66361</v>
      </c>
    </row>
    <row r="33" spans="1:14" ht="12.75">
      <c r="A33" s="92" t="s">
        <v>59</v>
      </c>
      <c r="B33" s="212">
        <v>0</v>
      </c>
      <c r="C33" s="212">
        <v>0</v>
      </c>
      <c r="D33" s="212">
        <v>0</v>
      </c>
      <c r="E33" s="212">
        <v>500</v>
      </c>
      <c r="F33" s="212">
        <v>0</v>
      </c>
      <c r="G33" s="212">
        <v>0</v>
      </c>
      <c r="H33" s="212">
        <v>600</v>
      </c>
      <c r="I33" s="212">
        <v>0</v>
      </c>
      <c r="J33" s="212">
        <v>0</v>
      </c>
      <c r="K33" s="212">
        <v>800</v>
      </c>
      <c r="L33" s="212">
        <v>0</v>
      </c>
      <c r="M33" s="212">
        <v>15491</v>
      </c>
      <c r="N33" s="222">
        <f>SUM(B33:M33)</f>
        <v>17391</v>
      </c>
    </row>
    <row r="34" spans="1:14" ht="12.75">
      <c r="A34" s="92" t="s">
        <v>209</v>
      </c>
      <c r="B34" s="212">
        <v>11176</v>
      </c>
      <c r="C34" s="212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8">
        <f>SUM(B34:M34)</f>
        <v>11176</v>
      </c>
    </row>
    <row r="35" spans="1:14" ht="12.75">
      <c r="A35" s="215" t="s">
        <v>210</v>
      </c>
      <c r="B35" s="216">
        <f aca="true" t="shared" si="2" ref="B35:N35">SUM(B26:B34)</f>
        <v>47872</v>
      </c>
      <c r="C35" s="216">
        <f t="shared" si="2"/>
        <v>39478</v>
      </c>
      <c r="D35" s="216">
        <f t="shared" si="2"/>
        <v>43444</v>
      </c>
      <c r="E35" s="216">
        <f t="shared" si="2"/>
        <v>42470</v>
      </c>
      <c r="F35" s="216">
        <f t="shared" si="2"/>
        <v>53669</v>
      </c>
      <c r="G35" s="216">
        <f t="shared" si="2"/>
        <v>41392</v>
      </c>
      <c r="H35" s="216">
        <f t="shared" si="2"/>
        <v>66473</v>
      </c>
      <c r="I35" s="216">
        <f t="shared" si="2"/>
        <v>40003</v>
      </c>
      <c r="J35" s="216">
        <f t="shared" si="2"/>
        <v>42584</v>
      </c>
      <c r="K35" s="216">
        <f t="shared" si="2"/>
        <v>46435</v>
      </c>
      <c r="L35" s="216">
        <f t="shared" si="2"/>
        <v>109566</v>
      </c>
      <c r="M35" s="216">
        <f t="shared" si="2"/>
        <v>84037</v>
      </c>
      <c r="N35" s="218">
        <f t="shared" si="2"/>
        <v>657423</v>
      </c>
    </row>
    <row r="36" spans="1:14" ht="15" customHeight="1">
      <c r="A36" s="213" t="s">
        <v>3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22">
        <v>265858</v>
      </c>
    </row>
    <row r="37" spans="1:14" ht="12.75">
      <c r="A37" s="215" t="s">
        <v>211</v>
      </c>
      <c r="B37" s="216">
        <f aca="true" t="shared" si="3" ref="B37:M37">SUM(B35)</f>
        <v>47872</v>
      </c>
      <c r="C37" s="216">
        <f t="shared" si="3"/>
        <v>39478</v>
      </c>
      <c r="D37" s="216">
        <f t="shared" si="3"/>
        <v>43444</v>
      </c>
      <c r="E37" s="216">
        <f t="shared" si="3"/>
        <v>42470</v>
      </c>
      <c r="F37" s="216">
        <f t="shared" si="3"/>
        <v>53669</v>
      </c>
      <c r="G37" s="216">
        <f t="shared" si="3"/>
        <v>41392</v>
      </c>
      <c r="H37" s="216">
        <f t="shared" si="3"/>
        <v>66473</v>
      </c>
      <c r="I37" s="216">
        <f t="shared" si="3"/>
        <v>40003</v>
      </c>
      <c r="J37" s="216">
        <f t="shared" si="3"/>
        <v>42584</v>
      </c>
      <c r="K37" s="216">
        <f t="shared" si="3"/>
        <v>46435</v>
      </c>
      <c r="L37" s="216">
        <f t="shared" si="3"/>
        <v>109566</v>
      </c>
      <c r="M37" s="216">
        <f t="shared" si="3"/>
        <v>84037</v>
      </c>
      <c r="N37" s="219">
        <f>SUM(N35:N36)</f>
        <v>923281</v>
      </c>
    </row>
    <row r="38" spans="1:13" ht="12.75">
      <c r="A38" s="220" t="s">
        <v>212</v>
      </c>
      <c r="B38" s="221">
        <f>B22-B37</f>
        <v>0</v>
      </c>
      <c r="C38" s="221">
        <f>C22+B38-C37</f>
        <v>0</v>
      </c>
      <c r="D38" s="221">
        <f>C38+D22-D37</f>
        <v>0</v>
      </c>
      <c r="E38" s="221">
        <f aca="true" t="shared" si="4" ref="E38:M38">D38+E22-E37</f>
        <v>0</v>
      </c>
      <c r="F38" s="221">
        <f t="shared" si="4"/>
        <v>0</v>
      </c>
      <c r="G38" s="221">
        <f t="shared" si="4"/>
        <v>0</v>
      </c>
      <c r="H38" s="221">
        <f t="shared" si="4"/>
        <v>0</v>
      </c>
      <c r="I38" s="221">
        <f t="shared" si="4"/>
        <v>35205</v>
      </c>
      <c r="J38" s="221">
        <f t="shared" si="4"/>
        <v>16726</v>
      </c>
      <c r="K38" s="221">
        <f t="shared" si="4"/>
        <v>68876</v>
      </c>
      <c r="L38" s="221">
        <f t="shared" si="4"/>
        <v>1913</v>
      </c>
      <c r="M38" s="221">
        <f t="shared" si="4"/>
        <v>0</v>
      </c>
    </row>
    <row r="40" ht="12.75">
      <c r="I40" s="221"/>
    </row>
  </sheetData>
  <sheetProtection/>
  <mergeCells count="2">
    <mergeCell ref="G1:N1"/>
    <mergeCell ref="A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H1" sqref="H1:L1"/>
    </sheetView>
  </sheetViews>
  <sheetFormatPr defaultColWidth="9.140625" defaultRowHeight="12.75"/>
  <cols>
    <col min="1" max="1" width="5.7109375" style="0" customWidth="1"/>
    <col min="2" max="2" width="36.8515625" style="0" customWidth="1"/>
    <col min="7" max="7" width="5.7109375" style="0" customWidth="1"/>
    <col min="8" max="8" width="35.28125" style="0" customWidth="1"/>
  </cols>
  <sheetData>
    <row r="1" spans="2:15" ht="12.75">
      <c r="B1" s="223"/>
      <c r="C1" s="223"/>
      <c r="D1" s="223"/>
      <c r="E1" s="223"/>
      <c r="F1" s="223"/>
      <c r="G1" s="223"/>
      <c r="H1" s="464" t="s">
        <v>335</v>
      </c>
      <c r="I1" s="516"/>
      <c r="J1" s="516"/>
      <c r="K1" s="516"/>
      <c r="L1" s="516"/>
      <c r="M1" s="425"/>
      <c r="N1" s="425"/>
      <c r="O1" s="425"/>
    </row>
    <row r="2" spans="2:15" ht="39" customHeight="1">
      <c r="B2" s="509" t="s">
        <v>256</v>
      </c>
      <c r="C2" s="509"/>
      <c r="D2" s="509"/>
      <c r="E2" s="509"/>
      <c r="F2" s="509"/>
      <c r="G2" s="509"/>
      <c r="H2" s="509"/>
      <c r="I2" s="509"/>
      <c r="J2" s="509"/>
      <c r="K2" s="509"/>
      <c r="L2" s="224"/>
      <c r="M2" s="224"/>
      <c r="N2" s="224"/>
      <c r="O2" s="224"/>
    </row>
    <row r="6" spans="11:12" ht="13.5" thickBot="1">
      <c r="K6" s="508" t="s">
        <v>0</v>
      </c>
      <c r="L6" s="508"/>
    </row>
    <row r="7" spans="1:12" ht="13.5" thickBot="1">
      <c r="A7" s="398" t="s">
        <v>233</v>
      </c>
      <c r="B7" s="399" t="s">
        <v>215</v>
      </c>
      <c r="C7" s="400" t="s">
        <v>213</v>
      </c>
      <c r="D7" s="401" t="s">
        <v>214</v>
      </c>
      <c r="E7" s="401" t="s">
        <v>237</v>
      </c>
      <c r="F7" s="399" t="s">
        <v>257</v>
      </c>
      <c r="G7" s="402" t="s">
        <v>233</v>
      </c>
      <c r="H7" s="399" t="s">
        <v>216</v>
      </c>
      <c r="I7" s="400" t="s">
        <v>213</v>
      </c>
      <c r="J7" s="401" t="s">
        <v>214</v>
      </c>
      <c r="K7" s="401" t="s">
        <v>237</v>
      </c>
      <c r="L7" s="399" t="s">
        <v>257</v>
      </c>
    </row>
    <row r="8" spans="1:12" ht="12.7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2" ht="25.5" customHeight="1">
      <c r="A9" s="406" t="s">
        <v>1</v>
      </c>
      <c r="B9" s="407" t="s">
        <v>70</v>
      </c>
      <c r="C9" s="408">
        <v>337655</v>
      </c>
      <c r="D9" s="408">
        <v>331500</v>
      </c>
      <c r="E9" s="408">
        <v>331500</v>
      </c>
      <c r="F9" s="408">
        <v>281900</v>
      </c>
      <c r="G9" s="409" t="s">
        <v>1</v>
      </c>
      <c r="H9" s="410" t="s">
        <v>16</v>
      </c>
      <c r="I9" s="408">
        <v>240649</v>
      </c>
      <c r="J9" s="408">
        <v>240000</v>
      </c>
      <c r="K9" s="408">
        <v>245000</v>
      </c>
      <c r="L9" s="408">
        <v>245000</v>
      </c>
    </row>
    <row r="10" spans="1:12" ht="24.75" customHeight="1">
      <c r="A10" s="406" t="s">
        <v>2</v>
      </c>
      <c r="B10" s="411" t="s">
        <v>29</v>
      </c>
      <c r="C10" s="408">
        <v>0</v>
      </c>
      <c r="D10" s="408">
        <v>0</v>
      </c>
      <c r="E10" s="408">
        <v>0</v>
      </c>
      <c r="F10" s="408">
        <v>0</v>
      </c>
      <c r="G10" s="409" t="s">
        <v>2</v>
      </c>
      <c r="H10" s="412" t="s">
        <v>17</v>
      </c>
      <c r="I10" s="408">
        <v>65051</v>
      </c>
      <c r="J10" s="408">
        <v>72664</v>
      </c>
      <c r="K10" s="408">
        <v>74178</v>
      </c>
      <c r="L10" s="408">
        <v>74178</v>
      </c>
    </row>
    <row r="11" spans="1:12" ht="12.75">
      <c r="A11" s="406" t="s">
        <v>12</v>
      </c>
      <c r="B11" s="413" t="s">
        <v>30</v>
      </c>
      <c r="C11" s="408">
        <v>19123</v>
      </c>
      <c r="D11" s="408">
        <v>19000</v>
      </c>
      <c r="E11" s="408">
        <v>19000</v>
      </c>
      <c r="F11" s="408">
        <v>19000</v>
      </c>
      <c r="G11" s="409" t="s">
        <v>12</v>
      </c>
      <c r="H11" s="408" t="s">
        <v>55</v>
      </c>
      <c r="I11" s="408">
        <v>208099</v>
      </c>
      <c r="J11" s="408">
        <v>174224</v>
      </c>
      <c r="K11" s="408">
        <v>174224</v>
      </c>
      <c r="L11" s="408">
        <v>90000</v>
      </c>
    </row>
    <row r="12" spans="1:12" ht="12.75">
      <c r="A12" s="406" t="s">
        <v>13</v>
      </c>
      <c r="B12" s="413" t="s">
        <v>31</v>
      </c>
      <c r="C12" s="408">
        <v>76041</v>
      </c>
      <c r="D12" s="408">
        <v>0</v>
      </c>
      <c r="E12" s="408">
        <v>0</v>
      </c>
      <c r="F12" s="408">
        <v>0</v>
      </c>
      <c r="G12" s="409" t="s">
        <v>227</v>
      </c>
      <c r="H12" s="408" t="s">
        <v>123</v>
      </c>
      <c r="I12" s="408">
        <v>289054</v>
      </c>
      <c r="J12" s="408">
        <v>146708</v>
      </c>
      <c r="K12" s="408">
        <v>95000</v>
      </c>
      <c r="L12" s="408">
        <v>43000</v>
      </c>
    </row>
    <row r="13" spans="1:12" ht="12.75">
      <c r="A13" s="403"/>
      <c r="B13" s="404"/>
      <c r="C13" s="414"/>
      <c r="D13" s="414"/>
      <c r="E13" s="414"/>
      <c r="F13" s="414"/>
      <c r="G13" s="414"/>
      <c r="H13" s="414"/>
      <c r="I13" s="414"/>
      <c r="J13" s="414"/>
      <c r="K13" s="414"/>
      <c r="L13" s="415"/>
    </row>
    <row r="14" spans="1:12" ht="12.75">
      <c r="A14" s="406" t="s">
        <v>217</v>
      </c>
      <c r="B14" s="413" t="s">
        <v>218</v>
      </c>
      <c r="C14" s="408">
        <f>SUM(C9:C13)</f>
        <v>432819</v>
      </c>
      <c r="D14" s="408">
        <f>SUM(D9:D13)</f>
        <v>350500</v>
      </c>
      <c r="E14" s="408">
        <f>SUM(E9:E13)</f>
        <v>350500</v>
      </c>
      <c r="F14" s="408">
        <f>SUM(F9:F13)</f>
        <v>300900</v>
      </c>
      <c r="G14" s="409" t="s">
        <v>24</v>
      </c>
      <c r="H14" s="408" t="s">
        <v>297</v>
      </c>
      <c r="I14" s="408">
        <v>11176</v>
      </c>
      <c r="J14" s="408"/>
      <c r="K14" s="408"/>
      <c r="L14" s="408"/>
    </row>
    <row r="15" spans="1:12" ht="12.75">
      <c r="A15" s="403"/>
      <c r="B15" s="404"/>
      <c r="C15" s="414"/>
      <c r="D15" s="414"/>
      <c r="E15" s="414"/>
      <c r="F15" s="416"/>
      <c r="G15" s="414"/>
      <c r="H15" s="414"/>
      <c r="I15" s="414"/>
      <c r="J15" s="414"/>
      <c r="K15" s="414"/>
      <c r="L15" s="415"/>
    </row>
    <row r="16" spans="1:12" ht="12.75">
      <c r="A16" s="406" t="s">
        <v>24</v>
      </c>
      <c r="B16" s="413" t="s">
        <v>219</v>
      </c>
      <c r="C16" s="408">
        <v>381210</v>
      </c>
      <c r="D16" s="408">
        <f>J18-D14</f>
        <v>283096</v>
      </c>
      <c r="E16" s="408">
        <f>K18-E14</f>
        <v>237902</v>
      </c>
      <c r="F16" s="408">
        <f>L18-F14</f>
        <v>151278</v>
      </c>
      <c r="G16" s="409" t="s">
        <v>217</v>
      </c>
      <c r="H16" s="408" t="s">
        <v>228</v>
      </c>
      <c r="I16" s="408">
        <f>SUM(I9:I15)</f>
        <v>814029</v>
      </c>
      <c r="J16" s="408">
        <f>SUM(J9:J15)</f>
        <v>633596</v>
      </c>
      <c r="K16" s="408">
        <f>SUM(K9:K15)</f>
        <v>588402</v>
      </c>
      <c r="L16" s="408">
        <f>SUM(L9:L15)</f>
        <v>452178</v>
      </c>
    </row>
    <row r="17" spans="1:12" ht="13.5" thickBot="1">
      <c r="A17" s="403"/>
      <c r="B17" s="404"/>
      <c r="C17" s="414"/>
      <c r="D17" s="414"/>
      <c r="E17" s="414"/>
      <c r="F17" s="417"/>
      <c r="G17" s="414"/>
      <c r="H17" s="414"/>
      <c r="I17" s="414"/>
      <c r="J17" s="414"/>
      <c r="K17" s="414"/>
      <c r="L17" s="415"/>
    </row>
    <row r="18" spans="1:12" ht="13.5" thickBot="1">
      <c r="A18" s="510" t="s">
        <v>224</v>
      </c>
      <c r="B18" s="511"/>
      <c r="C18" s="418">
        <f>SUM(C14:C16)</f>
        <v>814029</v>
      </c>
      <c r="D18" s="418">
        <f>SUM(D14:D16)</f>
        <v>633596</v>
      </c>
      <c r="E18" s="418">
        <f>SUM(E14:E16)</f>
        <v>588402</v>
      </c>
      <c r="F18" s="419">
        <f>SUM(F14:F17)</f>
        <v>452178</v>
      </c>
      <c r="G18" s="514" t="s">
        <v>229</v>
      </c>
      <c r="H18" s="514"/>
      <c r="I18" s="420">
        <f>SUM(I16)</f>
        <v>814029</v>
      </c>
      <c r="J18" s="418">
        <f>SUM(J16)</f>
        <v>633596</v>
      </c>
      <c r="K18" s="418">
        <f>SUM(K16)</f>
        <v>588402</v>
      </c>
      <c r="L18" s="419">
        <f>SUM(L16)</f>
        <v>452178</v>
      </c>
    </row>
    <row r="19" spans="1:12" ht="12.75">
      <c r="A19" s="403"/>
      <c r="B19" s="404"/>
      <c r="C19" s="414"/>
      <c r="D19" s="414"/>
      <c r="E19" s="414"/>
      <c r="F19" s="414"/>
      <c r="G19" s="414"/>
      <c r="H19" s="414"/>
      <c r="I19" s="414"/>
      <c r="J19" s="414"/>
      <c r="K19" s="414"/>
      <c r="L19" s="415"/>
    </row>
    <row r="20" spans="1:12" ht="24.75" customHeight="1">
      <c r="A20" s="406" t="s">
        <v>27</v>
      </c>
      <c r="B20" s="407" t="s">
        <v>90</v>
      </c>
      <c r="C20" s="408">
        <v>60690</v>
      </c>
      <c r="D20" s="408"/>
      <c r="E20" s="408"/>
      <c r="F20" s="408"/>
      <c r="G20" s="409" t="s">
        <v>27</v>
      </c>
      <c r="H20" s="410" t="s">
        <v>131</v>
      </c>
      <c r="I20" s="408">
        <v>25500</v>
      </c>
      <c r="J20" s="408">
        <v>3000</v>
      </c>
      <c r="K20" s="408">
        <v>3000</v>
      </c>
      <c r="L20" s="408">
        <v>3000</v>
      </c>
    </row>
    <row r="21" spans="1:12" ht="12.75">
      <c r="A21" s="406" t="s">
        <v>33</v>
      </c>
      <c r="B21" s="413" t="s">
        <v>32</v>
      </c>
      <c r="C21" s="408">
        <v>2000</v>
      </c>
      <c r="D21" s="408">
        <v>0</v>
      </c>
      <c r="E21" s="408">
        <v>0</v>
      </c>
      <c r="F21" s="408">
        <v>0</v>
      </c>
      <c r="G21" s="409" t="s">
        <v>33</v>
      </c>
      <c r="H21" s="408" t="s">
        <v>133</v>
      </c>
      <c r="I21" s="408">
        <v>66361</v>
      </c>
      <c r="J21" s="408">
        <v>1500</v>
      </c>
      <c r="K21" s="408">
        <v>1500</v>
      </c>
      <c r="L21" s="408">
        <v>1500</v>
      </c>
    </row>
    <row r="22" spans="1:12" ht="12.75">
      <c r="A22" s="406" t="s">
        <v>48</v>
      </c>
      <c r="B22" s="413" t="s">
        <v>34</v>
      </c>
      <c r="C22" s="408">
        <v>1900</v>
      </c>
      <c r="D22" s="408">
        <v>1900</v>
      </c>
      <c r="E22" s="408">
        <v>1700</v>
      </c>
      <c r="F22" s="408">
        <v>1500</v>
      </c>
      <c r="G22" s="409" t="s">
        <v>48</v>
      </c>
      <c r="H22" s="408" t="s">
        <v>135</v>
      </c>
      <c r="I22" s="408">
        <v>17391</v>
      </c>
      <c r="J22" s="408">
        <v>1900</v>
      </c>
      <c r="K22" s="408">
        <v>1700</v>
      </c>
      <c r="L22" s="408">
        <v>1500</v>
      </c>
    </row>
    <row r="23" spans="1:12" ht="12.75">
      <c r="A23" s="403"/>
      <c r="B23" s="404"/>
      <c r="C23" s="414"/>
      <c r="D23" s="414"/>
      <c r="E23" s="414"/>
      <c r="F23" s="414"/>
      <c r="G23" s="414"/>
      <c r="H23" s="414"/>
      <c r="I23" s="414"/>
      <c r="J23" s="414"/>
      <c r="K23" s="414"/>
      <c r="L23" s="415"/>
    </row>
    <row r="24" spans="1:12" ht="12.75">
      <c r="A24" s="406" t="s">
        <v>221</v>
      </c>
      <c r="B24" s="413" t="s">
        <v>222</v>
      </c>
      <c r="C24" s="408">
        <f>SUM(C20:C23)</f>
        <v>64590</v>
      </c>
      <c r="D24" s="408">
        <f>SUM(D21:D23)</f>
        <v>1900</v>
      </c>
      <c r="E24" s="408">
        <f>SUM(E21:E22)</f>
        <v>1700</v>
      </c>
      <c r="F24" s="408">
        <f>SUM(F21:F22)</f>
        <v>1500</v>
      </c>
      <c r="G24" s="409" t="s">
        <v>221</v>
      </c>
      <c r="H24" s="421" t="s">
        <v>230</v>
      </c>
      <c r="I24" s="408">
        <f>SUM(I20:I23)</f>
        <v>109252</v>
      </c>
      <c r="J24" s="408">
        <f>SUM(J20:J23)</f>
        <v>6400</v>
      </c>
      <c r="K24" s="408">
        <f>SUM(K20:K23)</f>
        <v>6200</v>
      </c>
      <c r="L24" s="408">
        <f>SUM(L20:L23)</f>
        <v>6000</v>
      </c>
    </row>
    <row r="25" spans="1:12" ht="12.75">
      <c r="A25" s="403"/>
      <c r="B25" s="404"/>
      <c r="C25" s="414"/>
      <c r="D25" s="414"/>
      <c r="E25" s="414"/>
      <c r="F25" s="416"/>
      <c r="G25" s="414"/>
      <c r="H25" s="414"/>
      <c r="I25" s="414"/>
      <c r="J25" s="414"/>
      <c r="K25" s="414"/>
      <c r="L25" s="415"/>
    </row>
    <row r="26" spans="1:12" ht="12.75">
      <c r="A26" s="406" t="s">
        <v>220</v>
      </c>
      <c r="B26" s="413" t="s">
        <v>223</v>
      </c>
      <c r="C26" s="408">
        <v>44662</v>
      </c>
      <c r="D26" s="408">
        <f>J28-D24</f>
        <v>4500</v>
      </c>
      <c r="E26" s="408">
        <f>K28-E24</f>
        <v>4500</v>
      </c>
      <c r="F26" s="408">
        <f>L28-F24</f>
        <v>4500</v>
      </c>
      <c r="G26" s="414"/>
      <c r="H26" s="414"/>
      <c r="I26" s="414"/>
      <c r="J26" s="414"/>
      <c r="K26" s="414"/>
      <c r="L26" s="415"/>
    </row>
    <row r="27" spans="1:12" ht="13.5" thickBot="1">
      <c r="A27" s="403"/>
      <c r="B27" s="404"/>
      <c r="C27" s="414"/>
      <c r="D27" s="414"/>
      <c r="E27" s="414"/>
      <c r="F27" s="422"/>
      <c r="G27" s="414"/>
      <c r="H27" s="414"/>
      <c r="I27" s="414"/>
      <c r="J27" s="414"/>
      <c r="K27" s="414"/>
      <c r="L27" s="415"/>
    </row>
    <row r="28" spans="1:12" ht="13.5" thickBot="1">
      <c r="A28" s="512" t="s">
        <v>225</v>
      </c>
      <c r="B28" s="513"/>
      <c r="C28" s="418">
        <f>SUM(C24:C26)</f>
        <v>109252</v>
      </c>
      <c r="D28" s="418">
        <f>SUM(D24:D27)</f>
        <v>6400</v>
      </c>
      <c r="E28" s="418">
        <f>SUM(E24:E26)</f>
        <v>6200</v>
      </c>
      <c r="F28" s="418">
        <f>SUM(F24:F26)</f>
        <v>6000</v>
      </c>
      <c r="G28" s="515" t="s">
        <v>231</v>
      </c>
      <c r="H28" s="515"/>
      <c r="I28" s="418">
        <f>SUM(I24)</f>
        <v>109252</v>
      </c>
      <c r="J28" s="418">
        <f>SUM(J24)</f>
        <v>6400</v>
      </c>
      <c r="K28" s="418">
        <f>SUM(K24)</f>
        <v>6200</v>
      </c>
      <c r="L28" s="419">
        <f>SUM(L24)</f>
        <v>6000</v>
      </c>
    </row>
    <row r="29" spans="1:12" ht="13.5" thickBot="1">
      <c r="A29" s="403"/>
      <c r="B29" s="404"/>
      <c r="C29" s="414"/>
      <c r="D29" s="414"/>
      <c r="E29" s="414"/>
      <c r="F29" s="414"/>
      <c r="G29" s="414"/>
      <c r="H29" s="414"/>
      <c r="I29" s="414"/>
      <c r="J29" s="414"/>
      <c r="K29" s="414"/>
      <c r="L29" s="415"/>
    </row>
    <row r="30" spans="1:12" ht="13.5" thickBot="1">
      <c r="A30" s="512" t="s">
        <v>226</v>
      </c>
      <c r="B30" s="513"/>
      <c r="C30" s="418">
        <f>SUM(C18+C28)</f>
        <v>923281</v>
      </c>
      <c r="D30" s="418">
        <f>SUM(D18+D28)</f>
        <v>639996</v>
      </c>
      <c r="E30" s="418">
        <f>SUM(E18+E28)</f>
        <v>594602</v>
      </c>
      <c r="F30" s="418">
        <f>SUM(F18+F28)</f>
        <v>458178</v>
      </c>
      <c r="G30" s="515" t="s">
        <v>232</v>
      </c>
      <c r="H30" s="515"/>
      <c r="I30" s="418">
        <f>SUM(I28+I18)</f>
        <v>923281</v>
      </c>
      <c r="J30" s="418">
        <f>SUM(J18+J28)</f>
        <v>639996</v>
      </c>
      <c r="K30" s="418">
        <f>SUM(K18+K28)</f>
        <v>594602</v>
      </c>
      <c r="L30" s="419">
        <f>SUM(L18+L28)</f>
        <v>458178</v>
      </c>
    </row>
  </sheetData>
  <sheetProtection/>
  <mergeCells count="9">
    <mergeCell ref="H1:L1"/>
    <mergeCell ref="K6:L6"/>
    <mergeCell ref="B2:K2"/>
    <mergeCell ref="A18:B18"/>
    <mergeCell ref="A28:B28"/>
    <mergeCell ref="A30:B30"/>
    <mergeCell ref="G18:H18"/>
    <mergeCell ref="G28:H28"/>
    <mergeCell ref="G30:H3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SzazdiA</dc:creator>
  <cp:keywords/>
  <dc:description/>
  <cp:lastModifiedBy>nemethi</cp:lastModifiedBy>
  <cp:lastPrinted>2017-10-05T13:10:39Z</cp:lastPrinted>
  <dcterms:created xsi:type="dcterms:W3CDTF">2012-02-08T16:54:15Z</dcterms:created>
  <dcterms:modified xsi:type="dcterms:W3CDTF">2017-10-05T13:10:40Z</dcterms:modified>
  <cp:category/>
  <cp:version/>
  <cp:contentType/>
  <cp:contentStatus/>
</cp:coreProperties>
</file>