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3" firstSheet="7" activeTab="10"/>
  </bookViews>
  <sheets>
    <sheet name="1.bev-kiadd" sheetId="1" r:id="rId1"/>
    <sheet name="1.a. mük." sheetId="2" r:id="rId2"/>
    <sheet name="1.b felhalm." sheetId="3" r:id="rId3"/>
    <sheet name="1.c.kötelező nem kötelező" sheetId="4" r:id="rId4"/>
    <sheet name="2. működés" sheetId="5" r:id="rId5"/>
    <sheet name="3.beruházás" sheetId="6" r:id="rId6"/>
    <sheet name="4.gördülő" sheetId="7" r:id="rId7"/>
    <sheet name="5.ei felhaszn.ütemterv" sheetId="8" r:id="rId8"/>
    <sheet name="6.Létszámkeret" sheetId="9" r:id="rId9"/>
    <sheet name="7.adósságo keletkeztető" sheetId="10" r:id="rId10"/>
    <sheet name="8.közvetett támogatások" sheetId="11" r:id="rId11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I.1 - felhalmozási Áfa + I. 2.3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 2.2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B1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16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C9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C13" authorId="0">
      <text>
        <r>
          <rPr>
            <sz val="10"/>
            <rFont val="Arial"/>
            <family val="2"/>
          </rPr>
          <t xml:space="preserve">Magánsz.komma.770+vállalk.30+bíság 10
</t>
        </r>
      </text>
    </comment>
    <comment ref="D9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D13" authorId="0">
      <text>
        <r>
          <rPr>
            <sz val="10"/>
            <rFont val="Arial"/>
            <family val="2"/>
          </rPr>
          <t xml:space="preserve">Magánsz.komma.770+vállalk.30+bíság 10
</t>
        </r>
      </text>
    </comment>
    <comment ref="E9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E13" authorId="0">
      <text>
        <r>
          <rPr>
            <sz val="10"/>
            <rFont val="Arial"/>
            <family val="2"/>
          </rPr>
          <t xml:space="preserve">Magánsz.komma.770+vállalk.30+bíság 10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I.1 - felhalmozási Áfa + I. 2.3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 2.2</t>
        </r>
      </text>
    </comment>
    <comment ref="B9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F16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Felhalmozási hitel + 30.000 kamat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1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1.a tábla saját bevétel - I.2.3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Helyi adó- magánszem. Komm + I.2.3</t>
        </r>
      </text>
    </comment>
    <comment ref="B12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1.a tábla 2. +4. sor</t>
        </r>
      </text>
    </commen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1.a tábla - Önhiki előleg</t>
        </r>
      </text>
    </comment>
  </commentList>
</comments>
</file>

<file path=xl/sharedStrings.xml><?xml version="1.0" encoding="utf-8"?>
<sst xmlns="http://schemas.openxmlformats.org/spreadsheetml/2006/main" count="564" uniqueCount="341">
  <si>
    <t>1.sz.melléklet</t>
  </si>
  <si>
    <t>EFt</t>
  </si>
  <si>
    <t>S.sz.</t>
  </si>
  <si>
    <t>M e g n e v e z é s</t>
  </si>
  <si>
    <t>2013.terv</t>
  </si>
  <si>
    <t>I.</t>
  </si>
  <si>
    <t>Működési bevételek</t>
  </si>
  <si>
    <t>1.</t>
  </si>
  <si>
    <t>Intézményi működési bevételek</t>
  </si>
  <si>
    <t>2.</t>
  </si>
  <si>
    <t xml:space="preserve">Önkormányzatok sajátos működési bevételei </t>
  </si>
  <si>
    <t>2.1   Helyi adók</t>
  </si>
  <si>
    <t>2.2   Átengedett központi adók</t>
  </si>
  <si>
    <t>2.3   Bírságok pótlékok, egyéb sajátos bevételek</t>
  </si>
  <si>
    <t>2.4. Előző évi kieg.visszatérülések</t>
  </si>
  <si>
    <t>II.</t>
  </si>
  <si>
    <t>Támogatások</t>
  </si>
  <si>
    <t>Önkormányzatok költségvetési támogatása</t>
  </si>
  <si>
    <t>1.1   Normatív hozzájárulások</t>
  </si>
  <si>
    <t>1.2   Központosított előirányzatok</t>
  </si>
  <si>
    <t>1.3   Normatív kötött felhasználású támogatás</t>
  </si>
  <si>
    <t>1.4  Egyéb központi támogatások</t>
  </si>
  <si>
    <t>1.5  Önhibájukon kívül hátr.helyz.lévő telep.támog.</t>
  </si>
  <si>
    <t>1.6 Helyi önk.és tkt-k egyes ktgv.kapcs.szárm.bevételei</t>
  </si>
  <si>
    <t xml:space="preserve">Támogatások </t>
  </si>
  <si>
    <t>III.</t>
  </si>
  <si>
    <t>Felhalmozási és tőke jellegű bevételek</t>
  </si>
  <si>
    <t xml:space="preserve">Felhalmozási saját bevételek </t>
  </si>
  <si>
    <t>Támogatáértékű felhalmozási bevételek</t>
  </si>
  <si>
    <t>2.1 Támogatásértékű felhalmozási bevételközp.ktgv.sz-től</t>
  </si>
  <si>
    <t>2.1 Támogatásértékű felhalmozási bevétel MVH-tól</t>
  </si>
  <si>
    <t>2.2 Támogatásértékű felhalmozási bev.alapítványtól</t>
  </si>
  <si>
    <t>3.</t>
  </si>
  <si>
    <t>Felhalmozási célú pénzeszközátvétel államházt.kívülről</t>
  </si>
  <si>
    <t>3.1 Felhalmozási célú pénzeszközátvétel egyháztól</t>
  </si>
  <si>
    <t>Felhalmozási bevételek</t>
  </si>
  <si>
    <t>IV.</t>
  </si>
  <si>
    <t>Támogatások, támogatásértékű bevételek</t>
  </si>
  <si>
    <t>Támogatásértékű működési bevételek</t>
  </si>
  <si>
    <t>Támogatásértékű működési bevételek közp.ktgv.sztől</t>
  </si>
  <si>
    <t>Támogatásértékű működési bevételek MVH-tól</t>
  </si>
  <si>
    <t>Működési célú pénzeszközátvétel</t>
  </si>
  <si>
    <t>Működőképesség megőrzését szolgáló kiegészítő támogatás (hiány finanszírozása)</t>
  </si>
  <si>
    <t>Pénzeszközátvétel</t>
  </si>
  <si>
    <t>V.</t>
  </si>
  <si>
    <t>Támogatási kölcsönök visszatérülése</t>
  </si>
  <si>
    <t>VI.</t>
  </si>
  <si>
    <t>Hitelek</t>
  </si>
  <si>
    <t>Működési célú hitelfelvétel</t>
  </si>
  <si>
    <t>Hosszú lejáratú hitelfelvétel</t>
  </si>
  <si>
    <t>VII.</t>
  </si>
  <si>
    <t>Pénzforgalom nélküli bevételek</t>
  </si>
  <si>
    <t>Előző évi pénzmaradvány igénybevétele</t>
  </si>
  <si>
    <t>Általános tartalék</t>
  </si>
  <si>
    <t>Céltartalék</t>
  </si>
  <si>
    <t>Bevételek mindösszesen:</t>
  </si>
  <si>
    <t>Egyéb finanszírozás bevételei</t>
  </si>
  <si>
    <t>BEVÉTELEK MINDÖSSZESEN:</t>
  </si>
  <si>
    <t>Személyi juttatások</t>
  </si>
  <si>
    <t>Munkaadókat terhelő járulék</t>
  </si>
  <si>
    <t>Dologi kiadások</t>
  </si>
  <si>
    <t>Támogatásértékű működési kiadás</t>
  </si>
  <si>
    <t>Működési célú pénzeszköz átadás</t>
  </si>
  <si>
    <t>Szociálpolitikai juttatás</t>
  </si>
  <si>
    <t xml:space="preserve">Felhalmozási kiadás </t>
  </si>
  <si>
    <t xml:space="preserve">             Ebből:   beruházás     </t>
  </si>
  <si>
    <t xml:space="preserve">                           felújítás           </t>
  </si>
  <si>
    <t>Támogatásértékű felhalmozási kiadás</t>
  </si>
  <si>
    <t>Felhalm.célú peszközátadás egyháznak</t>
  </si>
  <si>
    <t>Felhalmozási kölcsön törlesztése</t>
  </si>
  <si>
    <t>Kölcsön nyújtás</t>
  </si>
  <si>
    <t xml:space="preserve">Kiadások mindösszesen: </t>
  </si>
  <si>
    <t>Egyéb finanszírozás kiadásai</t>
  </si>
  <si>
    <t xml:space="preserve">KIADÁSOK MINDÖSSZESEN: </t>
  </si>
  <si>
    <t>Bevételek</t>
  </si>
  <si>
    <t>Kiadások</t>
  </si>
  <si>
    <t>Megnevezés</t>
  </si>
  <si>
    <t>Önk.sajátos működési bev.</t>
  </si>
  <si>
    <t>Önk.költségvetési támogatása</t>
  </si>
  <si>
    <t>Támog.ért.műk.bevételek</t>
  </si>
  <si>
    <t>Működési célú pénzeszk.átv.</t>
  </si>
  <si>
    <t>Előző évi várható pénzm.</t>
  </si>
  <si>
    <t>Kölcsönnyújtás</t>
  </si>
  <si>
    <t>ÖSSZESEN:</t>
  </si>
  <si>
    <t>2013. terv</t>
  </si>
  <si>
    <t>Felhalmozási kiadások</t>
  </si>
  <si>
    <t>Önk.sajátos felhalm. bev.</t>
  </si>
  <si>
    <t>ebből:                                   beruházás</t>
  </si>
  <si>
    <t>Felújítás</t>
  </si>
  <si>
    <t>Támog.ért.felhalm.bevételek</t>
  </si>
  <si>
    <t>Felhalm.célú peszközátadás</t>
  </si>
  <si>
    <t>Támog.ért.felhalm.bev.MVH-tól</t>
  </si>
  <si>
    <t>Felhalm.célú peszkátad.egyháznak</t>
  </si>
  <si>
    <t>Felhalmozási célú pénzeszk.átv.egyháztól</t>
  </si>
  <si>
    <t>Felhalmozási célú kölcsön törlesztése</t>
  </si>
  <si>
    <t>Felhalmozási célú hitelfelvétel</t>
  </si>
  <si>
    <t>Felhalmozási célú hiteltörlesztés (tőke + kamat)</t>
  </si>
  <si>
    <t>1.c sz.melléklet</t>
  </si>
  <si>
    <t>Kötelező feladathoz kapcsolódik</t>
  </si>
  <si>
    <t>Kötelezőből államigazgatási</t>
  </si>
  <si>
    <t>Kötelezőből önkormányzati</t>
  </si>
  <si>
    <t>Nem kötelező feladathoz kapcsolódik</t>
  </si>
  <si>
    <t>Kötelező+nem kötelező összesen</t>
  </si>
  <si>
    <t>szja helyben mó része+jöv.kül.mérséklésére+gépjárműadó</t>
  </si>
  <si>
    <t>központosított+egyéb központi</t>
  </si>
  <si>
    <t>2.1 Támogatásértékű felhalmozási bevétel közp.ktgv.sz-től</t>
  </si>
  <si>
    <t>Támogértékű műk.bev.közp.ktgv.sztől hiány finanszírozására</t>
  </si>
  <si>
    <t>2.sz.melléklet</t>
  </si>
  <si>
    <t>S.</t>
  </si>
  <si>
    <t>Sz.</t>
  </si>
  <si>
    <t>Munkaadót terhelő járulék</t>
  </si>
  <si>
    <t>Dologi, egyéb folyó kiadások</t>
  </si>
  <si>
    <t>Élelmiszer beszerzés</t>
  </si>
  <si>
    <t>Irodaszer, nyomtatvány</t>
  </si>
  <si>
    <t>Könyv, folyóirat, egyéb inform. hordozó</t>
  </si>
  <si>
    <t>Hajtó és kenőanyag beszerzés</t>
  </si>
  <si>
    <t>Kisértékű tárgyi eszköz beszerzés</t>
  </si>
  <si>
    <t>Munkaruha</t>
  </si>
  <si>
    <t xml:space="preserve">Egyéb anyag beszerzés </t>
  </si>
  <si>
    <t>Távközlési díjak</t>
  </si>
  <si>
    <t>Vásárolt élelmezés</t>
  </si>
  <si>
    <t>Bérleti és lízingdíj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</si>
  <si>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</si>
  <si>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</si>
  <si>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</si>
  <si>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</si>
  <si>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Karbantartás, kisjavítás</t>
  </si>
  <si>
    <t>Egyéb üzemeltetési fenntartási kiadások</t>
  </si>
  <si>
    <t>Belföldi kiküldetés</t>
  </si>
  <si>
    <t>Pénzügyi szolgáltatások kiadásai</t>
  </si>
  <si>
    <t>Reprezentáció</t>
  </si>
  <si>
    <t>Reklám, propaganda, egyéb kiadás</t>
  </si>
  <si>
    <t>Egyéb dologi kiadások</t>
  </si>
  <si>
    <t>Vás. termék , szolgáltatás ÁFA-ja</t>
  </si>
  <si>
    <t>Egyéb befizetési kötelezettség</t>
  </si>
  <si>
    <t>Munkáltató által fiz.szja</t>
  </si>
  <si>
    <t>Díjak,egyéb befizetések (cégautóadó,egyéb befiz.)</t>
  </si>
  <si>
    <t>Kamatkiadások</t>
  </si>
  <si>
    <t>5.</t>
  </si>
  <si>
    <t xml:space="preserve">Müködési célú támogatásértékű kiadás </t>
  </si>
  <si>
    <t>Körjegyzőség működtetésére /Marcali/</t>
  </si>
  <si>
    <t>Iskola, óvoda</t>
  </si>
  <si>
    <t>Gyermekjólét</t>
  </si>
  <si>
    <t>Családsegítés</t>
  </si>
  <si>
    <t>Hétvégi orvosi ügyeleti társulás</t>
  </si>
  <si>
    <t>Házi segítségnyújtás</t>
  </si>
  <si>
    <t>Pedagógiai szakszolgálat</t>
  </si>
  <si>
    <t>Többcélú Társulás tagdíj</t>
  </si>
  <si>
    <t>6.</t>
  </si>
  <si>
    <t>Müködési célú pénzeszközátadás</t>
  </si>
  <si>
    <t>Alapítványok, sportegyesületek támogatása,</t>
  </si>
  <si>
    <t>Fogorvos</t>
  </si>
  <si>
    <t>7.</t>
  </si>
  <si>
    <t xml:space="preserve">Felhalmozásci célú támogatásértékű kiadás </t>
  </si>
  <si>
    <t>8.</t>
  </si>
  <si>
    <t>Felhalmozási célú pénzeszközátadás</t>
  </si>
  <si>
    <t>Tudás Háza (alapítványnak)</t>
  </si>
  <si>
    <t>Társadalmi és szoc. pol. juttatások</t>
  </si>
  <si>
    <t>Fogalkoztatást helyett.támog.,rend.szoc.segély</t>
  </si>
  <si>
    <t>Rendkívüli gyermekvédelmi támogatás</t>
  </si>
  <si>
    <t>Időskorúak járadéka</t>
  </si>
  <si>
    <t>Lakásfenntartási támogatás</t>
  </si>
  <si>
    <t>Átmeneti segély</t>
  </si>
  <si>
    <t>Temetési segély</t>
  </si>
  <si>
    <t>Köztemetés</t>
  </si>
  <si>
    <t>Természetben nyújtott egyéb ellátás közgyógy stb.</t>
  </si>
  <si>
    <t>Önk.által saját hatáskörben nyújtott termb.</t>
  </si>
  <si>
    <t>S</t>
  </si>
  <si>
    <t>F e l a d a t</t>
  </si>
  <si>
    <t>sz.</t>
  </si>
  <si>
    <t>Beruházás</t>
  </si>
  <si>
    <t>Tudás Háza bővítése</t>
  </si>
  <si>
    <t>Járművek, gépek, egyéb berend.vásárlása</t>
  </si>
  <si>
    <t>Ingatlan vásárlás</t>
  </si>
  <si>
    <t>Int.beruh.kiadások áfa</t>
  </si>
  <si>
    <t xml:space="preserve">            Összesen:</t>
  </si>
  <si>
    <t>Fő</t>
  </si>
  <si>
    <t>Falugondnoki szolg.</t>
  </si>
  <si>
    <t>Igazgatás-Könyvtár-Tudás Háza</t>
  </si>
  <si>
    <t>3.2 Felhalmozási célú pénzeszközátvétel alapítványtól</t>
  </si>
  <si>
    <t>Központi ktgvetési szervnek (közgyógy)</t>
  </si>
  <si>
    <t>Marcali és Térs.Közsz.Nonpr.törzsbetéthez</t>
  </si>
  <si>
    <t>Mecsek-Dráva Társ.mük.hozzj.</t>
  </si>
  <si>
    <t>Erzsébet program önrésze (önkorm.)</t>
  </si>
  <si>
    <t>Kölcsön nyújása államh.kívülre</t>
  </si>
  <si>
    <t>Támogatásértékű felhalmozási bevételek</t>
  </si>
  <si>
    <t>Felhalmozási célú peszk.átvétel.alapívtól</t>
  </si>
  <si>
    <t>Felhalmozási saját bevételek</t>
  </si>
  <si>
    <t xml:space="preserve">Felhalm.c.támért.kiad.egyháznak </t>
  </si>
  <si>
    <t>Kelevíz Önkormányzat 2013. évi  bevételei és kiadásai</t>
  </si>
  <si>
    <t>2013.II.mód</t>
  </si>
  <si>
    <t>Részesedések vásárlása</t>
  </si>
  <si>
    <t xml:space="preserve">I. Kelevíz Önkormányzat 2013. évi működési célú bevételei és kiadásai
</t>
  </si>
  <si>
    <t xml:space="preserve">II. Kelevíz Önkormányzat 2013. évi felhalmozási célú bevételei és kiadásai
</t>
  </si>
  <si>
    <t>Részesedés vásárlása</t>
  </si>
  <si>
    <t>Részesedés várárlása</t>
  </si>
  <si>
    <t>Kelevíz Önkormányzat 2013. évi feladatok megbontása kötelező és nem kötelező feladatokra</t>
  </si>
  <si>
    <t>Mük.c.támért.kiad.helyi önk.és ktgv.szeinek</t>
  </si>
  <si>
    <t>Mük.c.támért.kiad.társ.és ktvetési szerveinek</t>
  </si>
  <si>
    <t>Hatósági igagatási társ.díj</t>
  </si>
  <si>
    <t>Belső ellenőrzés</t>
  </si>
  <si>
    <t>Óvodai nevelés</t>
  </si>
  <si>
    <t xml:space="preserve">Ápolási díj </t>
  </si>
  <si>
    <t>Közgyógyellátás</t>
  </si>
  <si>
    <t>Kelevíz Önkormányzat 2013. évi működési kiadásai</t>
  </si>
  <si>
    <t>Kelevíz Önkormányzat 2013. évi felhalmozási kiadásai</t>
  </si>
  <si>
    <t>2013. II.mód</t>
  </si>
  <si>
    <t>Kelevíz Önkormányzat 2013.évi létszámkerete</t>
  </si>
  <si>
    <t>2013. II. mód</t>
  </si>
  <si>
    <t>8.sz melléklet</t>
  </si>
  <si>
    <t>e Ft-ban</t>
  </si>
  <si>
    <t>Sor-szám</t>
  </si>
  <si>
    <t>Bevételi jogcím</t>
  </si>
  <si>
    <t>Kedvezmény nélkül elérhető bevétel</t>
  </si>
  <si>
    <t>Kedvezmények összege</t>
  </si>
  <si>
    <t>4.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</si>
  <si>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</si>
  <si>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</si>
  <si>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</si>
  <si>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</si>
  <si>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</si>
  <si>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</si>
  <si>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</si>
  <si>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</si>
  <si>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</si>
  <si>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</si>
  <si>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</si>
  <si>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29.</t>
  </si>
  <si>
    <t>Összesen:</t>
  </si>
  <si>
    <t>Kelevíz Önkormányzat által adott közvetett támogatások 2013.</t>
  </si>
  <si>
    <t>Eltérés</t>
  </si>
  <si>
    <t>2013. évre</t>
  </si>
  <si>
    <t>2014. évre</t>
  </si>
  <si>
    <t>2015.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</si>
  <si>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</si>
  <si>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</si>
  <si>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</si>
  <si>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</si>
  <si>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előző évi pénzmaradvány igénybevétele</t>
  </si>
  <si>
    <t>Működési célú bevételek összesen:</t>
  </si>
  <si>
    <t xml:space="preserve">Személyi juttatások </t>
  </si>
  <si>
    <t>Munkaadókat terhelő járulékok</t>
  </si>
  <si>
    <t>Dologi kiadások és egyéb folyó kiadások (kamatkifizetés nélkül)</t>
  </si>
  <si>
    <t>Működési célú pénzeszközátadás, egyéb támogatás</t>
  </si>
  <si>
    <t>Támogatásértékű működési kiadások</t>
  </si>
  <si>
    <t>Társadalmi és szociálpolitikai juttatás</t>
  </si>
  <si>
    <t>Rövid lejáratú hitel visszafizetése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</si>
  <si>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</si>
  <si>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</si>
  <si>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</si>
  <si>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</si>
  <si>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</si>
  <si>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Felhalmozási célú pénzeszközátvétel</t>
  </si>
  <si>
    <t>Felhalmozási ÁFA visszatérülése</t>
  </si>
  <si>
    <t xml:space="preserve">Fejlesztési célú támogatások </t>
  </si>
  <si>
    <t>Felhalmozási célú hitelek,kölcsönök</t>
  </si>
  <si>
    <t>E.évi pénzmaradvány felhalmozási célú felhasználása</t>
  </si>
  <si>
    <t>Lakáshoz jutás normatívája,magánsz.kommadója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</si>
  <si>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</si>
  <si>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</si>
  <si>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</si>
  <si>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</si>
  <si>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</si>
  <si>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kölcsönök nyújtása és törlesztése</t>
  </si>
  <si>
    <t>Hosszú lejáratú hitel visszafizetése</t>
  </si>
  <si>
    <t>Hosszú lejáratú hitel kamata</t>
  </si>
  <si>
    <t>Felhalmozási célú kiadások összesen:</t>
  </si>
  <si>
    <t>Önkormányzat bevételei összesen:</t>
  </si>
  <si>
    <t>Önkormányzat kiadásai összesen:</t>
  </si>
  <si>
    <t>Kelevíz Önkormányzat 2013/2014/2015. évi bevételei és kiadásai</t>
  </si>
  <si>
    <t>Kelevíz Önkormányzat 2013. előirányzat felhasználási ütemterve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</si>
  <si>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</si>
  <si>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</si>
  <si>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</si>
  <si>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</si>
  <si>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</si>
  <si>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</si>
  <si>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</si>
  <si>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</si>
  <si>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</si>
  <si>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</si>
  <si>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</si>
  <si>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</si>
  <si>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</si>
  <si>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Intézményi működési</t>
  </si>
  <si>
    <t>Önk.sajátos működési bevételei</t>
  </si>
  <si>
    <t>Felhalmozási és tőkejell. bev.</t>
  </si>
  <si>
    <t>Támogatásértékű működési bev.</t>
  </si>
  <si>
    <t>Támogatásértékű fejl. bev.</t>
  </si>
  <si>
    <t>9.</t>
  </si>
  <si>
    <t>M űködési célú pénzeszk.átv.</t>
  </si>
  <si>
    <t>Felhalmozási célú pézeszk.átv.</t>
  </si>
  <si>
    <t>Pénzmaradvány igénybevétele</t>
  </si>
  <si>
    <t>Bevételi előir. összesen:</t>
  </si>
  <si>
    <t>Kiadási előirányzatok</t>
  </si>
  <si>
    <t>Járulékok</t>
  </si>
  <si>
    <t>Támogatásértékű mük.kiadások</t>
  </si>
  <si>
    <t>Működési célú pénzeszk.átad</t>
  </si>
  <si>
    <t>Felhalmozási célú pénzeszk.átad</t>
  </si>
  <si>
    <t>21.</t>
  </si>
  <si>
    <t>22.</t>
  </si>
  <si>
    <t>Ellátottak egyéb juttatásai</t>
  </si>
  <si>
    <t>23.</t>
  </si>
  <si>
    <t>24.</t>
  </si>
  <si>
    <t>Fejlesztési célú átadás</t>
  </si>
  <si>
    <t>25.</t>
  </si>
  <si>
    <t>Beruházási kiadások</t>
  </si>
  <si>
    <t>26.</t>
  </si>
  <si>
    <t>27.</t>
  </si>
  <si>
    <t>Tartalék</t>
  </si>
  <si>
    <t>28.</t>
  </si>
  <si>
    <t>Hiteltörlesztés</t>
  </si>
  <si>
    <t>Kiadási előir. összesen:</t>
  </si>
  <si>
    <t>Kelevíz Önkormányzat 2013. évi adósságot keletkeztető ügyletei</t>
  </si>
  <si>
    <t>Sorszám</t>
  </si>
  <si>
    <t>Saját bevétel, és adósságot keletkeztető ügyletből eredő fizetési kötelezettség a tárgyévet követő (100%)</t>
  </si>
  <si>
    <t>Saját bevételek</t>
  </si>
  <si>
    <t>tárgyév</t>
  </si>
  <si>
    <t>1.év</t>
  </si>
  <si>
    <t>2.év</t>
  </si>
  <si>
    <t>3.év</t>
  </si>
  <si>
    <t>Helyi adók</t>
  </si>
  <si>
    <t>Osztalékok, koncessziós díjak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</si>
  <si>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</si>
  <si>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</si>
  <si>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</si>
  <si>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Saját bevételek( 5.sor) 50%-a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</si>
  <si>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</si>
  <si>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</si>
  <si>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</si>
  <si>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Fizetési kötelezettséggel csökkentett saját bevétel (6-7)</t>
  </si>
  <si>
    <t>(kedvezmények)</t>
  </si>
  <si>
    <t>magánszemélyek kommunális adója</t>
  </si>
  <si>
    <t>gépjárműadó</t>
  </si>
  <si>
    <t>7.sz.melléklet</t>
  </si>
  <si>
    <t>A     3/2014 (IV.23.) önkormányzati rendelet az Önkormányzat 2013. évi költségvetését megállapító</t>
  </si>
  <si>
    <t>2/2013 (II.21.)  önkormányzati rendelet módosításáról</t>
  </si>
  <si>
    <t xml:space="preserve">    2/2013 (II.21.) önkormányzati  rendelet módosításáról</t>
  </si>
  <si>
    <t>2/2013 (II.21.) önkormányzati rendelet módosításáról</t>
  </si>
  <si>
    <t>2/2013 (II.21.) önkormányzati  rendelet módosításáról</t>
  </si>
  <si>
    <t>2/2013 (II.21) önkormányzati  rendelet módosításáról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</si>
</sst>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#,###"/>
    <numFmt numFmtId="166" formatCode="[$-40E]yyyy\.\ mmmm\ d\."/>
    <numFmt numFmtId="167" formatCode="yyyy/mm/dd;@"/>
  </numFmts>
  <fonts count="25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i/>
      <sz val="12"/>
      <name val="Times New Roman"/>
      <family val="1"/>
    </font>
    <font>
      <sz val="12"/>
      <name val="Times New Roman CE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2" fillId="0" borderId="1" xfId="19" applyFont="1" applyFill="1" applyBorder="1" applyAlignment="1" applyProtection="1">
      <alignment vertical="distributed" wrapText="1"/>
      <protection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horizontal="right" vertical="center"/>
    </xf>
    <xf numFmtId="165" fontId="2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 applyProtection="1">
      <alignment vertical="center" wrapText="1"/>
      <protection locked="0"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3" fontId="7" fillId="0" borderId="2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4" xfId="0" applyNumberFormat="1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 vertical="top" wrapText="1"/>
    </xf>
    <xf numFmtId="3" fontId="7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right" vertical="top" wrapText="1"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 horizontal="right" vertical="top" wrapText="1"/>
    </xf>
    <xf numFmtId="3" fontId="7" fillId="0" borderId="4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 indent="3"/>
    </xf>
    <xf numFmtId="3" fontId="2" fillId="0" borderId="1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/>
    </xf>
    <xf numFmtId="0" fontId="2" fillId="0" borderId="1" xfId="0" applyFont="1" applyFill="1" applyBorder="1" applyAlignment="1">
      <alignment horizontal="right" vertical="top" wrapText="1" indent="3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vertical="top" wrapText="1"/>
    </xf>
    <xf numFmtId="0" fontId="2" fillId="0" borderId="11" xfId="19" applyFont="1" applyFill="1" applyBorder="1" applyAlignment="1" applyProtection="1">
      <alignment vertical="distributed" wrapText="1"/>
      <protection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vertical="top" wrapText="1"/>
    </xf>
    <xf numFmtId="3" fontId="7" fillId="0" borderId="3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vertical="top" wrapText="1"/>
    </xf>
    <xf numFmtId="3" fontId="4" fillId="0" borderId="7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165" fontId="15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Alignment="1">
      <alignment vertical="center" wrapText="1"/>
    </xf>
    <xf numFmtId="165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5" fontId="0" fillId="0" borderId="12" xfId="0" applyNumberFormat="1" applyBorder="1" applyAlignment="1" applyProtection="1">
      <alignment vertical="center" wrapText="1"/>
      <protection locked="0"/>
    </xf>
    <xf numFmtId="165" fontId="0" fillId="0" borderId="1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vertical="center" wrapText="1"/>
      <protection locked="0"/>
    </xf>
    <xf numFmtId="165" fontId="0" fillId="0" borderId="21" xfId="0" applyNumberFormat="1" applyBorder="1" applyAlignment="1" applyProtection="1">
      <alignment vertical="center" wrapText="1"/>
      <protection locked="0"/>
    </xf>
    <xf numFmtId="0" fontId="18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1" fontId="0" fillId="0" borderId="23" xfId="0" applyNumberFormat="1" applyBorder="1" applyAlignment="1">
      <alignment vertical="center" wrapText="1"/>
    </xf>
    <xf numFmtId="1" fontId="0" fillId="0" borderId="24" xfId="0" applyNumberFormat="1" applyBorder="1" applyAlignment="1">
      <alignment vertical="center" wrapText="1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21" applyFont="1" applyProtection="1">
      <alignment/>
      <protection locked="0"/>
    </xf>
    <xf numFmtId="0" fontId="2" fillId="0" borderId="0" xfId="21" applyFont="1" applyProtection="1">
      <alignment/>
      <protection/>
    </xf>
    <xf numFmtId="0" fontId="4" fillId="0" borderId="0" xfId="21" applyFont="1" applyAlignment="1" applyProtection="1">
      <alignment horizontal="right"/>
      <protection/>
    </xf>
    <xf numFmtId="0" fontId="3" fillId="0" borderId="25" xfId="21" applyFont="1" applyBorder="1" applyAlignment="1" applyProtection="1">
      <alignment horizontal="center" vertical="center" wrapText="1"/>
      <protection/>
    </xf>
    <xf numFmtId="0" fontId="3" fillId="0" borderId="1" xfId="21" applyFont="1" applyBorder="1" applyAlignment="1" applyProtection="1">
      <alignment horizontal="center" vertical="center"/>
      <protection/>
    </xf>
    <xf numFmtId="0" fontId="2" fillId="0" borderId="26" xfId="21" applyFont="1" applyBorder="1" applyAlignment="1" applyProtection="1">
      <alignment horizontal="left" vertical="center"/>
      <protection/>
    </xf>
    <xf numFmtId="0" fontId="7" fillId="0" borderId="1" xfId="21" applyFont="1" applyBorder="1" applyAlignment="1" applyProtection="1">
      <alignment vertical="center"/>
      <protection/>
    </xf>
    <xf numFmtId="165" fontId="2" fillId="0" borderId="1" xfId="21" applyNumberFormat="1" applyFont="1" applyBorder="1" applyAlignment="1" applyProtection="1">
      <alignment vertical="center"/>
      <protection/>
    </xf>
    <xf numFmtId="0" fontId="2" fillId="0" borderId="0" xfId="21" applyFont="1" applyAlignment="1" applyProtection="1">
      <alignment vertical="center"/>
      <protection/>
    </xf>
    <xf numFmtId="0" fontId="2" fillId="0" borderId="1" xfId="21" applyFont="1" applyBorder="1" applyAlignment="1" applyProtection="1">
      <alignment vertical="center"/>
      <protection locked="0"/>
    </xf>
    <xf numFmtId="165" fontId="2" fillId="0" borderId="1" xfId="21" applyNumberFormat="1" applyFont="1" applyBorder="1" applyAlignment="1" applyProtection="1">
      <alignment vertical="center"/>
      <protection locked="0"/>
    </xf>
    <xf numFmtId="0" fontId="2" fillId="0" borderId="0" xfId="21" applyFont="1" applyAlignment="1" applyProtection="1">
      <alignment vertical="center"/>
      <protection locked="0"/>
    </xf>
    <xf numFmtId="0" fontId="14" fillId="0" borderId="27" xfId="0" applyFont="1" applyBorder="1" applyAlignment="1">
      <alignment horizontal="center" wrapText="1"/>
    </xf>
    <xf numFmtId="0" fontId="3" fillId="0" borderId="26" xfId="21" applyFont="1" applyBorder="1" applyAlignment="1" applyProtection="1">
      <alignment horizontal="left" vertical="center"/>
      <protection/>
    </xf>
    <xf numFmtId="0" fontId="3" fillId="0" borderId="1" xfId="21" applyFont="1" applyBorder="1" applyAlignment="1" applyProtection="1">
      <alignment vertical="center"/>
      <protection/>
    </xf>
    <xf numFmtId="1" fontId="3" fillId="0" borderId="1" xfId="21" applyNumberFormat="1" applyFont="1" applyBorder="1" applyAlignment="1" applyProtection="1">
      <alignment vertical="center"/>
      <protection/>
    </xf>
    <xf numFmtId="165" fontId="3" fillId="0" borderId="1" xfId="21" applyNumberFormat="1" applyFont="1" applyBorder="1" applyAlignment="1" applyProtection="1">
      <alignment vertical="center"/>
      <protection/>
    </xf>
    <xf numFmtId="0" fontId="7" fillId="0" borderId="26" xfId="21" applyFont="1" applyBorder="1" applyAlignment="1" applyProtection="1">
      <alignment horizontal="left" vertical="center"/>
      <protection/>
    </xf>
    <xf numFmtId="0" fontId="3" fillId="0" borderId="0" xfId="21" applyFont="1" applyAlignment="1" applyProtection="1">
      <alignment/>
      <protection/>
    </xf>
    <xf numFmtId="0" fontId="3" fillId="0" borderId="0" xfId="2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4" fillId="0" borderId="28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4" fillId="0" borderId="29" xfId="0" applyFont="1" applyBorder="1" applyAlignment="1">
      <alignment horizontal="right" wrapText="1"/>
    </xf>
    <xf numFmtId="0" fontId="14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23" fillId="0" borderId="1" xfId="20" applyFont="1" applyBorder="1" applyAlignment="1" applyProtection="1">
      <alignment vertical="center" wrapText="1"/>
      <protection locked="0"/>
    </xf>
    <xf numFmtId="0" fontId="0" fillId="0" borderId="29" xfId="0" applyBorder="1" applyAlignment="1">
      <alignment horizontal="right" wrapText="1"/>
    </xf>
    <xf numFmtId="0" fontId="14" fillId="0" borderId="30" xfId="0" applyFont="1" applyBorder="1" applyAlignment="1">
      <alignment wrapText="1"/>
    </xf>
    <xf numFmtId="0" fontId="0" fillId="0" borderId="30" xfId="0" applyBorder="1" applyAlignment="1">
      <alignment horizontal="right" wrapText="1"/>
    </xf>
    <xf numFmtId="0" fontId="14" fillId="0" borderId="3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21" applyFont="1" applyBorder="1" applyAlignment="1" applyProtection="1">
      <alignment horizontal="center"/>
      <protection/>
    </xf>
    <xf numFmtId="0" fontId="3" fillId="0" borderId="0" xfId="21" applyFont="1" applyAlignment="1" applyProtection="1">
      <alignment horizontal="center"/>
      <protection/>
    </xf>
    <xf numFmtId="0" fontId="1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165" fontId="1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 2 2" xfId="19"/>
    <cellStyle name="Normál_13. sz. melléklet Adott támogatás 7-2005 (II.18.) rendelet" xfId="20"/>
    <cellStyle name="Normál_SEGEDLETEK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8"/>
  <sheetViews>
    <sheetView workbookViewId="0" topLeftCell="A1">
      <selection activeCell="A3" sqref="A3:H3"/>
    </sheetView>
  </sheetViews>
  <sheetFormatPr defaultColWidth="9.140625" defaultRowHeight="12.75"/>
  <cols>
    <col min="1" max="1" width="3.421875" style="1" customWidth="1"/>
    <col min="2" max="2" width="5.28125" style="1" customWidth="1"/>
    <col min="3" max="3" width="48.57421875" style="1" customWidth="1"/>
    <col min="4" max="6" width="11.7109375" style="2" customWidth="1"/>
    <col min="7" max="243" width="9.140625" style="1" customWidth="1"/>
    <col min="244" max="16384" width="9.00390625" style="3" customWidth="1"/>
  </cols>
  <sheetData>
    <row r="1" spans="4:6" ht="12.75">
      <c r="D1" s="4"/>
      <c r="E1" s="4"/>
      <c r="F1" s="4" t="s">
        <v>0</v>
      </c>
    </row>
    <row r="2" spans="1:8" ht="12.75" customHeight="1">
      <c r="A2" s="213" t="s">
        <v>335</v>
      </c>
      <c r="B2" s="213"/>
      <c r="C2" s="213"/>
      <c r="D2" s="213"/>
      <c r="E2" s="213"/>
      <c r="F2" s="213"/>
      <c r="G2" s="213"/>
      <c r="H2" s="213"/>
    </row>
    <row r="3" spans="1:8" ht="12.75" customHeight="1">
      <c r="A3" s="213" t="s">
        <v>339</v>
      </c>
      <c r="B3" s="213"/>
      <c r="C3" s="213"/>
      <c r="D3" s="213"/>
      <c r="E3" s="213"/>
      <c r="F3" s="213"/>
      <c r="G3" s="213"/>
      <c r="H3" s="213"/>
    </row>
    <row r="4" spans="1:8" ht="16.5" customHeight="1">
      <c r="A4" s="213" t="s">
        <v>189</v>
      </c>
      <c r="B4" s="213"/>
      <c r="C4" s="213"/>
      <c r="D4" s="213"/>
      <c r="E4" s="213"/>
      <c r="F4" s="213"/>
      <c r="G4" s="213"/>
      <c r="H4" s="213"/>
    </row>
    <row r="5" spans="4:6" ht="18.75" customHeight="1">
      <c r="D5" s="5"/>
      <c r="E5" s="5"/>
      <c r="F5" s="5" t="s">
        <v>1</v>
      </c>
    </row>
    <row r="6" spans="2:6" ht="57.75" customHeight="1">
      <c r="B6" s="6" t="s">
        <v>2</v>
      </c>
      <c r="C6" s="6" t="s">
        <v>3</v>
      </c>
      <c r="D6" s="7" t="s">
        <v>4</v>
      </c>
      <c r="E6" s="7" t="s">
        <v>190</v>
      </c>
      <c r="F6" s="98" t="s">
        <v>230</v>
      </c>
    </row>
    <row r="7" spans="2:6" ht="12.75">
      <c r="B7" s="8" t="s">
        <v>5</v>
      </c>
      <c r="C7" s="9" t="s">
        <v>6</v>
      </c>
      <c r="D7" s="10"/>
      <c r="E7" s="10"/>
      <c r="F7" s="10"/>
    </row>
    <row r="8" spans="2:6" ht="12.75">
      <c r="B8" s="11" t="s">
        <v>7</v>
      </c>
      <c r="C8" s="12" t="s">
        <v>8</v>
      </c>
      <c r="D8" s="10">
        <v>1490</v>
      </c>
      <c r="E8" s="10">
        <v>1000</v>
      </c>
      <c r="F8" s="10">
        <f>E8-D8</f>
        <v>-490</v>
      </c>
    </row>
    <row r="9" spans="2:6" ht="12.75">
      <c r="B9" s="11" t="s">
        <v>9</v>
      </c>
      <c r="C9" s="12" t="s">
        <v>10</v>
      </c>
      <c r="D9" s="10">
        <f>D10+D11+D12+D13</f>
        <v>1170</v>
      </c>
      <c r="E9" s="10">
        <f>E10+E11+E12+E13</f>
        <v>12156</v>
      </c>
      <c r="F9" s="10">
        <f aca="true" t="shared" si="0" ref="F9:F68">E9-D9</f>
        <v>10986</v>
      </c>
    </row>
    <row r="10" spans="2:6" ht="12.75">
      <c r="B10" s="11"/>
      <c r="C10" s="13" t="s">
        <v>11</v>
      </c>
      <c r="D10" s="14">
        <v>700</v>
      </c>
      <c r="E10" s="14">
        <v>875</v>
      </c>
      <c r="F10" s="10">
        <f t="shared" si="0"/>
        <v>175</v>
      </c>
    </row>
    <row r="11" spans="2:6" ht="12.75">
      <c r="B11" s="11"/>
      <c r="C11" s="13" t="s">
        <v>12</v>
      </c>
      <c r="D11" s="14">
        <v>460</v>
      </c>
      <c r="E11" s="14">
        <v>410</v>
      </c>
      <c r="F11" s="10">
        <f t="shared" si="0"/>
        <v>-50</v>
      </c>
    </row>
    <row r="12" spans="2:6" ht="12.75">
      <c r="B12" s="11"/>
      <c r="C12" s="13" t="s">
        <v>13</v>
      </c>
      <c r="D12" s="14">
        <v>10</v>
      </c>
      <c r="E12" s="14">
        <v>15</v>
      </c>
      <c r="F12" s="10">
        <f t="shared" si="0"/>
        <v>5</v>
      </c>
    </row>
    <row r="13" spans="2:6" ht="12.75">
      <c r="B13" s="11"/>
      <c r="C13" s="15" t="s">
        <v>14</v>
      </c>
      <c r="D13" s="14"/>
      <c r="E13" s="14">
        <v>10856</v>
      </c>
      <c r="F13" s="10">
        <f t="shared" si="0"/>
        <v>10856</v>
      </c>
    </row>
    <row r="14" spans="2:6" ht="12.75">
      <c r="B14" s="11"/>
      <c r="C14" s="12" t="s">
        <v>6</v>
      </c>
      <c r="D14" s="16">
        <f>D8+D9</f>
        <v>2660</v>
      </c>
      <c r="E14" s="16">
        <f>E8+E9</f>
        <v>13156</v>
      </c>
      <c r="F14" s="16">
        <f t="shared" si="0"/>
        <v>10496</v>
      </c>
    </row>
    <row r="15" spans="2:6" ht="12.75">
      <c r="B15" s="8" t="s">
        <v>15</v>
      </c>
      <c r="C15" s="9" t="s">
        <v>16</v>
      </c>
      <c r="D15" s="10"/>
      <c r="E15" s="10"/>
      <c r="F15" s="10">
        <f t="shared" si="0"/>
        <v>0</v>
      </c>
    </row>
    <row r="16" spans="2:6" ht="12.75">
      <c r="B16" s="11" t="s">
        <v>7</v>
      </c>
      <c r="C16" s="12" t="s">
        <v>17</v>
      </c>
      <c r="D16" s="10"/>
      <c r="E16" s="10"/>
      <c r="F16" s="10">
        <f t="shared" si="0"/>
        <v>0</v>
      </c>
    </row>
    <row r="17" spans="2:6" ht="12.75">
      <c r="B17" s="11"/>
      <c r="C17" s="13" t="s">
        <v>18</v>
      </c>
      <c r="D17" s="14"/>
      <c r="E17" s="14"/>
      <c r="F17" s="10">
        <f t="shared" si="0"/>
        <v>0</v>
      </c>
    </row>
    <row r="18" spans="2:6" ht="12.75">
      <c r="B18" s="11"/>
      <c r="C18" s="13" t="s">
        <v>19</v>
      </c>
      <c r="D18" s="14"/>
      <c r="E18" s="14"/>
      <c r="F18" s="10">
        <f t="shared" si="0"/>
        <v>0</v>
      </c>
    </row>
    <row r="19" spans="2:6" ht="12.75">
      <c r="B19" s="11"/>
      <c r="C19" s="13" t="s">
        <v>20</v>
      </c>
      <c r="D19" s="14"/>
      <c r="E19" s="14"/>
      <c r="F19" s="10">
        <f t="shared" si="0"/>
        <v>0</v>
      </c>
    </row>
    <row r="20" spans="2:6" ht="12.75">
      <c r="B20" s="11"/>
      <c r="C20" s="15" t="s">
        <v>21</v>
      </c>
      <c r="D20" s="14"/>
      <c r="E20" s="14"/>
      <c r="F20" s="10">
        <f t="shared" si="0"/>
        <v>0</v>
      </c>
    </row>
    <row r="21" spans="2:6" ht="12.75">
      <c r="B21" s="11"/>
      <c r="C21" s="13" t="s">
        <v>22</v>
      </c>
      <c r="D21" s="14"/>
      <c r="E21" s="14"/>
      <c r="F21" s="10">
        <f t="shared" si="0"/>
        <v>0</v>
      </c>
    </row>
    <row r="22" spans="2:6" ht="12.75">
      <c r="B22" s="11"/>
      <c r="C22" s="13" t="s">
        <v>23</v>
      </c>
      <c r="D22" s="14">
        <v>14594</v>
      </c>
      <c r="E22" s="14">
        <v>28494</v>
      </c>
      <c r="F22" s="10">
        <f t="shared" si="0"/>
        <v>13900</v>
      </c>
    </row>
    <row r="23" spans="2:6" ht="12.75">
      <c r="B23" s="11"/>
      <c r="C23" s="12" t="s">
        <v>24</v>
      </c>
      <c r="D23" s="16">
        <f>SUM(D17:D22)</f>
        <v>14594</v>
      </c>
      <c r="E23" s="16">
        <f>SUM(E17:E22)</f>
        <v>28494</v>
      </c>
      <c r="F23" s="16">
        <f t="shared" si="0"/>
        <v>13900</v>
      </c>
    </row>
    <row r="24" spans="2:6" ht="12.75">
      <c r="B24" s="8" t="s">
        <v>25</v>
      </c>
      <c r="C24" s="9" t="s">
        <v>26</v>
      </c>
      <c r="D24" s="10"/>
      <c r="E24" s="10"/>
      <c r="F24" s="10">
        <f t="shared" si="0"/>
        <v>0</v>
      </c>
    </row>
    <row r="25" spans="2:6" ht="12.75">
      <c r="B25" s="11" t="s">
        <v>7</v>
      </c>
      <c r="C25" s="12" t="s">
        <v>27</v>
      </c>
      <c r="D25" s="10"/>
      <c r="E25" s="10">
        <v>1360</v>
      </c>
      <c r="F25" s="10">
        <f t="shared" si="0"/>
        <v>1360</v>
      </c>
    </row>
    <row r="26" spans="2:6" ht="12.75">
      <c r="B26" s="11" t="s">
        <v>9</v>
      </c>
      <c r="C26" s="12" t="s">
        <v>185</v>
      </c>
      <c r="D26" s="10">
        <f>D27+D28</f>
        <v>39416</v>
      </c>
      <c r="E26" s="10">
        <f>E27+E28</f>
        <v>39416</v>
      </c>
      <c r="F26" s="10">
        <f t="shared" si="0"/>
        <v>0</v>
      </c>
    </row>
    <row r="27" spans="2:6" ht="14.25" customHeight="1">
      <c r="B27" s="11"/>
      <c r="C27" s="13" t="s">
        <v>29</v>
      </c>
      <c r="D27" s="10">
        <v>0</v>
      </c>
      <c r="E27" s="10">
        <v>0</v>
      </c>
      <c r="F27" s="10">
        <f t="shared" si="0"/>
        <v>0</v>
      </c>
    </row>
    <row r="28" spans="2:6" ht="14.25" customHeight="1">
      <c r="B28" s="11"/>
      <c r="C28" s="13" t="s">
        <v>30</v>
      </c>
      <c r="D28" s="10">
        <v>39416</v>
      </c>
      <c r="E28" s="10">
        <v>39416</v>
      </c>
      <c r="F28" s="10">
        <f t="shared" si="0"/>
        <v>0</v>
      </c>
    </row>
    <row r="29" spans="2:6" ht="15.75" customHeight="1">
      <c r="B29" s="11" t="s">
        <v>32</v>
      </c>
      <c r="C29" s="12" t="s">
        <v>33</v>
      </c>
      <c r="D29" s="10">
        <f>D30+D31</f>
        <v>51659</v>
      </c>
      <c r="E29" s="10">
        <f>E30+E31</f>
        <v>46748</v>
      </c>
      <c r="F29" s="10">
        <f t="shared" si="0"/>
        <v>-4911</v>
      </c>
    </row>
    <row r="30" spans="2:253" s="17" customFormat="1" ht="15.75" customHeight="1">
      <c r="B30" s="18"/>
      <c r="C30" s="13" t="s">
        <v>34</v>
      </c>
      <c r="D30" s="14">
        <v>50059</v>
      </c>
      <c r="E30" s="14">
        <v>45248</v>
      </c>
      <c r="F30" s="10">
        <f t="shared" si="0"/>
        <v>-4811</v>
      </c>
      <c r="IJ30" s="19"/>
      <c r="IK30" s="19"/>
      <c r="IL30" s="19"/>
      <c r="IM30" s="19"/>
      <c r="IN30" s="19"/>
      <c r="IO30" s="19"/>
      <c r="IP30" s="19"/>
      <c r="IQ30" s="19"/>
      <c r="IR30" s="19"/>
      <c r="IS30" s="19"/>
    </row>
    <row r="31" spans="2:253" s="17" customFormat="1" ht="15.75" customHeight="1">
      <c r="B31" s="18"/>
      <c r="C31" s="13" t="s">
        <v>179</v>
      </c>
      <c r="D31" s="14">
        <v>1600</v>
      </c>
      <c r="E31" s="14">
        <v>1500</v>
      </c>
      <c r="F31" s="10">
        <f t="shared" si="0"/>
        <v>-100</v>
      </c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pans="2:6" ht="12.75">
      <c r="B32" s="11"/>
      <c r="C32" s="12" t="s">
        <v>35</v>
      </c>
      <c r="D32" s="16">
        <f>D25+D26+D29</f>
        <v>91075</v>
      </c>
      <c r="E32" s="16">
        <f>E25+E26+E29</f>
        <v>87524</v>
      </c>
      <c r="F32" s="16">
        <f t="shared" si="0"/>
        <v>-3551</v>
      </c>
    </row>
    <row r="33" spans="2:6" ht="12.75">
      <c r="B33" s="8" t="s">
        <v>36</v>
      </c>
      <c r="C33" s="9" t="s">
        <v>37</v>
      </c>
      <c r="D33" s="10"/>
      <c r="E33" s="10"/>
      <c r="F33" s="10">
        <f t="shared" si="0"/>
        <v>0</v>
      </c>
    </row>
    <row r="34" spans="2:6" ht="12.75">
      <c r="B34" s="11" t="s">
        <v>7</v>
      </c>
      <c r="C34" s="12" t="s">
        <v>38</v>
      </c>
      <c r="D34" s="10">
        <f>D35+D36</f>
        <v>12332</v>
      </c>
      <c r="E34" s="10">
        <f>E35+E36</f>
        <v>499</v>
      </c>
      <c r="F34" s="10">
        <f t="shared" si="0"/>
        <v>-11833</v>
      </c>
    </row>
    <row r="35" spans="2:6" ht="12.75">
      <c r="B35" s="11"/>
      <c r="C35" s="13" t="s">
        <v>39</v>
      </c>
      <c r="D35" s="10">
        <v>9132</v>
      </c>
      <c r="E35" s="10">
        <v>499</v>
      </c>
      <c r="F35" s="10">
        <f t="shared" si="0"/>
        <v>-8633</v>
      </c>
    </row>
    <row r="36" spans="2:6" ht="12.75">
      <c r="B36" s="11"/>
      <c r="C36" s="13" t="s">
        <v>40</v>
      </c>
      <c r="D36" s="10">
        <v>3200</v>
      </c>
      <c r="E36" s="10">
        <v>0</v>
      </c>
      <c r="F36" s="10">
        <f t="shared" si="0"/>
        <v>-3200</v>
      </c>
    </row>
    <row r="37" spans="2:6" ht="12.75">
      <c r="B37" s="11" t="s">
        <v>9</v>
      </c>
      <c r="C37" s="12" t="s">
        <v>41</v>
      </c>
      <c r="D37" s="16"/>
      <c r="E37" s="10">
        <v>100</v>
      </c>
      <c r="F37" s="10">
        <f t="shared" si="0"/>
        <v>100</v>
      </c>
    </row>
    <row r="38" spans="2:6" ht="30" customHeight="1">
      <c r="B38" s="11" t="s">
        <v>32</v>
      </c>
      <c r="C38" s="20" t="s">
        <v>42</v>
      </c>
      <c r="D38" s="10">
        <v>7611</v>
      </c>
      <c r="E38" s="10">
        <v>0</v>
      </c>
      <c r="F38" s="10">
        <f t="shared" si="0"/>
        <v>-7611</v>
      </c>
    </row>
    <row r="39" spans="2:6" ht="12.75">
      <c r="B39" s="11"/>
      <c r="C39" s="12" t="s">
        <v>43</v>
      </c>
      <c r="D39" s="16">
        <f>D34+D37+D38</f>
        <v>19943</v>
      </c>
      <c r="E39" s="16">
        <f>E34+E37+E38</f>
        <v>599</v>
      </c>
      <c r="F39" s="16">
        <f t="shared" si="0"/>
        <v>-19344</v>
      </c>
    </row>
    <row r="40" spans="2:6" ht="12.75">
      <c r="B40" s="8" t="s">
        <v>44</v>
      </c>
      <c r="C40" s="21" t="s">
        <v>45</v>
      </c>
      <c r="D40" s="16">
        <v>0</v>
      </c>
      <c r="E40" s="16">
        <v>0</v>
      </c>
      <c r="F40" s="16">
        <f t="shared" si="0"/>
        <v>0</v>
      </c>
    </row>
    <row r="41" spans="2:6" ht="12.75">
      <c r="B41" s="8" t="s">
        <v>46</v>
      </c>
      <c r="C41" s="9" t="s">
        <v>47</v>
      </c>
      <c r="D41" s="10"/>
      <c r="E41" s="10"/>
      <c r="F41" s="10">
        <f t="shared" si="0"/>
        <v>0</v>
      </c>
    </row>
    <row r="42" spans="2:6" ht="12.75">
      <c r="B42" s="11" t="s">
        <v>7</v>
      </c>
      <c r="C42" s="12" t="s">
        <v>48</v>
      </c>
      <c r="D42" s="10">
        <v>0</v>
      </c>
      <c r="E42" s="10">
        <v>0</v>
      </c>
      <c r="F42" s="10">
        <f t="shared" si="0"/>
        <v>0</v>
      </c>
    </row>
    <row r="43" spans="2:6" ht="12.75">
      <c r="B43" s="11" t="s">
        <v>9</v>
      </c>
      <c r="C43" s="12" t="s">
        <v>49</v>
      </c>
      <c r="D43" s="10">
        <v>3300</v>
      </c>
      <c r="E43" s="10">
        <v>3300</v>
      </c>
      <c r="F43" s="10">
        <f t="shared" si="0"/>
        <v>0</v>
      </c>
    </row>
    <row r="44" spans="2:6" ht="12.75">
      <c r="B44" s="11"/>
      <c r="C44" s="12" t="s">
        <v>47</v>
      </c>
      <c r="D44" s="16">
        <f>D42+D43</f>
        <v>3300</v>
      </c>
      <c r="E44" s="16">
        <f>E42+E43</f>
        <v>3300</v>
      </c>
      <c r="F44" s="16">
        <f t="shared" si="0"/>
        <v>0</v>
      </c>
    </row>
    <row r="45" spans="2:6" ht="12.75">
      <c r="B45" s="8" t="s">
        <v>50</v>
      </c>
      <c r="C45" s="9" t="s">
        <v>51</v>
      </c>
      <c r="D45" s="10"/>
      <c r="E45" s="10"/>
      <c r="F45" s="10">
        <f t="shared" si="0"/>
        <v>0</v>
      </c>
    </row>
    <row r="46" spans="2:6" ht="12.75">
      <c r="B46" s="11" t="s">
        <v>7</v>
      </c>
      <c r="C46" s="12" t="s">
        <v>52</v>
      </c>
      <c r="D46" s="10">
        <v>9592</v>
      </c>
      <c r="E46" s="10">
        <v>9558</v>
      </c>
      <c r="F46" s="10">
        <f t="shared" si="0"/>
        <v>-34</v>
      </c>
    </row>
    <row r="47" spans="2:6" ht="12.75">
      <c r="B47" s="22"/>
      <c r="C47" s="22" t="s">
        <v>55</v>
      </c>
      <c r="D47" s="23">
        <f>D14+D23+D32+D39+D44+D46</f>
        <v>141164</v>
      </c>
      <c r="E47" s="23">
        <f>E14+E23+E32+E39+E44+E46</f>
        <v>142631</v>
      </c>
      <c r="F47" s="16">
        <f t="shared" si="0"/>
        <v>1467</v>
      </c>
    </row>
    <row r="48" spans="2:6" ht="12.75">
      <c r="B48" s="22"/>
      <c r="C48" s="12" t="s">
        <v>56</v>
      </c>
      <c r="D48" s="23"/>
      <c r="E48" s="23"/>
      <c r="F48" s="10">
        <f t="shared" si="0"/>
        <v>0</v>
      </c>
    </row>
    <row r="49" spans="2:6" ht="12.75">
      <c r="B49" s="22"/>
      <c r="C49" s="22" t="s">
        <v>57</v>
      </c>
      <c r="D49" s="23">
        <f>D47+D48</f>
        <v>141164</v>
      </c>
      <c r="E49" s="23">
        <f>E47+E48</f>
        <v>142631</v>
      </c>
      <c r="F49" s="16">
        <f t="shared" si="0"/>
        <v>1467</v>
      </c>
    </row>
    <row r="50" spans="2:6" ht="12.75">
      <c r="B50" s="11">
        <v>1</v>
      </c>
      <c r="C50" s="12" t="s">
        <v>58</v>
      </c>
      <c r="D50" s="10">
        <v>6787</v>
      </c>
      <c r="E50" s="10">
        <v>7785</v>
      </c>
      <c r="F50" s="10">
        <f t="shared" si="0"/>
        <v>998</v>
      </c>
    </row>
    <row r="51" spans="2:6" ht="12.75">
      <c r="B51" s="11">
        <v>2</v>
      </c>
      <c r="C51" s="12" t="s">
        <v>59</v>
      </c>
      <c r="D51" s="10">
        <v>1848</v>
      </c>
      <c r="E51" s="10">
        <v>1900</v>
      </c>
      <c r="F51" s="10">
        <f t="shared" si="0"/>
        <v>52</v>
      </c>
    </row>
    <row r="52" spans="2:6" ht="12.75">
      <c r="B52" s="11">
        <f>B51+1</f>
        <v>3</v>
      </c>
      <c r="C52" s="12" t="s">
        <v>60</v>
      </c>
      <c r="D52" s="10">
        <v>10023</v>
      </c>
      <c r="E52" s="10">
        <v>16015</v>
      </c>
      <c r="F52" s="10">
        <f t="shared" si="0"/>
        <v>5992</v>
      </c>
    </row>
    <row r="53" spans="2:6" ht="12.75">
      <c r="B53" s="11">
        <f aca="true" t="shared" si="1" ref="B53:B68">B52+1</f>
        <v>4</v>
      </c>
      <c r="C53" s="12" t="s">
        <v>61</v>
      </c>
      <c r="D53" s="10">
        <v>8550</v>
      </c>
      <c r="E53" s="10">
        <v>7500</v>
      </c>
      <c r="F53" s="10">
        <f t="shared" si="0"/>
        <v>-1050</v>
      </c>
    </row>
    <row r="54" spans="2:6" ht="12.75">
      <c r="B54" s="11">
        <f t="shared" si="1"/>
        <v>5</v>
      </c>
      <c r="C54" s="12" t="s">
        <v>62</v>
      </c>
      <c r="D54" s="10">
        <v>250</v>
      </c>
      <c r="E54" s="10">
        <v>250</v>
      </c>
      <c r="F54" s="10">
        <f t="shared" si="0"/>
        <v>0</v>
      </c>
    </row>
    <row r="55" spans="2:6" ht="12.75">
      <c r="B55" s="11">
        <f t="shared" si="1"/>
        <v>6</v>
      </c>
      <c r="C55" s="12" t="s">
        <v>63</v>
      </c>
      <c r="D55" s="10">
        <v>12588</v>
      </c>
      <c r="E55" s="10">
        <v>13243</v>
      </c>
      <c r="F55" s="10">
        <f t="shared" si="0"/>
        <v>655</v>
      </c>
    </row>
    <row r="56" spans="2:6" ht="12.75">
      <c r="B56" s="11">
        <f t="shared" si="1"/>
        <v>7</v>
      </c>
      <c r="C56" s="12" t="s">
        <v>64</v>
      </c>
      <c r="D56" s="10">
        <f>D57+D58</f>
        <v>50059</v>
      </c>
      <c r="E56" s="10">
        <f>E57+E58</f>
        <v>50090</v>
      </c>
      <c r="F56" s="10">
        <f t="shared" si="0"/>
        <v>31</v>
      </c>
    </row>
    <row r="57" spans="2:6" ht="12.75">
      <c r="B57" s="11">
        <f t="shared" si="1"/>
        <v>8</v>
      </c>
      <c r="C57" s="12" t="s">
        <v>65</v>
      </c>
      <c r="D57" s="10">
        <v>50059</v>
      </c>
      <c r="E57" s="10">
        <v>50090</v>
      </c>
      <c r="F57" s="10">
        <f t="shared" si="0"/>
        <v>31</v>
      </c>
    </row>
    <row r="58" spans="2:6" ht="12.75">
      <c r="B58" s="11">
        <f t="shared" si="1"/>
        <v>9</v>
      </c>
      <c r="C58" s="12" t="s">
        <v>66</v>
      </c>
      <c r="D58" s="10">
        <v>0</v>
      </c>
      <c r="E58" s="10">
        <v>0</v>
      </c>
      <c r="F58" s="10">
        <f t="shared" si="0"/>
        <v>0</v>
      </c>
    </row>
    <row r="59" spans="2:6" ht="12.75">
      <c r="B59" s="11">
        <f t="shared" si="1"/>
        <v>10</v>
      </c>
      <c r="C59" s="12" t="s">
        <v>67</v>
      </c>
      <c r="D59" s="10">
        <v>0</v>
      </c>
      <c r="E59" s="10">
        <v>0</v>
      </c>
      <c r="F59" s="10">
        <f t="shared" si="0"/>
        <v>0</v>
      </c>
    </row>
    <row r="60" spans="2:6" ht="12.75">
      <c r="B60" s="11">
        <f t="shared" si="1"/>
        <v>11</v>
      </c>
      <c r="C60" s="12" t="s">
        <v>68</v>
      </c>
      <c r="D60" s="10">
        <v>50059</v>
      </c>
      <c r="E60" s="10">
        <v>45148</v>
      </c>
      <c r="F60" s="10">
        <f t="shared" si="0"/>
        <v>-4911</v>
      </c>
    </row>
    <row r="61" spans="2:6" ht="12.75">
      <c r="B61" s="11">
        <f t="shared" si="1"/>
        <v>12</v>
      </c>
      <c r="C61" s="12" t="s">
        <v>69</v>
      </c>
      <c r="D61" s="10">
        <v>800</v>
      </c>
      <c r="E61" s="10">
        <v>400</v>
      </c>
      <c r="F61" s="10">
        <f t="shared" si="0"/>
        <v>-400</v>
      </c>
    </row>
    <row r="62" spans="2:6" ht="12.75">
      <c r="B62" s="11">
        <f t="shared" si="1"/>
        <v>13</v>
      </c>
      <c r="C62" s="12" t="s">
        <v>54</v>
      </c>
      <c r="D62" s="10">
        <v>100</v>
      </c>
      <c r="E62" s="10">
        <v>100</v>
      </c>
      <c r="F62" s="10">
        <f t="shared" si="0"/>
        <v>0</v>
      </c>
    </row>
    <row r="63" spans="2:6" ht="12.75">
      <c r="B63" s="11">
        <f t="shared" si="1"/>
        <v>14</v>
      </c>
      <c r="C63" s="12" t="s">
        <v>53</v>
      </c>
      <c r="D63" s="10">
        <v>100</v>
      </c>
      <c r="E63" s="10">
        <v>100</v>
      </c>
      <c r="F63" s="10">
        <f t="shared" si="0"/>
        <v>0</v>
      </c>
    </row>
    <row r="64" spans="2:6" ht="12.75">
      <c r="B64" s="11">
        <f t="shared" si="1"/>
        <v>15</v>
      </c>
      <c r="C64" s="12" t="s">
        <v>70</v>
      </c>
      <c r="D64" s="10"/>
      <c r="E64" s="10"/>
      <c r="F64" s="10">
        <f t="shared" si="0"/>
        <v>0</v>
      </c>
    </row>
    <row r="65" spans="2:6" ht="12.75">
      <c r="B65" s="11">
        <f t="shared" si="1"/>
        <v>16</v>
      </c>
      <c r="C65" s="12" t="s">
        <v>191</v>
      </c>
      <c r="D65" s="10"/>
      <c r="E65" s="10">
        <v>100</v>
      </c>
      <c r="F65" s="10">
        <f t="shared" si="0"/>
        <v>100</v>
      </c>
    </row>
    <row r="66" spans="2:6" ht="12.75">
      <c r="B66" s="11">
        <f t="shared" si="1"/>
        <v>17</v>
      </c>
      <c r="C66" s="22" t="s">
        <v>71</v>
      </c>
      <c r="D66" s="16">
        <f>D50+D51+D52+D53+D55+D59+D60+D54+D62+D63+D64+D61+D56</f>
        <v>141164</v>
      </c>
      <c r="E66" s="16">
        <f>E50+E51+E52+E53+E55+E57+E59+E60+E54+E62+E63+E64+E61+E65</f>
        <v>142631</v>
      </c>
      <c r="F66" s="16">
        <f t="shared" si="0"/>
        <v>1467</v>
      </c>
    </row>
    <row r="67" spans="2:6" ht="12.75">
      <c r="B67" s="11">
        <f t="shared" si="1"/>
        <v>18</v>
      </c>
      <c r="C67" s="24" t="s">
        <v>72</v>
      </c>
      <c r="D67" s="25"/>
      <c r="E67" s="25"/>
      <c r="F67" s="10">
        <f t="shared" si="0"/>
        <v>0</v>
      </c>
    </row>
    <row r="68" spans="2:6" ht="12.75">
      <c r="B68" s="11">
        <f t="shared" si="1"/>
        <v>19</v>
      </c>
      <c r="C68" s="26" t="s">
        <v>73</v>
      </c>
      <c r="D68" s="27">
        <f>D66+D67</f>
        <v>141164</v>
      </c>
      <c r="E68" s="27">
        <f>E66+E67</f>
        <v>142631</v>
      </c>
      <c r="F68" s="16">
        <f t="shared" si="0"/>
        <v>1467</v>
      </c>
    </row>
  </sheetData>
  <sheetProtection selectLockedCells="1" selectUnlockedCells="1"/>
  <mergeCells count="3">
    <mergeCell ref="A2:H2"/>
    <mergeCell ref="A3:H3"/>
    <mergeCell ref="A4:H4"/>
  </mergeCells>
  <printOptions/>
  <pageMargins left="0.1701388888888889" right="0.1597222222222222" top="0.2" bottom="0.1597222222222222" header="0.5118055555555555" footer="0.5118055555555555"/>
  <pageSetup horizontalDpi="300" verticalDpi="3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3" sqref="A3:G3"/>
    </sheetView>
  </sheetViews>
  <sheetFormatPr defaultColWidth="9.140625" defaultRowHeight="12.75"/>
  <cols>
    <col min="1" max="1" width="2.28125" style="1" customWidth="1"/>
    <col min="2" max="2" width="29.7109375" style="1" customWidth="1"/>
    <col min="3" max="3" width="8.7109375" style="1" customWidth="1"/>
    <col min="4" max="4" width="9.8515625" style="1" customWidth="1"/>
    <col min="5" max="5" width="9.57421875" style="1" customWidth="1"/>
    <col min="6" max="6" width="9.8515625" style="1" customWidth="1"/>
    <col min="7" max="7" width="9.140625" style="1" customWidth="1"/>
    <col min="8" max="8" width="8.7109375" style="1" customWidth="1"/>
    <col min="9" max="16384" width="9.140625" style="1" customWidth="1"/>
  </cols>
  <sheetData>
    <row r="1" spans="6:8" ht="12.75">
      <c r="F1" s="217" t="s">
        <v>334</v>
      </c>
      <c r="G1" s="217"/>
      <c r="H1" s="217"/>
    </row>
    <row r="2" spans="1:7" ht="15" customHeight="1">
      <c r="A2" s="213" t="s">
        <v>335</v>
      </c>
      <c r="B2" s="213"/>
      <c r="C2" s="213"/>
      <c r="D2" s="213"/>
      <c r="E2" s="213"/>
      <c r="F2" s="213"/>
      <c r="G2" s="213"/>
    </row>
    <row r="3" spans="1:7" ht="15" customHeight="1">
      <c r="A3" s="213" t="s">
        <v>337</v>
      </c>
      <c r="B3" s="213"/>
      <c r="C3" s="213"/>
      <c r="D3" s="213"/>
      <c r="E3" s="213"/>
      <c r="F3" s="213"/>
      <c r="G3" s="213"/>
    </row>
    <row r="4" spans="1:7" ht="12.75">
      <c r="A4" s="213" t="s">
        <v>313</v>
      </c>
      <c r="B4" s="213"/>
      <c r="C4" s="213"/>
      <c r="D4" s="213"/>
      <c r="E4" s="213"/>
      <c r="F4" s="213"/>
      <c r="G4" s="213"/>
    </row>
    <row r="5" spans="2:6" ht="15.75">
      <c r="B5" s="130"/>
      <c r="C5" s="130"/>
      <c r="D5" s="130"/>
      <c r="E5" s="130"/>
      <c r="F5" s="130"/>
    </row>
    <row r="6" spans="2:6" ht="8.25" customHeight="1">
      <c r="B6" s="130"/>
      <c r="C6" s="130"/>
      <c r="D6" s="130"/>
      <c r="E6" s="130"/>
      <c r="F6" s="130"/>
    </row>
    <row r="7" spans="2:7" ht="18" customHeight="1" thickBot="1">
      <c r="B7" s="95"/>
      <c r="C7" s="95"/>
      <c r="D7" s="95"/>
      <c r="E7" s="95"/>
      <c r="F7" s="95"/>
      <c r="G7" s="191" t="s">
        <v>1</v>
      </c>
    </row>
    <row r="8" spans="2:7" ht="39.75" customHeight="1" thickBot="1">
      <c r="B8" s="182" t="s">
        <v>76</v>
      </c>
      <c r="C8" s="182" t="s">
        <v>314</v>
      </c>
      <c r="D8" s="203"/>
      <c r="E8" s="230" t="s">
        <v>315</v>
      </c>
      <c r="F8" s="230"/>
      <c r="G8" s="230"/>
    </row>
    <row r="9" spans="1:7" ht="13.5" thickBot="1">
      <c r="A9" s="192"/>
      <c r="B9" s="203" t="s">
        <v>316</v>
      </c>
      <c r="C9" s="204"/>
      <c r="D9" s="182" t="s">
        <v>317</v>
      </c>
      <c r="E9" s="182" t="s">
        <v>318</v>
      </c>
      <c r="F9" s="182" t="s">
        <v>319</v>
      </c>
      <c r="G9" s="182" t="s">
        <v>320</v>
      </c>
    </row>
    <row r="10" spans="1:7" ht="13.5" thickBot="1">
      <c r="A10" s="192"/>
      <c r="B10" s="205" t="s">
        <v>321</v>
      </c>
      <c r="C10" s="206">
        <v>1</v>
      </c>
      <c r="D10" s="206">
        <v>1285</v>
      </c>
      <c r="E10" s="206">
        <v>1200</v>
      </c>
      <c r="F10" s="209">
        <v>1260</v>
      </c>
      <c r="G10" s="206">
        <v>1320</v>
      </c>
    </row>
    <row r="11" spans="1:7" ht="27.75" customHeight="1" thickBot="1">
      <c r="A11" s="192"/>
      <c r="B11" s="205" t="s">
        <v>322</v>
      </c>
      <c r="C11" s="206">
        <v>2</v>
      </c>
      <c r="D11" s="206">
        <v>0</v>
      </c>
      <c r="E11" s="206">
        <v>0</v>
      </c>
      <c r="F11" s="209">
        <v>0</v>
      </c>
      <c r="G11" s="206">
        <v>0</v>
      </c>
    </row>
    <row r="12" spans="1:7" ht="13.5" thickBot="1">
      <c r="A12" s="192"/>
      <c r="B12" s="205" t="s">
        <v>323</v>
      </c>
      <c r="C12" s="206">
        <v>3</v>
      </c>
      <c r="D12" s="206">
        <v>15</v>
      </c>
      <c r="E12" s="206">
        <v>10</v>
      </c>
      <c r="F12" s="209">
        <v>10</v>
      </c>
      <c r="G12" s="206">
        <v>10</v>
      </c>
    </row>
    <row r="13" spans="1:7" ht="51.75" customHeight="1" thickBot="1">
      <c r="A13" s="192"/>
      <c r="B13" s="205" t="s">
        <v>324</v>
      </c>
      <c r="C13" s="206">
        <v>4</v>
      </c>
      <c r="D13" s="206">
        <v>0</v>
      </c>
      <c r="E13" s="206">
        <v>0</v>
      </c>
      <c r="F13" s="209">
        <v>0</v>
      </c>
      <c r="G13" s="206">
        <v>0</v>
      </c>
    </row>
    <row r="14" spans="1:7" ht="26.25" thickBot="1">
      <c r="A14" s="192"/>
      <c r="B14" s="203" t="s">
        <v>325</v>
      </c>
      <c r="C14" s="206">
        <v>5</v>
      </c>
      <c r="D14" s="207">
        <f>D10+D11+D12+D13</f>
        <v>1300</v>
      </c>
      <c r="E14" s="207">
        <f>E10+E11+E12+E13</f>
        <v>1210</v>
      </c>
      <c r="F14" s="202">
        <f>F10+F11+F12+F13</f>
        <v>1270</v>
      </c>
      <c r="G14" s="207">
        <f>G10+G11+G12+G13</f>
        <v>1330</v>
      </c>
    </row>
    <row r="15" spans="1:7" ht="13.5" thickBot="1">
      <c r="A15" s="192"/>
      <c r="B15" s="203" t="s">
        <v>326</v>
      </c>
      <c r="C15" s="206">
        <v>6</v>
      </c>
      <c r="D15" s="207">
        <f>D14*0.5</f>
        <v>650</v>
      </c>
      <c r="E15" s="207">
        <f>E14*0.5</f>
        <v>605</v>
      </c>
      <c r="F15" s="202">
        <f>F14*0.5</f>
        <v>635</v>
      </c>
      <c r="G15" s="207">
        <f>G14*0.5</f>
        <v>665</v>
      </c>
    </row>
    <row r="16" spans="1:7" ht="39" thickBot="1">
      <c r="A16" s="192"/>
      <c r="B16" s="205" t="s">
        <v>327</v>
      </c>
      <c r="C16" s="206">
        <v>7</v>
      </c>
      <c r="D16" s="207">
        <v>800</v>
      </c>
      <c r="E16" s="207">
        <v>1200</v>
      </c>
      <c r="F16" s="202">
        <v>1200</v>
      </c>
      <c r="G16" s="207">
        <v>100</v>
      </c>
    </row>
    <row r="17" spans="1:7" ht="26.25" thickBot="1">
      <c r="A17" s="192"/>
      <c r="B17" s="205" t="s">
        <v>328</v>
      </c>
      <c r="C17" s="206">
        <v>8</v>
      </c>
      <c r="D17" s="206">
        <v>800</v>
      </c>
      <c r="E17" s="206">
        <v>1200</v>
      </c>
      <c r="F17" s="209">
        <v>1200</v>
      </c>
      <c r="G17" s="206">
        <v>100</v>
      </c>
    </row>
    <row r="18" spans="2:7" ht="26.25" thickBot="1">
      <c r="B18" s="205" t="s">
        <v>329</v>
      </c>
      <c r="C18" s="206">
        <v>9</v>
      </c>
      <c r="D18" s="206">
        <v>0</v>
      </c>
      <c r="E18" s="206">
        <v>0</v>
      </c>
      <c r="F18" s="209">
        <v>0</v>
      </c>
      <c r="G18" s="206">
        <v>0</v>
      </c>
    </row>
    <row r="19" spans="2:7" ht="26.25" thickBot="1">
      <c r="B19" s="210" t="s">
        <v>330</v>
      </c>
      <c r="C19" s="211">
        <v>10</v>
      </c>
      <c r="D19" s="212">
        <f>D15-D16</f>
        <v>-150</v>
      </c>
      <c r="E19" s="212">
        <f>E15-E16</f>
        <v>-595</v>
      </c>
      <c r="F19" s="193">
        <f>F15-F16</f>
        <v>-565</v>
      </c>
      <c r="G19" s="207">
        <f>G15-G16</f>
        <v>565</v>
      </c>
    </row>
    <row r="23" ht="12.75">
      <c r="F23" s="2"/>
    </row>
    <row r="25" spans="7:12" ht="25.5" customHeight="1">
      <c r="G25" s="226"/>
      <c r="H25" s="226"/>
      <c r="I25" s="226"/>
      <c r="J25" s="226"/>
      <c r="K25" s="227"/>
      <c r="L25" s="227"/>
    </row>
    <row r="26" spans="7:12" ht="25.5" customHeight="1">
      <c r="G26" s="226"/>
      <c r="H26" s="226"/>
      <c r="I26" s="226"/>
      <c r="J26" s="226"/>
      <c r="K26" s="227"/>
      <c r="L26" s="227"/>
    </row>
    <row r="27" spans="7:12" ht="15.75">
      <c r="G27" s="194"/>
      <c r="H27" s="194"/>
      <c r="I27" s="194"/>
      <c r="J27" s="195"/>
      <c r="K27" s="228"/>
      <c r="L27" s="228"/>
    </row>
    <row r="28" spans="7:13" ht="38.25" customHeight="1">
      <c r="G28" s="197"/>
      <c r="H28" s="229"/>
      <c r="I28" s="229"/>
      <c r="J28" s="229"/>
      <c r="K28" s="229"/>
      <c r="L28" s="229"/>
      <c r="M28" s="192"/>
    </row>
    <row r="29" spans="7:13" ht="12.75">
      <c r="G29" s="198"/>
      <c r="H29" s="197"/>
      <c r="I29" s="197"/>
      <c r="J29" s="229"/>
      <c r="K29" s="229"/>
      <c r="L29" s="229"/>
      <c r="M29" s="192"/>
    </row>
    <row r="30" spans="7:13" ht="12.75">
      <c r="G30" s="199"/>
      <c r="H30" s="200"/>
      <c r="I30" s="200"/>
      <c r="J30" s="225"/>
      <c r="K30" s="225"/>
      <c r="L30" s="225"/>
      <c r="M30" s="192"/>
    </row>
    <row r="31" spans="7:13" ht="12.75">
      <c r="G31" s="199"/>
      <c r="H31" s="200"/>
      <c r="I31" s="200"/>
      <c r="J31" s="225"/>
      <c r="K31" s="225"/>
      <c r="L31" s="225"/>
      <c r="M31" s="192"/>
    </row>
    <row r="32" spans="7:13" ht="12.75">
      <c r="G32" s="199"/>
      <c r="H32" s="200"/>
      <c r="I32" s="200"/>
      <c r="J32" s="225"/>
      <c r="K32" s="225"/>
      <c r="L32" s="225"/>
      <c r="M32" s="192"/>
    </row>
    <row r="33" spans="7:13" ht="12.75">
      <c r="G33" s="199"/>
      <c r="H33" s="200"/>
      <c r="I33" s="200"/>
      <c r="J33" s="225"/>
      <c r="K33" s="225"/>
      <c r="L33" s="225"/>
      <c r="M33" s="192"/>
    </row>
    <row r="34" spans="7:13" ht="15.75">
      <c r="G34" s="198"/>
      <c r="H34" s="201"/>
      <c r="I34" s="201"/>
      <c r="J34" s="224"/>
      <c r="K34" s="224"/>
      <c r="L34" s="196"/>
      <c r="M34" s="192"/>
    </row>
    <row r="35" spans="7:13" ht="15.75">
      <c r="G35" s="198"/>
      <c r="H35" s="201"/>
      <c r="I35" s="201"/>
      <c r="J35" s="224"/>
      <c r="K35" s="224"/>
      <c r="L35" s="196"/>
      <c r="M35" s="192"/>
    </row>
    <row r="36" spans="7:13" ht="15.75">
      <c r="G36" s="199"/>
      <c r="H36" s="201"/>
      <c r="I36" s="201"/>
      <c r="J36" s="224"/>
      <c r="K36" s="224"/>
      <c r="L36" s="196"/>
      <c r="M36" s="192"/>
    </row>
    <row r="37" spans="7:13" ht="12.75">
      <c r="G37" s="199"/>
      <c r="H37" s="200"/>
      <c r="I37" s="200"/>
      <c r="J37" s="225"/>
      <c r="K37" s="225"/>
      <c r="L37" s="225"/>
      <c r="M37" s="192"/>
    </row>
    <row r="38" spans="7:13" ht="12.75">
      <c r="G38" s="199"/>
      <c r="H38" s="200"/>
      <c r="I38" s="200"/>
      <c r="J38" s="225"/>
      <c r="K38" s="225"/>
      <c r="L38" s="225"/>
      <c r="M38" s="192"/>
    </row>
    <row r="39" spans="7:13" ht="15.75">
      <c r="G39" s="198"/>
      <c r="H39" s="201"/>
      <c r="I39" s="201"/>
      <c r="J39" s="224"/>
      <c r="K39" s="224"/>
      <c r="L39" s="196"/>
      <c r="M39" s="192"/>
    </row>
    <row r="40" spans="7:13" ht="12.75">
      <c r="G40" s="192"/>
      <c r="H40" s="192"/>
      <c r="I40" s="192"/>
      <c r="J40" s="192"/>
      <c r="K40" s="192"/>
      <c r="L40" s="192"/>
      <c r="M40" s="192"/>
    </row>
  </sheetData>
  <mergeCells count="22">
    <mergeCell ref="F1:H1"/>
    <mergeCell ref="E8:G8"/>
    <mergeCell ref="G25:J25"/>
    <mergeCell ref="K25:L25"/>
    <mergeCell ref="G26:J26"/>
    <mergeCell ref="K26:L26"/>
    <mergeCell ref="J33:L33"/>
    <mergeCell ref="J34:K34"/>
    <mergeCell ref="K27:L27"/>
    <mergeCell ref="H28:L28"/>
    <mergeCell ref="J29:L29"/>
    <mergeCell ref="J30:L30"/>
    <mergeCell ref="J39:K39"/>
    <mergeCell ref="A2:G2"/>
    <mergeCell ref="A3:G3"/>
    <mergeCell ref="A4:G4"/>
    <mergeCell ref="J35:K35"/>
    <mergeCell ref="J36:K36"/>
    <mergeCell ref="J37:L37"/>
    <mergeCell ref="J38:L38"/>
    <mergeCell ref="J31:L31"/>
    <mergeCell ref="J32:L32"/>
  </mergeCells>
  <printOptions/>
  <pageMargins left="0.54" right="0.59" top="0.55" bottom="1" header="0.3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2.140625" style="131" customWidth="1"/>
    <col min="2" max="2" width="5.57421875" style="132" customWidth="1"/>
    <col min="3" max="3" width="37.00390625" style="131" customWidth="1"/>
    <col min="4" max="4" width="17.140625" style="131" customWidth="1"/>
    <col min="5" max="5" width="15.28125" style="131" customWidth="1"/>
    <col min="6" max="16384" width="9.140625" style="131" customWidth="1"/>
  </cols>
  <sheetData>
    <row r="1" spans="5:7" ht="13.5" customHeight="1">
      <c r="E1" s="232" t="s">
        <v>209</v>
      </c>
      <c r="F1" s="232"/>
      <c r="G1" s="133"/>
    </row>
    <row r="2" spans="1:9" ht="13.5" customHeight="1">
      <c r="A2" s="213" t="s">
        <v>335</v>
      </c>
      <c r="B2" s="213"/>
      <c r="C2" s="213"/>
      <c r="D2" s="213"/>
      <c r="E2" s="213"/>
      <c r="F2" s="213"/>
      <c r="G2" s="134"/>
      <c r="H2" s="134"/>
      <c r="I2" s="134"/>
    </row>
    <row r="3" spans="1:9" ht="13.5" customHeight="1">
      <c r="A3" s="213" t="s">
        <v>336</v>
      </c>
      <c r="B3" s="213"/>
      <c r="C3" s="213"/>
      <c r="D3" s="213"/>
      <c r="E3" s="213"/>
      <c r="F3" s="213"/>
      <c r="G3" s="134"/>
      <c r="H3" s="134"/>
      <c r="I3" s="134"/>
    </row>
    <row r="4" spans="2:5" ht="13.5" customHeight="1">
      <c r="B4" s="233" t="s">
        <v>229</v>
      </c>
      <c r="C4" s="233"/>
      <c r="D4" s="233"/>
      <c r="E4" s="233"/>
    </row>
    <row r="5" spans="2:5" ht="14.25" customHeight="1">
      <c r="B5" s="231" t="s">
        <v>331</v>
      </c>
      <c r="C5" s="231"/>
      <c r="D5" s="231"/>
      <c r="E5" s="231"/>
    </row>
    <row r="6" spans="2:5" ht="14.25" customHeight="1">
      <c r="B6" s="135"/>
      <c r="C6" s="135"/>
      <c r="D6" s="135"/>
      <c r="E6" s="135"/>
    </row>
    <row r="7" spans="2:5" ht="14.25" customHeight="1">
      <c r="B7" s="135"/>
      <c r="C7" s="135"/>
      <c r="D7" s="135"/>
      <c r="E7" s="135"/>
    </row>
    <row r="8" s="136" customFormat="1" ht="15.75" thickBot="1">
      <c r="E8" s="137" t="s">
        <v>210</v>
      </c>
    </row>
    <row r="9" spans="2:5" s="138" customFormat="1" ht="48" customHeight="1" thickBot="1">
      <c r="B9" s="139" t="s">
        <v>211</v>
      </c>
      <c r="C9" s="140" t="s">
        <v>212</v>
      </c>
      <c r="D9" s="140" t="s">
        <v>213</v>
      </c>
      <c r="E9" s="141" t="s">
        <v>214</v>
      </c>
    </row>
    <row r="10" spans="2:5" s="138" customFormat="1" ht="18" customHeight="1" thickBot="1">
      <c r="B10" s="139">
        <v>1</v>
      </c>
      <c r="C10" s="142">
        <v>2</v>
      </c>
      <c r="D10" s="142">
        <v>3</v>
      </c>
      <c r="E10" s="143">
        <v>4</v>
      </c>
    </row>
    <row r="11" spans="2:5" ht="12.75">
      <c r="B11" s="144" t="s">
        <v>7</v>
      </c>
      <c r="C11" s="208" t="s">
        <v>332</v>
      </c>
      <c r="D11" s="145"/>
      <c r="E11" s="146"/>
    </row>
    <row r="12" spans="2:5" ht="12.75">
      <c r="B12" s="147" t="s">
        <v>9</v>
      </c>
      <c r="C12" s="208" t="s">
        <v>333</v>
      </c>
      <c r="D12" s="149"/>
      <c r="E12" s="150"/>
    </row>
    <row r="13" spans="2:5" ht="12.75">
      <c r="B13" s="147" t="s">
        <v>32</v>
      </c>
      <c r="C13" s="148"/>
      <c r="D13" s="149"/>
      <c r="E13" s="150"/>
    </row>
    <row r="14" spans="2:5" ht="12.75">
      <c r="B14" s="147" t="s">
        <v>215</v>
      </c>
      <c r="C14" s="148"/>
      <c r="D14" s="149"/>
      <c r="E14" s="150"/>
    </row>
    <row r="15" spans="2:5" ht="12.75">
      <c r="B15" s="147" t="s">
        <v>138</v>
      </c>
      <c r="C15" s="148"/>
      <c r="D15" s="149"/>
      <c r="E15" s="150"/>
    </row>
    <row r="16" spans="2:5" ht="12.75">
      <c r="B16" s="147" t="s">
        <v>152</v>
      </c>
      <c r="C16" s="148"/>
      <c r="D16" s="149"/>
      <c r="E16" s="150"/>
    </row>
    <row r="17" spans="2:5" ht="12.75">
      <c r="B17" s="147" t="s">
        <v>154</v>
      </c>
      <c r="C17" s="148"/>
      <c r="D17" s="149"/>
      <c r="E17" s="150"/>
    </row>
    <row r="18" spans="2:5" ht="12.75">
      <c r="B18" s="147" t="s">
        <v>216</v>
      </c>
      <c r="C18" s="148"/>
      <c r="D18" s="149"/>
      <c r="E18" s="150"/>
    </row>
    <row r="19" spans="2:5" ht="12.75">
      <c r="B19" s="147" t="s">
        <v>217</v>
      </c>
      <c r="C19" s="148"/>
      <c r="D19" s="149"/>
      <c r="E19" s="150"/>
    </row>
    <row r="20" spans="2:5" ht="12.75">
      <c r="B20" s="147" t="s">
        <v>218</v>
      </c>
      <c r="C20" s="148"/>
      <c r="D20" s="149"/>
      <c r="E20" s="150"/>
    </row>
    <row r="21" spans="2:5" ht="12.75">
      <c r="B21" s="147" t="s">
        <v>219</v>
      </c>
      <c r="C21" s="148"/>
      <c r="D21" s="149"/>
      <c r="E21" s="150"/>
    </row>
    <row r="22" spans="2:5" ht="12.75">
      <c r="B22" s="147" t="s">
        <v>220</v>
      </c>
      <c r="C22" s="148"/>
      <c r="D22" s="149"/>
      <c r="E22" s="150"/>
    </row>
    <row r="23" spans="2:5" ht="12.75">
      <c r="B23" s="147" t="s">
        <v>221</v>
      </c>
      <c r="C23" s="148"/>
      <c r="D23" s="149"/>
      <c r="E23" s="150"/>
    </row>
    <row r="24" spans="2:5" ht="12.75">
      <c r="B24" s="147" t="s">
        <v>222</v>
      </c>
      <c r="C24" s="148"/>
      <c r="D24" s="149"/>
      <c r="E24" s="150"/>
    </row>
    <row r="25" spans="2:5" ht="12.75">
      <c r="B25" s="147" t="s">
        <v>223</v>
      </c>
      <c r="C25" s="148"/>
      <c r="D25" s="149"/>
      <c r="E25" s="150"/>
    </row>
    <row r="26" spans="2:5" ht="12.75">
      <c r="B26" s="147" t="s">
        <v>224</v>
      </c>
      <c r="C26" s="148"/>
      <c r="D26" s="149"/>
      <c r="E26" s="150"/>
    </row>
    <row r="27" spans="2:5" ht="12.75">
      <c r="B27" s="147" t="s">
        <v>225</v>
      </c>
      <c r="C27" s="148"/>
      <c r="D27" s="149"/>
      <c r="E27" s="150"/>
    </row>
    <row r="28" spans="2:5" ht="12.75">
      <c r="B28" s="147" t="s">
        <v>226</v>
      </c>
      <c r="C28" s="148"/>
      <c r="D28" s="149"/>
      <c r="E28" s="150"/>
    </row>
    <row r="29" spans="2:5" ht="18" customHeight="1" thickBot="1">
      <c r="B29" s="151" t="s">
        <v>227</v>
      </c>
      <c r="C29" s="152" t="s">
        <v>228</v>
      </c>
      <c r="D29" s="153">
        <v>0</v>
      </c>
      <c r="E29" s="154">
        <v>0</v>
      </c>
    </row>
  </sheetData>
  <mergeCells count="5">
    <mergeCell ref="B5:E5"/>
    <mergeCell ref="E1:F1"/>
    <mergeCell ref="A2:F2"/>
    <mergeCell ref="A3:F3"/>
    <mergeCell ref="B4:E4"/>
  </mergeCells>
  <printOptions/>
  <pageMargins left="0.75" right="0.75" top="0.47" bottom="1" header="0.3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2" sqref="B2:I2"/>
    </sheetView>
  </sheetViews>
  <sheetFormatPr defaultColWidth="9.140625" defaultRowHeight="12.75"/>
  <cols>
    <col min="1" max="1" width="3.00390625" style="28" customWidth="1"/>
    <col min="2" max="2" width="24.7109375" style="29" customWidth="1"/>
    <col min="3" max="3" width="11.00390625" style="28" customWidth="1"/>
    <col min="4" max="4" width="10.421875" style="28" customWidth="1"/>
    <col min="5" max="5" width="12.28125" style="28" customWidth="1"/>
    <col min="6" max="6" width="23.7109375" style="28" customWidth="1"/>
    <col min="7" max="7" width="9.8515625" style="28" customWidth="1"/>
    <col min="8" max="8" width="11.57421875" style="28" customWidth="1"/>
    <col min="9" max="9" width="13.57421875" style="28" customWidth="1"/>
    <col min="10" max="11" width="11.00390625" style="28" customWidth="1"/>
    <col min="12" max="16384" width="9.140625" style="28" customWidth="1"/>
  </cols>
  <sheetData>
    <row r="1" spans="1:9" ht="13.5" customHeight="1">
      <c r="A1" s="156"/>
      <c r="B1" s="213" t="s">
        <v>335</v>
      </c>
      <c r="C1" s="213"/>
      <c r="D1" s="213"/>
      <c r="E1" s="213"/>
      <c r="F1" s="213"/>
      <c r="G1" s="213"/>
      <c r="H1" s="213"/>
      <c r="I1" s="213"/>
    </row>
    <row r="2" spans="1:9" ht="13.5" customHeight="1">
      <c r="A2" s="156"/>
      <c r="B2" s="213" t="s">
        <v>338</v>
      </c>
      <c r="C2" s="213"/>
      <c r="D2" s="213"/>
      <c r="E2" s="213"/>
      <c r="F2" s="213"/>
      <c r="G2" s="213"/>
      <c r="H2" s="213"/>
      <c r="I2" s="213"/>
    </row>
    <row r="3" spans="2:9" ht="33.75" customHeight="1">
      <c r="B3" s="214" t="s">
        <v>192</v>
      </c>
      <c r="C3" s="214"/>
      <c r="D3" s="214"/>
      <c r="E3" s="214"/>
      <c r="F3" s="214"/>
      <c r="G3" s="214"/>
      <c r="H3" s="214"/>
      <c r="I3" s="214"/>
    </row>
    <row r="4" spans="2:11" ht="13.5">
      <c r="B4" s="30" t="s">
        <v>74</v>
      </c>
      <c r="C4" s="31"/>
      <c r="D4" s="31"/>
      <c r="E4" s="31" t="s">
        <v>1</v>
      </c>
      <c r="F4" s="32" t="s">
        <v>75</v>
      </c>
      <c r="G4" s="31"/>
      <c r="H4" s="31"/>
      <c r="I4" s="31" t="s">
        <v>1</v>
      </c>
      <c r="K4" s="33"/>
    </row>
    <row r="5" spans="2:9" s="34" customFormat="1" ht="24.75" customHeight="1">
      <c r="B5" s="35" t="s">
        <v>76</v>
      </c>
      <c r="C5" s="7" t="s">
        <v>4</v>
      </c>
      <c r="D5" s="7" t="s">
        <v>190</v>
      </c>
      <c r="E5" s="98" t="s">
        <v>230</v>
      </c>
      <c r="F5" s="35" t="s">
        <v>76</v>
      </c>
      <c r="G5" s="7" t="s">
        <v>4</v>
      </c>
      <c r="H5" s="7" t="s">
        <v>190</v>
      </c>
      <c r="I5" s="98" t="s">
        <v>230</v>
      </c>
    </row>
    <row r="6" spans="2:9" s="36" customFormat="1" ht="24.75" customHeight="1">
      <c r="B6" s="37" t="s">
        <v>8</v>
      </c>
      <c r="C6" s="38">
        <v>1490</v>
      </c>
      <c r="D6" s="38">
        <v>1000</v>
      </c>
      <c r="E6" s="38">
        <f>D6-C6</f>
        <v>-490</v>
      </c>
      <c r="F6" s="39" t="s">
        <v>58</v>
      </c>
      <c r="G6" s="40">
        <v>6787</v>
      </c>
      <c r="H6" s="40">
        <v>7785</v>
      </c>
      <c r="I6" s="40">
        <f>H6-G6</f>
        <v>998</v>
      </c>
    </row>
    <row r="7" spans="2:9" ht="24.75" customHeight="1">
      <c r="B7" s="37" t="s">
        <v>77</v>
      </c>
      <c r="C7" s="38">
        <v>1170</v>
      </c>
      <c r="D7" s="38">
        <v>12156</v>
      </c>
      <c r="E7" s="38">
        <f aca="true" t="shared" si="0" ref="E7:E19">D7-C7</f>
        <v>10986</v>
      </c>
      <c r="F7" s="39" t="s">
        <v>59</v>
      </c>
      <c r="G7" s="40">
        <v>1848</v>
      </c>
      <c r="H7" s="40">
        <v>1900</v>
      </c>
      <c r="I7" s="40">
        <f aca="true" t="shared" si="1" ref="I7:I19">H7-G7</f>
        <v>52</v>
      </c>
    </row>
    <row r="8" spans="2:9" ht="24.75" customHeight="1">
      <c r="B8" s="37" t="s">
        <v>78</v>
      </c>
      <c r="C8" s="41">
        <v>14594</v>
      </c>
      <c r="D8" s="41">
        <v>28494</v>
      </c>
      <c r="E8" s="38">
        <f t="shared" si="0"/>
        <v>13900</v>
      </c>
      <c r="F8" s="39" t="s">
        <v>60</v>
      </c>
      <c r="G8" s="40">
        <v>10023</v>
      </c>
      <c r="H8" s="40">
        <v>16015</v>
      </c>
      <c r="I8" s="40">
        <f t="shared" si="1"/>
        <v>5992</v>
      </c>
    </row>
    <row r="9" spans="2:9" ht="24.75" customHeight="1">
      <c r="B9" s="37" t="s">
        <v>79</v>
      </c>
      <c r="C9" s="38">
        <v>12332</v>
      </c>
      <c r="D9" s="38">
        <v>499</v>
      </c>
      <c r="E9" s="38">
        <f t="shared" si="0"/>
        <v>-11833</v>
      </c>
      <c r="F9" s="43" t="s">
        <v>63</v>
      </c>
      <c r="G9" s="40">
        <v>12588</v>
      </c>
      <c r="H9" s="40">
        <v>13243</v>
      </c>
      <c r="I9" s="40">
        <f t="shared" si="1"/>
        <v>655</v>
      </c>
    </row>
    <row r="10" spans="2:9" ht="24.75" customHeight="1">
      <c r="B10" s="42" t="s">
        <v>80</v>
      </c>
      <c r="C10" s="38"/>
      <c r="D10" s="38">
        <v>100</v>
      </c>
      <c r="E10" s="38">
        <f t="shared" si="0"/>
        <v>100</v>
      </c>
      <c r="F10" s="43" t="s">
        <v>61</v>
      </c>
      <c r="G10" s="40">
        <v>8550</v>
      </c>
      <c r="H10" s="40">
        <v>7500</v>
      </c>
      <c r="I10" s="40">
        <f t="shared" si="1"/>
        <v>-1050</v>
      </c>
    </row>
    <row r="11" spans="2:9" ht="24.75" customHeight="1">
      <c r="B11" s="42" t="s">
        <v>48</v>
      </c>
      <c r="C11" s="38"/>
      <c r="D11" s="38"/>
      <c r="E11" s="38">
        <f t="shared" si="0"/>
        <v>0</v>
      </c>
      <c r="F11" s="43" t="s">
        <v>62</v>
      </c>
      <c r="G11" s="40">
        <v>250</v>
      </c>
      <c r="H11" s="40">
        <v>250</v>
      </c>
      <c r="I11" s="40">
        <f t="shared" si="1"/>
        <v>0</v>
      </c>
    </row>
    <row r="12" spans="2:9" ht="24.75" customHeight="1">
      <c r="B12" s="37" t="s">
        <v>81</v>
      </c>
      <c r="C12" s="38">
        <v>2160</v>
      </c>
      <c r="D12" s="38">
        <v>2126</v>
      </c>
      <c r="E12" s="38">
        <f t="shared" si="0"/>
        <v>-34</v>
      </c>
      <c r="F12" s="39" t="s">
        <v>53</v>
      </c>
      <c r="G12" s="116">
        <v>100</v>
      </c>
      <c r="H12" s="116">
        <v>100</v>
      </c>
      <c r="I12" s="40">
        <f t="shared" si="1"/>
        <v>0</v>
      </c>
    </row>
    <row r="13" spans="2:9" ht="45.75" customHeight="1">
      <c r="B13" s="20" t="s">
        <v>42</v>
      </c>
      <c r="C13" s="41">
        <v>7611</v>
      </c>
      <c r="D13" s="41">
        <v>0</v>
      </c>
      <c r="E13" s="38">
        <f t="shared" si="0"/>
        <v>-7611</v>
      </c>
      <c r="F13" s="39" t="s">
        <v>54</v>
      </c>
      <c r="G13" s="116">
        <v>100</v>
      </c>
      <c r="H13" s="116">
        <v>100</v>
      </c>
      <c r="I13" s="40">
        <f t="shared" si="1"/>
        <v>0</v>
      </c>
    </row>
    <row r="14" spans="2:9" ht="24.75" customHeight="1">
      <c r="B14" s="42"/>
      <c r="C14" s="40"/>
      <c r="D14" s="40"/>
      <c r="E14" s="38">
        <f>D14-C14</f>
        <v>0</v>
      </c>
      <c r="F14" s="44" t="s">
        <v>82</v>
      </c>
      <c r="G14" s="116"/>
      <c r="H14" s="116"/>
      <c r="I14" s="40">
        <f t="shared" si="1"/>
        <v>0</v>
      </c>
    </row>
    <row r="15" spans="2:9" ht="24.75" customHeight="1">
      <c r="B15" s="42"/>
      <c r="C15" s="38"/>
      <c r="D15" s="38"/>
      <c r="E15" s="38">
        <f t="shared" si="0"/>
        <v>0</v>
      </c>
      <c r="F15" s="44"/>
      <c r="G15" s="116"/>
      <c r="H15" s="116"/>
      <c r="I15" s="40"/>
    </row>
    <row r="16" spans="2:9" ht="24.75" customHeight="1">
      <c r="B16" s="42"/>
      <c r="C16" s="38"/>
      <c r="D16" s="38"/>
      <c r="E16" s="38">
        <f t="shared" si="0"/>
        <v>0</v>
      </c>
      <c r="F16" s="44"/>
      <c r="G16" s="38"/>
      <c r="H16" s="38"/>
      <c r="I16" s="40"/>
    </row>
    <row r="17" spans="2:9" ht="18" customHeight="1">
      <c r="B17" s="45" t="s">
        <v>83</v>
      </c>
      <c r="C17" s="46">
        <f>SUM(C6:C16)</f>
        <v>39357</v>
      </c>
      <c r="D17" s="46">
        <f>SUM(D6:D16)</f>
        <v>44375</v>
      </c>
      <c r="E17" s="155">
        <f t="shared" si="0"/>
        <v>5018</v>
      </c>
      <c r="F17" s="47" t="s">
        <v>83</v>
      </c>
      <c r="G17" s="46">
        <f>G6+G7+G8+G9+G10+G11+G12+G13+G14+G15+G16</f>
        <v>40246</v>
      </c>
      <c r="H17" s="46">
        <f>H6+H7+H8+H9+H10+H11+H12+H13+H14+H15+H16</f>
        <v>46893</v>
      </c>
      <c r="I17" s="129">
        <f t="shared" si="1"/>
        <v>6647</v>
      </c>
    </row>
    <row r="18" spans="2:9" ht="26.25" customHeight="1">
      <c r="B18" s="42" t="s">
        <v>56</v>
      </c>
      <c r="C18" s="38"/>
      <c r="D18" s="38"/>
      <c r="E18" s="38">
        <f t="shared" si="0"/>
        <v>0</v>
      </c>
      <c r="F18" s="44" t="s">
        <v>72</v>
      </c>
      <c r="G18" s="38"/>
      <c r="H18" s="38"/>
      <c r="I18" s="40"/>
    </row>
    <row r="19" spans="2:9" ht="18" customHeight="1">
      <c r="B19" s="45" t="s">
        <v>83</v>
      </c>
      <c r="C19" s="46">
        <f>C17+C18</f>
        <v>39357</v>
      </c>
      <c r="D19" s="46">
        <f>D17+D18</f>
        <v>44375</v>
      </c>
      <c r="E19" s="155">
        <f t="shared" si="0"/>
        <v>5018</v>
      </c>
      <c r="F19" s="99" t="s">
        <v>83</v>
      </c>
      <c r="G19" s="46">
        <f>G17+G18</f>
        <v>40246</v>
      </c>
      <c r="H19" s="46">
        <f>H17+H18</f>
        <v>46893</v>
      </c>
      <c r="I19" s="129">
        <f t="shared" si="1"/>
        <v>6647</v>
      </c>
    </row>
    <row r="20" ht="18" customHeight="1"/>
  </sheetData>
  <sheetProtection selectLockedCells="1" selectUnlockedCells="1"/>
  <mergeCells count="3">
    <mergeCell ref="B3:I3"/>
    <mergeCell ref="B2:I2"/>
    <mergeCell ref="B1:I1"/>
  </mergeCells>
  <printOptions/>
  <pageMargins left="0.1968503937007874" right="0.1968503937007874" top="0.6299212598425197" bottom="0.5905511811023623" header="0.2362204724409449" footer="0.5118110236220472"/>
  <pageSetup horizontalDpi="300" verticalDpi="300" orientation="landscape" paperSize="9" r:id="rId3"/>
  <headerFooter alignWithMargins="0">
    <oddHeader>&amp;R&amp;"Arial,Dőlt" &amp;"Times New Roman,Félkövér"1/a. sz. melléklet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2" sqref="A2:I2"/>
    </sheetView>
  </sheetViews>
  <sheetFormatPr defaultColWidth="9.140625" defaultRowHeight="12.75"/>
  <cols>
    <col min="1" max="1" width="2.7109375" style="28" customWidth="1"/>
    <col min="2" max="2" width="26.421875" style="29" customWidth="1"/>
    <col min="3" max="3" width="9.140625" style="28" customWidth="1"/>
    <col min="4" max="4" width="10.00390625" style="28" customWidth="1"/>
    <col min="5" max="5" width="13.421875" style="28" customWidth="1"/>
    <col min="6" max="6" width="25.140625" style="28" customWidth="1"/>
    <col min="7" max="7" width="9.57421875" style="28" customWidth="1"/>
    <col min="8" max="8" width="10.28125" style="28" customWidth="1"/>
    <col min="9" max="9" width="12.421875" style="28" customWidth="1"/>
    <col min="10" max="16384" width="9.140625" style="28" customWidth="1"/>
  </cols>
  <sheetData>
    <row r="1" spans="1:9" ht="12.75">
      <c r="A1" s="215" t="s">
        <v>335</v>
      </c>
      <c r="B1" s="215"/>
      <c r="C1" s="215"/>
      <c r="D1" s="215"/>
      <c r="E1" s="215"/>
      <c r="F1" s="215"/>
      <c r="G1" s="215"/>
      <c r="H1" s="215"/>
      <c r="I1" s="215"/>
    </row>
    <row r="2" spans="1:9" ht="12.75" customHeight="1">
      <c r="A2" s="214" t="s">
        <v>338</v>
      </c>
      <c r="B2" s="214"/>
      <c r="C2" s="214"/>
      <c r="D2" s="214"/>
      <c r="E2" s="214"/>
      <c r="F2" s="214"/>
      <c r="G2" s="214"/>
      <c r="H2" s="214"/>
      <c r="I2" s="214"/>
    </row>
    <row r="3" spans="1:9" ht="32.25" customHeight="1">
      <c r="A3" s="214" t="s">
        <v>193</v>
      </c>
      <c r="B3" s="214"/>
      <c r="C3" s="214"/>
      <c r="D3" s="214"/>
      <c r="E3" s="214"/>
      <c r="F3" s="214"/>
      <c r="G3" s="214"/>
      <c r="H3" s="214"/>
      <c r="I3" s="214"/>
    </row>
    <row r="4" spans="2:9" ht="19.5" customHeight="1">
      <c r="B4" s="36"/>
      <c r="C4" s="48"/>
      <c r="D4" s="48"/>
      <c r="E4" s="48"/>
      <c r="F4" s="48"/>
      <c r="G4" s="48"/>
      <c r="H4" s="48"/>
      <c r="I4" s="48"/>
    </row>
    <row r="5" spans="2:9" ht="12.75">
      <c r="B5" s="30" t="s">
        <v>74</v>
      </c>
      <c r="C5" s="49"/>
      <c r="D5" s="49"/>
      <c r="E5" s="31" t="s">
        <v>1</v>
      </c>
      <c r="F5" s="32" t="s">
        <v>75</v>
      </c>
      <c r="G5" s="31"/>
      <c r="H5" s="31"/>
      <c r="I5" s="31" t="s">
        <v>1</v>
      </c>
    </row>
    <row r="6" spans="2:9" ht="24" customHeight="1">
      <c r="B6" s="46" t="s">
        <v>76</v>
      </c>
      <c r="C6" s="7" t="s">
        <v>84</v>
      </c>
      <c r="D6" s="7" t="s">
        <v>190</v>
      </c>
      <c r="E6" s="98" t="s">
        <v>230</v>
      </c>
      <c r="F6" s="46" t="s">
        <v>76</v>
      </c>
      <c r="G6" s="7" t="s">
        <v>84</v>
      </c>
      <c r="H6" s="7" t="s">
        <v>190</v>
      </c>
      <c r="I6" s="98" t="s">
        <v>230</v>
      </c>
    </row>
    <row r="7" spans="2:9" s="36" customFormat="1" ht="12.75">
      <c r="B7" s="37"/>
      <c r="C7" s="50"/>
      <c r="D7" s="50"/>
      <c r="E7" s="50"/>
      <c r="F7" s="39" t="s">
        <v>85</v>
      </c>
      <c r="G7" s="50">
        <f>G8</f>
        <v>50059</v>
      </c>
      <c r="H7" s="50">
        <f>H8</f>
        <v>50090</v>
      </c>
      <c r="I7" s="50">
        <f>H7-G7</f>
        <v>31</v>
      </c>
    </row>
    <row r="8" spans="2:9" ht="24.75" customHeight="1">
      <c r="B8" s="37" t="s">
        <v>86</v>
      </c>
      <c r="C8" s="50"/>
      <c r="D8" s="50"/>
      <c r="E8" s="50"/>
      <c r="F8" s="39" t="s">
        <v>87</v>
      </c>
      <c r="G8" s="50">
        <v>50059</v>
      </c>
      <c r="H8" s="50">
        <v>50090</v>
      </c>
      <c r="I8" s="50">
        <f>H8-G8</f>
        <v>31</v>
      </c>
    </row>
    <row r="9" spans="2:9" ht="24.75" customHeight="1">
      <c r="B9" s="37" t="s">
        <v>78</v>
      </c>
      <c r="C9" s="50"/>
      <c r="D9" s="50"/>
      <c r="E9" s="50"/>
      <c r="F9" s="51" t="s">
        <v>88</v>
      </c>
      <c r="G9" s="50"/>
      <c r="H9" s="50"/>
      <c r="I9" s="50"/>
    </row>
    <row r="10" spans="2:9" ht="24.75" customHeight="1">
      <c r="B10" s="37" t="s">
        <v>187</v>
      </c>
      <c r="C10" s="41"/>
      <c r="D10" s="41">
        <v>1360</v>
      </c>
      <c r="E10" s="41">
        <f>D10-C10</f>
        <v>1360</v>
      </c>
      <c r="F10" s="43" t="s">
        <v>67</v>
      </c>
      <c r="G10" s="41"/>
      <c r="H10" s="41"/>
      <c r="I10" s="50"/>
    </row>
    <row r="11" spans="2:9" ht="24.75" customHeight="1">
      <c r="B11" s="37" t="s">
        <v>89</v>
      </c>
      <c r="C11" s="50">
        <f>C12+C13</f>
        <v>89475</v>
      </c>
      <c r="D11" s="50">
        <f>D12+D13</f>
        <v>84664</v>
      </c>
      <c r="E11" s="41">
        <f aca="true" t="shared" si="0" ref="E11:E20">D11-C11</f>
        <v>-4811</v>
      </c>
      <c r="F11" s="43" t="s">
        <v>90</v>
      </c>
      <c r="G11" s="41"/>
      <c r="H11" s="41"/>
      <c r="I11" s="50"/>
    </row>
    <row r="12" spans="2:9" ht="24.75" customHeight="1">
      <c r="B12" s="52" t="s">
        <v>91</v>
      </c>
      <c r="C12" s="53">
        <v>39416</v>
      </c>
      <c r="D12" s="53">
        <v>39416</v>
      </c>
      <c r="E12" s="41">
        <f t="shared" si="0"/>
        <v>0</v>
      </c>
      <c r="F12" s="43" t="s">
        <v>92</v>
      </c>
      <c r="G12" s="41">
        <v>50059</v>
      </c>
      <c r="H12" s="41">
        <v>45148</v>
      </c>
      <c r="I12" s="50">
        <f>H12-G12</f>
        <v>-4911</v>
      </c>
    </row>
    <row r="13" spans="2:9" ht="24.75" customHeight="1">
      <c r="B13" s="42" t="s">
        <v>93</v>
      </c>
      <c r="C13" s="50">
        <v>50059</v>
      </c>
      <c r="D13" s="50">
        <v>45248</v>
      </c>
      <c r="E13" s="41">
        <f t="shared" si="0"/>
        <v>-4811</v>
      </c>
      <c r="F13" s="43"/>
      <c r="G13" s="41"/>
      <c r="H13" s="41"/>
      <c r="I13" s="50"/>
    </row>
    <row r="14" spans="2:9" ht="24.75" customHeight="1">
      <c r="B14" s="42" t="s">
        <v>186</v>
      </c>
      <c r="C14" s="50">
        <v>1600</v>
      </c>
      <c r="D14" s="50">
        <v>1500</v>
      </c>
      <c r="E14" s="41">
        <f t="shared" si="0"/>
        <v>-100</v>
      </c>
      <c r="F14" s="43"/>
      <c r="G14" s="41"/>
      <c r="H14" s="41"/>
      <c r="I14" s="50"/>
    </row>
    <row r="15" spans="2:9" ht="24.75" customHeight="1">
      <c r="B15" s="42" t="s">
        <v>95</v>
      </c>
      <c r="C15" s="50">
        <v>3300</v>
      </c>
      <c r="D15" s="50">
        <v>3300</v>
      </c>
      <c r="E15" s="41">
        <f t="shared" si="0"/>
        <v>0</v>
      </c>
      <c r="F15" s="44" t="s">
        <v>94</v>
      </c>
      <c r="G15" s="50">
        <v>800</v>
      </c>
      <c r="H15" s="50">
        <v>400</v>
      </c>
      <c r="I15" s="50">
        <f>H15-G15</f>
        <v>-400</v>
      </c>
    </row>
    <row r="16" spans="2:9" ht="24.75" customHeight="1">
      <c r="B16" s="37" t="s">
        <v>81</v>
      </c>
      <c r="C16" s="50">
        <v>7432</v>
      </c>
      <c r="D16" s="50">
        <v>7432</v>
      </c>
      <c r="E16" s="41">
        <f t="shared" si="0"/>
        <v>0</v>
      </c>
      <c r="F16" s="39" t="s">
        <v>96</v>
      </c>
      <c r="G16" s="50"/>
      <c r="H16" s="50"/>
      <c r="I16" s="50"/>
    </row>
    <row r="17" spans="2:9" ht="24.75" customHeight="1">
      <c r="B17" s="37"/>
      <c r="C17" s="50"/>
      <c r="D17" s="50"/>
      <c r="E17" s="41"/>
      <c r="F17" s="44" t="s">
        <v>184</v>
      </c>
      <c r="G17" s="50"/>
      <c r="H17" s="50"/>
      <c r="I17" s="50"/>
    </row>
    <row r="18" spans="2:9" ht="24.75" customHeight="1">
      <c r="B18" s="37"/>
      <c r="C18" s="50"/>
      <c r="D18" s="50"/>
      <c r="E18" s="41"/>
      <c r="F18" s="44" t="s">
        <v>194</v>
      </c>
      <c r="G18" s="50"/>
      <c r="H18" s="50">
        <v>100</v>
      </c>
      <c r="I18" s="50">
        <f>H18-G18</f>
        <v>100</v>
      </c>
    </row>
    <row r="19" spans="2:9" ht="24.75" customHeight="1">
      <c r="B19" s="37"/>
      <c r="C19" s="50"/>
      <c r="D19" s="50"/>
      <c r="E19" s="41"/>
      <c r="F19" s="44"/>
      <c r="G19" s="50"/>
      <c r="H19" s="50"/>
      <c r="I19" s="50"/>
    </row>
    <row r="20" spans="2:10" ht="18" customHeight="1">
      <c r="B20" s="45" t="s">
        <v>83</v>
      </c>
      <c r="C20" s="54">
        <f>C11+C15+C16+C17+C14</f>
        <v>101807</v>
      </c>
      <c r="D20" s="54">
        <f>D11+D15+D16+D17+D14+D10</f>
        <v>98256</v>
      </c>
      <c r="E20" s="54">
        <f t="shared" si="0"/>
        <v>-3551</v>
      </c>
      <c r="F20" s="47" t="s">
        <v>83</v>
      </c>
      <c r="G20" s="55">
        <f>SUM(G8:G19)</f>
        <v>100918</v>
      </c>
      <c r="H20" s="55">
        <f>SUM(H8:H19)</f>
        <v>95738</v>
      </c>
      <c r="I20" s="158">
        <f>H20-G20</f>
        <v>-5180</v>
      </c>
      <c r="J20" s="56"/>
    </row>
  </sheetData>
  <sheetProtection selectLockedCells="1" selectUnlockedCells="1"/>
  <mergeCells count="3">
    <mergeCell ref="A2:I2"/>
    <mergeCell ref="A3:I3"/>
    <mergeCell ref="A1:I1"/>
  </mergeCells>
  <printOptions/>
  <pageMargins left="0.35433070866141736" right="0.2362204724409449" top="0.5905511811023623" bottom="0.3937007874015748" header="0.2755905511811024" footer="0.5118110236220472"/>
  <pageSetup horizontalDpi="300" verticalDpi="300" orientation="landscape" paperSize="9" r:id="rId3"/>
  <headerFooter alignWithMargins="0">
    <oddHeader>&amp;R&amp;"Times New Roman,Félkövér"1/b. sz. mellékle&amp;"Arial,Félkövér"t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70"/>
  <sheetViews>
    <sheetView zoomScale="120" zoomScaleNormal="120" workbookViewId="0" topLeftCell="A1">
      <selection activeCell="A3" sqref="A3:J3"/>
    </sheetView>
  </sheetViews>
  <sheetFormatPr defaultColWidth="9.140625" defaultRowHeight="12.75"/>
  <cols>
    <col min="1" max="1" width="1.57421875" style="1" customWidth="1"/>
    <col min="2" max="2" width="5.28125" style="1" customWidth="1"/>
    <col min="3" max="3" width="45.421875" style="1" customWidth="1"/>
    <col min="4" max="4" width="14.8515625" style="17" customWidth="1"/>
    <col min="5" max="6" width="0" style="17" hidden="1" customWidth="1"/>
    <col min="7" max="7" width="12.00390625" style="17" customWidth="1"/>
    <col min="8" max="8" width="12.7109375" style="17" customWidth="1"/>
    <col min="9" max="9" width="16.28125" style="17" customWidth="1"/>
    <col min="10" max="10" width="20.140625" style="17" customWidth="1"/>
    <col min="11" max="249" width="9.140625" style="1" customWidth="1"/>
    <col min="250" max="16384" width="9.00390625" style="3" customWidth="1"/>
  </cols>
  <sheetData>
    <row r="1" spans="4:11" ht="13.5">
      <c r="D1" s="216"/>
      <c r="E1" s="216"/>
      <c r="I1" s="57"/>
      <c r="J1" s="57" t="s">
        <v>97</v>
      </c>
      <c r="K1" s="4"/>
    </row>
    <row r="2" spans="1:10" ht="12.75" customHeight="1">
      <c r="A2" s="213" t="s">
        <v>335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2.75" customHeight="1">
      <c r="A3" s="213" t="s">
        <v>340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6.5" customHeight="1">
      <c r="A4" s="213" t="s">
        <v>196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9:10" ht="39" customHeight="1" thickBot="1">
      <c r="I5" s="5"/>
      <c r="J5" s="5" t="s">
        <v>1</v>
      </c>
    </row>
    <row r="6" spans="2:11" ht="57.75" customHeight="1" thickTop="1">
      <c r="B6" s="6" t="s">
        <v>2</v>
      </c>
      <c r="C6" s="105" t="s">
        <v>3</v>
      </c>
      <c r="D6" s="100" t="s">
        <v>98</v>
      </c>
      <c r="E6" s="101"/>
      <c r="F6" s="101"/>
      <c r="G6" s="102" t="s">
        <v>99</v>
      </c>
      <c r="H6" s="117" t="s">
        <v>100</v>
      </c>
      <c r="I6" s="100" t="s">
        <v>101</v>
      </c>
      <c r="J6" s="103" t="s">
        <v>102</v>
      </c>
      <c r="K6" s="104"/>
    </row>
    <row r="7" spans="2:10" ht="12.75">
      <c r="B7" s="8" t="s">
        <v>5</v>
      </c>
      <c r="C7" s="106" t="s">
        <v>6</v>
      </c>
      <c r="D7" s="58"/>
      <c r="E7" s="59"/>
      <c r="F7" s="59"/>
      <c r="G7" s="59"/>
      <c r="H7" s="60"/>
      <c r="I7" s="58"/>
      <c r="J7" s="60"/>
    </row>
    <row r="8" spans="2:10" ht="12.75">
      <c r="B8" s="11" t="s">
        <v>7</v>
      </c>
      <c r="C8" s="107" t="s">
        <v>8</v>
      </c>
      <c r="D8" s="61">
        <v>1000</v>
      </c>
      <c r="E8" s="62"/>
      <c r="F8" s="62"/>
      <c r="G8" s="62"/>
      <c r="H8" s="63">
        <v>1000</v>
      </c>
      <c r="I8" s="61"/>
      <c r="J8" s="63">
        <f aca="true" t="shared" si="0" ref="J8:J13">D8+I8</f>
        <v>1000</v>
      </c>
    </row>
    <row r="9" spans="2:10" ht="12.75">
      <c r="B9" s="11" t="s">
        <v>9</v>
      </c>
      <c r="C9" s="107" t="s">
        <v>10</v>
      </c>
      <c r="D9" s="64">
        <f>D10+D11+D12+D13</f>
        <v>12156</v>
      </c>
      <c r="E9" s="14" t="e">
        <f>E10+E11</f>
        <v>#VALUE!</v>
      </c>
      <c r="F9" s="14">
        <f>F10+F11</f>
        <v>0</v>
      </c>
      <c r="G9" s="14">
        <f>G10+G11</f>
        <v>0</v>
      </c>
      <c r="H9" s="65">
        <f>H10+H11+H12</f>
        <v>1300</v>
      </c>
      <c r="I9" s="64">
        <f>I10+I11</f>
        <v>0</v>
      </c>
      <c r="J9" s="65">
        <f>J10+J11+J12</f>
        <v>1300</v>
      </c>
    </row>
    <row r="10" spans="2:10" ht="12.75">
      <c r="B10" s="11"/>
      <c r="C10" s="108" t="s">
        <v>11</v>
      </c>
      <c r="D10" s="61">
        <v>875</v>
      </c>
      <c r="E10" s="62"/>
      <c r="F10" s="62"/>
      <c r="G10" s="62"/>
      <c r="H10" s="63">
        <v>875</v>
      </c>
      <c r="I10" s="61"/>
      <c r="J10" s="63">
        <f t="shared" si="0"/>
        <v>875</v>
      </c>
    </row>
    <row r="11" spans="2:10" ht="12.75">
      <c r="B11" s="11"/>
      <c r="C11" s="108" t="s">
        <v>12</v>
      </c>
      <c r="D11" s="61">
        <v>410</v>
      </c>
      <c r="E11" s="62" t="s">
        <v>103</v>
      </c>
      <c r="F11" s="62"/>
      <c r="G11" s="62"/>
      <c r="H11" s="63">
        <v>410</v>
      </c>
      <c r="I11" s="61"/>
      <c r="J11" s="63">
        <f t="shared" si="0"/>
        <v>410</v>
      </c>
    </row>
    <row r="12" spans="2:10" ht="12.75">
      <c r="B12" s="11"/>
      <c r="C12" s="108" t="s">
        <v>13</v>
      </c>
      <c r="D12" s="61">
        <v>15</v>
      </c>
      <c r="E12" s="62"/>
      <c r="F12" s="62"/>
      <c r="G12" s="62"/>
      <c r="H12" s="63">
        <v>15</v>
      </c>
      <c r="I12" s="61"/>
      <c r="J12" s="63">
        <f t="shared" si="0"/>
        <v>15</v>
      </c>
    </row>
    <row r="13" spans="2:10" ht="12.75">
      <c r="B13" s="11"/>
      <c r="C13" s="109" t="s">
        <v>14</v>
      </c>
      <c r="D13" s="61">
        <v>10856</v>
      </c>
      <c r="E13" s="62"/>
      <c r="F13" s="62"/>
      <c r="G13" s="62"/>
      <c r="H13" s="63">
        <v>10856</v>
      </c>
      <c r="I13" s="61"/>
      <c r="J13" s="63">
        <f t="shared" si="0"/>
        <v>10856</v>
      </c>
    </row>
    <row r="14" spans="2:10" ht="13.5">
      <c r="B14" s="11"/>
      <c r="C14" s="107" t="s">
        <v>6</v>
      </c>
      <c r="D14" s="66">
        <f>D8+D9</f>
        <v>13156</v>
      </c>
      <c r="E14" s="67" t="e">
        <f>E8+E9</f>
        <v>#VALUE!</v>
      </c>
      <c r="F14" s="67">
        <f>F8+F9</f>
        <v>0</v>
      </c>
      <c r="G14" s="67">
        <f>G8+G9</f>
        <v>0</v>
      </c>
      <c r="H14" s="68">
        <f>H8+H9+H13</f>
        <v>13156</v>
      </c>
      <c r="I14" s="66">
        <f>I8+I9</f>
        <v>0</v>
      </c>
      <c r="J14" s="69">
        <f>D14+I14</f>
        <v>13156</v>
      </c>
    </row>
    <row r="15" spans="2:10" ht="12.75">
      <c r="B15" s="8" t="s">
        <v>15</v>
      </c>
      <c r="C15" s="106" t="s">
        <v>16</v>
      </c>
      <c r="D15" s="61"/>
      <c r="E15" s="62"/>
      <c r="F15" s="62"/>
      <c r="G15" s="62"/>
      <c r="H15" s="63"/>
      <c r="I15" s="61"/>
      <c r="J15" s="63"/>
    </row>
    <row r="16" spans="2:10" ht="12.75">
      <c r="B16" s="11" t="s">
        <v>7</v>
      </c>
      <c r="C16" s="107" t="s">
        <v>17</v>
      </c>
      <c r="D16" s="61"/>
      <c r="E16" s="62"/>
      <c r="F16" s="62"/>
      <c r="G16" s="62"/>
      <c r="H16" s="63"/>
      <c r="I16" s="61"/>
      <c r="J16" s="63"/>
    </row>
    <row r="17" spans="2:10" ht="12.75">
      <c r="B17" s="11"/>
      <c r="C17" s="108" t="s">
        <v>18</v>
      </c>
      <c r="D17" s="61"/>
      <c r="E17" s="62"/>
      <c r="F17" s="62"/>
      <c r="G17" s="62"/>
      <c r="H17" s="63"/>
      <c r="I17" s="61"/>
      <c r="J17" s="63"/>
    </row>
    <row r="18" spans="2:10" ht="12.75">
      <c r="B18" s="11"/>
      <c r="C18" s="108" t="s">
        <v>19</v>
      </c>
      <c r="D18" s="61"/>
      <c r="E18" s="62"/>
      <c r="F18" s="62"/>
      <c r="G18" s="62"/>
      <c r="H18" s="63"/>
      <c r="I18" s="61"/>
      <c r="J18" s="63"/>
    </row>
    <row r="19" spans="2:10" ht="12.75">
      <c r="B19" s="11"/>
      <c r="C19" s="108" t="s">
        <v>20</v>
      </c>
      <c r="D19" s="61"/>
      <c r="E19" s="62"/>
      <c r="F19" s="62"/>
      <c r="G19" s="62"/>
      <c r="H19" s="63"/>
      <c r="I19" s="61"/>
      <c r="J19" s="63"/>
    </row>
    <row r="20" spans="2:10" ht="12.75">
      <c r="B20" s="11"/>
      <c r="C20" s="109" t="s">
        <v>21</v>
      </c>
      <c r="D20" s="61"/>
      <c r="E20" s="62" t="s">
        <v>104</v>
      </c>
      <c r="F20" s="62"/>
      <c r="G20" s="62"/>
      <c r="H20" s="63"/>
      <c r="I20" s="61"/>
      <c r="J20" s="63"/>
    </row>
    <row r="21" spans="2:10" ht="12.75">
      <c r="B21" s="11"/>
      <c r="C21" s="108" t="s">
        <v>22</v>
      </c>
      <c r="D21" s="61"/>
      <c r="E21" s="62"/>
      <c r="F21" s="62"/>
      <c r="G21" s="62"/>
      <c r="H21" s="63"/>
      <c r="I21" s="61"/>
      <c r="J21" s="63"/>
    </row>
    <row r="22" spans="2:10" ht="12.75">
      <c r="B22" s="11"/>
      <c r="C22" s="108" t="s">
        <v>23</v>
      </c>
      <c r="D22" s="61">
        <v>28494</v>
      </c>
      <c r="E22" s="62">
        <v>14581</v>
      </c>
      <c r="F22" s="62">
        <v>14581</v>
      </c>
      <c r="G22" s="62"/>
      <c r="H22" s="63">
        <v>28494</v>
      </c>
      <c r="I22" s="61"/>
      <c r="J22" s="63">
        <f aca="true" t="shared" si="1" ref="J22:J67">D22+I22</f>
        <v>28494</v>
      </c>
    </row>
    <row r="23" spans="2:10" ht="13.5">
      <c r="B23" s="11"/>
      <c r="C23" s="107" t="s">
        <v>24</v>
      </c>
      <c r="D23" s="66">
        <f aca="true" t="shared" si="2" ref="D23:I23">SUM(D17:D22)</f>
        <v>28494</v>
      </c>
      <c r="E23" s="67">
        <f t="shared" si="2"/>
        <v>14581</v>
      </c>
      <c r="F23" s="67">
        <f t="shared" si="2"/>
        <v>14581</v>
      </c>
      <c r="G23" s="67">
        <f t="shared" si="2"/>
        <v>0</v>
      </c>
      <c r="H23" s="68">
        <f t="shared" si="2"/>
        <v>28494</v>
      </c>
      <c r="I23" s="66">
        <f t="shared" si="2"/>
        <v>0</v>
      </c>
      <c r="J23" s="69">
        <f t="shared" si="1"/>
        <v>28494</v>
      </c>
    </row>
    <row r="24" spans="2:10" ht="12.75">
      <c r="B24" s="8" t="s">
        <v>25</v>
      </c>
      <c r="C24" s="106" t="s">
        <v>26</v>
      </c>
      <c r="D24" s="61"/>
      <c r="E24" s="62"/>
      <c r="F24" s="62"/>
      <c r="G24" s="62"/>
      <c r="H24" s="63"/>
      <c r="I24" s="61"/>
      <c r="J24" s="63">
        <f t="shared" si="1"/>
        <v>0</v>
      </c>
    </row>
    <row r="25" spans="2:10" ht="12.75">
      <c r="B25" s="11" t="s">
        <v>7</v>
      </c>
      <c r="C25" s="107" t="s">
        <v>27</v>
      </c>
      <c r="D25" s="61">
        <v>1360</v>
      </c>
      <c r="E25" s="62"/>
      <c r="F25" s="62"/>
      <c r="G25" s="62"/>
      <c r="H25" s="63">
        <v>1360</v>
      </c>
      <c r="I25" s="61"/>
      <c r="J25" s="63">
        <f t="shared" si="1"/>
        <v>1360</v>
      </c>
    </row>
    <row r="26" spans="2:10" ht="12.75">
      <c r="B26" s="11" t="s">
        <v>9</v>
      </c>
      <c r="C26" s="107" t="s">
        <v>28</v>
      </c>
      <c r="D26" s="64">
        <f>D27+D28+D29</f>
        <v>39416</v>
      </c>
      <c r="E26" s="14">
        <f>E27+E28+E29</f>
        <v>39416</v>
      </c>
      <c r="F26" s="14">
        <f>F27+F28+F29</f>
        <v>39416</v>
      </c>
      <c r="G26" s="14">
        <f>G27+G28+G29</f>
        <v>0</v>
      </c>
      <c r="H26" s="65">
        <f>H27+H28+H29</f>
        <v>39416</v>
      </c>
      <c r="I26" s="64">
        <f>I28+I30</f>
        <v>0</v>
      </c>
      <c r="J26" s="63">
        <f t="shared" si="1"/>
        <v>39416</v>
      </c>
    </row>
    <row r="27" spans="2:10" ht="14.25" customHeight="1">
      <c r="B27" s="11"/>
      <c r="C27" s="108" t="s">
        <v>105</v>
      </c>
      <c r="D27" s="61"/>
      <c r="E27" s="62"/>
      <c r="F27" s="62"/>
      <c r="G27" s="62"/>
      <c r="H27" s="63"/>
      <c r="I27" s="61"/>
      <c r="J27" s="63">
        <f t="shared" si="1"/>
        <v>0</v>
      </c>
    </row>
    <row r="28" spans="2:10" ht="14.25" customHeight="1">
      <c r="B28" s="11"/>
      <c r="C28" s="108" t="s">
        <v>30</v>
      </c>
      <c r="D28" s="61">
        <v>39416</v>
      </c>
      <c r="E28" s="62">
        <v>39416</v>
      </c>
      <c r="F28" s="62">
        <v>39416</v>
      </c>
      <c r="G28" s="62"/>
      <c r="H28" s="63">
        <v>39416</v>
      </c>
      <c r="I28" s="61">
        <v>0</v>
      </c>
      <c r="J28" s="63">
        <f t="shared" si="1"/>
        <v>39416</v>
      </c>
    </row>
    <row r="29" spans="2:10" ht="12.75" customHeight="1">
      <c r="B29" s="11"/>
      <c r="C29" s="108" t="s">
        <v>31</v>
      </c>
      <c r="D29" s="61"/>
      <c r="E29" s="62"/>
      <c r="F29" s="62"/>
      <c r="G29" s="62"/>
      <c r="H29" s="63"/>
      <c r="I29" s="61"/>
      <c r="J29" s="63"/>
    </row>
    <row r="30" spans="2:10" ht="15.75" customHeight="1">
      <c r="B30" s="11" t="s">
        <v>32</v>
      </c>
      <c r="C30" s="107" t="s">
        <v>33</v>
      </c>
      <c r="D30" s="64">
        <f>D31+D32</f>
        <v>46748</v>
      </c>
      <c r="E30" s="14">
        <f aca="true" t="shared" si="3" ref="E30:J30">E31+E32</f>
        <v>0</v>
      </c>
      <c r="F30" s="14">
        <f t="shared" si="3"/>
        <v>0</v>
      </c>
      <c r="G30" s="14">
        <f t="shared" si="3"/>
        <v>0</v>
      </c>
      <c r="H30" s="65">
        <f t="shared" si="3"/>
        <v>46748</v>
      </c>
      <c r="I30" s="64">
        <f t="shared" si="3"/>
        <v>0</v>
      </c>
      <c r="J30" s="65">
        <f t="shared" si="3"/>
        <v>46748</v>
      </c>
    </row>
    <row r="31" spans="2:253" s="17" customFormat="1" ht="15.75" customHeight="1">
      <c r="B31" s="18"/>
      <c r="C31" s="108" t="s">
        <v>34</v>
      </c>
      <c r="D31" s="61">
        <v>45248</v>
      </c>
      <c r="E31" s="62"/>
      <c r="F31" s="62"/>
      <c r="G31" s="62"/>
      <c r="H31" s="63">
        <v>45248</v>
      </c>
      <c r="I31" s="61"/>
      <c r="J31" s="63">
        <v>45248</v>
      </c>
      <c r="IP31" s="19"/>
      <c r="IQ31" s="19"/>
      <c r="IR31" s="19"/>
      <c r="IS31" s="19"/>
    </row>
    <row r="32" spans="2:253" s="17" customFormat="1" ht="15.75" customHeight="1">
      <c r="B32" s="18"/>
      <c r="C32" s="108" t="s">
        <v>179</v>
      </c>
      <c r="D32" s="61">
        <v>1500</v>
      </c>
      <c r="E32" s="62"/>
      <c r="F32" s="62"/>
      <c r="G32" s="62"/>
      <c r="H32" s="63">
        <v>1500</v>
      </c>
      <c r="I32" s="61"/>
      <c r="J32" s="63">
        <v>1500</v>
      </c>
      <c r="IP32" s="19"/>
      <c r="IQ32" s="19"/>
      <c r="IR32" s="19"/>
      <c r="IS32" s="19"/>
    </row>
    <row r="33" spans="2:10" ht="13.5">
      <c r="B33" s="11"/>
      <c r="C33" s="107" t="s">
        <v>35</v>
      </c>
      <c r="D33" s="66">
        <f>D25+D26+D30</f>
        <v>87524</v>
      </c>
      <c r="E33" s="67">
        <f aca="true" t="shared" si="4" ref="E33:J33">E25+E26+E30</f>
        <v>39416</v>
      </c>
      <c r="F33" s="67">
        <f t="shared" si="4"/>
        <v>39416</v>
      </c>
      <c r="G33" s="67">
        <f t="shared" si="4"/>
        <v>0</v>
      </c>
      <c r="H33" s="68">
        <f t="shared" si="4"/>
        <v>87524</v>
      </c>
      <c r="I33" s="66">
        <f t="shared" si="4"/>
        <v>0</v>
      </c>
      <c r="J33" s="68">
        <f t="shared" si="4"/>
        <v>87524</v>
      </c>
    </row>
    <row r="34" spans="2:10" ht="12.75">
      <c r="B34" s="8" t="s">
        <v>36</v>
      </c>
      <c r="C34" s="106" t="s">
        <v>37</v>
      </c>
      <c r="D34" s="61"/>
      <c r="E34" s="62"/>
      <c r="F34" s="62"/>
      <c r="G34" s="62"/>
      <c r="H34" s="63"/>
      <c r="I34" s="61"/>
      <c r="J34" s="63">
        <f t="shared" si="1"/>
        <v>0</v>
      </c>
    </row>
    <row r="35" spans="2:10" ht="12.75">
      <c r="B35" s="11" t="s">
        <v>7</v>
      </c>
      <c r="C35" s="107" t="s">
        <v>38</v>
      </c>
      <c r="D35" s="70">
        <f aca="true" t="shared" si="5" ref="D35:J35">D36+D37+D38</f>
        <v>499</v>
      </c>
      <c r="E35" s="10">
        <f t="shared" si="5"/>
        <v>0</v>
      </c>
      <c r="F35" s="10">
        <f t="shared" si="5"/>
        <v>0</v>
      </c>
      <c r="G35" s="10">
        <f t="shared" si="5"/>
        <v>0</v>
      </c>
      <c r="H35" s="71">
        <f t="shared" si="5"/>
        <v>499</v>
      </c>
      <c r="I35" s="70">
        <f t="shared" si="5"/>
        <v>0</v>
      </c>
      <c r="J35" s="71">
        <f t="shared" si="5"/>
        <v>499</v>
      </c>
    </row>
    <row r="36" spans="2:10" ht="12.75">
      <c r="B36" s="11"/>
      <c r="C36" s="108" t="s">
        <v>39</v>
      </c>
      <c r="D36" s="61">
        <v>499</v>
      </c>
      <c r="E36" s="62"/>
      <c r="F36" s="62"/>
      <c r="G36" s="62"/>
      <c r="H36" s="63">
        <v>499</v>
      </c>
      <c r="I36" s="61"/>
      <c r="J36" s="63">
        <f t="shared" si="1"/>
        <v>499</v>
      </c>
    </row>
    <row r="37" spans="2:10" ht="14.25" customHeight="1">
      <c r="B37" s="11"/>
      <c r="C37" s="108" t="s">
        <v>106</v>
      </c>
      <c r="D37" s="61"/>
      <c r="E37" s="62"/>
      <c r="F37" s="62"/>
      <c r="G37" s="62"/>
      <c r="H37" s="63"/>
      <c r="I37" s="61"/>
      <c r="J37" s="63">
        <f t="shared" si="1"/>
        <v>0</v>
      </c>
    </row>
    <row r="38" spans="2:10" ht="12.75">
      <c r="B38" s="11"/>
      <c r="C38" s="108" t="s">
        <v>40</v>
      </c>
      <c r="D38" s="61"/>
      <c r="E38" s="62"/>
      <c r="F38" s="62"/>
      <c r="G38" s="62"/>
      <c r="H38" s="63"/>
      <c r="I38" s="61">
        <v>0</v>
      </c>
      <c r="J38" s="63">
        <v>0</v>
      </c>
    </row>
    <row r="39" spans="2:10" ht="12.75">
      <c r="B39" s="11" t="s">
        <v>9</v>
      </c>
      <c r="C39" s="107" t="s">
        <v>41</v>
      </c>
      <c r="D39" s="61">
        <v>100</v>
      </c>
      <c r="E39" s="62"/>
      <c r="F39" s="62"/>
      <c r="G39" s="62"/>
      <c r="H39" s="63">
        <v>100</v>
      </c>
      <c r="I39" s="61"/>
      <c r="J39" s="63">
        <f t="shared" si="1"/>
        <v>100</v>
      </c>
    </row>
    <row r="40" spans="2:10" ht="25.5">
      <c r="B40" s="11" t="s">
        <v>32</v>
      </c>
      <c r="C40" s="110" t="s">
        <v>42</v>
      </c>
      <c r="D40" s="72">
        <v>0</v>
      </c>
      <c r="E40" s="62"/>
      <c r="F40" s="62"/>
      <c r="G40" s="62"/>
      <c r="H40" s="118">
        <v>0</v>
      </c>
      <c r="I40" s="61"/>
      <c r="J40" s="63">
        <f t="shared" si="1"/>
        <v>0</v>
      </c>
    </row>
    <row r="41" spans="2:10" ht="12.75">
      <c r="B41" s="11"/>
      <c r="C41" s="107" t="s">
        <v>43</v>
      </c>
      <c r="D41" s="73">
        <f>D35+D39</f>
        <v>599</v>
      </c>
      <c r="E41" s="16">
        <f aca="true" t="shared" si="6" ref="E41:J41">E35+E39</f>
        <v>0</v>
      </c>
      <c r="F41" s="16">
        <f t="shared" si="6"/>
        <v>0</v>
      </c>
      <c r="G41" s="16">
        <f t="shared" si="6"/>
        <v>0</v>
      </c>
      <c r="H41" s="74">
        <f t="shared" si="6"/>
        <v>599</v>
      </c>
      <c r="I41" s="73">
        <f t="shared" si="6"/>
        <v>0</v>
      </c>
      <c r="J41" s="74">
        <f t="shared" si="6"/>
        <v>599</v>
      </c>
    </row>
    <row r="42" spans="2:10" ht="12.75">
      <c r="B42" s="8" t="s">
        <v>44</v>
      </c>
      <c r="C42" s="111" t="s">
        <v>45</v>
      </c>
      <c r="D42" s="61"/>
      <c r="E42" s="62"/>
      <c r="F42" s="62"/>
      <c r="G42" s="62"/>
      <c r="H42" s="63"/>
      <c r="I42" s="61"/>
      <c r="J42" s="63">
        <f t="shared" si="1"/>
        <v>0</v>
      </c>
    </row>
    <row r="43" spans="2:10" ht="12.75">
      <c r="B43" s="8" t="s">
        <v>46</v>
      </c>
      <c r="C43" s="106" t="s">
        <v>47</v>
      </c>
      <c r="D43" s="61"/>
      <c r="E43" s="62"/>
      <c r="F43" s="62"/>
      <c r="G43" s="62"/>
      <c r="H43" s="63"/>
      <c r="I43" s="61"/>
      <c r="J43" s="63">
        <f t="shared" si="1"/>
        <v>0</v>
      </c>
    </row>
    <row r="44" spans="2:10" ht="12.75">
      <c r="B44" s="11" t="s">
        <v>7</v>
      </c>
      <c r="C44" s="107" t="s">
        <v>48</v>
      </c>
      <c r="D44" s="61"/>
      <c r="E44" s="62"/>
      <c r="F44" s="62"/>
      <c r="G44" s="62"/>
      <c r="H44" s="63"/>
      <c r="I44" s="61"/>
      <c r="J44" s="63">
        <f t="shared" si="1"/>
        <v>0</v>
      </c>
    </row>
    <row r="45" spans="2:10" ht="12.75">
      <c r="B45" s="11" t="s">
        <v>9</v>
      </c>
      <c r="C45" s="107" t="s">
        <v>49</v>
      </c>
      <c r="D45" s="61">
        <v>3300</v>
      </c>
      <c r="E45" s="62"/>
      <c r="F45" s="62"/>
      <c r="G45" s="62"/>
      <c r="H45" s="63">
        <v>3300</v>
      </c>
      <c r="I45" s="61"/>
      <c r="J45" s="63">
        <f t="shared" si="1"/>
        <v>3300</v>
      </c>
    </row>
    <row r="46" spans="2:10" ht="13.5">
      <c r="B46" s="11"/>
      <c r="C46" s="107" t="s">
        <v>47</v>
      </c>
      <c r="D46" s="66">
        <f aca="true" t="shared" si="7" ref="D46:I46">D44+D45</f>
        <v>3300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8">
        <f t="shared" si="7"/>
        <v>3300</v>
      </c>
      <c r="I46" s="66">
        <f t="shared" si="7"/>
        <v>0</v>
      </c>
      <c r="J46" s="69">
        <f t="shared" si="1"/>
        <v>3300</v>
      </c>
    </row>
    <row r="47" spans="2:10" ht="13.5">
      <c r="B47" s="8" t="s">
        <v>50</v>
      </c>
      <c r="C47" s="106" t="s">
        <v>51</v>
      </c>
      <c r="D47" s="61"/>
      <c r="E47" s="62"/>
      <c r="F47" s="62"/>
      <c r="G47" s="62"/>
      <c r="H47" s="63"/>
      <c r="I47" s="113"/>
      <c r="J47" s="63">
        <f t="shared" si="1"/>
        <v>0</v>
      </c>
    </row>
    <row r="48" spans="2:10" ht="12.75">
      <c r="B48" s="11" t="s">
        <v>7</v>
      </c>
      <c r="C48" s="107" t="s">
        <v>52</v>
      </c>
      <c r="D48" s="61">
        <v>9558</v>
      </c>
      <c r="E48" s="62"/>
      <c r="F48" s="62"/>
      <c r="G48" s="62"/>
      <c r="H48" s="63">
        <v>9558</v>
      </c>
      <c r="I48" s="61"/>
      <c r="J48" s="63">
        <f t="shared" si="1"/>
        <v>9558</v>
      </c>
    </row>
    <row r="49" spans="2:10" ht="13.5">
      <c r="B49" s="22"/>
      <c r="C49" s="112" t="s">
        <v>55</v>
      </c>
      <c r="D49" s="113">
        <f aca="true" t="shared" si="8" ref="D49:J49">D14+D23+D33+D41+D46+D48</f>
        <v>142631</v>
      </c>
      <c r="E49" s="75" t="e">
        <f t="shared" si="8"/>
        <v>#VALUE!</v>
      </c>
      <c r="F49" s="75">
        <f t="shared" si="8"/>
        <v>53997</v>
      </c>
      <c r="G49" s="75">
        <f t="shared" si="8"/>
        <v>0</v>
      </c>
      <c r="H49" s="114">
        <f t="shared" si="8"/>
        <v>142631</v>
      </c>
      <c r="I49" s="113">
        <f t="shared" si="8"/>
        <v>0</v>
      </c>
      <c r="J49" s="114">
        <f t="shared" si="8"/>
        <v>142631</v>
      </c>
    </row>
    <row r="50" spans="2:10" ht="12.75">
      <c r="B50" s="22"/>
      <c r="C50" s="107" t="s">
        <v>56</v>
      </c>
      <c r="D50" s="61"/>
      <c r="E50" s="62"/>
      <c r="F50" s="62"/>
      <c r="G50" s="62"/>
      <c r="H50" s="63"/>
      <c r="I50" s="61"/>
      <c r="J50" s="63">
        <f>D50+I50</f>
        <v>0</v>
      </c>
    </row>
    <row r="51" spans="2:10" ht="14.25" thickBot="1">
      <c r="B51" s="22"/>
      <c r="C51" s="112" t="s">
        <v>57</v>
      </c>
      <c r="D51" s="76">
        <f aca="true" t="shared" si="9" ref="D51:I51">D49+D50</f>
        <v>142631</v>
      </c>
      <c r="E51" s="77" t="e">
        <f t="shared" si="9"/>
        <v>#VALUE!</v>
      </c>
      <c r="F51" s="77">
        <f t="shared" si="9"/>
        <v>53997</v>
      </c>
      <c r="G51" s="77">
        <f t="shared" si="9"/>
        <v>0</v>
      </c>
      <c r="H51" s="119">
        <f t="shared" si="9"/>
        <v>142631</v>
      </c>
      <c r="I51" s="76">
        <f t="shared" si="9"/>
        <v>0</v>
      </c>
      <c r="J51" s="78">
        <f>D51+I51</f>
        <v>142631</v>
      </c>
    </row>
    <row r="52" spans="2:10" ht="13.5" thickTop="1">
      <c r="B52" s="11">
        <v>1</v>
      </c>
      <c r="C52" s="12" t="s">
        <v>58</v>
      </c>
      <c r="D52" s="79">
        <v>7785</v>
      </c>
      <c r="E52" s="80"/>
      <c r="F52" s="80"/>
      <c r="G52" s="80"/>
      <c r="H52" s="81">
        <v>7785</v>
      </c>
      <c r="I52" s="120"/>
      <c r="J52" s="121">
        <f t="shared" si="1"/>
        <v>7785</v>
      </c>
    </row>
    <row r="53" spans="2:10" ht="12.75">
      <c r="B53" s="11">
        <v>2</v>
      </c>
      <c r="C53" s="12" t="s">
        <v>59</v>
      </c>
      <c r="D53" s="64">
        <v>1900</v>
      </c>
      <c r="E53" s="62"/>
      <c r="F53" s="62"/>
      <c r="G53" s="62"/>
      <c r="H53" s="65">
        <v>1900</v>
      </c>
      <c r="I53" s="61"/>
      <c r="J53" s="63">
        <f t="shared" si="1"/>
        <v>1900</v>
      </c>
    </row>
    <row r="54" spans="2:10" ht="12.75">
      <c r="B54" s="11">
        <f>B53+1</f>
        <v>3</v>
      </c>
      <c r="C54" s="12" t="s">
        <v>60</v>
      </c>
      <c r="D54" s="64">
        <v>16015</v>
      </c>
      <c r="E54" s="62"/>
      <c r="F54" s="62"/>
      <c r="G54" s="62"/>
      <c r="H54" s="65">
        <v>16015</v>
      </c>
      <c r="I54" s="61"/>
      <c r="J54" s="63">
        <f t="shared" si="1"/>
        <v>16015</v>
      </c>
    </row>
    <row r="55" spans="2:10" ht="12.75">
      <c r="B55" s="11">
        <f aca="true" t="shared" si="10" ref="B55:B67">B54+1</f>
        <v>4</v>
      </c>
      <c r="C55" s="12" t="s">
        <v>61</v>
      </c>
      <c r="D55" s="64">
        <v>7500</v>
      </c>
      <c r="E55" s="62"/>
      <c r="F55" s="62"/>
      <c r="G55" s="62"/>
      <c r="H55" s="65">
        <v>7500</v>
      </c>
      <c r="I55" s="61"/>
      <c r="J55" s="63">
        <f t="shared" si="1"/>
        <v>7500</v>
      </c>
    </row>
    <row r="56" spans="2:10" ht="12.75">
      <c r="B56" s="11">
        <f t="shared" si="10"/>
        <v>5</v>
      </c>
      <c r="C56" s="12" t="s">
        <v>62</v>
      </c>
      <c r="D56" s="61">
        <v>250</v>
      </c>
      <c r="E56" s="62"/>
      <c r="F56" s="62"/>
      <c r="G56" s="62"/>
      <c r="H56" s="63">
        <v>250</v>
      </c>
      <c r="I56" s="61"/>
      <c r="J56" s="63">
        <f t="shared" si="1"/>
        <v>250</v>
      </c>
    </row>
    <row r="57" spans="2:10" ht="12.75">
      <c r="B57" s="11">
        <f t="shared" si="10"/>
        <v>6</v>
      </c>
      <c r="C57" s="12" t="s">
        <v>63</v>
      </c>
      <c r="D57" s="61">
        <v>13243</v>
      </c>
      <c r="E57" s="62"/>
      <c r="F57" s="62"/>
      <c r="G57" s="62"/>
      <c r="H57" s="63">
        <v>13243</v>
      </c>
      <c r="I57" s="61"/>
      <c r="J57" s="63">
        <f t="shared" si="1"/>
        <v>13243</v>
      </c>
    </row>
    <row r="58" spans="2:10" ht="12.75">
      <c r="B58" s="11">
        <f t="shared" si="10"/>
        <v>7</v>
      </c>
      <c r="C58" s="12" t="s">
        <v>64</v>
      </c>
      <c r="D58" s="64">
        <v>50090</v>
      </c>
      <c r="E58" s="14">
        <f>E59+E60</f>
        <v>0</v>
      </c>
      <c r="F58" s="14">
        <f>F59+F60</f>
        <v>0</v>
      </c>
      <c r="G58" s="14"/>
      <c r="H58" s="65">
        <v>50090</v>
      </c>
      <c r="I58" s="64"/>
      <c r="J58" s="63">
        <f t="shared" si="1"/>
        <v>50090</v>
      </c>
    </row>
    <row r="59" spans="2:10" ht="12.75">
      <c r="B59" s="11">
        <f t="shared" si="10"/>
        <v>8</v>
      </c>
      <c r="C59" s="12" t="s">
        <v>65</v>
      </c>
      <c r="D59" s="61"/>
      <c r="E59" s="62"/>
      <c r="F59" s="62"/>
      <c r="G59" s="62"/>
      <c r="H59" s="63"/>
      <c r="I59" s="61"/>
      <c r="J59" s="65">
        <f>J60+J61</f>
        <v>0</v>
      </c>
    </row>
    <row r="60" spans="2:10" ht="12.75">
      <c r="B60" s="11">
        <f t="shared" si="10"/>
        <v>9</v>
      </c>
      <c r="C60" s="12" t="s">
        <v>66</v>
      </c>
      <c r="D60" s="61"/>
      <c r="E60" s="62"/>
      <c r="F60" s="62"/>
      <c r="G60" s="62"/>
      <c r="H60" s="63"/>
      <c r="I60" s="61"/>
      <c r="J60" s="63"/>
    </row>
    <row r="61" spans="2:10" ht="12.75">
      <c r="B61" s="11">
        <f t="shared" si="10"/>
        <v>10</v>
      </c>
      <c r="C61" s="12" t="s">
        <v>67</v>
      </c>
      <c r="D61" s="61"/>
      <c r="E61" s="62"/>
      <c r="F61" s="62"/>
      <c r="G61" s="62"/>
      <c r="H61" s="63"/>
      <c r="I61" s="61"/>
      <c r="J61" s="63">
        <f t="shared" si="1"/>
        <v>0</v>
      </c>
    </row>
    <row r="62" spans="2:10" ht="12.75">
      <c r="B62" s="11">
        <f t="shared" si="10"/>
        <v>11</v>
      </c>
      <c r="C62" s="12" t="s">
        <v>68</v>
      </c>
      <c r="D62" s="61">
        <v>45148</v>
      </c>
      <c r="E62" s="62"/>
      <c r="F62" s="62"/>
      <c r="G62" s="62"/>
      <c r="H62" s="63">
        <v>45148</v>
      </c>
      <c r="I62" s="61"/>
      <c r="J62" s="63">
        <f>D62+I62</f>
        <v>45148</v>
      </c>
    </row>
    <row r="63" spans="2:10" ht="12.75">
      <c r="B63" s="11">
        <f t="shared" si="10"/>
        <v>12</v>
      </c>
      <c r="C63" s="12" t="s">
        <v>195</v>
      </c>
      <c r="D63" s="61">
        <v>100</v>
      </c>
      <c r="E63" s="62"/>
      <c r="F63" s="62"/>
      <c r="G63" s="62"/>
      <c r="H63" s="63">
        <v>100</v>
      </c>
      <c r="I63" s="61"/>
      <c r="J63" s="63">
        <v>100</v>
      </c>
    </row>
    <row r="64" spans="2:10" ht="12.75">
      <c r="B64" s="11">
        <f t="shared" si="10"/>
        <v>13</v>
      </c>
      <c r="C64" s="12" t="s">
        <v>69</v>
      </c>
      <c r="D64" s="61">
        <v>400</v>
      </c>
      <c r="E64" s="62"/>
      <c r="F64" s="62"/>
      <c r="G64" s="62"/>
      <c r="H64" s="63">
        <v>400</v>
      </c>
      <c r="I64" s="61"/>
      <c r="J64" s="63">
        <f t="shared" si="1"/>
        <v>400</v>
      </c>
    </row>
    <row r="65" spans="2:10" ht="12.75">
      <c r="B65" s="11">
        <f t="shared" si="10"/>
        <v>14</v>
      </c>
      <c r="C65" s="12" t="s">
        <v>54</v>
      </c>
      <c r="D65" s="61">
        <v>100</v>
      </c>
      <c r="E65" s="62"/>
      <c r="F65" s="62"/>
      <c r="G65" s="62"/>
      <c r="H65" s="63">
        <v>100</v>
      </c>
      <c r="I65" s="61"/>
      <c r="J65" s="63">
        <f t="shared" si="1"/>
        <v>100</v>
      </c>
    </row>
    <row r="66" spans="2:10" ht="12.75">
      <c r="B66" s="11">
        <f t="shared" si="10"/>
        <v>15</v>
      </c>
      <c r="C66" s="12" t="s">
        <v>53</v>
      </c>
      <c r="D66" s="61">
        <v>100</v>
      </c>
      <c r="E66" s="62"/>
      <c r="F66" s="62"/>
      <c r="G66" s="62"/>
      <c r="H66" s="63">
        <v>100</v>
      </c>
      <c r="I66" s="61"/>
      <c r="J66" s="63">
        <f t="shared" si="1"/>
        <v>100</v>
      </c>
    </row>
    <row r="67" spans="2:10" ht="12.75">
      <c r="B67" s="11">
        <f t="shared" si="10"/>
        <v>16</v>
      </c>
      <c r="C67" s="12" t="s">
        <v>70</v>
      </c>
      <c r="D67" s="61"/>
      <c r="E67" s="62"/>
      <c r="F67" s="62"/>
      <c r="G67" s="62"/>
      <c r="H67" s="63"/>
      <c r="I67" s="61"/>
      <c r="J67" s="63">
        <f t="shared" si="1"/>
        <v>0</v>
      </c>
    </row>
    <row r="68" spans="2:10" ht="13.5">
      <c r="B68" s="22"/>
      <c r="C68" s="22" t="s">
        <v>71</v>
      </c>
      <c r="D68" s="66">
        <f>D52+D53+D54+D55+D56+D57+D58+D61+D62+D64+D65+D66+D67+D63</f>
        <v>142631</v>
      </c>
      <c r="E68" s="67">
        <f aca="true" t="shared" si="11" ref="E68:J68">E52+E53+E54+E55+E56+E57+E58+E61+E62+E64+E65+E66+E67+E63</f>
        <v>0</v>
      </c>
      <c r="F68" s="67">
        <f t="shared" si="11"/>
        <v>0</v>
      </c>
      <c r="G68" s="67">
        <f t="shared" si="11"/>
        <v>0</v>
      </c>
      <c r="H68" s="68">
        <f t="shared" si="11"/>
        <v>142631</v>
      </c>
      <c r="I68" s="66">
        <f t="shared" si="11"/>
        <v>0</v>
      </c>
      <c r="J68" s="68">
        <f t="shared" si="11"/>
        <v>142631</v>
      </c>
    </row>
    <row r="69" spans="2:10" ht="12.75">
      <c r="B69" s="24"/>
      <c r="C69" s="24" t="s">
        <v>72</v>
      </c>
      <c r="D69" s="61"/>
      <c r="E69" s="62"/>
      <c r="F69" s="62"/>
      <c r="G69" s="62"/>
      <c r="H69" s="63"/>
      <c r="I69" s="61"/>
      <c r="J69" s="63"/>
    </row>
    <row r="70" spans="2:10" ht="14.25" thickBot="1">
      <c r="B70" s="24"/>
      <c r="C70" s="26" t="s">
        <v>73</v>
      </c>
      <c r="D70" s="82">
        <f>D68+D69</f>
        <v>142631</v>
      </c>
      <c r="E70" s="83">
        <f aca="true" t="shared" si="12" ref="E70:J70">E68+E69</f>
        <v>0</v>
      </c>
      <c r="F70" s="83">
        <f t="shared" si="12"/>
        <v>0</v>
      </c>
      <c r="G70" s="83">
        <f t="shared" si="12"/>
        <v>0</v>
      </c>
      <c r="H70" s="78">
        <f t="shared" si="12"/>
        <v>142631</v>
      </c>
      <c r="I70" s="82">
        <f t="shared" si="12"/>
        <v>0</v>
      </c>
      <c r="J70" s="78">
        <f t="shared" si="12"/>
        <v>142631</v>
      </c>
    </row>
    <row r="71" ht="13.5" thickTop="1"/>
  </sheetData>
  <sheetProtection selectLockedCells="1" selectUnlockedCells="1"/>
  <mergeCells count="4">
    <mergeCell ref="D1:E1"/>
    <mergeCell ref="A2:J2"/>
    <mergeCell ref="A4:J4"/>
    <mergeCell ref="A3:J3"/>
  </mergeCells>
  <printOptions/>
  <pageMargins left="0.1701388888888889" right="0.1597222222222222" top="0.25972222222222224" bottom="0.5201388888888889" header="0.5118055555555555" footer="0.5118055555555555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zoomScale="140" zoomScaleNormal="140" workbookViewId="0" topLeftCell="A1">
      <selection activeCell="B3" sqref="B3:F3"/>
    </sheetView>
  </sheetViews>
  <sheetFormatPr defaultColWidth="9.140625" defaultRowHeight="12.75"/>
  <cols>
    <col min="1" max="1" width="2.00390625" style="1" customWidth="1"/>
    <col min="2" max="2" width="3.57421875" style="84" customWidth="1"/>
    <col min="3" max="3" width="37.28125" style="1" customWidth="1"/>
    <col min="4" max="4" width="9.28125" style="1" customWidth="1"/>
    <col min="5" max="5" width="11.00390625" style="1" customWidth="1"/>
    <col min="6" max="6" width="13.7109375" style="1" customWidth="1"/>
    <col min="7" max="16384" width="9.140625" style="1" customWidth="1"/>
  </cols>
  <sheetData>
    <row r="1" spans="6:7" ht="12.75">
      <c r="F1" s="217" t="s">
        <v>107</v>
      </c>
      <c r="G1" s="217"/>
    </row>
    <row r="2" spans="1:10" ht="12.75">
      <c r="A2" s="157"/>
      <c r="B2" s="213" t="s">
        <v>335</v>
      </c>
      <c r="C2" s="213"/>
      <c r="D2" s="213"/>
      <c r="E2" s="213"/>
      <c r="F2" s="213"/>
      <c r="G2" s="157"/>
      <c r="H2" s="157"/>
      <c r="I2" s="157"/>
      <c r="J2" s="157"/>
    </row>
    <row r="3" spans="1:10" ht="12.75">
      <c r="A3" s="157"/>
      <c r="B3" s="213" t="s">
        <v>340</v>
      </c>
      <c r="C3" s="213"/>
      <c r="D3" s="213"/>
      <c r="E3" s="213"/>
      <c r="F3" s="213"/>
      <c r="G3" s="157"/>
      <c r="H3" s="157"/>
      <c r="I3" s="157"/>
      <c r="J3" s="157"/>
    </row>
    <row r="4" spans="1:6" ht="12.75">
      <c r="A4" s="213" t="s">
        <v>204</v>
      </c>
      <c r="B4" s="213"/>
      <c r="C4" s="213"/>
      <c r="D4" s="213"/>
      <c r="E4" s="213"/>
      <c r="F4" s="213"/>
    </row>
    <row r="6" spans="4:6" ht="12.75">
      <c r="D6" s="85"/>
      <c r="E6" s="85"/>
      <c r="F6" s="85" t="s">
        <v>1</v>
      </c>
    </row>
    <row r="7" spans="2:6" ht="30.75" customHeight="1">
      <c r="B7" s="86" t="s">
        <v>108</v>
      </c>
      <c r="C7" s="218" t="s">
        <v>3</v>
      </c>
      <c r="D7" s="219" t="s">
        <v>4</v>
      </c>
      <c r="E7" s="219" t="s">
        <v>190</v>
      </c>
      <c r="F7" s="219" t="s">
        <v>230</v>
      </c>
    </row>
    <row r="8" spans="2:6" ht="12.75">
      <c r="B8" s="86" t="s">
        <v>109</v>
      </c>
      <c r="C8" s="218"/>
      <c r="D8" s="219"/>
      <c r="E8" s="219"/>
      <c r="F8" s="219"/>
    </row>
    <row r="9" spans="2:6" ht="12.75">
      <c r="B9" s="87"/>
      <c r="C9" s="12"/>
      <c r="D9" s="88"/>
      <c r="E9" s="88"/>
      <c r="F9" s="88"/>
    </row>
    <row r="10" spans="2:6" ht="12.75">
      <c r="B10" s="87" t="s">
        <v>7</v>
      </c>
      <c r="C10" s="9" t="s">
        <v>58</v>
      </c>
      <c r="D10" s="16">
        <v>6787</v>
      </c>
      <c r="E10" s="16">
        <v>7785</v>
      </c>
      <c r="F10" s="16">
        <f>E10-D10</f>
        <v>998</v>
      </c>
    </row>
    <row r="11" spans="2:6" ht="12.75">
      <c r="B11" s="87" t="s">
        <v>9</v>
      </c>
      <c r="C11" s="9" t="s">
        <v>110</v>
      </c>
      <c r="D11" s="16">
        <v>1848</v>
      </c>
      <c r="E11" s="16">
        <v>1900</v>
      </c>
      <c r="F11" s="16">
        <f>E11-D11</f>
        <v>52</v>
      </c>
    </row>
    <row r="12" spans="2:6" ht="12.75">
      <c r="B12" s="87" t="s">
        <v>32</v>
      </c>
      <c r="C12" s="9" t="s">
        <v>111</v>
      </c>
      <c r="D12" s="16">
        <f>SUM(D13:D38)</f>
        <v>10023</v>
      </c>
      <c r="E12" s="16">
        <f>SUM(E13:E38)</f>
        <v>16015</v>
      </c>
      <c r="F12" s="16">
        <f>E12-D12</f>
        <v>5992</v>
      </c>
    </row>
    <row r="13" spans="2:6" ht="12.75">
      <c r="B13" s="87"/>
      <c r="C13" s="89" t="s">
        <v>112</v>
      </c>
      <c r="D13" s="10">
        <v>56</v>
      </c>
      <c r="E13" s="10">
        <v>40</v>
      </c>
      <c r="F13" s="10">
        <f>E13-D13</f>
        <v>-16</v>
      </c>
    </row>
    <row r="14" spans="2:6" ht="12.75">
      <c r="B14" s="87"/>
      <c r="C14" s="89" t="s">
        <v>113</v>
      </c>
      <c r="D14" s="10">
        <v>50</v>
      </c>
      <c r="E14" s="10">
        <v>60</v>
      </c>
      <c r="F14" s="10">
        <f aca="true" t="shared" si="0" ref="F14:F38">E14-D14</f>
        <v>10</v>
      </c>
    </row>
    <row r="15" spans="2:6" ht="25.5">
      <c r="B15" s="87"/>
      <c r="C15" s="89" t="s">
        <v>114</v>
      </c>
      <c r="D15" s="10">
        <v>40</v>
      </c>
      <c r="E15" s="10">
        <v>65</v>
      </c>
      <c r="F15" s="10">
        <f t="shared" si="0"/>
        <v>25</v>
      </c>
    </row>
    <row r="16" spans="2:6" ht="12.75">
      <c r="B16" s="87"/>
      <c r="C16" s="89" t="s">
        <v>115</v>
      </c>
      <c r="D16" s="10">
        <v>800</v>
      </c>
      <c r="E16" s="10">
        <v>800</v>
      </c>
      <c r="F16" s="10">
        <f t="shared" si="0"/>
        <v>0</v>
      </c>
    </row>
    <row r="17" spans="2:6" ht="12.75">
      <c r="B17" s="87"/>
      <c r="C17" s="89" t="s">
        <v>116</v>
      </c>
      <c r="D17" s="10">
        <v>150</v>
      </c>
      <c r="E17" s="10">
        <v>1200</v>
      </c>
      <c r="F17" s="10">
        <f t="shared" si="0"/>
        <v>1050</v>
      </c>
    </row>
    <row r="18" spans="2:6" ht="12.75">
      <c r="B18" s="87"/>
      <c r="C18" s="89" t="s">
        <v>117</v>
      </c>
      <c r="D18" s="10">
        <v>0</v>
      </c>
      <c r="E18" s="10">
        <v>0</v>
      </c>
      <c r="F18" s="10">
        <f t="shared" si="0"/>
        <v>0</v>
      </c>
    </row>
    <row r="19" spans="2:6" ht="12.75">
      <c r="B19" s="87"/>
      <c r="C19" s="89" t="s">
        <v>118</v>
      </c>
      <c r="D19" s="10">
        <v>700</v>
      </c>
      <c r="E19" s="10">
        <v>1000</v>
      </c>
      <c r="F19" s="10">
        <f t="shared" si="0"/>
        <v>300</v>
      </c>
    </row>
    <row r="20" spans="2:6" ht="12.75">
      <c r="B20" s="87"/>
      <c r="C20" s="89" t="s">
        <v>119</v>
      </c>
      <c r="D20" s="10">
        <v>435</v>
      </c>
      <c r="E20" s="10">
        <v>470</v>
      </c>
      <c r="F20" s="10">
        <f t="shared" si="0"/>
        <v>35</v>
      </c>
    </row>
    <row r="21" spans="2:6" ht="12.75">
      <c r="B21" s="87"/>
      <c r="C21" s="89" t="s">
        <v>120</v>
      </c>
      <c r="D21" s="10">
        <v>1300</v>
      </c>
      <c r="E21" s="10">
        <v>1800</v>
      </c>
      <c r="F21" s="10">
        <f t="shared" si="0"/>
        <v>500</v>
      </c>
    </row>
    <row r="22" spans="2:6" ht="12.75">
      <c r="B22" s="87"/>
      <c r="C22" s="89" t="s">
        <v>121</v>
      </c>
      <c r="D22" s="10">
        <v>0</v>
      </c>
      <c r="E22" s="10">
        <v>150</v>
      </c>
      <c r="F22" s="10">
        <f t="shared" si="0"/>
        <v>150</v>
      </c>
    </row>
    <row r="23" spans="2:6" ht="25.5">
      <c r="B23" s="87"/>
      <c r="C23" s="89" t="s">
        <v>122</v>
      </c>
      <c r="D23" s="10">
        <v>60</v>
      </c>
      <c r="E23" s="10">
        <v>60</v>
      </c>
      <c r="F23" s="10">
        <f t="shared" si="0"/>
        <v>0</v>
      </c>
    </row>
    <row r="24" spans="2:6" ht="12.75">
      <c r="B24" s="87"/>
      <c r="C24" s="89" t="s">
        <v>123</v>
      </c>
      <c r="D24" s="10">
        <v>500</v>
      </c>
      <c r="E24" s="10">
        <v>650</v>
      </c>
      <c r="F24" s="10">
        <f>E24-D24</f>
        <v>150</v>
      </c>
    </row>
    <row r="25" spans="2:6" ht="15" customHeight="1">
      <c r="B25" s="87"/>
      <c r="C25" s="89" t="s">
        <v>124</v>
      </c>
      <c r="D25" s="90">
        <v>780</v>
      </c>
      <c r="E25" s="90">
        <v>1000</v>
      </c>
      <c r="F25" s="10">
        <f t="shared" si="0"/>
        <v>220</v>
      </c>
    </row>
    <row r="26" spans="2:6" ht="12.75">
      <c r="B26" s="87"/>
      <c r="C26" s="89" t="s">
        <v>125</v>
      </c>
      <c r="D26" s="10">
        <v>50</v>
      </c>
      <c r="E26" s="10">
        <v>200</v>
      </c>
      <c r="F26" s="10">
        <f t="shared" si="0"/>
        <v>150</v>
      </c>
    </row>
    <row r="27" spans="2:6" ht="12.75">
      <c r="B27" s="87"/>
      <c r="C27" s="89" t="s">
        <v>126</v>
      </c>
      <c r="D27" s="10">
        <v>60</v>
      </c>
      <c r="E27" s="10">
        <v>130</v>
      </c>
      <c r="F27" s="10">
        <f t="shared" si="0"/>
        <v>70</v>
      </c>
    </row>
    <row r="28" spans="2:6" ht="12.75">
      <c r="B28" s="87"/>
      <c r="C28" s="89" t="s">
        <v>127</v>
      </c>
      <c r="D28" s="10">
        <v>1800</v>
      </c>
      <c r="E28" s="10">
        <v>3292</v>
      </c>
      <c r="F28" s="10">
        <f t="shared" si="0"/>
        <v>1492</v>
      </c>
    </row>
    <row r="29" spans="2:6" ht="12.75">
      <c r="B29" s="87"/>
      <c r="C29" s="89" t="s">
        <v>128</v>
      </c>
      <c r="D29" s="10">
        <v>0</v>
      </c>
      <c r="E29" s="10">
        <v>0</v>
      </c>
      <c r="F29" s="10">
        <f t="shared" si="0"/>
        <v>0</v>
      </c>
    </row>
    <row r="30" spans="2:6" ht="12.75">
      <c r="B30" s="87"/>
      <c r="C30" s="89" t="s">
        <v>129</v>
      </c>
      <c r="D30" s="10">
        <v>250</v>
      </c>
      <c r="E30" s="10">
        <v>600</v>
      </c>
      <c r="F30" s="10">
        <f t="shared" si="0"/>
        <v>350</v>
      </c>
    </row>
    <row r="31" spans="2:6" ht="12.75">
      <c r="B31" s="87"/>
      <c r="C31" s="89" t="s">
        <v>130</v>
      </c>
      <c r="D31" s="10">
        <v>0</v>
      </c>
      <c r="E31" s="10">
        <v>400</v>
      </c>
      <c r="F31" s="10">
        <f t="shared" si="0"/>
        <v>400</v>
      </c>
    </row>
    <row r="32" spans="2:6" ht="12.75">
      <c r="B32" s="87"/>
      <c r="C32" s="89" t="s">
        <v>131</v>
      </c>
      <c r="D32" s="10">
        <v>0</v>
      </c>
      <c r="E32" s="10">
        <v>0</v>
      </c>
      <c r="F32" s="10">
        <f t="shared" si="0"/>
        <v>0</v>
      </c>
    </row>
    <row r="33" spans="2:6" ht="12.75">
      <c r="B33" s="87"/>
      <c r="C33" s="89" t="s">
        <v>132</v>
      </c>
      <c r="D33" s="10">
        <v>0</v>
      </c>
      <c r="E33" s="10">
        <v>0</v>
      </c>
      <c r="F33" s="10">
        <f t="shared" si="0"/>
        <v>0</v>
      </c>
    </row>
    <row r="34" spans="2:6" ht="12.75">
      <c r="B34" s="87"/>
      <c r="C34" s="89" t="s">
        <v>133</v>
      </c>
      <c r="D34" s="10">
        <v>2300</v>
      </c>
      <c r="E34" s="10">
        <v>2800</v>
      </c>
      <c r="F34" s="10">
        <f t="shared" si="0"/>
        <v>500</v>
      </c>
    </row>
    <row r="35" spans="2:6" ht="12.75">
      <c r="B35" s="87"/>
      <c r="C35" s="89" t="s">
        <v>134</v>
      </c>
      <c r="D35" s="10">
        <v>0</v>
      </c>
      <c r="E35" s="10">
        <v>60</v>
      </c>
      <c r="F35" s="10">
        <f>E35-D35</f>
        <v>60</v>
      </c>
    </row>
    <row r="36" spans="2:6" ht="12.75">
      <c r="B36" s="87"/>
      <c r="C36" s="89" t="s">
        <v>135</v>
      </c>
      <c r="D36" s="10">
        <v>30</v>
      </c>
      <c r="E36" s="10">
        <v>35</v>
      </c>
      <c r="F36" s="10">
        <f t="shared" si="0"/>
        <v>5</v>
      </c>
    </row>
    <row r="37" spans="2:6" ht="14.25" customHeight="1">
      <c r="B37" s="87"/>
      <c r="C37" s="89" t="s">
        <v>136</v>
      </c>
      <c r="D37" s="10">
        <v>632</v>
      </c>
      <c r="E37" s="10">
        <v>1193</v>
      </c>
      <c r="F37" s="10">
        <f t="shared" si="0"/>
        <v>561</v>
      </c>
    </row>
    <row r="38" spans="2:6" ht="14.25" customHeight="1">
      <c r="B38" s="87"/>
      <c r="C38" s="89" t="s">
        <v>137</v>
      </c>
      <c r="D38" s="10">
        <v>30</v>
      </c>
      <c r="E38" s="10">
        <v>10</v>
      </c>
      <c r="F38" s="10">
        <f t="shared" si="0"/>
        <v>-20</v>
      </c>
    </row>
    <row r="39" spans="2:6" ht="12.75">
      <c r="B39" s="87"/>
      <c r="C39" s="89"/>
      <c r="D39" s="10"/>
      <c r="E39" s="10"/>
      <c r="F39" s="10"/>
    </row>
    <row r="40" spans="2:6" ht="12.75">
      <c r="B40" s="91" t="s">
        <v>138</v>
      </c>
      <c r="C40" s="9" t="s">
        <v>139</v>
      </c>
      <c r="D40" s="16">
        <f>D42+D46</f>
        <v>8550</v>
      </c>
      <c r="E40" s="16">
        <f>E42+E46</f>
        <v>7500</v>
      </c>
      <c r="F40" s="16">
        <f>E40-D40</f>
        <v>-1050</v>
      </c>
    </row>
    <row r="41" spans="2:6" ht="12.75">
      <c r="B41" s="87"/>
      <c r="C41" s="12"/>
      <c r="D41" s="10"/>
      <c r="E41" s="10"/>
      <c r="F41" s="10"/>
    </row>
    <row r="42" spans="2:6" ht="12.75">
      <c r="B42" s="87"/>
      <c r="C42" s="22" t="s">
        <v>197</v>
      </c>
      <c r="D42" s="16">
        <f>D43+D44</f>
        <v>7680</v>
      </c>
      <c r="E42" s="16">
        <f>E43+E44</f>
        <v>6412</v>
      </c>
      <c r="F42" s="16">
        <f aca="true" t="shared" si="1" ref="F42:F47">E42-D42</f>
        <v>-1268</v>
      </c>
    </row>
    <row r="43" spans="2:6" ht="12.75">
      <c r="B43" s="87"/>
      <c r="C43" s="89" t="s">
        <v>140</v>
      </c>
      <c r="D43" s="10">
        <v>5742</v>
      </c>
      <c r="E43" s="10">
        <v>5742</v>
      </c>
      <c r="F43" s="10">
        <f t="shared" si="1"/>
        <v>0</v>
      </c>
    </row>
    <row r="44" spans="2:6" ht="12.75">
      <c r="B44" s="87"/>
      <c r="C44" s="89" t="s">
        <v>141</v>
      </c>
      <c r="D44" s="10">
        <v>1938</v>
      </c>
      <c r="E44" s="10">
        <v>670</v>
      </c>
      <c r="F44" s="10">
        <f t="shared" si="1"/>
        <v>-1268</v>
      </c>
    </row>
    <row r="45" spans="2:6" ht="12.75">
      <c r="B45" s="87"/>
      <c r="C45" s="89" t="s">
        <v>183</v>
      </c>
      <c r="D45" s="10"/>
      <c r="E45" s="10"/>
      <c r="F45" s="10">
        <f t="shared" si="1"/>
        <v>0</v>
      </c>
    </row>
    <row r="46" spans="2:6" ht="25.5">
      <c r="B46" s="87"/>
      <c r="C46" s="123" t="s">
        <v>198</v>
      </c>
      <c r="D46" s="16">
        <f>D47+D48+D49+D50+D51+D52+D55+D56</f>
        <v>870</v>
      </c>
      <c r="E46" s="16">
        <f>E47+E48+E49+E50+E51+E52+E53+E54+E55+E56+E57</f>
        <v>1088</v>
      </c>
      <c r="F46" s="16">
        <f t="shared" si="1"/>
        <v>218</v>
      </c>
    </row>
    <row r="47" spans="2:6" ht="12.75">
      <c r="B47" s="87"/>
      <c r="C47" s="92" t="s">
        <v>142</v>
      </c>
      <c r="D47" s="10">
        <v>110</v>
      </c>
      <c r="E47" s="10">
        <v>100</v>
      </c>
      <c r="F47" s="10">
        <f t="shared" si="1"/>
        <v>-10</v>
      </c>
    </row>
    <row r="48" spans="2:6" ht="12.75">
      <c r="B48" s="87"/>
      <c r="C48" s="92" t="s">
        <v>143</v>
      </c>
      <c r="D48" s="10">
        <v>250</v>
      </c>
      <c r="E48" s="10">
        <v>176</v>
      </c>
      <c r="F48" s="10">
        <f aca="true" t="shared" si="2" ref="F48:F57">E48-D48</f>
        <v>-74</v>
      </c>
    </row>
    <row r="49" spans="2:6" ht="12.75">
      <c r="B49" s="87"/>
      <c r="C49" s="92" t="s">
        <v>144</v>
      </c>
      <c r="D49" s="10">
        <v>110</v>
      </c>
      <c r="E49" s="10">
        <v>125</v>
      </c>
      <c r="F49" s="10">
        <f t="shared" si="2"/>
        <v>15</v>
      </c>
    </row>
    <row r="50" spans="2:6" ht="12.75">
      <c r="B50" s="87"/>
      <c r="C50" s="92" t="s">
        <v>145</v>
      </c>
      <c r="D50" s="10">
        <v>150</v>
      </c>
      <c r="E50" s="10">
        <v>140</v>
      </c>
      <c r="F50" s="10">
        <f t="shared" si="2"/>
        <v>-10</v>
      </c>
    </row>
    <row r="51" spans="2:6" ht="12.75">
      <c r="B51" s="87"/>
      <c r="C51" s="92" t="s">
        <v>146</v>
      </c>
      <c r="D51" s="10">
        <v>150</v>
      </c>
      <c r="E51" s="10">
        <v>0</v>
      </c>
      <c r="F51" s="10">
        <f t="shared" si="2"/>
        <v>-150</v>
      </c>
    </row>
    <row r="52" spans="2:6" ht="12.75">
      <c r="B52" s="87"/>
      <c r="C52" s="92" t="s">
        <v>147</v>
      </c>
      <c r="D52" s="10">
        <v>100</v>
      </c>
      <c r="E52" s="10">
        <v>100</v>
      </c>
      <c r="F52" s="10">
        <f t="shared" si="2"/>
        <v>0</v>
      </c>
    </row>
    <row r="53" spans="2:6" ht="12.75">
      <c r="B53" s="87"/>
      <c r="C53" s="92" t="s">
        <v>200</v>
      </c>
      <c r="D53" s="10"/>
      <c r="E53" s="10">
        <v>88</v>
      </c>
      <c r="F53" s="10">
        <f t="shared" si="2"/>
        <v>88</v>
      </c>
    </row>
    <row r="54" spans="2:6" ht="12.75">
      <c r="B54" s="87"/>
      <c r="C54" s="92" t="s">
        <v>201</v>
      </c>
      <c r="D54" s="10"/>
      <c r="E54" s="10">
        <v>79</v>
      </c>
      <c r="F54" s="10">
        <f t="shared" si="2"/>
        <v>79</v>
      </c>
    </row>
    <row r="55" spans="2:6" ht="12.75">
      <c r="B55" s="87"/>
      <c r="C55" s="92" t="s">
        <v>199</v>
      </c>
      <c r="D55" s="10">
        <v>0</v>
      </c>
      <c r="E55" s="10">
        <v>44</v>
      </c>
      <c r="F55" s="10">
        <f t="shared" si="2"/>
        <v>44</v>
      </c>
    </row>
    <row r="56" spans="2:6" ht="12.75">
      <c r="B56" s="87"/>
      <c r="C56" s="89" t="s">
        <v>182</v>
      </c>
      <c r="D56" s="10">
        <v>0</v>
      </c>
      <c r="E56" s="10">
        <v>60</v>
      </c>
      <c r="F56" s="10">
        <f>E56-D56</f>
        <v>60</v>
      </c>
    </row>
    <row r="57" spans="2:6" ht="25.5">
      <c r="B57" s="87"/>
      <c r="C57" s="89" t="s">
        <v>180</v>
      </c>
      <c r="D57" s="10">
        <v>0</v>
      </c>
      <c r="E57" s="10">
        <v>176</v>
      </c>
      <c r="F57" s="10">
        <f t="shared" si="2"/>
        <v>176</v>
      </c>
    </row>
    <row r="58" spans="2:6" ht="12.75">
      <c r="B58" s="122" t="s">
        <v>148</v>
      </c>
      <c r="C58" s="9" t="s">
        <v>149</v>
      </c>
      <c r="D58" s="16">
        <f>D59+D60+D62+D61</f>
        <v>250</v>
      </c>
      <c r="E58" s="16">
        <f>E59+E60+E62+E61</f>
        <v>250</v>
      </c>
      <c r="F58" s="16">
        <f>E58-D58</f>
        <v>0</v>
      </c>
    </row>
    <row r="59" spans="2:6" ht="25.5">
      <c r="B59" s="87"/>
      <c r="C59" s="89" t="s">
        <v>150</v>
      </c>
      <c r="D59" s="10">
        <v>130</v>
      </c>
      <c r="E59" s="10">
        <v>130</v>
      </c>
      <c r="F59" s="10">
        <f>E59-D59</f>
        <v>0</v>
      </c>
    </row>
    <row r="60" spans="2:6" ht="12.75">
      <c r="B60" s="87"/>
      <c r="C60" s="89" t="s">
        <v>151</v>
      </c>
      <c r="D60" s="10">
        <v>120</v>
      </c>
      <c r="E60" s="10">
        <v>120</v>
      </c>
      <c r="F60" s="10">
        <f>E60-D60</f>
        <v>0</v>
      </c>
    </row>
    <row r="61" spans="2:6" ht="25.5">
      <c r="B61" s="87"/>
      <c r="C61" s="89" t="s">
        <v>181</v>
      </c>
      <c r="D61" s="10">
        <v>0</v>
      </c>
      <c r="E61" s="10">
        <v>0</v>
      </c>
      <c r="F61" s="10">
        <f>E61-D61</f>
        <v>0</v>
      </c>
    </row>
    <row r="62" spans="2:6" ht="12.75">
      <c r="B62" s="87"/>
      <c r="C62" s="89"/>
      <c r="D62" s="10"/>
      <c r="E62" s="10"/>
      <c r="F62" s="10"/>
    </row>
    <row r="63" spans="2:6" ht="12.75" hidden="1">
      <c r="B63" s="87" t="s">
        <v>152</v>
      </c>
      <c r="C63" s="9" t="s">
        <v>153</v>
      </c>
      <c r="D63" s="16">
        <f>D64</f>
        <v>0</v>
      </c>
      <c r="E63" s="16">
        <f>E64</f>
        <v>0</v>
      </c>
      <c r="F63" s="16">
        <f>F64</f>
        <v>0</v>
      </c>
    </row>
    <row r="64" spans="2:6" ht="12.75" hidden="1">
      <c r="B64" s="87"/>
      <c r="C64" s="89" t="s">
        <v>188</v>
      </c>
      <c r="D64" s="10"/>
      <c r="E64" s="10"/>
      <c r="F64" s="10"/>
    </row>
    <row r="65" spans="2:6" ht="12.75" hidden="1">
      <c r="B65" s="87" t="s">
        <v>154</v>
      </c>
      <c r="C65" s="93" t="s">
        <v>155</v>
      </c>
      <c r="D65" s="16">
        <f>D66</f>
        <v>0</v>
      </c>
      <c r="E65" s="16">
        <f>E66</f>
        <v>0</v>
      </c>
      <c r="F65" s="16">
        <f>F66</f>
        <v>0</v>
      </c>
    </row>
    <row r="66" spans="2:6" ht="12.75" hidden="1">
      <c r="B66" s="87"/>
      <c r="C66" s="89" t="s">
        <v>156</v>
      </c>
      <c r="D66" s="10">
        <v>0</v>
      </c>
      <c r="E66" s="10">
        <v>0</v>
      </c>
      <c r="F66" s="10">
        <v>0</v>
      </c>
    </row>
    <row r="67" spans="2:6" ht="12.75" hidden="1">
      <c r="B67" s="87"/>
      <c r="C67" s="89"/>
      <c r="D67" s="10"/>
      <c r="E67" s="10"/>
      <c r="F67" s="10"/>
    </row>
    <row r="68" spans="2:6" ht="12.75">
      <c r="B68" s="87" t="s">
        <v>152</v>
      </c>
      <c r="C68" s="9" t="s">
        <v>157</v>
      </c>
      <c r="D68" s="16">
        <f>SUM(D70:D80)</f>
        <v>12588</v>
      </c>
      <c r="E68" s="16">
        <f>SUM(E70:E80)</f>
        <v>13243</v>
      </c>
      <c r="F68" s="16">
        <f>E68-D68</f>
        <v>655</v>
      </c>
    </row>
    <row r="69" spans="2:6" ht="12.75">
      <c r="B69" s="87"/>
      <c r="C69" s="12"/>
      <c r="D69" s="10"/>
      <c r="E69" s="10"/>
      <c r="F69" s="10"/>
    </row>
    <row r="70" spans="2:6" ht="25.5" customHeight="1">
      <c r="B70" s="87"/>
      <c r="C70" s="89" t="s">
        <v>158</v>
      </c>
      <c r="D70" s="10">
        <v>8468</v>
      </c>
      <c r="E70" s="10">
        <v>8468</v>
      </c>
      <c r="F70" s="10">
        <f>E70-D70</f>
        <v>0</v>
      </c>
    </row>
    <row r="71" spans="2:6" ht="12.75">
      <c r="B71" s="87"/>
      <c r="C71" s="89" t="s">
        <v>159</v>
      </c>
      <c r="D71" s="10">
        <v>820</v>
      </c>
      <c r="E71" s="10">
        <v>1475</v>
      </c>
      <c r="F71" s="10">
        <f aca="true" t="shared" si="3" ref="F71:F80">E71-D71</f>
        <v>655</v>
      </c>
    </row>
    <row r="72" spans="2:6" ht="12.75">
      <c r="B72" s="87"/>
      <c r="C72" s="89" t="s">
        <v>160</v>
      </c>
      <c r="D72" s="10">
        <v>0</v>
      </c>
      <c r="E72" s="10">
        <v>0</v>
      </c>
      <c r="F72" s="10">
        <f t="shared" si="3"/>
        <v>0</v>
      </c>
    </row>
    <row r="73" spans="2:6" ht="12.75">
      <c r="B73" s="87"/>
      <c r="C73" s="89" t="s">
        <v>161</v>
      </c>
      <c r="D73" s="10">
        <v>1600</v>
      </c>
      <c r="E73" s="10">
        <v>1600</v>
      </c>
      <c r="F73" s="10">
        <f t="shared" si="3"/>
        <v>0</v>
      </c>
    </row>
    <row r="74" spans="2:6" ht="12.75">
      <c r="B74" s="87"/>
      <c r="C74" s="89" t="s">
        <v>202</v>
      </c>
      <c r="D74" s="10">
        <v>500</v>
      </c>
      <c r="E74" s="10">
        <v>500</v>
      </c>
      <c r="F74" s="10">
        <f t="shared" si="3"/>
        <v>0</v>
      </c>
    </row>
    <row r="75" spans="2:6" ht="12.75">
      <c r="B75" s="87"/>
      <c r="C75" s="89" t="s">
        <v>203</v>
      </c>
      <c r="D75" s="10"/>
      <c r="E75" s="10"/>
      <c r="F75" s="10">
        <f t="shared" si="3"/>
        <v>0</v>
      </c>
    </row>
    <row r="76" spans="2:6" ht="12.75">
      <c r="B76" s="87"/>
      <c r="C76" s="89" t="s">
        <v>162</v>
      </c>
      <c r="D76" s="10">
        <v>600</v>
      </c>
      <c r="E76" s="10">
        <v>600</v>
      </c>
      <c r="F76" s="10">
        <f t="shared" si="3"/>
        <v>0</v>
      </c>
    </row>
    <row r="77" spans="2:6" ht="12.75">
      <c r="B77" s="87"/>
      <c r="C77" s="89" t="s">
        <v>163</v>
      </c>
      <c r="D77" s="10">
        <v>100</v>
      </c>
      <c r="E77" s="10">
        <v>100</v>
      </c>
      <c r="F77" s="10">
        <f t="shared" si="3"/>
        <v>0</v>
      </c>
    </row>
    <row r="78" spans="2:6" ht="12.75">
      <c r="B78" s="87"/>
      <c r="C78" s="89" t="s">
        <v>164</v>
      </c>
      <c r="D78" s="88">
        <v>100</v>
      </c>
      <c r="E78" s="88">
        <v>100</v>
      </c>
      <c r="F78" s="10">
        <f t="shared" si="3"/>
        <v>0</v>
      </c>
    </row>
    <row r="79" spans="2:6" ht="14.25" customHeight="1">
      <c r="B79" s="87"/>
      <c r="C79" s="89" t="s">
        <v>165</v>
      </c>
      <c r="D79" s="88">
        <v>200</v>
      </c>
      <c r="E79" s="88">
        <v>200</v>
      </c>
      <c r="F79" s="10">
        <f t="shared" si="3"/>
        <v>0</v>
      </c>
    </row>
    <row r="80" spans="2:6" ht="14.25" customHeight="1">
      <c r="B80" s="87"/>
      <c r="C80" s="89" t="s">
        <v>166</v>
      </c>
      <c r="D80" s="88">
        <v>200</v>
      </c>
      <c r="E80" s="88">
        <v>200</v>
      </c>
      <c r="F80" s="10">
        <f t="shared" si="3"/>
        <v>0</v>
      </c>
    </row>
    <row r="92" ht="12.75">
      <c r="C92" s="94"/>
    </row>
  </sheetData>
  <sheetProtection selectLockedCells="1" selectUnlockedCells="1"/>
  <mergeCells count="8">
    <mergeCell ref="F1:G1"/>
    <mergeCell ref="A4:F4"/>
    <mergeCell ref="C7:C8"/>
    <mergeCell ref="D7:D8"/>
    <mergeCell ref="E7:E8"/>
    <mergeCell ref="F7:F8"/>
    <mergeCell ref="B2:F2"/>
    <mergeCell ref="B3:F3"/>
  </mergeCells>
  <printOptions/>
  <pageMargins left="0.7479166666666667" right="0.7479166666666667" top="0.3902777777777778" bottom="0.479861111111111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2" sqref="A2:G2"/>
    </sheetView>
  </sheetViews>
  <sheetFormatPr defaultColWidth="9.140625" defaultRowHeight="12.75"/>
  <cols>
    <col min="1" max="1" width="1.8515625" style="1" customWidth="1"/>
    <col min="2" max="2" width="5.00390625" style="1" customWidth="1"/>
    <col min="3" max="3" width="32.421875" style="1" customWidth="1"/>
    <col min="4" max="4" width="12.57421875" style="1" customWidth="1"/>
    <col min="5" max="5" width="13.00390625" style="1" customWidth="1"/>
    <col min="6" max="6" width="12.28125" style="1" customWidth="1"/>
    <col min="7" max="16384" width="9.140625" style="1" customWidth="1"/>
  </cols>
  <sheetData>
    <row r="1" spans="1:7" ht="12.75">
      <c r="A1" s="213" t="s">
        <v>335</v>
      </c>
      <c r="B1" s="213"/>
      <c r="C1" s="213"/>
      <c r="D1" s="213"/>
      <c r="E1" s="213"/>
      <c r="F1" s="213"/>
      <c r="G1" s="213"/>
    </row>
    <row r="2" spans="1:7" ht="12.75">
      <c r="A2" s="213" t="s">
        <v>339</v>
      </c>
      <c r="B2" s="213"/>
      <c r="C2" s="213"/>
      <c r="D2" s="213"/>
      <c r="E2" s="213"/>
      <c r="F2" s="213"/>
      <c r="G2" s="213"/>
    </row>
    <row r="3" spans="1:7" ht="12.75">
      <c r="A3" s="213" t="s">
        <v>205</v>
      </c>
      <c r="B3" s="213"/>
      <c r="C3" s="213"/>
      <c r="D3" s="213"/>
      <c r="E3" s="213"/>
      <c r="F3" s="213"/>
      <c r="G3" s="213"/>
    </row>
    <row r="4" spans="2:6" ht="15.75">
      <c r="B4" s="95"/>
      <c r="C4" s="95"/>
      <c r="D4" s="95"/>
      <c r="E4" s="95"/>
      <c r="F4" s="95"/>
    </row>
    <row r="5" spans="2:6" ht="15.75">
      <c r="B5" s="95"/>
      <c r="C5" s="95"/>
      <c r="D5" s="95"/>
      <c r="E5" s="95"/>
      <c r="F5" s="95"/>
    </row>
    <row r="6" spans="2:6" ht="15.75">
      <c r="B6" s="95"/>
      <c r="C6" s="95"/>
      <c r="D6" s="95"/>
      <c r="E6" s="95"/>
      <c r="F6" s="95"/>
    </row>
    <row r="7" ht="12.75">
      <c r="F7" s="85" t="s">
        <v>1</v>
      </c>
    </row>
    <row r="8" spans="2:6" ht="27.75" customHeight="1">
      <c r="B8" s="115" t="s">
        <v>167</v>
      </c>
      <c r="C8" s="115" t="s">
        <v>168</v>
      </c>
      <c r="D8" s="115" t="s">
        <v>84</v>
      </c>
      <c r="E8" s="115" t="s">
        <v>206</v>
      </c>
      <c r="F8" s="127" t="s">
        <v>230</v>
      </c>
    </row>
    <row r="9" spans="2:6" ht="12.75">
      <c r="B9" s="12"/>
      <c r="C9" s="9" t="s">
        <v>170</v>
      </c>
      <c r="D9" s="96"/>
      <c r="E9" s="124"/>
      <c r="F9" s="126"/>
    </row>
    <row r="10" spans="2:6" ht="12.75">
      <c r="B10" s="12"/>
      <c r="C10" s="12" t="s">
        <v>171</v>
      </c>
      <c r="D10" s="97">
        <v>50059</v>
      </c>
      <c r="E10" s="97">
        <v>50090</v>
      </c>
      <c r="F10" s="125">
        <f>E10-D10</f>
        <v>31</v>
      </c>
    </row>
    <row r="11" spans="2:6" ht="25.5">
      <c r="B11" s="12"/>
      <c r="C11" s="12" t="s">
        <v>172</v>
      </c>
      <c r="D11" s="96"/>
      <c r="E11" s="96"/>
      <c r="F11" s="96"/>
    </row>
    <row r="12" spans="2:6" ht="12.75">
      <c r="B12" s="12"/>
      <c r="C12" s="12" t="s">
        <v>173</v>
      </c>
      <c r="D12" s="96"/>
      <c r="E12" s="96"/>
      <c r="F12" s="96"/>
    </row>
    <row r="13" spans="2:6" ht="12.75">
      <c r="B13" s="12"/>
      <c r="C13" s="12" t="s">
        <v>174</v>
      </c>
      <c r="D13" s="96"/>
      <c r="E13" s="96"/>
      <c r="F13" s="96"/>
    </row>
    <row r="14" spans="2:6" ht="12.75">
      <c r="B14" s="22"/>
      <c r="C14" s="22" t="s">
        <v>175</v>
      </c>
      <c r="D14" s="7">
        <f>SUM(D10:D12)</f>
        <v>50059</v>
      </c>
      <c r="E14" s="7">
        <f>SUM(E10:E12)</f>
        <v>50090</v>
      </c>
      <c r="F14" s="7">
        <f>SUM(F10:F12)</f>
        <v>31</v>
      </c>
    </row>
    <row r="22" ht="12.75">
      <c r="F22" s="2"/>
    </row>
  </sheetData>
  <sheetProtection selectLockedCells="1" selectUnlockedCells="1"/>
  <mergeCells count="3">
    <mergeCell ref="A1:G1"/>
    <mergeCell ref="A2:G2"/>
    <mergeCell ref="A3:G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&amp;R&amp;"Times New Roman,Félkövér"3.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3:I57"/>
  <sheetViews>
    <sheetView view="pageBreakPreview" zoomScaleNormal="110" zoomScaleSheetLayoutView="100" workbookViewId="0" topLeftCell="B1">
      <selection activeCell="B4" sqref="B4:E4"/>
    </sheetView>
  </sheetViews>
  <sheetFormatPr defaultColWidth="9.140625" defaultRowHeight="12.75"/>
  <cols>
    <col min="1" max="1" width="0" style="128" hidden="1" customWidth="1"/>
    <col min="2" max="2" width="47.421875" style="128" customWidth="1"/>
    <col min="3" max="3" width="12.7109375" style="128" customWidth="1"/>
    <col min="4" max="4" width="11.7109375" style="128" customWidth="1"/>
    <col min="5" max="5" width="13.57421875" style="128" customWidth="1"/>
    <col min="6" max="16384" width="9.140625" style="128" customWidth="1"/>
  </cols>
  <sheetData>
    <row r="3" spans="2:9" ht="12.75">
      <c r="B3" s="213" t="s">
        <v>335</v>
      </c>
      <c r="C3" s="213"/>
      <c r="D3" s="213"/>
      <c r="E3" s="213"/>
      <c r="F3" s="157"/>
      <c r="G3" s="157"/>
      <c r="H3" s="157"/>
      <c r="I3" s="157"/>
    </row>
    <row r="4" spans="2:9" ht="12.75">
      <c r="B4" s="221" t="s">
        <v>337</v>
      </c>
      <c r="C4" s="221"/>
      <c r="D4" s="221"/>
      <c r="E4" s="221"/>
      <c r="F4" s="169"/>
      <c r="G4" s="169"/>
      <c r="H4" s="169"/>
      <c r="I4" s="169"/>
    </row>
    <row r="5" spans="2:5" ht="12.75">
      <c r="B5" s="221" t="s">
        <v>269</v>
      </c>
      <c r="C5" s="221"/>
      <c r="D5" s="221"/>
      <c r="E5" s="221"/>
    </row>
    <row r="6" spans="2:5" ht="3" customHeight="1">
      <c r="B6" s="159"/>
      <c r="C6" s="159"/>
      <c r="D6" s="159"/>
      <c r="E6" s="159"/>
    </row>
    <row r="7" spans="2:5" s="49" customFormat="1" ht="12.75" customHeight="1">
      <c r="B7" s="160"/>
      <c r="E7" s="161" t="s">
        <v>1</v>
      </c>
    </row>
    <row r="8" spans="2:5" s="162" customFormat="1" ht="12.75">
      <c r="B8" s="163" t="s">
        <v>76</v>
      </c>
      <c r="C8" s="163" t="s">
        <v>231</v>
      </c>
      <c r="D8" s="163" t="s">
        <v>232</v>
      </c>
      <c r="E8" s="163" t="s">
        <v>233</v>
      </c>
    </row>
    <row r="9" spans="2:5" s="164" customFormat="1" ht="13.5" customHeight="1">
      <c r="B9" s="220" t="s">
        <v>234</v>
      </c>
      <c r="C9" s="220"/>
      <c r="D9" s="220"/>
      <c r="E9" s="220"/>
    </row>
    <row r="10" spans="2:5" s="165" customFormat="1" ht="25.5">
      <c r="B10" s="166" t="s">
        <v>235</v>
      </c>
      <c r="C10" s="44">
        <v>1000</v>
      </c>
      <c r="D10" s="44">
        <v>1594</v>
      </c>
      <c r="E10" s="44">
        <f>D10*1.04</f>
        <v>1657.76</v>
      </c>
    </row>
    <row r="11" spans="2:5" s="165" customFormat="1" ht="32.25" customHeight="1">
      <c r="B11" s="166" t="s">
        <v>236</v>
      </c>
      <c r="C11" s="44">
        <v>12156</v>
      </c>
      <c r="D11" s="44">
        <v>1466</v>
      </c>
      <c r="E11" s="44">
        <f aca="true" t="shared" si="0" ref="E11:E17">D11*1.04</f>
        <v>1524.64</v>
      </c>
    </row>
    <row r="12" spans="2:5" s="165" customFormat="1" ht="30.75" customHeight="1">
      <c r="B12" s="166" t="s">
        <v>237</v>
      </c>
      <c r="C12" s="44">
        <v>28494</v>
      </c>
      <c r="D12" s="44">
        <v>14700</v>
      </c>
      <c r="E12" s="44">
        <f t="shared" si="0"/>
        <v>15288</v>
      </c>
    </row>
    <row r="13" spans="2:5" s="165" customFormat="1" ht="15.75" customHeight="1">
      <c r="B13" s="166" t="s">
        <v>41</v>
      </c>
      <c r="C13" s="44">
        <v>100</v>
      </c>
      <c r="D13" s="44"/>
      <c r="E13" s="44">
        <f t="shared" si="0"/>
        <v>0</v>
      </c>
    </row>
    <row r="14" spans="2:5" s="165" customFormat="1" ht="12.75">
      <c r="B14" s="166" t="s">
        <v>38</v>
      </c>
      <c r="C14" s="44">
        <v>499</v>
      </c>
      <c r="D14" s="44">
        <v>15660</v>
      </c>
      <c r="E14" s="44">
        <f t="shared" si="0"/>
        <v>16286.400000000001</v>
      </c>
    </row>
    <row r="15" spans="2:5" s="165" customFormat="1" ht="15.75" customHeight="1">
      <c r="B15" s="166" t="s">
        <v>48</v>
      </c>
      <c r="C15" s="44"/>
      <c r="D15" s="44">
        <f>C15*1.07</f>
        <v>0</v>
      </c>
      <c r="E15" s="44">
        <f t="shared" si="0"/>
        <v>0</v>
      </c>
    </row>
    <row r="16" spans="2:5" s="165" customFormat="1" ht="25.5" customHeight="1">
      <c r="B16" s="20" t="s">
        <v>42</v>
      </c>
      <c r="C16" s="44">
        <v>0</v>
      </c>
      <c r="D16" s="44">
        <v>7930</v>
      </c>
      <c r="E16" s="44">
        <f t="shared" si="0"/>
        <v>8247.2</v>
      </c>
    </row>
    <row r="17" spans="2:5" s="165" customFormat="1" ht="25.5">
      <c r="B17" s="166" t="s">
        <v>238</v>
      </c>
      <c r="C17" s="44">
        <v>2126</v>
      </c>
      <c r="D17" s="44">
        <v>2500</v>
      </c>
      <c r="E17" s="44">
        <f t="shared" si="0"/>
        <v>2600</v>
      </c>
    </row>
    <row r="18" spans="2:5" s="165" customFormat="1" ht="12.75">
      <c r="B18" s="166" t="s">
        <v>53</v>
      </c>
      <c r="C18" s="44"/>
      <c r="D18" s="44"/>
      <c r="E18" s="44"/>
    </row>
    <row r="19" spans="2:5" s="165" customFormat="1" ht="12.75">
      <c r="B19" s="166" t="s">
        <v>54</v>
      </c>
      <c r="C19" s="44"/>
      <c r="D19" s="44"/>
      <c r="E19" s="44"/>
    </row>
    <row r="20" spans="2:5" s="165" customFormat="1" ht="12.75">
      <c r="B20" s="167" t="s">
        <v>239</v>
      </c>
      <c r="C20" s="47">
        <f>SUM(C10:C19)</f>
        <v>44375</v>
      </c>
      <c r="D20" s="47">
        <f>SUM(D10:D17)</f>
        <v>43850</v>
      </c>
      <c r="E20" s="47">
        <f>SUM(E10:E17)</f>
        <v>45604</v>
      </c>
    </row>
    <row r="21" spans="2:5" s="165" customFormat="1" ht="12.75">
      <c r="B21" s="166" t="s">
        <v>240</v>
      </c>
      <c r="C21" s="44">
        <v>7785</v>
      </c>
      <c r="D21" s="44">
        <v>7262</v>
      </c>
      <c r="E21" s="44">
        <v>7553</v>
      </c>
    </row>
    <row r="22" spans="2:5" s="165" customFormat="1" ht="12.75">
      <c r="B22" s="166" t="s">
        <v>241</v>
      </c>
      <c r="C22" s="44">
        <v>1900</v>
      </c>
      <c r="D22" s="44">
        <v>1977</v>
      </c>
      <c r="E22" s="44">
        <f>D22*1.04</f>
        <v>2056.08</v>
      </c>
    </row>
    <row r="23" spans="2:5" s="165" customFormat="1" ht="25.5">
      <c r="B23" s="166" t="s">
        <v>242</v>
      </c>
      <c r="C23" s="44">
        <v>16015</v>
      </c>
      <c r="D23" s="44">
        <v>11726</v>
      </c>
      <c r="E23" s="44">
        <f>D23*1.04</f>
        <v>12195.04</v>
      </c>
    </row>
    <row r="24" spans="2:5" s="165" customFormat="1" ht="15" customHeight="1">
      <c r="B24" s="166" t="s">
        <v>243</v>
      </c>
      <c r="C24" s="44">
        <v>250</v>
      </c>
      <c r="D24" s="44">
        <f>C24*1.07</f>
        <v>267.5</v>
      </c>
      <c r="E24" s="44">
        <f>D24*1.04</f>
        <v>278.2</v>
      </c>
    </row>
    <row r="25" spans="2:5" s="165" customFormat="1" ht="15.75" customHeight="1">
      <c r="B25" s="166" t="s">
        <v>244</v>
      </c>
      <c r="C25" s="44">
        <v>7500</v>
      </c>
      <c r="D25" s="44">
        <v>7950</v>
      </c>
      <c r="E25" s="44">
        <v>8316</v>
      </c>
    </row>
    <row r="26" spans="2:5" s="165" customFormat="1" ht="12.75">
      <c r="B26" s="166" t="s">
        <v>245</v>
      </c>
      <c r="C26" s="44">
        <v>13243</v>
      </c>
      <c r="D26" s="44">
        <v>13467</v>
      </c>
      <c r="E26" s="44">
        <f>D26*1.04</f>
        <v>14005.68</v>
      </c>
    </row>
    <row r="27" spans="2:5" s="165" customFormat="1" ht="14.25" customHeight="1">
      <c r="B27" s="166" t="s">
        <v>246</v>
      </c>
      <c r="C27" s="44"/>
      <c r="D27" s="44"/>
      <c r="E27" s="44"/>
    </row>
    <row r="28" spans="2:5" s="165" customFormat="1" ht="14.25" customHeight="1">
      <c r="B28" s="166" t="s">
        <v>247</v>
      </c>
      <c r="C28" s="44"/>
      <c r="D28" s="44">
        <f>C28*1.06</f>
        <v>0</v>
      </c>
      <c r="E28" s="44">
        <f>D28*1.08</f>
        <v>0</v>
      </c>
    </row>
    <row r="29" spans="2:5" s="165" customFormat="1" ht="12.75">
      <c r="B29" s="166" t="s">
        <v>248</v>
      </c>
      <c r="C29" s="44">
        <v>200</v>
      </c>
      <c r="D29" s="44"/>
      <c r="E29" s="44">
        <f>D29*1.08</f>
        <v>0</v>
      </c>
    </row>
    <row r="30" spans="2:5" s="165" customFormat="1" ht="15.75" customHeight="1">
      <c r="B30" s="167" t="s">
        <v>249</v>
      </c>
      <c r="C30" s="47">
        <f>SUM(C21:C29)</f>
        <v>46893</v>
      </c>
      <c r="D30" s="47">
        <f>SUM(D21:D29)</f>
        <v>42649.5</v>
      </c>
      <c r="E30" s="47">
        <f>SUM(E21:E29)</f>
        <v>44404</v>
      </c>
    </row>
    <row r="31" spans="2:5" s="165" customFormat="1" ht="12" customHeight="1">
      <c r="B31" s="168"/>
      <c r="C31" s="156"/>
      <c r="D31" s="156"/>
      <c r="E31" s="156"/>
    </row>
    <row r="32" spans="2:5" s="164" customFormat="1" ht="13.5">
      <c r="B32" s="128"/>
      <c r="C32" s="128"/>
      <c r="D32" s="128"/>
      <c r="E32" s="161" t="s">
        <v>1</v>
      </c>
    </row>
    <row r="33" spans="2:5" ht="28.5" customHeight="1">
      <c r="B33" s="163" t="s">
        <v>76</v>
      </c>
      <c r="C33" s="163" t="s">
        <v>231</v>
      </c>
      <c r="D33" s="163" t="s">
        <v>232</v>
      </c>
      <c r="E33" s="163" t="s">
        <v>233</v>
      </c>
    </row>
    <row r="34" spans="2:5" s="162" customFormat="1" ht="13.5" customHeight="1">
      <c r="B34" s="220" t="s">
        <v>250</v>
      </c>
      <c r="C34" s="220"/>
      <c r="D34" s="220"/>
      <c r="E34" s="220"/>
    </row>
    <row r="35" spans="2:5" s="164" customFormat="1" ht="25.5">
      <c r="B35" s="166" t="s">
        <v>251</v>
      </c>
      <c r="C35" s="44">
        <v>1360</v>
      </c>
      <c r="D35" s="44"/>
      <c r="E35" s="44"/>
    </row>
    <row r="36" spans="2:5" s="165" customFormat="1" ht="12.75">
      <c r="B36" s="166" t="s">
        <v>185</v>
      </c>
      <c r="C36" s="44">
        <v>39416</v>
      </c>
      <c r="D36" s="44"/>
      <c r="E36" s="44"/>
    </row>
    <row r="37" spans="2:5" s="165" customFormat="1" ht="12.75">
      <c r="B37" s="166" t="s">
        <v>252</v>
      </c>
      <c r="C37" s="44">
        <v>46748</v>
      </c>
      <c r="D37" s="44"/>
      <c r="E37" s="44"/>
    </row>
    <row r="38" spans="2:5" s="165" customFormat="1" ht="15" customHeight="1">
      <c r="B38" s="166" t="s">
        <v>253</v>
      </c>
      <c r="C38" s="44"/>
      <c r="D38" s="44"/>
      <c r="E38" s="44"/>
    </row>
    <row r="39" spans="2:5" s="165" customFormat="1" ht="13.5" customHeight="1">
      <c r="B39" s="166" t="s">
        <v>254</v>
      </c>
      <c r="C39" s="44"/>
      <c r="D39" s="44"/>
      <c r="E39" s="44"/>
    </row>
    <row r="40" spans="2:5" s="165" customFormat="1" ht="12.75">
      <c r="B40" s="166" t="s">
        <v>255</v>
      </c>
      <c r="C40" s="44">
        <v>3300</v>
      </c>
      <c r="D40" s="44"/>
      <c r="E40" s="44"/>
    </row>
    <row r="41" spans="2:5" s="165" customFormat="1" ht="12.75">
      <c r="B41" s="166" t="s">
        <v>256</v>
      </c>
      <c r="C41" s="44">
        <v>7432</v>
      </c>
      <c r="D41" s="44"/>
      <c r="E41" s="44"/>
    </row>
    <row r="42" spans="2:5" s="165" customFormat="1" ht="15" customHeight="1">
      <c r="B42" s="166" t="s">
        <v>257</v>
      </c>
      <c r="C42" s="44"/>
      <c r="D42" s="44">
        <f>C42*1.02</f>
        <v>0</v>
      </c>
      <c r="E42" s="44">
        <f>D42*1.02</f>
        <v>0</v>
      </c>
    </row>
    <row r="43" spans="2:5" s="165" customFormat="1" ht="15" customHeight="1">
      <c r="B43" s="166" t="s">
        <v>258</v>
      </c>
      <c r="C43" s="44"/>
      <c r="D43" s="44"/>
      <c r="E43" s="44"/>
    </row>
    <row r="44" spans="2:5" s="165" customFormat="1" ht="12.75">
      <c r="B44" s="167" t="s">
        <v>259</v>
      </c>
      <c r="C44" s="47">
        <f>SUM(C35:C43)</f>
        <v>98256</v>
      </c>
      <c r="D44" s="47">
        <f>SUM(D35:D43)</f>
        <v>0</v>
      </c>
      <c r="E44" s="47">
        <f>SUM(E35:E43)</f>
        <v>0</v>
      </c>
    </row>
    <row r="45" spans="2:5" s="165" customFormat="1" ht="21" customHeight="1">
      <c r="B45" s="166" t="s">
        <v>260</v>
      </c>
      <c r="C45" s="44">
        <v>50090</v>
      </c>
      <c r="D45" s="44"/>
      <c r="E45" s="44"/>
    </row>
    <row r="46" spans="2:5" s="165" customFormat="1" ht="15" customHeight="1">
      <c r="B46" s="166" t="s">
        <v>261</v>
      </c>
      <c r="C46" s="44"/>
      <c r="D46" s="44"/>
      <c r="E46" s="44"/>
    </row>
    <row r="47" spans="2:5" s="165" customFormat="1" ht="12.75">
      <c r="B47" s="166" t="s">
        <v>262</v>
      </c>
      <c r="C47" s="44"/>
      <c r="D47" s="44"/>
      <c r="E47" s="44"/>
    </row>
    <row r="48" spans="2:5" s="165" customFormat="1" ht="12.75">
      <c r="B48" s="166" t="s">
        <v>155</v>
      </c>
      <c r="C48" s="44">
        <v>45148</v>
      </c>
      <c r="D48" s="44"/>
      <c r="E48" s="44"/>
    </row>
    <row r="49" spans="2:5" s="165" customFormat="1" ht="12.75" customHeight="1">
      <c r="B49" s="166" t="s">
        <v>263</v>
      </c>
      <c r="C49" s="44">
        <v>400</v>
      </c>
      <c r="D49" s="44">
        <v>1200</v>
      </c>
      <c r="E49" s="44">
        <v>1200</v>
      </c>
    </row>
    <row r="50" spans="2:5" s="165" customFormat="1" ht="12.75">
      <c r="B50" s="166" t="s">
        <v>264</v>
      </c>
      <c r="C50" s="44"/>
      <c r="D50" s="44"/>
      <c r="E50" s="44"/>
    </row>
    <row r="51" spans="2:5" s="165" customFormat="1" ht="15" customHeight="1">
      <c r="B51" s="166" t="s">
        <v>265</v>
      </c>
      <c r="C51" s="44"/>
      <c r="D51" s="44"/>
      <c r="E51" s="44"/>
    </row>
    <row r="52" spans="2:5" s="165" customFormat="1" ht="15" customHeight="1">
      <c r="B52" s="166" t="s">
        <v>194</v>
      </c>
      <c r="C52" s="44">
        <v>100</v>
      </c>
      <c r="D52" s="44"/>
      <c r="E52" s="44"/>
    </row>
    <row r="53" spans="2:5" s="165" customFormat="1" ht="12.75">
      <c r="B53" s="166" t="s">
        <v>248</v>
      </c>
      <c r="C53" s="44"/>
      <c r="D53" s="44"/>
      <c r="E53" s="44"/>
    </row>
    <row r="54" spans="2:5" s="165" customFormat="1" ht="12.75">
      <c r="B54" s="167" t="s">
        <v>266</v>
      </c>
      <c r="C54" s="47">
        <f>SUM(C45:C53)</f>
        <v>95738</v>
      </c>
      <c r="D54" s="47">
        <f>SUM(D45:D53)</f>
        <v>1200</v>
      </c>
      <c r="E54" s="47">
        <f>SUM(E45:E53)</f>
        <v>1200</v>
      </c>
    </row>
    <row r="55" spans="2:5" s="164" customFormat="1" ht="15" customHeight="1">
      <c r="B55" s="167" t="s">
        <v>267</v>
      </c>
      <c r="C55" s="47">
        <f>C20+C44</f>
        <v>142631</v>
      </c>
      <c r="D55" s="47">
        <f>D20+D44</f>
        <v>43850</v>
      </c>
      <c r="E55" s="47">
        <f>E20+E44</f>
        <v>45604</v>
      </c>
    </row>
    <row r="56" spans="2:5" s="164" customFormat="1" ht="15" customHeight="1">
      <c r="B56" s="167" t="s">
        <v>268</v>
      </c>
      <c r="C56" s="47">
        <f>C30+C54</f>
        <v>142631</v>
      </c>
      <c r="D56" s="47">
        <f>D30+D54</f>
        <v>43849.5</v>
      </c>
      <c r="E56" s="47">
        <f>E30+E54</f>
        <v>45604</v>
      </c>
    </row>
    <row r="57" spans="2:5" s="164" customFormat="1" ht="15" customHeight="1">
      <c r="B57" s="128"/>
      <c r="C57" s="128"/>
      <c r="D57" s="128"/>
      <c r="E57" s="128"/>
    </row>
  </sheetData>
  <mergeCells count="5">
    <mergeCell ref="B9:E9"/>
    <mergeCell ref="B34:E34"/>
    <mergeCell ref="B3:E3"/>
    <mergeCell ref="B4:E4"/>
    <mergeCell ref="B5:E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5" r:id="rId3"/>
  <headerFooter alignWithMargins="0">
    <oddHeader>&amp;R&amp;"Times New Roman,Félkövér"4.sz.melléklet</oddHeader>
  </headerFooter>
  <rowBreaks count="1" manualBreakCount="1">
    <brk id="84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6"/>
  <sheetViews>
    <sheetView workbookViewId="0" topLeftCell="A1">
      <selection activeCell="A3" sqref="A3:O3"/>
    </sheetView>
  </sheetViews>
  <sheetFormatPr defaultColWidth="9.140625" defaultRowHeight="12.75"/>
  <cols>
    <col min="1" max="1" width="4.8515625" style="171" customWidth="1"/>
    <col min="2" max="2" width="37.7109375" style="170" customWidth="1"/>
    <col min="3" max="3" width="8.7109375" style="170" customWidth="1"/>
    <col min="4" max="4" width="7.421875" style="170" customWidth="1"/>
    <col min="5" max="5" width="7.28125" style="170" customWidth="1"/>
    <col min="6" max="6" width="7.57421875" style="170" customWidth="1"/>
    <col min="7" max="7" width="6.8515625" style="170" customWidth="1"/>
    <col min="8" max="8" width="7.140625" style="170" customWidth="1"/>
    <col min="9" max="9" width="6.57421875" style="170" customWidth="1"/>
    <col min="10" max="12" width="7.421875" style="170" customWidth="1"/>
    <col min="13" max="13" width="7.00390625" style="170" customWidth="1"/>
    <col min="14" max="14" width="6.8515625" style="170" customWidth="1"/>
    <col min="15" max="15" width="10.140625" style="171" customWidth="1"/>
    <col min="16" max="16384" width="9.140625" style="170" customWidth="1"/>
  </cols>
  <sheetData>
    <row r="2" spans="1:15" ht="12.75">
      <c r="A2" s="223" t="s">
        <v>335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13.5" customHeight="1">
      <c r="A3" s="222" t="s">
        <v>336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2.75">
      <c r="A4" s="222" t="s">
        <v>270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ht="13.5" thickBot="1">
      <c r="O5" s="172" t="s">
        <v>1</v>
      </c>
    </row>
    <row r="6" spans="1:15" s="171" customFormat="1" ht="26.25" customHeight="1" thickTop="1">
      <c r="A6" s="173" t="s">
        <v>211</v>
      </c>
      <c r="B6" s="174" t="s">
        <v>76</v>
      </c>
      <c r="C6" s="174" t="s">
        <v>271</v>
      </c>
      <c r="D6" s="174" t="s">
        <v>272</v>
      </c>
      <c r="E6" s="174" t="s">
        <v>273</v>
      </c>
      <c r="F6" s="174" t="s">
        <v>274</v>
      </c>
      <c r="G6" s="174" t="s">
        <v>275</v>
      </c>
      <c r="H6" s="174" t="s">
        <v>276</v>
      </c>
      <c r="I6" s="174" t="s">
        <v>277</v>
      </c>
      <c r="J6" s="174" t="s">
        <v>278</v>
      </c>
      <c r="K6" s="174" t="s">
        <v>279</v>
      </c>
      <c r="L6" s="174" t="s">
        <v>280</v>
      </c>
      <c r="M6" s="174" t="s">
        <v>281</v>
      </c>
      <c r="N6" s="174" t="s">
        <v>282</v>
      </c>
      <c r="O6" s="174" t="s">
        <v>228</v>
      </c>
    </row>
    <row r="7" spans="1:15" s="178" customFormat="1" ht="18" customHeight="1">
      <c r="A7" s="175" t="s">
        <v>7</v>
      </c>
      <c r="B7" s="176" t="s">
        <v>283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>
        <f>SUM(C7:N7)</f>
        <v>0</v>
      </c>
    </row>
    <row r="8" spans="1:15" s="181" customFormat="1" ht="12.75">
      <c r="A8" s="175" t="s">
        <v>9</v>
      </c>
      <c r="B8" s="179" t="s">
        <v>284</v>
      </c>
      <c r="C8" s="180">
        <v>84</v>
      </c>
      <c r="D8" s="180">
        <v>85</v>
      </c>
      <c r="E8" s="180">
        <v>74</v>
      </c>
      <c r="F8" s="180">
        <v>79</v>
      </c>
      <c r="G8" s="180">
        <v>97</v>
      </c>
      <c r="H8" s="180">
        <v>84</v>
      </c>
      <c r="I8" s="180">
        <v>88</v>
      </c>
      <c r="J8" s="180">
        <v>85</v>
      </c>
      <c r="K8" s="180">
        <v>94</v>
      </c>
      <c r="L8" s="180">
        <v>87</v>
      </c>
      <c r="M8" s="180">
        <v>75</v>
      </c>
      <c r="N8" s="180">
        <v>68</v>
      </c>
      <c r="O8" s="177">
        <f>SUM(C8:N8)</f>
        <v>1000</v>
      </c>
    </row>
    <row r="9" spans="1:15" s="181" customFormat="1" ht="12.75">
      <c r="A9" s="175" t="s">
        <v>32</v>
      </c>
      <c r="B9" s="179" t="s">
        <v>285</v>
      </c>
      <c r="C9" s="180">
        <v>104</v>
      </c>
      <c r="D9" s="180">
        <v>104</v>
      </c>
      <c r="E9" s="180">
        <v>104</v>
      </c>
      <c r="F9" s="180">
        <v>104</v>
      </c>
      <c r="G9" s="180">
        <v>104</v>
      </c>
      <c r="H9" s="180">
        <v>104</v>
      </c>
      <c r="I9" s="180">
        <v>106</v>
      </c>
      <c r="J9" s="180">
        <v>104</v>
      </c>
      <c r="K9" s="180">
        <v>104</v>
      </c>
      <c r="L9" s="180">
        <v>104</v>
      </c>
      <c r="M9" s="180">
        <v>10970</v>
      </c>
      <c r="N9" s="180">
        <v>144</v>
      </c>
      <c r="O9" s="177">
        <f aca="true" t="shared" si="0" ref="O9:O35">SUM(C9:N9)</f>
        <v>12156</v>
      </c>
    </row>
    <row r="10" spans="1:15" s="181" customFormat="1" ht="12.75">
      <c r="A10" s="175" t="s">
        <v>215</v>
      </c>
      <c r="B10" s="179" t="s">
        <v>16</v>
      </c>
      <c r="C10" s="180">
        <v>2325</v>
      </c>
      <c r="D10" s="180">
        <v>2680</v>
      </c>
      <c r="E10" s="180">
        <v>2369</v>
      </c>
      <c r="F10" s="180">
        <v>2678</v>
      </c>
      <c r="G10" s="180">
        <v>2702</v>
      </c>
      <c r="H10" s="180">
        <v>2556</v>
      </c>
      <c r="I10" s="180">
        <v>1902</v>
      </c>
      <c r="J10" s="180">
        <v>1420</v>
      </c>
      <c r="K10" s="180">
        <v>1564</v>
      </c>
      <c r="L10" s="180">
        <v>1870</v>
      </c>
      <c r="M10" s="180">
        <v>1478</v>
      </c>
      <c r="N10" s="180">
        <v>4950</v>
      </c>
      <c r="O10" s="177">
        <f t="shared" si="0"/>
        <v>28494</v>
      </c>
    </row>
    <row r="11" spans="1:15" s="181" customFormat="1" ht="12.75">
      <c r="A11" s="175" t="s">
        <v>138</v>
      </c>
      <c r="B11" s="179" t="s">
        <v>286</v>
      </c>
      <c r="C11" s="180"/>
      <c r="D11" s="180"/>
      <c r="E11" s="180"/>
      <c r="F11" s="180"/>
      <c r="G11" s="180"/>
      <c r="H11" s="180"/>
      <c r="I11" s="180"/>
      <c r="J11" s="180">
        <v>71</v>
      </c>
      <c r="K11" s="180">
        <v>304</v>
      </c>
      <c r="L11" s="180"/>
      <c r="M11" s="180">
        <v>88</v>
      </c>
      <c r="N11" s="180">
        <v>897</v>
      </c>
      <c r="O11" s="177">
        <f t="shared" si="0"/>
        <v>1360</v>
      </c>
    </row>
    <row r="12" spans="1:15" s="181" customFormat="1" ht="12.75">
      <c r="A12" s="175" t="s">
        <v>148</v>
      </c>
      <c r="B12" s="179" t="s">
        <v>287</v>
      </c>
      <c r="C12" s="180"/>
      <c r="D12" s="180"/>
      <c r="E12" s="180"/>
      <c r="F12" s="180"/>
      <c r="G12" s="180"/>
      <c r="H12" s="180"/>
      <c r="I12" s="180"/>
      <c r="J12" s="180">
        <v>250</v>
      </c>
      <c r="K12" s="180">
        <v>149</v>
      </c>
      <c r="L12" s="180"/>
      <c r="M12" s="180"/>
      <c r="N12" s="180">
        <v>100</v>
      </c>
      <c r="O12" s="177">
        <f t="shared" si="0"/>
        <v>499</v>
      </c>
    </row>
    <row r="13" spans="1:15" s="181" customFormat="1" ht="25.5" customHeight="1">
      <c r="A13" s="175" t="s">
        <v>152</v>
      </c>
      <c r="B13" s="20" t="s">
        <v>42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77">
        <f t="shared" si="0"/>
        <v>0</v>
      </c>
    </row>
    <row r="14" spans="1:15" s="181" customFormat="1" ht="12.75">
      <c r="A14" s="175" t="s">
        <v>154</v>
      </c>
      <c r="B14" s="179" t="s">
        <v>288</v>
      </c>
      <c r="C14" s="180"/>
      <c r="D14" s="180"/>
      <c r="E14" s="180"/>
      <c r="F14" s="180">
        <v>39416</v>
      </c>
      <c r="G14" s="180"/>
      <c r="H14" s="180"/>
      <c r="I14" s="180"/>
      <c r="J14" s="180"/>
      <c r="K14" s="180"/>
      <c r="L14" s="180"/>
      <c r="M14" s="180"/>
      <c r="N14" s="180"/>
      <c r="O14" s="177">
        <f t="shared" si="0"/>
        <v>39416</v>
      </c>
    </row>
    <row r="15" spans="1:15" s="181" customFormat="1" ht="12.75">
      <c r="A15" s="175" t="s">
        <v>289</v>
      </c>
      <c r="B15" s="179" t="s">
        <v>290</v>
      </c>
      <c r="C15" s="180">
        <v>8</v>
      </c>
      <c r="D15" s="180">
        <v>8</v>
      </c>
      <c r="E15" s="180">
        <v>8</v>
      </c>
      <c r="F15" s="180">
        <v>8</v>
      </c>
      <c r="G15" s="180">
        <v>8</v>
      </c>
      <c r="H15" s="180">
        <v>8</v>
      </c>
      <c r="I15" s="180">
        <v>8</v>
      </c>
      <c r="J15" s="180">
        <v>12</v>
      </c>
      <c r="K15" s="180">
        <v>8</v>
      </c>
      <c r="L15" s="180">
        <v>8</v>
      </c>
      <c r="M15" s="180">
        <v>8</v>
      </c>
      <c r="N15" s="180">
        <v>8</v>
      </c>
      <c r="O15" s="177">
        <f t="shared" si="0"/>
        <v>100</v>
      </c>
    </row>
    <row r="16" spans="1:15" s="181" customFormat="1" ht="12.75">
      <c r="A16" s="175" t="s">
        <v>216</v>
      </c>
      <c r="B16" s="179" t="s">
        <v>291</v>
      </c>
      <c r="C16" s="180"/>
      <c r="D16" s="180"/>
      <c r="E16" s="180">
        <v>25942</v>
      </c>
      <c r="F16" s="180"/>
      <c r="G16" s="180">
        <v>20128</v>
      </c>
      <c r="H16" s="180"/>
      <c r="I16" s="180">
        <v>678</v>
      </c>
      <c r="J16" s="180"/>
      <c r="K16" s="180"/>
      <c r="L16" s="180"/>
      <c r="M16" s="180"/>
      <c r="N16" s="180"/>
      <c r="O16" s="177">
        <f t="shared" si="0"/>
        <v>46748</v>
      </c>
    </row>
    <row r="17" spans="1:15" s="181" customFormat="1" ht="12.75">
      <c r="A17" s="175" t="s">
        <v>217</v>
      </c>
      <c r="B17" s="179" t="s">
        <v>95</v>
      </c>
      <c r="C17" s="180"/>
      <c r="D17" s="180"/>
      <c r="E17" s="180"/>
      <c r="F17" s="180">
        <v>3300</v>
      </c>
      <c r="G17" s="180"/>
      <c r="H17" s="180"/>
      <c r="I17" s="180"/>
      <c r="J17" s="180"/>
      <c r="K17" s="180"/>
      <c r="L17" s="180"/>
      <c r="M17" s="180"/>
      <c r="N17" s="180"/>
      <c r="O17" s="177">
        <f t="shared" si="0"/>
        <v>3300</v>
      </c>
    </row>
    <row r="18" spans="1:15" s="181" customFormat="1" ht="12.75">
      <c r="A18" s="175" t="s">
        <v>218</v>
      </c>
      <c r="B18" s="179" t="s">
        <v>48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77">
        <f t="shared" si="0"/>
        <v>0</v>
      </c>
    </row>
    <row r="19" spans="1:15" s="181" customFormat="1" ht="12.75">
      <c r="A19" s="175" t="s">
        <v>219</v>
      </c>
      <c r="B19" s="179" t="s">
        <v>292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>
        <v>9558</v>
      </c>
      <c r="O19" s="177">
        <f t="shared" si="0"/>
        <v>9558</v>
      </c>
    </row>
    <row r="20" spans="1:15" s="178" customFormat="1" ht="20.25" customHeight="1">
      <c r="A20" s="183"/>
      <c r="B20" s="184" t="s">
        <v>293</v>
      </c>
      <c r="C20" s="185">
        <f>SUM(C8:C19)</f>
        <v>2521</v>
      </c>
      <c r="D20" s="185">
        <f aca="true" t="shared" si="1" ref="D20:N20">SUM(D8:D19)</f>
        <v>2877</v>
      </c>
      <c r="E20" s="185">
        <f t="shared" si="1"/>
        <v>28497</v>
      </c>
      <c r="F20" s="185">
        <f t="shared" si="1"/>
        <v>45585</v>
      </c>
      <c r="G20" s="185">
        <f t="shared" si="1"/>
        <v>23039</v>
      </c>
      <c r="H20" s="185">
        <f t="shared" si="1"/>
        <v>2752</v>
      </c>
      <c r="I20" s="185">
        <f t="shared" si="1"/>
        <v>2782</v>
      </c>
      <c r="J20" s="185">
        <f t="shared" si="1"/>
        <v>1942</v>
      </c>
      <c r="K20" s="185">
        <f t="shared" si="1"/>
        <v>2223</v>
      </c>
      <c r="L20" s="185">
        <f t="shared" si="1"/>
        <v>2069</v>
      </c>
      <c r="M20" s="185">
        <f t="shared" si="1"/>
        <v>12619</v>
      </c>
      <c r="N20" s="185">
        <f t="shared" si="1"/>
        <v>15725</v>
      </c>
      <c r="O20" s="186">
        <f>SUM(O8:O19)</f>
        <v>142631</v>
      </c>
    </row>
    <row r="21" spans="1:15" s="178" customFormat="1" ht="18.75" customHeight="1">
      <c r="A21" s="187"/>
      <c r="B21" s="176" t="s">
        <v>294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>
        <f t="shared" si="0"/>
        <v>0</v>
      </c>
    </row>
    <row r="22" spans="1:15" s="181" customFormat="1" ht="12.75">
      <c r="A22" s="175" t="s">
        <v>221</v>
      </c>
      <c r="B22" s="179" t="s">
        <v>58</v>
      </c>
      <c r="C22" s="180">
        <v>590</v>
      </c>
      <c r="D22" s="180">
        <v>590</v>
      </c>
      <c r="E22" s="180">
        <v>498</v>
      </c>
      <c r="F22" s="180">
        <v>503</v>
      </c>
      <c r="G22" s="180">
        <v>665</v>
      </c>
      <c r="H22" s="180">
        <v>678</v>
      </c>
      <c r="I22" s="180">
        <v>715</v>
      </c>
      <c r="J22" s="180">
        <v>723</v>
      </c>
      <c r="K22" s="180">
        <v>752</v>
      </c>
      <c r="L22" s="180">
        <v>700</v>
      </c>
      <c r="M22" s="180">
        <v>781</v>
      </c>
      <c r="N22" s="180">
        <v>590</v>
      </c>
      <c r="O22" s="177">
        <f>SUM(C22:N22)</f>
        <v>7785</v>
      </c>
    </row>
    <row r="23" spans="1:15" s="181" customFormat="1" ht="12.75">
      <c r="A23" s="175" t="s">
        <v>222</v>
      </c>
      <c r="B23" s="179" t="s">
        <v>295</v>
      </c>
      <c r="C23" s="180">
        <v>149</v>
      </c>
      <c r="D23" s="180">
        <v>149</v>
      </c>
      <c r="E23" s="180">
        <v>101</v>
      </c>
      <c r="F23" s="180">
        <v>90</v>
      </c>
      <c r="G23" s="180">
        <v>173</v>
      </c>
      <c r="H23" s="180">
        <v>163</v>
      </c>
      <c r="I23" s="180">
        <v>173</v>
      </c>
      <c r="J23" s="180">
        <v>185</v>
      </c>
      <c r="K23" s="180">
        <v>187</v>
      </c>
      <c r="L23" s="180">
        <v>179</v>
      </c>
      <c r="M23" s="180">
        <v>201</v>
      </c>
      <c r="N23" s="180">
        <v>150</v>
      </c>
      <c r="O23" s="177">
        <f aca="true" t="shared" si="2" ref="O23:O29">SUM(C23:N23)</f>
        <v>1900</v>
      </c>
    </row>
    <row r="24" spans="1:15" s="181" customFormat="1" ht="12.75">
      <c r="A24" s="175" t="s">
        <v>223</v>
      </c>
      <c r="B24" s="179" t="s">
        <v>60</v>
      </c>
      <c r="C24" s="180">
        <v>723</v>
      </c>
      <c r="D24" s="180">
        <v>523</v>
      </c>
      <c r="E24" s="180">
        <v>723</v>
      </c>
      <c r="F24" s="180">
        <v>1456</v>
      </c>
      <c r="G24" s="180">
        <v>1347</v>
      </c>
      <c r="H24" s="180">
        <v>1456</v>
      </c>
      <c r="I24" s="180">
        <v>1780</v>
      </c>
      <c r="J24" s="180">
        <v>1467</v>
      </c>
      <c r="K24" s="180">
        <v>1560</v>
      </c>
      <c r="L24" s="180">
        <v>1740</v>
      </c>
      <c r="M24" s="180">
        <v>1560</v>
      </c>
      <c r="N24" s="180">
        <v>1680</v>
      </c>
      <c r="O24" s="177">
        <f t="shared" si="2"/>
        <v>16015</v>
      </c>
    </row>
    <row r="25" spans="1:15" s="181" customFormat="1" ht="12.75">
      <c r="A25" s="175" t="s">
        <v>224</v>
      </c>
      <c r="B25" s="179" t="s">
        <v>296</v>
      </c>
      <c r="C25" s="180">
        <v>613</v>
      </c>
      <c r="D25" s="180">
        <v>613</v>
      </c>
      <c r="E25" s="180">
        <v>613</v>
      </c>
      <c r="F25" s="180">
        <v>613</v>
      </c>
      <c r="G25" s="180">
        <v>613</v>
      </c>
      <c r="H25" s="180">
        <v>613</v>
      </c>
      <c r="I25" s="180">
        <v>607</v>
      </c>
      <c r="J25" s="180">
        <v>750</v>
      </c>
      <c r="K25" s="180">
        <v>680</v>
      </c>
      <c r="L25" s="180">
        <v>603</v>
      </c>
      <c r="M25" s="180">
        <v>602</v>
      </c>
      <c r="N25" s="180">
        <v>580</v>
      </c>
      <c r="O25" s="177">
        <f t="shared" si="2"/>
        <v>7500</v>
      </c>
    </row>
    <row r="26" spans="1:15" s="181" customFormat="1" ht="12.75">
      <c r="A26" s="175" t="s">
        <v>225</v>
      </c>
      <c r="B26" s="179" t="s">
        <v>297</v>
      </c>
      <c r="C26" s="180">
        <v>100</v>
      </c>
      <c r="D26" s="180"/>
      <c r="E26" s="180"/>
      <c r="F26" s="180"/>
      <c r="G26" s="180">
        <v>10</v>
      </c>
      <c r="H26" s="180">
        <v>10</v>
      </c>
      <c r="I26" s="180">
        <v>10</v>
      </c>
      <c r="J26" s="180">
        <v>110</v>
      </c>
      <c r="K26" s="180">
        <v>10</v>
      </c>
      <c r="L26" s="180"/>
      <c r="M26" s="180"/>
      <c r="N26" s="180"/>
      <c r="O26" s="177">
        <f t="shared" si="2"/>
        <v>250</v>
      </c>
    </row>
    <row r="27" spans="1:15" s="181" customFormat="1" ht="12.75">
      <c r="A27" s="175" t="s">
        <v>226</v>
      </c>
      <c r="B27" s="179" t="s">
        <v>298</v>
      </c>
      <c r="C27" s="180"/>
      <c r="D27" s="180"/>
      <c r="E27" s="180"/>
      <c r="F27" s="180"/>
      <c r="G27" s="180"/>
      <c r="H27" s="180"/>
      <c r="I27" s="180"/>
      <c r="J27" s="180"/>
      <c r="K27" s="180">
        <v>18250</v>
      </c>
      <c r="L27" s="180"/>
      <c r="M27" s="180">
        <v>4898</v>
      </c>
      <c r="N27" s="180">
        <v>22000</v>
      </c>
      <c r="O27" s="177">
        <f t="shared" si="2"/>
        <v>45148</v>
      </c>
    </row>
    <row r="28" spans="1:15" s="181" customFormat="1" ht="12.75">
      <c r="A28" s="175" t="s">
        <v>299</v>
      </c>
      <c r="B28" s="179" t="s">
        <v>63</v>
      </c>
      <c r="C28" s="180">
        <v>750</v>
      </c>
      <c r="D28" s="180">
        <v>825</v>
      </c>
      <c r="E28" s="180">
        <v>1063</v>
      </c>
      <c r="F28" s="180">
        <v>780</v>
      </c>
      <c r="G28" s="180">
        <v>1106</v>
      </c>
      <c r="H28" s="180">
        <v>890</v>
      </c>
      <c r="I28" s="180">
        <v>1106</v>
      </c>
      <c r="J28" s="180">
        <v>1325</v>
      </c>
      <c r="K28" s="180">
        <v>1425</v>
      </c>
      <c r="L28" s="180">
        <v>1227</v>
      </c>
      <c r="M28" s="180">
        <v>1540</v>
      </c>
      <c r="N28" s="180">
        <v>1206</v>
      </c>
      <c r="O28" s="177">
        <f t="shared" si="2"/>
        <v>13243</v>
      </c>
    </row>
    <row r="29" spans="1:15" s="181" customFormat="1" ht="12.75">
      <c r="A29" s="175" t="s">
        <v>300</v>
      </c>
      <c r="B29" s="179" t="s">
        <v>301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77">
        <f t="shared" si="2"/>
        <v>0</v>
      </c>
    </row>
    <row r="30" spans="1:15" s="181" customFormat="1" ht="12.75">
      <c r="A30" s="175" t="s">
        <v>302</v>
      </c>
      <c r="B30" s="179" t="s">
        <v>70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77">
        <f t="shared" si="0"/>
        <v>0</v>
      </c>
    </row>
    <row r="31" spans="1:15" s="181" customFormat="1" ht="12.75">
      <c r="A31" s="175" t="s">
        <v>303</v>
      </c>
      <c r="B31" s="179" t="s">
        <v>304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77">
        <f t="shared" si="0"/>
        <v>0</v>
      </c>
    </row>
    <row r="32" spans="1:15" s="181" customFormat="1" ht="12.75">
      <c r="A32" s="175" t="s">
        <v>305</v>
      </c>
      <c r="B32" s="179" t="s">
        <v>306</v>
      </c>
      <c r="C32" s="180"/>
      <c r="D32" s="180"/>
      <c r="E32" s="180">
        <v>26694</v>
      </c>
      <c r="F32" s="180">
        <v>456</v>
      </c>
      <c r="G32" s="180">
        <v>20032</v>
      </c>
      <c r="H32" s="180">
        <v>431</v>
      </c>
      <c r="I32" s="180">
        <v>2350</v>
      </c>
      <c r="J32" s="180"/>
      <c r="K32" s="180"/>
      <c r="L32" s="180"/>
      <c r="M32" s="180"/>
      <c r="N32" s="180">
        <v>127</v>
      </c>
      <c r="O32" s="177">
        <f t="shared" si="0"/>
        <v>50090</v>
      </c>
    </row>
    <row r="33" spans="1:15" s="181" customFormat="1" ht="12.75">
      <c r="A33" s="175" t="s">
        <v>307</v>
      </c>
      <c r="B33" s="179" t="s">
        <v>194</v>
      </c>
      <c r="C33" s="180"/>
      <c r="D33" s="180"/>
      <c r="E33" s="180"/>
      <c r="F33" s="180"/>
      <c r="G33" s="180"/>
      <c r="H33" s="180">
        <v>100</v>
      </c>
      <c r="I33" s="180"/>
      <c r="J33" s="180"/>
      <c r="K33" s="180"/>
      <c r="L33" s="180"/>
      <c r="M33" s="180"/>
      <c r="N33" s="180"/>
      <c r="O33" s="177">
        <f t="shared" si="0"/>
        <v>100</v>
      </c>
    </row>
    <row r="34" spans="1:15" s="181" customFormat="1" ht="12.75">
      <c r="A34" s="175" t="s">
        <v>308</v>
      </c>
      <c r="B34" s="179" t="s">
        <v>309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>
        <v>100</v>
      </c>
      <c r="N34" s="180">
        <v>100</v>
      </c>
      <c r="O34" s="177">
        <f t="shared" si="0"/>
        <v>200</v>
      </c>
    </row>
    <row r="35" spans="1:15" s="181" customFormat="1" ht="12.75">
      <c r="A35" s="175" t="s">
        <v>310</v>
      </c>
      <c r="B35" s="179" t="s">
        <v>311</v>
      </c>
      <c r="C35" s="180"/>
      <c r="D35" s="180"/>
      <c r="E35" s="180"/>
      <c r="F35" s="180"/>
      <c r="G35" s="180"/>
      <c r="H35" s="180"/>
      <c r="I35" s="180"/>
      <c r="J35" s="180"/>
      <c r="K35" s="180">
        <v>100</v>
      </c>
      <c r="L35" s="180">
        <v>100</v>
      </c>
      <c r="M35" s="180">
        <v>100</v>
      </c>
      <c r="N35" s="180">
        <v>100</v>
      </c>
      <c r="O35" s="177">
        <f t="shared" si="0"/>
        <v>400</v>
      </c>
    </row>
    <row r="36" spans="1:15" s="178" customFormat="1" ht="20.25" customHeight="1">
      <c r="A36" s="183"/>
      <c r="B36" s="184" t="s">
        <v>312</v>
      </c>
      <c r="C36" s="186">
        <f>SUM(C22:C35)</f>
        <v>2925</v>
      </c>
      <c r="D36" s="186">
        <f aca="true" t="shared" si="3" ref="D36:N36">SUM(D22:D35)</f>
        <v>2700</v>
      </c>
      <c r="E36" s="186">
        <f t="shared" si="3"/>
        <v>29692</v>
      </c>
      <c r="F36" s="186">
        <f t="shared" si="3"/>
        <v>3898</v>
      </c>
      <c r="G36" s="186">
        <f t="shared" si="3"/>
        <v>23946</v>
      </c>
      <c r="H36" s="186">
        <f t="shared" si="3"/>
        <v>4341</v>
      </c>
      <c r="I36" s="186">
        <f t="shared" si="3"/>
        <v>6741</v>
      </c>
      <c r="J36" s="186">
        <f t="shared" si="3"/>
        <v>4560</v>
      </c>
      <c r="K36" s="186">
        <f t="shared" si="3"/>
        <v>22964</v>
      </c>
      <c r="L36" s="186">
        <f t="shared" si="3"/>
        <v>4549</v>
      </c>
      <c r="M36" s="186">
        <f t="shared" si="3"/>
        <v>9782</v>
      </c>
      <c r="N36" s="186">
        <f t="shared" si="3"/>
        <v>26533</v>
      </c>
      <c r="O36" s="186">
        <f>SUM(C36:N36)</f>
        <v>142631</v>
      </c>
    </row>
  </sheetData>
  <mergeCells count="3">
    <mergeCell ref="A3:O3"/>
    <mergeCell ref="A4:O4"/>
    <mergeCell ref="A2:O2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&amp;R&amp;"Times New Roman,Félkövér"5.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B3" sqref="B3:F3"/>
    </sheetView>
  </sheetViews>
  <sheetFormatPr defaultColWidth="9.140625" defaultRowHeight="12.75"/>
  <cols>
    <col min="1" max="1" width="6.28125" style="1" customWidth="1"/>
    <col min="2" max="2" width="5.00390625" style="1" customWidth="1"/>
    <col min="3" max="3" width="28.8515625" style="1" customWidth="1"/>
    <col min="4" max="4" width="15.140625" style="1" customWidth="1"/>
    <col min="5" max="5" width="16.7109375" style="1" customWidth="1"/>
    <col min="6" max="6" width="13.57421875" style="1" customWidth="1"/>
    <col min="7" max="16384" width="9.140625" style="1" customWidth="1"/>
  </cols>
  <sheetData>
    <row r="2" spans="2:16" ht="12.75">
      <c r="B2" s="188" t="s">
        <v>335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2:16" ht="12.75">
      <c r="B3" s="222" t="s">
        <v>338</v>
      </c>
      <c r="C3" s="222"/>
      <c r="D3" s="222"/>
      <c r="E3" s="222"/>
      <c r="F3" s="222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2:6" ht="12.75">
      <c r="B4" s="213" t="s">
        <v>207</v>
      </c>
      <c r="C4" s="213"/>
      <c r="D4" s="213"/>
      <c r="E4" s="213"/>
      <c r="F4" s="213"/>
    </row>
    <row r="5" spans="2:6" ht="15.75">
      <c r="B5" s="95"/>
      <c r="C5" s="95"/>
      <c r="D5" s="95"/>
      <c r="E5" s="95"/>
      <c r="F5" s="95"/>
    </row>
    <row r="6" spans="2:6" ht="15.75">
      <c r="B6" s="95"/>
      <c r="C6" s="95"/>
      <c r="D6" s="95"/>
      <c r="E6" s="95"/>
      <c r="F6" s="95"/>
    </row>
    <row r="7" spans="2:6" ht="15.75">
      <c r="B7" s="95"/>
      <c r="C7" s="95"/>
      <c r="D7" s="95"/>
      <c r="E7" s="95"/>
      <c r="F7" s="95"/>
    </row>
    <row r="8" ht="12.75">
      <c r="F8" s="85" t="s">
        <v>176</v>
      </c>
    </row>
    <row r="9" spans="2:6" ht="27.75" customHeight="1">
      <c r="B9" s="115" t="s">
        <v>167</v>
      </c>
      <c r="C9" s="115" t="s">
        <v>168</v>
      </c>
      <c r="D9" s="115" t="s">
        <v>84</v>
      </c>
      <c r="E9" s="115" t="s">
        <v>208</v>
      </c>
      <c r="F9" s="127" t="s">
        <v>230</v>
      </c>
    </row>
    <row r="10" spans="2:6" ht="12.75">
      <c r="B10" s="6" t="s">
        <v>169</v>
      </c>
      <c r="C10" s="6"/>
      <c r="D10" s="6"/>
      <c r="E10" s="190"/>
      <c r="F10" s="126"/>
    </row>
    <row r="11" spans="2:6" ht="12.75">
      <c r="B11" s="12"/>
      <c r="C11" s="12" t="s">
        <v>177</v>
      </c>
      <c r="D11" s="97">
        <v>1</v>
      </c>
      <c r="E11" s="97">
        <v>1</v>
      </c>
      <c r="F11" s="125">
        <v>1</v>
      </c>
    </row>
    <row r="12" spans="2:6" ht="12.75">
      <c r="B12" s="12"/>
      <c r="C12" s="12" t="s">
        <v>178</v>
      </c>
      <c r="D12" s="96">
        <v>1</v>
      </c>
      <c r="E12" s="96">
        <v>1</v>
      </c>
      <c r="F12" s="96">
        <v>1</v>
      </c>
    </row>
    <row r="13" spans="2:6" ht="12.75">
      <c r="B13" s="22"/>
      <c r="C13" s="22" t="s">
        <v>175</v>
      </c>
      <c r="D13" s="7">
        <v>2</v>
      </c>
      <c r="E13" s="7">
        <v>2</v>
      </c>
      <c r="F13" s="7">
        <v>2</v>
      </c>
    </row>
    <row r="21" ht="12.75">
      <c r="F21" s="2"/>
    </row>
  </sheetData>
  <sheetProtection selectLockedCells="1" selectUnlockedCells="1"/>
  <mergeCells count="2">
    <mergeCell ref="B4:F4"/>
    <mergeCell ref="B3:F3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Header>&amp;R&amp;"Times New Roman,Félkövér"6.sz.melléklet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BalatinczK</cp:lastModifiedBy>
  <cp:lastPrinted>2014-04-28T06:43:38Z</cp:lastPrinted>
  <dcterms:created xsi:type="dcterms:W3CDTF">2014-04-18T18:26:25Z</dcterms:created>
  <dcterms:modified xsi:type="dcterms:W3CDTF">2014-04-28T06:43:40Z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