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2.1.sz.mell  " sheetId="1" r:id="rId1"/>
  </sheets>
  <definedNames>
    <definedName name="Print_Area" localSheetId="0">'2.1.sz.mell  '!$A$1:$J$33</definedName>
  </definedNames>
  <calcPr calcId="124519"/>
</workbook>
</file>

<file path=xl/calcChain.xml><?xml version="1.0" encoding="utf-8"?>
<calcChain xmlns="http://schemas.openxmlformats.org/spreadsheetml/2006/main">
  <c r="I28" i="1"/>
  <c r="H28"/>
  <c r="G28"/>
  <c r="E24"/>
  <c r="D24"/>
  <c r="C24"/>
  <c r="E19"/>
  <c r="E28" s="1"/>
  <c r="D19"/>
  <c r="D28" s="1"/>
  <c r="C19"/>
  <c r="C28" s="1"/>
  <c r="I18"/>
  <c r="I29" s="1"/>
  <c r="H18"/>
  <c r="H29" s="1"/>
  <c r="G18"/>
  <c r="G29" s="1"/>
  <c r="E18"/>
  <c r="E30" s="1"/>
  <c r="D18"/>
  <c r="H30" s="1"/>
  <c r="C18"/>
  <c r="C30" s="1"/>
  <c r="I4"/>
  <c r="H4"/>
  <c r="G4"/>
  <c r="D29" l="1"/>
  <c r="D30"/>
  <c r="G30"/>
  <c r="I30"/>
  <c r="C29"/>
  <c r="E29"/>
  <c r="C31" l="1"/>
  <c r="G31"/>
  <c r="H31"/>
  <c r="D31"/>
  <c r="E31"/>
  <c r="I31"/>
</calcChain>
</file>

<file path=xl/sharedStrings.xml><?xml version="1.0" encoding="utf-8"?>
<sst xmlns="http://schemas.openxmlformats.org/spreadsheetml/2006/main" count="86" uniqueCount="85">
  <si>
    <t>I. Működési célú bevételek és kiadások mérlege
(Önkormányzati szinten)</t>
  </si>
  <si>
    <t>2.1 melléklet a 12/2018. (V.31.) önkormányzati rendelethez</t>
  </si>
  <si>
    <t xml:space="preserve"> Forintban !</t>
  </si>
  <si>
    <t>Sor-
szám</t>
  </si>
  <si>
    <t>Bevételek</t>
  </si>
  <si>
    <t>Kiadások</t>
  </si>
  <si>
    <t>Megnevezés</t>
  </si>
  <si>
    <t>2017. évi eredeti előirányzat</t>
  </si>
  <si>
    <t>2017.évi módosított előirányzat</t>
  </si>
  <si>
    <t>2017. évi teljesítés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</si>
  <si>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</si>
  <si>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</si>
  <si>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</si>
  <si>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</si>
  <si>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</si>
  <si>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</si>
  <si>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</si>
  <si>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</si>
  <si>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</si>
  <si>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</si>
  <si>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</si>
  <si>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</si>
  <si>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</si>
  <si>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</si>
  <si>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</si>
  <si>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</si>
  <si>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</si>
  <si>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</si>
  <si>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</si>
  <si>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</si>
  <si>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</si>
  <si>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</si>
  <si>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</si>
  <si>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</si>
  <si>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</si>
  <si>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Működési bevételek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</si>
  <si>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</si>
  <si>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</si>
  <si>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</si>
  <si>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</si>
  <si>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</si>
  <si>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</si>
  <si>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</si>
  <si>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</si>
  <si>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</si>
  <si>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</si>
  <si>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</si>
  <si>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</si>
  <si>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</si>
  <si>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</si>
  <si>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</si>
  <si>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</si>
  <si>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</si>
  <si>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</si>
  <si>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</si>
  <si>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</si>
  <si>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</si>
  <si>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</si>
  <si>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</si>
  <si>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</si>
  <si>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</si>
  <si>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</si>
  <si>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</si>
  <si>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</si>
  <si>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</si>
  <si>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</si>
  <si>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</si>
  <si>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</si>
  <si>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</si>
  <si>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Államháztartáson belüli megelőlegezés</t>
  </si>
  <si>
    <t>22.</t>
  </si>
  <si>
    <t xml:space="preserve">   Értékpapírok bevételei/államháztartáson belüli megelőlegezés</t>
  </si>
  <si>
    <t>Államháztartáson belüli megelőlegezés visszafizetése</t>
  </si>
  <si>
    <t>23.</t>
  </si>
  <si>
    <t>Működési célú finanszírozási bevételek összesen (14.+19.)</t>
  </si>
  <si>
    <t>Működési célú finanszírozási kiadások összesen (14.+...+21.)</t>
  </si>
  <si>
    <t>24.</t>
  </si>
  <si>
    <t>BEVÉTEL ÖSSZESEN (13.+22.)</t>
  </si>
  <si>
    <t>KIADÁSOK ÖSSZESEN (13.+22.)</t>
  </si>
  <si>
    <t>25.</t>
  </si>
  <si>
    <t>Költségvetési hiány:</t>
  </si>
  <si>
    <t>Költségvetési többlet:</t>
  </si>
  <si>
    <t>26.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</si>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</sst>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7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33" applyNumberFormat="0" applyAlignment="0" applyProtection="0"/>
    <xf numFmtId="0" fontId="17" fillId="14" borderId="34" applyNumberFormat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20" borderId="0" applyNumberFormat="0" applyBorder="0" applyAlignment="0" applyProtection="0"/>
    <xf numFmtId="0" fontId="21" fillId="0" borderId="35" applyNumberFormat="0" applyFill="0" applyAlignment="0" applyProtection="0"/>
    <xf numFmtId="0" fontId="22" fillId="0" borderId="36" applyNumberFormat="0" applyFill="0" applyAlignment="0" applyProtection="0"/>
    <xf numFmtId="0" fontId="23" fillId="0" borderId="3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11" borderId="33" applyNumberFormat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2" borderId="0" applyNumberFormat="0" applyBorder="0" applyAlignment="0" applyProtection="0"/>
    <xf numFmtId="0" fontId="13" fillId="13" borderId="0" applyNumberFormat="0" applyBorder="0" applyAlignment="0" applyProtection="0"/>
    <xf numFmtId="0" fontId="27" fillId="0" borderId="38" applyNumberFormat="0" applyFill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11" borderId="0" applyNumberFormat="0" applyBorder="0" applyAlignment="0" applyProtection="0"/>
    <xf numFmtId="0" fontId="14" fillId="0" borderId="0"/>
    <xf numFmtId="0" fontId="1" fillId="0" borderId="0"/>
    <xf numFmtId="0" fontId="19" fillId="0" borderId="0"/>
    <xf numFmtId="0" fontId="19" fillId="0" borderId="0"/>
    <xf numFmtId="0" fontId="30" fillId="0" borderId="0"/>
    <xf numFmtId="0" fontId="1" fillId="6" borderId="39" applyNumberFormat="0" applyFont="0" applyAlignment="0" applyProtection="0"/>
    <xf numFmtId="0" fontId="33" fillId="19" borderId="40" applyNumberFormat="0" applyAlignment="0" applyProtection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0" applyNumberFormat="0" applyFill="0" applyBorder="0" applyAlignment="0" applyProtection="0"/>
  </cellStyleXfs>
  <cellXfs count="67">
    <xf numFmtId="0" fontId="0" fillId="0" borderId="0" xfId="0"/>
    <xf numFmtId="164" fontId="1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Fill="1" applyAlignment="1" applyProtection="1">
      <alignment horizontal="centerContinuous" vertical="center" wrapText="1"/>
    </xf>
    <xf numFmtId="164" fontId="1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 applyProtection="1">
      <alignment horizontal="center" textRotation="180" wrapText="1"/>
    </xf>
    <xf numFmtId="164" fontId="1" fillId="0" borderId="0" xfId="1" applyNumberFormat="1" applyFill="1" applyAlignment="1" applyProtection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horizontal="right" vertical="center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Continuous" vertical="center" wrapText="1"/>
    </xf>
    <xf numFmtId="164" fontId="6" fillId="0" borderId="3" xfId="1" applyNumberFormat="1" applyFont="1" applyFill="1" applyBorder="1" applyAlignment="1" applyProtection="1">
      <alignment horizontal="centerContinuous" vertical="center" wrapText="1"/>
    </xf>
    <xf numFmtId="164" fontId="6" fillId="0" borderId="4" xfId="1" applyNumberFormat="1" applyFont="1" applyFill="1" applyBorder="1" applyAlignment="1" applyProtection="1">
      <alignment horizontal="centerContinuous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Alignment="1" applyProtection="1">
      <alignment horizontal="center" vertical="center" wrapText="1"/>
    </xf>
    <xf numFmtId="164" fontId="1" fillId="0" borderId="8" xfId="1" applyNumberFormat="1" applyFill="1" applyBorder="1" applyAlignment="1" applyProtection="1">
      <alignment horizontal="left" vertical="center" wrapText="1" indent="1"/>
    </xf>
    <xf numFmtId="164" fontId="9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1" applyNumberFormat="1" applyFill="1" applyBorder="1" applyAlignment="1" applyProtection="1">
      <alignment horizontal="left" vertical="center" wrapText="1" indent="1"/>
    </xf>
    <xf numFmtId="164" fontId="9" fillId="0" borderId="13" xfId="1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left" vertical="center" wrapText="1" indent="1"/>
    </xf>
    <xf numFmtId="164" fontId="8" fillId="0" borderId="2" xfId="1" applyNumberFormat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164" fontId="1" fillId="0" borderId="16" xfId="1" applyNumberFormat="1" applyFont="1" applyFill="1" applyBorder="1" applyAlignment="1" applyProtection="1">
      <alignment horizontal="left" vertical="center" wrapText="1" indent="1"/>
    </xf>
    <xf numFmtId="164" fontId="10" fillId="0" borderId="21" xfId="1" applyNumberFormat="1" applyFont="1" applyFill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24" xfId="1" applyNumberFormat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6" xfId="1" applyNumberFormat="1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1" applyNumberFormat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9" fillId="0" borderId="28" xfId="1" applyNumberFormat="1" applyFont="1" applyFill="1" applyBorder="1" applyAlignment="1" applyProtection="1">
      <alignment horizontal="left" vertical="center" wrapText="1" indent="1"/>
    </xf>
    <xf numFmtId="164" fontId="10" fillId="0" borderId="29" xfId="1" applyNumberFormat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1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" xfId="1" applyNumberFormat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</xf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J31"/>
  <sheetViews>
    <sheetView tabSelected="1" view="pageLayout" topLeftCell="C16" zoomScaleSheetLayoutView="85" workbookViewId="0">
      <selection activeCell="K4" sqref="K4"/>
    </sheetView>
  </sheetViews>
  <sheetFormatPr defaultColWidth="8" defaultRowHeight="12.75"/>
  <cols>
    <col min="1" max="1" width="5.85546875" style="5" customWidth="1"/>
    <col min="2" max="2" width="47.28515625" style="6" customWidth="1"/>
    <col min="3" max="3" width="14.5703125" style="5" bestFit="1" customWidth="1"/>
    <col min="4" max="4" width="15.5703125" style="5" bestFit="1" customWidth="1"/>
    <col min="5" max="5" width="14.5703125" style="5" bestFit="1" customWidth="1"/>
    <col min="6" max="6" width="47.28515625" style="5" customWidth="1"/>
    <col min="7" max="7" width="14.5703125" style="5" bestFit="1" customWidth="1"/>
    <col min="8" max="8" width="15.5703125" style="5" bestFit="1" customWidth="1"/>
    <col min="9" max="9" width="14.5703125" style="5" bestFit="1" customWidth="1"/>
    <col min="10" max="10" width="4.140625" style="5" customWidth="1"/>
    <col min="11" max="16384" width="8" style="5"/>
  </cols>
  <sheetData>
    <row r="1" spans="1:10" s="1" customFormat="1" ht="39.75" customHeight="1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>
      <c r="G2" s="7"/>
      <c r="H2" s="7"/>
      <c r="I2" s="7" t="s">
        <v>2</v>
      </c>
      <c r="J2" s="4"/>
    </row>
    <row r="3" spans="1:10" ht="18" customHeight="1" thickBot="1">
      <c r="A3" s="8" t="s">
        <v>3</v>
      </c>
      <c r="B3" s="9" t="s">
        <v>4</v>
      </c>
      <c r="C3" s="10"/>
      <c r="D3" s="10"/>
      <c r="E3" s="10"/>
      <c r="F3" s="9" t="s">
        <v>5</v>
      </c>
      <c r="G3" s="11"/>
      <c r="H3" s="11"/>
      <c r="I3" s="11"/>
      <c r="J3" s="4"/>
    </row>
    <row r="4" spans="1:10" s="17" customFormat="1" ht="35.25" customHeight="1" thickBot="1">
      <c r="A4" s="12"/>
      <c r="B4" s="13" t="s">
        <v>6</v>
      </c>
      <c r="C4" s="14" t="s">
        <v>7</v>
      </c>
      <c r="D4" s="15" t="s">
        <v>8</v>
      </c>
      <c r="E4" s="14" t="s">
        <v>9</v>
      </c>
      <c r="F4" s="13" t="s">
        <v>6</v>
      </c>
      <c r="G4" s="14" t="str">
        <f>+C4</f>
        <v>2017. évi eredeti előirányzat</v>
      </c>
      <c r="H4" s="15" t="str">
        <f>+D4</f>
        <v>2017.évi módosított előirányzat</v>
      </c>
      <c r="I4" s="16" t="str">
        <f>+E4</f>
        <v>2017. évi teljesítés</v>
      </c>
      <c r="J4" s="4"/>
    </row>
    <row r="5" spans="1:10" s="22" customFormat="1" ht="12" customHeight="1" thickBot="1">
      <c r="A5" s="18" t="s">
        <v>10</v>
      </c>
      <c r="B5" s="19" t="s">
        <v>11</v>
      </c>
      <c r="C5" s="20" t="s">
        <v>12</v>
      </c>
      <c r="D5" s="20" t="s">
        <v>13</v>
      </c>
      <c r="E5" s="20" t="s">
        <v>14</v>
      </c>
      <c r="F5" s="19" t="s">
        <v>15</v>
      </c>
      <c r="G5" s="20" t="s">
        <v>16</v>
      </c>
      <c r="H5" s="20" t="s">
        <v>17</v>
      </c>
      <c r="I5" s="21" t="s">
        <v>18</v>
      </c>
      <c r="J5" s="4"/>
    </row>
    <row r="6" spans="1:10" ht="15" customHeight="1">
      <c r="A6" s="23" t="s">
        <v>19</v>
      </c>
      <c r="B6" s="24" t="s">
        <v>20</v>
      </c>
      <c r="C6" s="25">
        <v>1190157400</v>
      </c>
      <c r="D6" s="26">
        <v>1136384587</v>
      </c>
      <c r="E6" s="26">
        <v>1136384587</v>
      </c>
      <c r="F6" s="24" t="s">
        <v>21</v>
      </c>
      <c r="G6" s="27">
        <v>979157571</v>
      </c>
      <c r="H6" s="26">
        <v>1094113234</v>
      </c>
      <c r="I6" s="28">
        <v>1063192965</v>
      </c>
      <c r="J6" s="4"/>
    </row>
    <row r="7" spans="1:10" ht="15" customHeight="1">
      <c r="A7" s="29" t="s">
        <v>22</v>
      </c>
      <c r="B7" s="30" t="s">
        <v>23</v>
      </c>
      <c r="C7" s="31">
        <v>183768000</v>
      </c>
      <c r="D7" s="32">
        <v>336112913</v>
      </c>
      <c r="E7" s="32">
        <v>329344570</v>
      </c>
      <c r="F7" s="30" t="s">
        <v>24</v>
      </c>
      <c r="G7" s="33">
        <v>210734361</v>
      </c>
      <c r="H7" s="32">
        <v>230642127</v>
      </c>
      <c r="I7" s="34">
        <v>223000766</v>
      </c>
      <c r="J7" s="4"/>
    </row>
    <row r="8" spans="1:10" ht="15" customHeight="1">
      <c r="A8" s="29" t="s">
        <v>25</v>
      </c>
      <c r="B8" s="30" t="s">
        <v>26</v>
      </c>
      <c r="C8" s="31"/>
      <c r="D8" s="32">
        <v>16877134</v>
      </c>
      <c r="E8" s="32">
        <v>23612212</v>
      </c>
      <c r="F8" s="30" t="s">
        <v>27</v>
      </c>
      <c r="G8" s="33">
        <v>852397442</v>
      </c>
      <c r="H8" s="32">
        <v>953501741</v>
      </c>
      <c r="I8" s="34">
        <v>840414038</v>
      </c>
      <c r="J8" s="4"/>
    </row>
    <row r="9" spans="1:10" ht="15" customHeight="1">
      <c r="A9" s="29" t="s">
        <v>28</v>
      </c>
      <c r="B9" s="30" t="s">
        <v>29</v>
      </c>
      <c r="C9" s="31">
        <v>319390000</v>
      </c>
      <c r="D9" s="32">
        <v>366490000</v>
      </c>
      <c r="E9" s="32">
        <v>359172384</v>
      </c>
      <c r="F9" s="30" t="s">
        <v>30</v>
      </c>
      <c r="G9" s="33">
        <v>95230000</v>
      </c>
      <c r="H9" s="32">
        <v>78463740</v>
      </c>
      <c r="I9" s="34">
        <v>75302178</v>
      </c>
      <c r="J9" s="4"/>
    </row>
    <row r="10" spans="1:10" ht="15" customHeight="1">
      <c r="A10" s="29" t="s">
        <v>31</v>
      </c>
      <c r="B10" s="35" t="s">
        <v>32</v>
      </c>
      <c r="C10" s="31">
        <v>448054678</v>
      </c>
      <c r="D10" s="32">
        <v>24644433</v>
      </c>
      <c r="E10" s="32">
        <v>21824515</v>
      </c>
      <c r="F10" s="30" t="s">
        <v>33</v>
      </c>
      <c r="G10" s="33">
        <v>37165000</v>
      </c>
      <c r="H10" s="32">
        <v>118488027</v>
      </c>
      <c r="I10" s="34">
        <v>118326665</v>
      </c>
      <c r="J10" s="4"/>
    </row>
    <row r="11" spans="1:10" ht="15" customHeight="1">
      <c r="A11" s="29" t="s">
        <v>34</v>
      </c>
      <c r="B11" s="30" t="s">
        <v>35</v>
      </c>
      <c r="C11" s="36">
        <v>6024000</v>
      </c>
      <c r="D11" s="32">
        <v>447749145</v>
      </c>
      <c r="E11" s="37">
        <v>420500148</v>
      </c>
      <c r="F11" s="30" t="s">
        <v>36</v>
      </c>
      <c r="G11" s="33">
        <v>125911000</v>
      </c>
      <c r="H11" s="32">
        <v>33567853</v>
      </c>
      <c r="I11" s="34"/>
      <c r="J11" s="4"/>
    </row>
    <row r="12" spans="1:10" ht="15" customHeight="1">
      <c r="A12" s="29" t="s">
        <v>37</v>
      </c>
      <c r="B12" s="30" t="s">
        <v>38</v>
      </c>
      <c r="C12" s="32"/>
      <c r="D12" s="37"/>
      <c r="E12" s="32"/>
      <c r="F12" s="38"/>
      <c r="G12" s="32"/>
      <c r="H12" s="32"/>
      <c r="I12" s="34"/>
      <c r="J12" s="4"/>
    </row>
    <row r="13" spans="1:10" ht="15" customHeight="1">
      <c r="A13" s="29" t="s">
        <v>39</v>
      </c>
      <c r="B13" s="38"/>
      <c r="C13" s="32"/>
      <c r="D13" s="32"/>
      <c r="E13" s="32"/>
      <c r="F13" s="38"/>
      <c r="G13" s="32"/>
      <c r="H13" s="32"/>
      <c r="I13" s="34"/>
      <c r="J13" s="4"/>
    </row>
    <row r="14" spans="1:10" ht="15" customHeight="1">
      <c r="A14" s="29" t="s">
        <v>40</v>
      </c>
      <c r="B14" s="39"/>
      <c r="C14" s="37"/>
      <c r="D14" s="37"/>
      <c r="E14" s="37"/>
      <c r="F14" s="38"/>
      <c r="G14" s="32"/>
      <c r="H14" s="32"/>
      <c r="I14" s="34"/>
      <c r="J14" s="4"/>
    </row>
    <row r="15" spans="1:10" ht="15" customHeight="1">
      <c r="A15" s="29" t="s">
        <v>41</v>
      </c>
      <c r="B15" s="38"/>
      <c r="C15" s="32"/>
      <c r="D15" s="32"/>
      <c r="E15" s="32"/>
      <c r="F15" s="38"/>
      <c r="G15" s="32"/>
      <c r="H15" s="32"/>
      <c r="I15" s="34"/>
      <c r="J15" s="4"/>
    </row>
    <row r="16" spans="1:10" ht="15" customHeight="1">
      <c r="A16" s="29" t="s">
        <v>42</v>
      </c>
      <c r="B16" s="38"/>
      <c r="C16" s="32"/>
      <c r="D16" s="32"/>
      <c r="E16" s="32"/>
      <c r="F16" s="38"/>
      <c r="G16" s="32"/>
      <c r="H16" s="32"/>
      <c r="I16" s="34"/>
      <c r="J16" s="4"/>
    </row>
    <row r="17" spans="1:10" ht="15" customHeight="1" thickBot="1">
      <c r="A17" s="29" t="s">
        <v>43</v>
      </c>
      <c r="B17" s="40"/>
      <c r="C17" s="41"/>
      <c r="D17" s="41"/>
      <c r="E17" s="41"/>
      <c r="F17" s="38"/>
      <c r="G17" s="41"/>
      <c r="H17" s="41"/>
      <c r="I17" s="42"/>
      <c r="J17" s="4"/>
    </row>
    <row r="18" spans="1:10" ht="17.25" customHeight="1" thickBot="1">
      <c r="A18" s="43" t="s">
        <v>44</v>
      </c>
      <c r="B18" s="44" t="s">
        <v>45</v>
      </c>
      <c r="C18" s="45">
        <f>SUM(C6:C17)</f>
        <v>2147394078</v>
      </c>
      <c r="D18" s="45">
        <f>SUM(D6:D17)-D8</f>
        <v>2311381078</v>
      </c>
      <c r="E18" s="45">
        <f>SUM(E6:E17)-E8</f>
        <v>2267226204</v>
      </c>
      <c r="F18" s="44" t="s">
        <v>46</v>
      </c>
      <c r="G18" s="45">
        <f>SUM(G6:G17)</f>
        <v>2300595374</v>
      </c>
      <c r="H18" s="45">
        <f>SUM(H6:H17)</f>
        <v>2508776722</v>
      </c>
      <c r="I18" s="45">
        <f>SUM(I6:I17)</f>
        <v>2320236612</v>
      </c>
      <c r="J18" s="4"/>
    </row>
    <row r="19" spans="1:10" ht="15" customHeight="1">
      <c r="A19" s="46" t="s">
        <v>47</v>
      </c>
      <c r="B19" s="47" t="s">
        <v>48</v>
      </c>
      <c r="C19" s="48">
        <f>+C20+C21+C22+C23</f>
        <v>292999415</v>
      </c>
      <c r="D19" s="48">
        <f>+D20+D21+D22+D23</f>
        <v>292999415</v>
      </c>
      <c r="E19" s="49">
        <f>+E20+E21+E22+E23</f>
        <v>292999415</v>
      </c>
      <c r="F19" s="50" t="s">
        <v>49</v>
      </c>
      <c r="G19" s="51"/>
      <c r="H19" s="51"/>
      <c r="I19" s="51"/>
      <c r="J19" s="4"/>
    </row>
    <row r="20" spans="1:10" ht="15" customHeight="1">
      <c r="A20" s="52" t="s">
        <v>50</v>
      </c>
      <c r="B20" s="53" t="s">
        <v>51</v>
      </c>
      <c r="C20" s="54">
        <v>292999415</v>
      </c>
      <c r="D20" s="54">
        <v>292999415</v>
      </c>
      <c r="E20" s="55">
        <v>292999415</v>
      </c>
      <c r="F20" s="50" t="s">
        <v>52</v>
      </c>
      <c r="G20" s="54">
        <v>100000000</v>
      </c>
      <c r="H20" s="54">
        <v>100000000</v>
      </c>
      <c r="I20" s="54"/>
      <c r="J20" s="4"/>
    </row>
    <row r="21" spans="1:10" ht="15" customHeight="1">
      <c r="A21" s="52" t="s">
        <v>53</v>
      </c>
      <c r="B21" s="53" t="s">
        <v>54</v>
      </c>
      <c r="C21" s="54"/>
      <c r="D21" s="54"/>
      <c r="E21" s="55"/>
      <c r="F21" s="50" t="s">
        <v>55</v>
      </c>
      <c r="G21" s="54"/>
      <c r="H21" s="54"/>
      <c r="I21" s="54"/>
      <c r="J21" s="4"/>
    </row>
    <row r="22" spans="1:10" ht="15" customHeight="1">
      <c r="A22" s="52" t="s">
        <v>56</v>
      </c>
      <c r="B22" s="53" t="s">
        <v>57</v>
      </c>
      <c r="C22" s="54"/>
      <c r="D22" s="54"/>
      <c r="E22" s="55"/>
      <c r="F22" s="50" t="s">
        <v>58</v>
      </c>
      <c r="G22" s="54"/>
      <c r="H22" s="54"/>
      <c r="I22" s="54"/>
      <c r="J22" s="4"/>
    </row>
    <row r="23" spans="1:10" ht="15" customHeight="1">
      <c r="A23" s="52" t="s">
        <v>59</v>
      </c>
      <c r="B23" s="53" t="s">
        <v>60</v>
      </c>
      <c r="C23" s="54"/>
      <c r="D23" s="54"/>
      <c r="E23" s="55"/>
      <c r="F23" s="56" t="s">
        <v>61</v>
      </c>
      <c r="G23" s="54"/>
      <c r="H23" s="54"/>
      <c r="I23" s="54"/>
      <c r="J23" s="4"/>
    </row>
    <row r="24" spans="1:10" ht="15" customHeight="1">
      <c r="A24" s="52" t="s">
        <v>62</v>
      </c>
      <c r="B24" s="53" t="s">
        <v>63</v>
      </c>
      <c r="C24" s="57">
        <f>+C25+C27</f>
        <v>100000000</v>
      </c>
      <c r="D24" s="57">
        <f>+D25+D27</f>
        <v>100000000</v>
      </c>
      <c r="E24" s="58">
        <f>+E25+E27+E26</f>
        <v>38167591</v>
      </c>
      <c r="F24" s="50" t="s">
        <v>64</v>
      </c>
      <c r="G24" s="54"/>
      <c r="H24" s="54"/>
      <c r="I24" s="54"/>
      <c r="J24" s="4"/>
    </row>
    <row r="25" spans="1:10" ht="15" customHeight="1">
      <c r="A25" s="46" t="s">
        <v>65</v>
      </c>
      <c r="B25" s="53" t="s">
        <v>66</v>
      </c>
      <c r="C25" s="54">
        <v>100000000</v>
      </c>
      <c r="D25" s="54">
        <v>100000000</v>
      </c>
      <c r="E25" s="55"/>
      <c r="F25" s="59" t="s">
        <v>67</v>
      </c>
      <c r="G25" s="51"/>
      <c r="H25" s="51"/>
      <c r="I25" s="51"/>
      <c r="J25" s="4"/>
    </row>
    <row r="26" spans="1:10" ht="15" customHeight="1">
      <c r="A26" s="46" t="s">
        <v>68</v>
      </c>
      <c r="B26" s="53" t="s">
        <v>69</v>
      </c>
      <c r="C26" s="54"/>
      <c r="D26" s="54">
        <v>38167591</v>
      </c>
      <c r="E26" s="55">
        <v>38167591</v>
      </c>
      <c r="F26" s="59"/>
      <c r="G26" s="51"/>
      <c r="H26" s="51"/>
      <c r="I26" s="51"/>
      <c r="J26" s="4"/>
    </row>
    <row r="27" spans="1:10" ht="15" customHeight="1" thickBot="1">
      <c r="A27" s="52" t="s">
        <v>70</v>
      </c>
      <c r="B27" s="60" t="s">
        <v>71</v>
      </c>
      <c r="C27" s="61"/>
      <c r="D27" s="61"/>
      <c r="E27" s="62"/>
      <c r="F27" s="63" t="s">
        <v>72</v>
      </c>
      <c r="G27" s="54">
        <v>35164932</v>
      </c>
      <c r="H27" s="54">
        <v>35164932</v>
      </c>
      <c r="I27" s="54">
        <v>35164932</v>
      </c>
      <c r="J27" s="4"/>
    </row>
    <row r="28" spans="1:10" ht="17.25" customHeight="1" thickBot="1">
      <c r="A28" s="43" t="s">
        <v>73</v>
      </c>
      <c r="B28" s="44" t="s">
        <v>74</v>
      </c>
      <c r="C28" s="45">
        <f>+C19+C24</f>
        <v>392999415</v>
      </c>
      <c r="D28" s="45">
        <f>+D19+D24+D26</f>
        <v>431167006</v>
      </c>
      <c r="E28" s="45">
        <f>+E19+E24</f>
        <v>331167006</v>
      </c>
      <c r="F28" s="44" t="s">
        <v>75</v>
      </c>
      <c r="G28" s="45">
        <f>SUM(G19:G27)</f>
        <v>135164932</v>
      </c>
      <c r="H28" s="45">
        <f>SUM(H19:H27)</f>
        <v>135164932</v>
      </c>
      <c r="I28" s="45">
        <f>SUM(I19:I27)</f>
        <v>35164932</v>
      </c>
      <c r="J28" s="4"/>
    </row>
    <row r="29" spans="1:10" ht="13.5" thickBot="1">
      <c r="A29" s="43" t="s">
        <v>76</v>
      </c>
      <c r="B29" s="64" t="s">
        <v>77</v>
      </c>
      <c r="C29" s="65">
        <f>+C18+C28</f>
        <v>2540393493</v>
      </c>
      <c r="D29" s="65">
        <f>+D18+D28</f>
        <v>2742548084</v>
      </c>
      <c r="E29" s="66">
        <f>+E18+E28</f>
        <v>2598393210</v>
      </c>
      <c r="F29" s="64" t="s">
        <v>78</v>
      </c>
      <c r="G29" s="65">
        <f>+G18+G28</f>
        <v>2435760306</v>
      </c>
      <c r="H29" s="65">
        <f>+H18+H28</f>
        <v>2643941654</v>
      </c>
      <c r="I29" s="65">
        <f>+I18+I28</f>
        <v>2355401544</v>
      </c>
      <c r="J29" s="4"/>
    </row>
    <row r="30" spans="1:10" ht="17.25" customHeight="1" thickBot="1">
      <c r="A30" s="43" t="s">
        <v>79</v>
      </c>
      <c r="B30" s="64" t="s">
        <v>80</v>
      </c>
      <c r="C30" s="65">
        <f>IF(C18-G18&lt;0,G18-C18,"-")</f>
        <v>153201296</v>
      </c>
      <c r="D30" s="65">
        <f>IF(D18-H18&lt;0,H18-D18,"-")</f>
        <v>197395644</v>
      </c>
      <c r="E30" s="66">
        <f>IF(E18-I18&lt;0,I18-E18,"-")</f>
        <v>53010408</v>
      </c>
      <c r="F30" s="64" t="s">
        <v>81</v>
      </c>
      <c r="G30" s="65" t="str">
        <f>IF(C18-G18&gt;0,C18-G18,"-")</f>
        <v>-</v>
      </c>
      <c r="H30" s="65" t="str">
        <f>IF(D18-H18&gt;0,D18-H18,"-")</f>
        <v>-</v>
      </c>
      <c r="I30" s="65" t="str">
        <f>IF(E18-I18&gt;0,E18-I18,"-")</f>
        <v>-</v>
      </c>
      <c r="J30" s="4"/>
    </row>
    <row r="31" spans="1:10" ht="17.25" customHeight="1" thickBot="1">
      <c r="A31" s="43" t="s">
        <v>82</v>
      </c>
      <c r="B31" s="64" t="s">
        <v>83</v>
      </c>
      <c r="C31" s="65" t="str">
        <f>IF(C29-G29&lt;0,G29-C29,"-")</f>
        <v>-</v>
      </c>
      <c r="D31" s="65" t="str">
        <f>IF(D29-H29&lt;0,H29-D29,"-")</f>
        <v>-</v>
      </c>
      <c r="E31" s="66" t="str">
        <f>IF(E29-I29&lt;0,I29-E29,"-")</f>
        <v>-</v>
      </c>
      <c r="F31" s="64" t="s">
        <v>84</v>
      </c>
      <c r="G31" s="65">
        <f>IF(C29-G29&gt;0,C29-G29,"-")</f>
        <v>104633187</v>
      </c>
      <c r="H31" s="65">
        <f>IF(D29-H29&gt;0,D29-H29,"-")</f>
        <v>98606430</v>
      </c>
      <c r="I31" s="65">
        <f>IF(E29-I29&gt;0,E29-I29,"-")</f>
        <v>242991666</v>
      </c>
      <c r="J31" s="4"/>
    </row>
  </sheetData>
  <mergeCells count="2">
    <mergeCell ref="J1:J31"/>
    <mergeCell ref="A3:A4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 </vt:lpstr>
      <vt:lpstr>'2.1.sz.mell 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2018-06-04T12:31:44Z</dcterms:created>
  <dcterms:modified xsi:type="dcterms:W3CDTF">2018-06-04T12:31:45Z</dcterms:modified>
</cp:coreProperties>
</file>