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.m.Összevont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R39" i="1"/>
  <c r="I39" i="1"/>
  <c r="H39" i="1"/>
  <c r="I38" i="1"/>
  <c r="H38" i="1"/>
  <c r="S37" i="1"/>
  <c r="R37" i="1"/>
  <c r="Q37" i="1"/>
  <c r="P37" i="1"/>
  <c r="O37" i="1"/>
  <c r="N37" i="1"/>
  <c r="M37" i="1"/>
  <c r="L37" i="1"/>
  <c r="G37" i="1"/>
  <c r="F37" i="1"/>
  <c r="E37" i="1"/>
  <c r="D37" i="1"/>
  <c r="C37" i="1"/>
  <c r="I37" i="1" s="1"/>
  <c r="B37" i="1"/>
  <c r="H37" i="1" s="1"/>
  <c r="I36" i="1"/>
  <c r="H36" i="1"/>
  <c r="I35" i="1"/>
  <c r="H35" i="1"/>
  <c r="I34" i="1"/>
  <c r="H34" i="1"/>
  <c r="I33" i="1"/>
  <c r="H33" i="1"/>
  <c r="I32" i="1"/>
  <c r="H32" i="1"/>
  <c r="S31" i="1"/>
  <c r="R31" i="1"/>
  <c r="I31" i="1"/>
  <c r="H31" i="1"/>
  <c r="I30" i="1"/>
  <c r="H30" i="1"/>
  <c r="S29" i="1"/>
  <c r="R29" i="1"/>
  <c r="G29" i="1"/>
  <c r="I29" i="1" s="1"/>
  <c r="I28" i="1" s="1"/>
  <c r="I40" i="1" s="1"/>
  <c r="F29" i="1"/>
  <c r="H29" i="1" s="1"/>
  <c r="H28" i="1" s="1"/>
  <c r="H40" i="1" s="1"/>
  <c r="Q28" i="1"/>
  <c r="Q40" i="1" s="1"/>
  <c r="P28" i="1"/>
  <c r="P40" i="1" s="1"/>
  <c r="O28" i="1"/>
  <c r="O40" i="1" s="1"/>
  <c r="N28" i="1"/>
  <c r="N40" i="1" s="1"/>
  <c r="M28" i="1"/>
  <c r="M40" i="1" s="1"/>
  <c r="L28" i="1"/>
  <c r="L40" i="1" s="1"/>
  <c r="G28" i="1"/>
  <c r="G40" i="1" s="1"/>
  <c r="F28" i="1"/>
  <c r="F40" i="1" s="1"/>
  <c r="E28" i="1"/>
  <c r="E40" i="1" s="1"/>
  <c r="D28" i="1"/>
  <c r="D40" i="1" s="1"/>
  <c r="C28" i="1"/>
  <c r="C40" i="1" s="1"/>
  <c r="B28" i="1"/>
  <c r="B40" i="1" s="1"/>
  <c r="S25" i="1"/>
  <c r="R25" i="1"/>
  <c r="I25" i="1"/>
  <c r="H25" i="1"/>
  <c r="I24" i="1"/>
  <c r="H24" i="1"/>
  <c r="S23" i="1"/>
  <c r="R23" i="1"/>
  <c r="I23" i="1"/>
  <c r="H23" i="1"/>
  <c r="I22" i="1"/>
  <c r="H22" i="1"/>
  <c r="Q20" i="1"/>
  <c r="P20" i="1"/>
  <c r="O20" i="1"/>
  <c r="N20" i="1"/>
  <c r="M20" i="1"/>
  <c r="S20" i="1" s="1"/>
  <c r="L20" i="1"/>
  <c r="R20" i="1" s="1"/>
  <c r="G20" i="1"/>
  <c r="F20" i="1"/>
  <c r="E20" i="1"/>
  <c r="D20" i="1"/>
  <c r="C20" i="1"/>
  <c r="I20" i="1" s="1"/>
  <c r="B20" i="1"/>
  <c r="H20" i="1" s="1"/>
  <c r="I19" i="1"/>
  <c r="H19" i="1"/>
  <c r="I18" i="1"/>
  <c r="H18" i="1"/>
  <c r="S17" i="1"/>
  <c r="R17" i="1"/>
  <c r="I17" i="1"/>
  <c r="H17" i="1"/>
  <c r="I16" i="1"/>
  <c r="H16" i="1"/>
  <c r="I15" i="1"/>
  <c r="H15" i="1"/>
  <c r="S14" i="1"/>
  <c r="R14" i="1"/>
  <c r="I14" i="1"/>
  <c r="H14" i="1"/>
  <c r="S13" i="1"/>
  <c r="R13" i="1"/>
  <c r="I13" i="1"/>
  <c r="H13" i="1"/>
  <c r="S12" i="1"/>
  <c r="R12" i="1"/>
  <c r="I12" i="1"/>
  <c r="H12" i="1"/>
  <c r="S11" i="1"/>
  <c r="R11" i="1"/>
  <c r="I11" i="1"/>
  <c r="H11" i="1"/>
  <c r="S10" i="1"/>
  <c r="R10" i="1"/>
  <c r="I10" i="1"/>
  <c r="H10" i="1"/>
  <c r="S9" i="1"/>
  <c r="R9" i="1"/>
  <c r="G9" i="1"/>
  <c r="F9" i="1"/>
  <c r="E9" i="1"/>
  <c r="D9" i="1"/>
  <c r="C9" i="1"/>
  <c r="I9" i="1" s="1"/>
  <c r="B9" i="1"/>
  <c r="H9" i="1" s="1"/>
  <c r="Q8" i="1"/>
  <c r="Q26" i="1" s="1"/>
  <c r="Q42" i="1" s="1"/>
  <c r="P8" i="1"/>
  <c r="P26" i="1" s="1"/>
  <c r="P42" i="1" s="1"/>
  <c r="O8" i="1"/>
  <c r="O26" i="1" s="1"/>
  <c r="O42" i="1" s="1"/>
  <c r="N8" i="1"/>
  <c r="N26" i="1" s="1"/>
  <c r="N42" i="1" s="1"/>
  <c r="M8" i="1"/>
  <c r="M26" i="1" s="1"/>
  <c r="M42" i="1" s="1"/>
  <c r="L8" i="1"/>
  <c r="L26" i="1" s="1"/>
  <c r="L42" i="1" s="1"/>
  <c r="G8" i="1"/>
  <c r="G26" i="1" s="1"/>
  <c r="G42" i="1" s="1"/>
  <c r="F8" i="1"/>
  <c r="F26" i="1" s="1"/>
  <c r="F42" i="1" s="1"/>
  <c r="E8" i="1"/>
  <c r="E26" i="1" s="1"/>
  <c r="E42" i="1" s="1"/>
  <c r="D8" i="1"/>
  <c r="D26" i="1" s="1"/>
  <c r="D42" i="1" s="1"/>
  <c r="C8" i="1"/>
  <c r="C26" i="1" s="1"/>
  <c r="C42" i="1" s="1"/>
  <c r="B8" i="1"/>
  <c r="B26" i="1" s="1"/>
  <c r="B42" i="1" s="1"/>
  <c r="I42" i="1" l="1"/>
  <c r="I8" i="1"/>
  <c r="I26" i="1" s="1"/>
  <c r="S8" i="1"/>
  <c r="S26" i="1" s="1"/>
  <c r="S42" i="1" s="1"/>
  <c r="S28" i="1"/>
  <c r="S40" i="1" s="1"/>
  <c r="H8" i="1"/>
  <c r="H26" i="1" s="1"/>
  <c r="P44" i="1" s="1"/>
  <c r="R8" i="1"/>
  <c r="R26" i="1" s="1"/>
  <c r="R28" i="1"/>
  <c r="R40" i="1" s="1"/>
  <c r="P43" i="1" s="1"/>
  <c r="P45" i="1" s="1"/>
  <c r="H42" i="1" l="1"/>
  <c r="R42" i="1"/>
</calcChain>
</file>

<file path=xl/sharedStrings.xml><?xml version="1.0" encoding="utf-8"?>
<sst xmlns="http://schemas.openxmlformats.org/spreadsheetml/2006/main" count="90" uniqueCount="69">
  <si>
    <t>1. sz. mellékelt a 3/2020. (VI.18.) önkormányzati rendelethez</t>
  </si>
  <si>
    <t>Öskü Község Önkormányzatának összevont mérlege</t>
  </si>
  <si>
    <t>adatok Ft- ban</t>
  </si>
  <si>
    <t>Működési bevételek</t>
  </si>
  <si>
    <t>Napsugár Óvoda</t>
  </si>
  <si>
    <t>Ösküi Közös Önk. Hiv.</t>
  </si>
  <si>
    <t>Öskü Község Önk.</t>
  </si>
  <si>
    <t>Összesen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</si>
  <si>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</si>
  <si>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</si>
  <si>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</si>
  <si>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</si>
  <si>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</si>
  <si>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</si>
  <si>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</si>
  <si>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</si>
  <si>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</si>
  <si>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</si>
  <si>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</si>
  <si>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Társadalombiztosítás pénzügyi alapjaitól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</si>
  <si>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</si>
  <si>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</si>
  <si>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</si>
  <si>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</si>
  <si>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</si>
  <si>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</si>
  <si>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</si>
  <si>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</si>
  <si>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</si>
  <si>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</si>
  <si>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</si>
  <si>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</si>
  <si>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</si>
  <si>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</si>
  <si>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</si>
  <si>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</si>
  <si>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</si>
  <si>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</si>
  <si>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</si>
  <si>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</si>
  <si>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</si>
  <si>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</si>
  <si>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</si>
  <si>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</si>
  <si>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</si>
  <si>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</si>
  <si>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</si>
  <si>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- Felhalmozási célú önk. Támogatások</t>
  </si>
  <si>
    <t>Felújítások</t>
  </si>
  <si>
    <t>- Társulások és költségvetési szerveiktől</t>
  </si>
  <si>
    <t>- Egyéb fejezeti kezelésű előirányzatoktól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</si>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</sst>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10" fontId="2" fillId="0" borderId="0" xfId="0" applyNumberFormat="1" applyFont="1"/>
    <xf numFmtId="0" fontId="2" fillId="0" borderId="9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8" fillId="0" borderId="9" xfId="0" applyFont="1" applyBorder="1" applyAlignment="1">
      <alignment horizontal="left"/>
    </xf>
    <xf numFmtId="3" fontId="9" fillId="0" borderId="11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9" xfId="0" quotePrefix="1" applyFont="1" applyBorder="1"/>
    <xf numFmtId="3" fontId="9" fillId="0" borderId="9" xfId="0" applyNumberFormat="1" applyFont="1" applyBorder="1"/>
    <xf numFmtId="3" fontId="2" fillId="0" borderId="0" xfId="0" applyNumberFormat="1" applyFont="1"/>
    <xf numFmtId="0" fontId="10" fillId="0" borderId="9" xfId="0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10" fillId="0" borderId="9" xfId="0" applyNumberFormat="1" applyFont="1" applyBorder="1"/>
    <xf numFmtId="0" fontId="2" fillId="0" borderId="9" xfId="0" quotePrefix="1" applyFont="1" applyBorder="1" applyAlignment="1">
      <alignment wrapText="1"/>
    </xf>
    <xf numFmtId="3" fontId="2" fillId="0" borderId="9" xfId="0" quotePrefix="1" applyNumberFormat="1" applyFont="1" applyBorder="1"/>
    <xf numFmtId="3" fontId="9" fillId="0" borderId="9" xfId="0" applyNumberFormat="1" applyFont="1" applyBorder="1" applyAlignment="1">
      <alignment horizontal="right" vertical="center" wrapText="1"/>
    </xf>
    <xf numFmtId="0" fontId="2" fillId="0" borderId="13" xfId="0" quotePrefix="1" applyFont="1" applyBorder="1"/>
    <xf numFmtId="3" fontId="2" fillId="0" borderId="13" xfId="0" applyNumberFormat="1" applyFont="1" applyBorder="1"/>
    <xf numFmtId="3" fontId="2" fillId="0" borderId="13" xfId="0" quotePrefix="1" applyNumberFormat="1" applyFont="1" applyBorder="1"/>
    <xf numFmtId="3" fontId="2" fillId="0" borderId="14" xfId="0" applyNumberFormat="1" applyFont="1" applyBorder="1"/>
    <xf numFmtId="0" fontId="2" fillId="0" borderId="15" xfId="0" quotePrefix="1" applyFont="1" applyBorder="1"/>
    <xf numFmtId="3" fontId="2" fillId="0" borderId="15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10" fillId="2" borderId="5" xfId="0" applyFont="1" applyFill="1" applyBorder="1"/>
    <xf numFmtId="3" fontId="10" fillId="2" borderId="6" xfId="0" applyNumberFormat="1" applyFont="1" applyFill="1" applyBorder="1"/>
    <xf numFmtId="3" fontId="10" fillId="2" borderId="6" xfId="0" quotePrefix="1" applyNumberFormat="1" applyFont="1" applyFill="1" applyBorder="1"/>
    <xf numFmtId="3" fontId="10" fillId="2" borderId="2" xfId="0" applyNumberFormat="1" applyFont="1" applyFill="1" applyBorder="1"/>
    <xf numFmtId="0" fontId="11" fillId="0" borderId="0" xfId="0" applyFont="1"/>
    <xf numFmtId="3" fontId="2" fillId="0" borderId="16" xfId="0" applyNumberFormat="1" applyFont="1" applyBorder="1"/>
    <xf numFmtId="3" fontId="2" fillId="0" borderId="0" xfId="0" applyNumberFormat="1" applyFont="1" applyBorder="1"/>
    <xf numFmtId="0" fontId="10" fillId="2" borderId="2" xfId="0" applyFont="1" applyFill="1" applyBorder="1"/>
    <xf numFmtId="3" fontId="5" fillId="2" borderId="1" xfId="0" applyNumberFormat="1" applyFont="1" applyFill="1" applyBorder="1"/>
    <xf numFmtId="3" fontId="5" fillId="2" borderId="6" xfId="0" applyNumberFormat="1" applyFont="1" applyFill="1" applyBorder="1"/>
    <xf numFmtId="0" fontId="10" fillId="2" borderId="6" xfId="0" applyFont="1" applyFill="1" applyBorder="1"/>
    <xf numFmtId="3" fontId="7" fillId="2" borderId="6" xfId="0" applyNumberFormat="1" applyFont="1" applyFill="1" applyBorder="1"/>
    <xf numFmtId="3" fontId="7" fillId="2" borderId="2" xfId="0" applyNumberFormat="1" applyFont="1" applyFill="1" applyBorder="1"/>
    <xf numFmtId="0" fontId="10" fillId="0" borderId="12" xfId="0" applyFont="1" applyBorder="1" applyAlignment="1">
      <alignment wrapText="1"/>
    </xf>
    <xf numFmtId="3" fontId="5" fillId="0" borderId="7" xfId="0" applyNumberFormat="1" applyFont="1" applyBorder="1"/>
    <xf numFmtId="3" fontId="5" fillId="0" borderId="17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0" fontId="2" fillId="0" borderId="11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2" fillId="0" borderId="10" xfId="0" quotePrefix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11" xfId="0" quotePrefix="1" applyFont="1" applyBorder="1"/>
    <xf numFmtId="0" fontId="9" fillId="0" borderId="10" xfId="0" applyFont="1" applyBorder="1"/>
    <xf numFmtId="0" fontId="10" fillId="0" borderId="14" xfId="0" applyFont="1" applyBorder="1"/>
    <xf numFmtId="3" fontId="7" fillId="0" borderId="19" xfId="0" applyNumberFormat="1" applyFont="1" applyBorder="1"/>
    <xf numFmtId="3" fontId="7" fillId="0" borderId="21" xfId="0" applyNumberFormat="1" applyFont="1" applyBorder="1"/>
    <xf numFmtId="0" fontId="7" fillId="0" borderId="11" xfId="0" applyFont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0" fontId="9" fillId="0" borderId="14" xfId="0" applyFont="1" applyBorder="1" applyAlignment="1">
      <alignment wrapText="1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10" fillId="2" borderId="24" xfId="0" applyNumberFormat="1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S45"/>
  <sheetViews>
    <sheetView tabSelected="1" workbookViewId="0">
      <selection activeCell="A8" sqref="A8"/>
    </sheetView>
  </sheetViews>
  <sheetFormatPr defaultColWidth="9.140625" defaultRowHeight="15" x14ac:dyDescent="0.25"/>
  <cols>
    <col min="1" max="1" width="43.7109375" style="2" customWidth="1"/>
    <col min="2" max="2" width="11.28515625" style="2" bestFit="1" customWidth="1"/>
    <col min="3" max="3" width="12.42578125" style="2" bestFit="1" customWidth="1"/>
    <col min="4" max="4" width="11.28515625" style="2" bestFit="1" customWidth="1"/>
    <col min="5" max="5" width="11.28515625" style="2" customWidth="1"/>
    <col min="6" max="7" width="14.28515625" style="2" customWidth="1"/>
    <col min="8" max="8" width="14.28515625" style="2" bestFit="1" customWidth="1"/>
    <col min="9" max="9" width="14.28515625" style="2" customWidth="1"/>
    <col min="10" max="10" width="2.42578125" style="2" customWidth="1"/>
    <col min="11" max="11" width="39.7109375" style="2" customWidth="1"/>
    <col min="12" max="12" width="11.28515625" style="2" bestFit="1" customWidth="1"/>
    <col min="13" max="13" width="12.42578125" style="2" bestFit="1" customWidth="1"/>
    <col min="14" max="14" width="11.28515625" style="2" bestFit="1" customWidth="1"/>
    <col min="15" max="15" width="11.28515625" style="2" customWidth="1"/>
    <col min="16" max="17" width="14.5703125" style="2" customWidth="1"/>
    <col min="18" max="19" width="14.28515625" style="2" bestFit="1" customWidth="1"/>
    <col min="20" max="16384" width="9.140625" style="2"/>
  </cols>
  <sheetData>
    <row r="1" spans="1:19" x14ac:dyDescent="0.25">
      <c r="A1" s="1" t="s">
        <v>0</v>
      </c>
    </row>
    <row r="3" spans="1:19" ht="15.75" x14ac:dyDescent="0.25">
      <c r="A3" s="3" t="s">
        <v>1</v>
      </c>
    </row>
    <row r="5" spans="1:19" ht="16.5" thickBot="1" x14ac:dyDescent="0.3">
      <c r="A5" s="3"/>
      <c r="K5" s="3"/>
      <c r="S5" s="4" t="s">
        <v>2</v>
      </c>
    </row>
    <row r="6" spans="1:19" s="9" customFormat="1" ht="26.25" customHeight="1" thickBot="1" x14ac:dyDescent="0.25">
      <c r="A6" s="5" t="s">
        <v>3</v>
      </c>
      <c r="B6" s="6" t="s">
        <v>4</v>
      </c>
      <c r="C6" s="7"/>
      <c r="D6" s="6" t="s">
        <v>5</v>
      </c>
      <c r="E6" s="7"/>
      <c r="F6" s="6" t="s">
        <v>6</v>
      </c>
      <c r="G6" s="7"/>
      <c r="H6" s="6" t="s">
        <v>7</v>
      </c>
      <c r="I6" s="8"/>
      <c r="K6" s="5" t="s">
        <v>8</v>
      </c>
      <c r="L6" s="6" t="s">
        <v>4</v>
      </c>
      <c r="M6" s="7"/>
      <c r="N6" s="6" t="s">
        <v>5</v>
      </c>
      <c r="O6" s="7"/>
      <c r="P6" s="6" t="s">
        <v>6</v>
      </c>
      <c r="Q6" s="7"/>
      <c r="R6" s="6" t="s">
        <v>7</v>
      </c>
      <c r="S6" s="8"/>
    </row>
    <row r="7" spans="1:19" s="9" customFormat="1" ht="15.75" customHeight="1" thickBot="1" x14ac:dyDescent="0.25">
      <c r="A7" s="10"/>
      <c r="B7" s="11" t="s">
        <v>9</v>
      </c>
      <c r="C7" s="12" t="s">
        <v>10</v>
      </c>
      <c r="D7" s="11" t="s">
        <v>9</v>
      </c>
      <c r="E7" s="12" t="s">
        <v>10</v>
      </c>
      <c r="F7" s="11" t="s">
        <v>9</v>
      </c>
      <c r="G7" s="12" t="s">
        <v>10</v>
      </c>
      <c r="H7" s="11" t="s">
        <v>9</v>
      </c>
      <c r="I7" s="12" t="s">
        <v>10</v>
      </c>
      <c r="K7" s="10"/>
      <c r="L7" s="11" t="s">
        <v>9</v>
      </c>
      <c r="M7" s="12" t="s">
        <v>10</v>
      </c>
      <c r="N7" s="11" t="s">
        <v>9</v>
      </c>
      <c r="O7" s="12" t="s">
        <v>10</v>
      </c>
      <c r="P7" s="11" t="s">
        <v>9</v>
      </c>
      <c r="Q7" s="12" t="s">
        <v>10</v>
      </c>
      <c r="R7" s="13" t="s">
        <v>9</v>
      </c>
      <c r="S7" s="11" t="s">
        <v>10</v>
      </c>
    </row>
    <row r="8" spans="1:19" x14ac:dyDescent="0.25">
      <c r="A8" s="14" t="s">
        <v>3</v>
      </c>
      <c r="B8" s="15">
        <f t="shared" ref="B8:E8" si="0">B9+B17+B18+B19</f>
        <v>14770050</v>
      </c>
      <c r="C8" s="15">
        <f t="shared" si="0"/>
        <v>16981712</v>
      </c>
      <c r="D8" s="15">
        <f>D9+D17+D18+D19</f>
        <v>120005</v>
      </c>
      <c r="E8" s="15">
        <f t="shared" si="0"/>
        <v>4522529</v>
      </c>
      <c r="F8" s="15">
        <f>F9+F17+F18+F19</f>
        <v>257998724</v>
      </c>
      <c r="G8" s="15">
        <f>G9+G17+G18+G19</f>
        <v>288065488</v>
      </c>
      <c r="H8" s="16">
        <f>B8+D8+F8</f>
        <v>272888779</v>
      </c>
      <c r="I8" s="15">
        <f>C8+E8+G8</f>
        <v>309569729</v>
      </c>
      <c r="J8" s="17"/>
      <c r="K8" s="14" t="s">
        <v>8</v>
      </c>
      <c r="L8" s="15">
        <f t="shared" ref="L8:Q8" si="1">SUM(L9:L17)</f>
        <v>98033563</v>
      </c>
      <c r="M8" s="15">
        <f t="shared" si="1"/>
        <v>105006244</v>
      </c>
      <c r="N8" s="15">
        <f t="shared" si="1"/>
        <v>56350385</v>
      </c>
      <c r="O8" s="15">
        <f t="shared" si="1"/>
        <v>73710610</v>
      </c>
      <c r="P8" s="15">
        <f t="shared" si="1"/>
        <v>130232641</v>
      </c>
      <c r="Q8" s="15">
        <f t="shared" si="1"/>
        <v>162062723</v>
      </c>
      <c r="R8" s="16">
        <f>L8+N8+P8</f>
        <v>284616589</v>
      </c>
      <c r="S8" s="15">
        <f>M8+O8+Q8</f>
        <v>340779577</v>
      </c>
    </row>
    <row r="9" spans="1:19" x14ac:dyDescent="0.25">
      <c r="A9" s="18" t="s">
        <v>11</v>
      </c>
      <c r="B9" s="19">
        <f t="shared" ref="B9:C9" si="2">SUM(B10:B16)</f>
        <v>0</v>
      </c>
      <c r="C9" s="19">
        <f t="shared" si="2"/>
        <v>0</v>
      </c>
      <c r="D9" s="19">
        <f>SUM(D10:D16)</f>
        <v>0</v>
      </c>
      <c r="E9" s="19">
        <f>SUM(E10:E16)</f>
        <v>3786194</v>
      </c>
      <c r="F9" s="19">
        <f>SUM(F10:F16)</f>
        <v>210344524</v>
      </c>
      <c r="G9" s="19">
        <f>SUM(G10:G16)</f>
        <v>235445238</v>
      </c>
      <c r="H9" s="20">
        <f>B9+D9+F9</f>
        <v>210344524</v>
      </c>
      <c r="I9" s="19">
        <f>C9+E9+G9</f>
        <v>239231432</v>
      </c>
      <c r="K9" s="21" t="s">
        <v>12</v>
      </c>
      <c r="L9" s="22">
        <v>61837896</v>
      </c>
      <c r="M9" s="22">
        <v>59989991</v>
      </c>
      <c r="N9" s="23">
        <v>39749831</v>
      </c>
      <c r="O9" s="24">
        <v>53808098</v>
      </c>
      <c r="P9" s="24">
        <v>47904085</v>
      </c>
      <c r="Q9" s="24">
        <v>57448673</v>
      </c>
      <c r="R9" s="20">
        <f>L9+N9+P9</f>
        <v>149491812</v>
      </c>
      <c r="S9" s="19">
        <f>M9+O9+Q9</f>
        <v>171246762</v>
      </c>
    </row>
    <row r="10" spans="1:19" x14ac:dyDescent="0.25">
      <c r="A10" s="25" t="s">
        <v>13</v>
      </c>
      <c r="B10" s="19"/>
      <c r="C10" s="19"/>
      <c r="D10" s="19"/>
      <c r="E10" s="19"/>
      <c r="F10" s="19">
        <v>203641568</v>
      </c>
      <c r="G10" s="19">
        <v>221069441</v>
      </c>
      <c r="H10" s="20">
        <f t="shared" ref="H10:I19" si="3">B10+D10+F10</f>
        <v>203641568</v>
      </c>
      <c r="I10" s="19">
        <f t="shared" si="3"/>
        <v>221069441</v>
      </c>
      <c r="K10" s="21" t="s">
        <v>14</v>
      </c>
      <c r="L10" s="26">
        <v>12127388</v>
      </c>
      <c r="M10" s="26">
        <v>12152258</v>
      </c>
      <c r="N10" s="19">
        <v>7798095</v>
      </c>
      <c r="O10" s="20">
        <v>10392366</v>
      </c>
      <c r="P10" s="20">
        <v>9258286</v>
      </c>
      <c r="Q10" s="20">
        <v>9706058</v>
      </c>
      <c r="R10" s="20">
        <f t="shared" ref="R10:S14" si="4">L10+N10+P10</f>
        <v>29183769</v>
      </c>
      <c r="S10" s="19">
        <f t="shared" si="4"/>
        <v>32250682</v>
      </c>
    </row>
    <row r="11" spans="1:19" x14ac:dyDescent="0.25">
      <c r="A11" s="25" t="s">
        <v>15</v>
      </c>
      <c r="B11" s="19"/>
      <c r="C11" s="19"/>
      <c r="D11" s="19"/>
      <c r="E11" s="19"/>
      <c r="F11" s="19">
        <v>2500000</v>
      </c>
      <c r="G11" s="19">
        <v>7795878</v>
      </c>
      <c r="H11" s="20">
        <f t="shared" si="3"/>
        <v>2500000</v>
      </c>
      <c r="I11" s="19">
        <f t="shared" si="3"/>
        <v>7795878</v>
      </c>
      <c r="K11" s="21" t="s">
        <v>16</v>
      </c>
      <c r="L11" s="26">
        <v>24068279</v>
      </c>
      <c r="M11" s="26">
        <v>32863995</v>
      </c>
      <c r="N11" s="19">
        <v>8802459</v>
      </c>
      <c r="O11" s="20">
        <v>9510146</v>
      </c>
      <c r="P11" s="20">
        <v>53457535</v>
      </c>
      <c r="Q11" s="20">
        <v>80334089</v>
      </c>
      <c r="R11" s="20">
        <f t="shared" si="4"/>
        <v>86328273</v>
      </c>
      <c r="S11" s="19">
        <f t="shared" si="4"/>
        <v>122708230</v>
      </c>
    </row>
    <row r="12" spans="1:19" x14ac:dyDescent="0.25">
      <c r="A12" s="25" t="s">
        <v>17</v>
      </c>
      <c r="B12" s="19"/>
      <c r="C12" s="19"/>
      <c r="D12" s="19"/>
      <c r="E12" s="19"/>
      <c r="F12" s="19">
        <v>1702956</v>
      </c>
      <c r="G12" s="19">
        <v>1702956</v>
      </c>
      <c r="H12" s="20">
        <f t="shared" si="3"/>
        <v>1702956</v>
      </c>
      <c r="I12" s="19">
        <f t="shared" si="3"/>
        <v>1702956</v>
      </c>
      <c r="J12" s="27"/>
      <c r="K12" s="21" t="s">
        <v>18</v>
      </c>
      <c r="L12" s="26"/>
      <c r="M12" s="26"/>
      <c r="N12" s="19"/>
      <c r="O12" s="20"/>
      <c r="P12" s="20">
        <v>10396000</v>
      </c>
      <c r="Q12" s="20">
        <v>6990450</v>
      </c>
      <c r="R12" s="20">
        <f t="shared" si="4"/>
        <v>10396000</v>
      </c>
      <c r="S12" s="19">
        <f t="shared" si="4"/>
        <v>6990450</v>
      </c>
    </row>
    <row r="13" spans="1:19" x14ac:dyDescent="0.25">
      <c r="A13" s="25" t="s">
        <v>19</v>
      </c>
      <c r="B13" s="19"/>
      <c r="C13" s="19"/>
      <c r="D13" s="19"/>
      <c r="E13" s="19"/>
      <c r="F13" s="19"/>
      <c r="G13" s="19">
        <v>4138300</v>
      </c>
      <c r="H13" s="20">
        <f t="shared" si="3"/>
        <v>0</v>
      </c>
      <c r="I13" s="19">
        <f t="shared" si="3"/>
        <v>4138300</v>
      </c>
      <c r="J13" s="27"/>
      <c r="K13" s="19" t="s">
        <v>20</v>
      </c>
      <c r="L13" s="19"/>
      <c r="M13" s="19"/>
      <c r="N13" s="19"/>
      <c r="O13" s="20"/>
      <c r="P13" s="20">
        <v>2400000</v>
      </c>
      <c r="Q13" s="20">
        <v>2583453</v>
      </c>
      <c r="R13" s="20">
        <f t="shared" si="4"/>
        <v>2400000</v>
      </c>
      <c r="S13" s="19">
        <f t="shared" si="4"/>
        <v>2583453</v>
      </c>
    </row>
    <row r="14" spans="1:19" x14ac:dyDescent="0.25">
      <c r="A14" s="25" t="s">
        <v>21</v>
      </c>
      <c r="B14" s="19"/>
      <c r="C14" s="19"/>
      <c r="D14" s="19"/>
      <c r="E14" s="19"/>
      <c r="F14" s="19"/>
      <c r="G14" s="19"/>
      <c r="H14" s="20">
        <f t="shared" si="3"/>
        <v>0</v>
      </c>
      <c r="I14" s="19">
        <f t="shared" si="3"/>
        <v>0</v>
      </c>
      <c r="J14" s="27"/>
      <c r="K14" s="19" t="s">
        <v>22</v>
      </c>
      <c r="L14" s="19"/>
      <c r="M14" s="19"/>
      <c r="N14" s="19"/>
      <c r="O14" s="20"/>
      <c r="P14" s="20">
        <v>5000000</v>
      </c>
      <c r="Q14" s="20">
        <v>5000000</v>
      </c>
      <c r="R14" s="20">
        <f t="shared" si="4"/>
        <v>5000000</v>
      </c>
      <c r="S14" s="19">
        <f t="shared" si="4"/>
        <v>5000000</v>
      </c>
    </row>
    <row r="15" spans="1:19" x14ac:dyDescent="0.25">
      <c r="A15" s="25" t="s">
        <v>23</v>
      </c>
      <c r="B15" s="19"/>
      <c r="C15" s="19"/>
      <c r="D15" s="19"/>
      <c r="E15" s="19">
        <v>3786194</v>
      </c>
      <c r="F15" s="19"/>
      <c r="G15" s="19">
        <v>738663</v>
      </c>
      <c r="H15" s="20">
        <f t="shared" si="3"/>
        <v>0</v>
      </c>
      <c r="I15" s="19">
        <f t="shared" si="3"/>
        <v>4524857</v>
      </c>
      <c r="J15" s="27"/>
      <c r="K15" s="19" t="s">
        <v>24</v>
      </c>
      <c r="L15" s="19"/>
      <c r="M15" s="19"/>
      <c r="N15" s="19"/>
      <c r="O15" s="20"/>
      <c r="P15" s="20"/>
      <c r="Q15" s="20"/>
      <c r="R15" s="20"/>
      <c r="S15" s="18"/>
    </row>
    <row r="16" spans="1:19" x14ac:dyDescent="0.25">
      <c r="A16" s="25" t="s">
        <v>25</v>
      </c>
      <c r="B16" s="19"/>
      <c r="C16" s="19"/>
      <c r="D16" s="19"/>
      <c r="E16" s="19"/>
      <c r="F16" s="19">
        <v>2500000</v>
      </c>
      <c r="G16" s="19"/>
      <c r="H16" s="20">
        <f t="shared" si="3"/>
        <v>2500000</v>
      </c>
      <c r="I16" s="19">
        <f t="shared" si="3"/>
        <v>0</v>
      </c>
      <c r="J16" s="27"/>
      <c r="K16" s="19"/>
      <c r="L16" s="19"/>
      <c r="M16" s="19"/>
      <c r="N16" s="19"/>
      <c r="O16" s="20"/>
      <c r="P16" s="20"/>
      <c r="Q16" s="20"/>
      <c r="R16" s="20"/>
      <c r="S16" s="18"/>
    </row>
    <row r="17" spans="1:19" x14ac:dyDescent="0.25">
      <c r="A17" s="18" t="s">
        <v>26</v>
      </c>
      <c r="B17" s="19"/>
      <c r="C17" s="19"/>
      <c r="D17" s="19">
        <v>5000</v>
      </c>
      <c r="E17" s="19">
        <v>10000</v>
      </c>
      <c r="F17" s="19">
        <v>30000000</v>
      </c>
      <c r="G17" s="19">
        <v>33076718</v>
      </c>
      <c r="H17" s="20">
        <f t="shared" si="3"/>
        <v>30005000</v>
      </c>
      <c r="I17" s="19">
        <f t="shared" si="3"/>
        <v>33086718</v>
      </c>
      <c r="J17" s="27"/>
      <c r="K17" s="19" t="s">
        <v>27</v>
      </c>
      <c r="L17" s="19"/>
      <c r="M17" s="19"/>
      <c r="N17" s="19"/>
      <c r="O17" s="20"/>
      <c r="P17" s="20">
        <v>1816735</v>
      </c>
      <c r="Q17" s="20">
        <v>0</v>
      </c>
      <c r="R17" s="20">
        <f>L17+N17+P17</f>
        <v>1816735</v>
      </c>
      <c r="S17" s="19">
        <f>M17+O17+Q17</f>
        <v>0</v>
      </c>
    </row>
    <row r="18" spans="1:19" x14ac:dyDescent="0.25">
      <c r="A18" s="18" t="s">
        <v>3</v>
      </c>
      <c r="B18" s="19">
        <v>14770050</v>
      </c>
      <c r="C18" s="19">
        <v>16981712</v>
      </c>
      <c r="D18" s="19">
        <v>115005</v>
      </c>
      <c r="E18" s="19">
        <v>726335</v>
      </c>
      <c r="F18" s="19">
        <v>17654200</v>
      </c>
      <c r="G18" s="19">
        <v>19543532</v>
      </c>
      <c r="H18" s="20">
        <f t="shared" si="3"/>
        <v>32539255</v>
      </c>
      <c r="I18" s="19">
        <f t="shared" si="3"/>
        <v>37251579</v>
      </c>
      <c r="J18" s="27"/>
      <c r="K18" s="19"/>
      <c r="L18" s="19"/>
      <c r="M18" s="19"/>
      <c r="N18" s="19"/>
      <c r="O18" s="20"/>
      <c r="P18" s="20"/>
      <c r="Q18" s="20"/>
      <c r="R18" s="20"/>
      <c r="S18" s="18"/>
    </row>
    <row r="19" spans="1:19" x14ac:dyDescent="0.25">
      <c r="A19" s="18" t="s">
        <v>28</v>
      </c>
      <c r="B19" s="19"/>
      <c r="C19" s="19"/>
      <c r="D19" s="19"/>
      <c r="E19" s="19"/>
      <c r="F19" s="19">
        <v>0</v>
      </c>
      <c r="G19" s="19"/>
      <c r="H19" s="20">
        <f t="shared" si="3"/>
        <v>0</v>
      </c>
      <c r="I19" s="19">
        <f t="shared" si="3"/>
        <v>0</v>
      </c>
      <c r="J19" s="27"/>
      <c r="K19" s="19"/>
      <c r="L19" s="19"/>
      <c r="M19" s="19"/>
      <c r="N19" s="19"/>
      <c r="O19" s="20"/>
      <c r="P19" s="20"/>
      <c r="Q19" s="20"/>
      <c r="R19" s="20"/>
      <c r="S19" s="18"/>
    </row>
    <row r="20" spans="1:19" x14ac:dyDescent="0.25">
      <c r="A20" s="28" t="s">
        <v>29</v>
      </c>
      <c r="B20" s="29">
        <f t="shared" ref="B20:G20" si="5">SUM(B21:B25)</f>
        <v>83966350</v>
      </c>
      <c r="C20" s="29">
        <f t="shared" si="5"/>
        <v>89131337</v>
      </c>
      <c r="D20" s="29">
        <f t="shared" si="5"/>
        <v>56230380</v>
      </c>
      <c r="E20" s="29">
        <f t="shared" si="5"/>
        <v>69210385</v>
      </c>
      <c r="F20" s="29">
        <f t="shared" si="5"/>
        <v>24295055</v>
      </c>
      <c r="G20" s="29">
        <f t="shared" si="5"/>
        <v>43393917</v>
      </c>
      <c r="H20" s="30">
        <f>B20+D20+F20</f>
        <v>164491785</v>
      </c>
      <c r="I20" s="29">
        <f>C20+E20+G20</f>
        <v>201735639</v>
      </c>
      <c r="J20" s="27"/>
      <c r="K20" s="31" t="s">
        <v>30</v>
      </c>
      <c r="L20" s="30">
        <f>SUM(L21:L25)</f>
        <v>0</v>
      </c>
      <c r="M20" s="30">
        <f>SUM(M21:M25)</f>
        <v>0</v>
      </c>
      <c r="N20" s="30">
        <f t="shared" ref="N20:O20" si="6">SUM(N21:N25)</f>
        <v>0</v>
      </c>
      <c r="O20" s="30">
        <f t="shared" si="6"/>
        <v>0</v>
      </c>
      <c r="P20" s="30">
        <f>SUM(P21:P25)</f>
        <v>147479626</v>
      </c>
      <c r="Q20" s="30">
        <f>SUM(Q21:Q25)</f>
        <v>170422312</v>
      </c>
      <c r="R20" s="30">
        <f>L20+N20+P20</f>
        <v>147479626</v>
      </c>
      <c r="S20" s="29">
        <f>M20+O20+Q20</f>
        <v>170422312</v>
      </c>
    </row>
    <row r="21" spans="1:19" x14ac:dyDescent="0.25">
      <c r="A21" s="32" t="s">
        <v>31</v>
      </c>
      <c r="B21" s="19"/>
      <c r="C21" s="19"/>
      <c r="D21" s="19"/>
      <c r="E21" s="19"/>
      <c r="F21" s="19">
        <v>0</v>
      </c>
      <c r="G21" s="19"/>
      <c r="H21" s="20">
        <v>0</v>
      </c>
      <c r="I21" s="19">
        <v>0</v>
      </c>
      <c r="J21" s="27"/>
      <c r="K21" s="33" t="s">
        <v>32</v>
      </c>
      <c r="L21" s="19"/>
      <c r="M21" s="19"/>
      <c r="N21" s="19"/>
      <c r="O21" s="20"/>
      <c r="P21" s="20"/>
      <c r="Q21" s="20">
        <v>1860000</v>
      </c>
      <c r="R21" s="20"/>
      <c r="S21" s="18"/>
    </row>
    <row r="22" spans="1:19" x14ac:dyDescent="0.25">
      <c r="A22" s="25" t="s">
        <v>33</v>
      </c>
      <c r="B22" s="34"/>
      <c r="C22" s="34"/>
      <c r="D22" s="19"/>
      <c r="E22" s="19"/>
      <c r="F22" s="19">
        <v>0</v>
      </c>
      <c r="G22" s="19">
        <v>7999853</v>
      </c>
      <c r="H22" s="20">
        <f>B22+D22+F22</f>
        <v>0</v>
      </c>
      <c r="I22" s="19">
        <f>C22+E22+G22</f>
        <v>7999853</v>
      </c>
      <c r="J22" s="27"/>
      <c r="K22" s="33" t="s">
        <v>34</v>
      </c>
      <c r="L22" s="19"/>
      <c r="M22" s="19"/>
      <c r="N22" s="19"/>
      <c r="O22" s="20"/>
      <c r="P22" s="20"/>
      <c r="Q22" s="20"/>
      <c r="R22" s="20"/>
      <c r="S22" s="18"/>
    </row>
    <row r="23" spans="1:19" x14ac:dyDescent="0.25">
      <c r="A23" s="25" t="s">
        <v>35</v>
      </c>
      <c r="B23" s="19">
        <v>166792</v>
      </c>
      <c r="C23" s="19">
        <v>166792</v>
      </c>
      <c r="D23" s="19">
        <v>13707</v>
      </c>
      <c r="E23" s="19">
        <v>13707</v>
      </c>
      <c r="F23" s="19">
        <v>24295055</v>
      </c>
      <c r="G23" s="19">
        <v>24295055</v>
      </c>
      <c r="H23" s="20">
        <f t="shared" ref="H23:I25" si="7">B23+D23+F23</f>
        <v>24475554</v>
      </c>
      <c r="I23" s="19">
        <f t="shared" si="7"/>
        <v>24475554</v>
      </c>
      <c r="J23" s="27"/>
      <c r="K23" s="33" t="s">
        <v>36</v>
      </c>
      <c r="L23" s="19"/>
      <c r="M23" s="19"/>
      <c r="N23" s="19"/>
      <c r="O23" s="20"/>
      <c r="P23" s="20">
        <v>140016231</v>
      </c>
      <c r="Q23" s="20">
        <v>158161223</v>
      </c>
      <c r="R23" s="20">
        <f>L23+N23+P23</f>
        <v>140016231</v>
      </c>
      <c r="S23" s="19">
        <f>M23+O23+Q23</f>
        <v>158161223</v>
      </c>
    </row>
    <row r="24" spans="1:19" x14ac:dyDescent="0.25">
      <c r="A24" s="35" t="s">
        <v>37</v>
      </c>
      <c r="B24" s="36">
        <v>83799558</v>
      </c>
      <c r="C24" s="36">
        <v>88964545</v>
      </c>
      <c r="D24" s="36">
        <v>56216673</v>
      </c>
      <c r="E24" s="36">
        <v>69196678</v>
      </c>
      <c r="F24" s="36"/>
      <c r="G24" s="36"/>
      <c r="H24" s="20">
        <f t="shared" si="7"/>
        <v>140016231</v>
      </c>
      <c r="I24" s="19">
        <f t="shared" si="7"/>
        <v>158161223</v>
      </c>
      <c r="J24" s="27"/>
      <c r="K24" s="37"/>
      <c r="L24" s="36"/>
      <c r="M24" s="36"/>
      <c r="N24" s="36"/>
      <c r="O24" s="38"/>
      <c r="P24" s="38"/>
      <c r="Q24" s="38"/>
      <c r="R24" s="38"/>
      <c r="S24" s="18"/>
    </row>
    <row r="25" spans="1:19" ht="15.75" thickBot="1" x14ac:dyDescent="0.3">
      <c r="A25" s="39" t="s">
        <v>38</v>
      </c>
      <c r="B25" s="40"/>
      <c r="C25" s="40"/>
      <c r="D25" s="40"/>
      <c r="E25" s="40"/>
      <c r="F25" s="41"/>
      <c r="G25" s="42">
        <v>11099009</v>
      </c>
      <c r="H25" s="20">
        <f t="shared" si="7"/>
        <v>0</v>
      </c>
      <c r="I25" s="40">
        <f t="shared" si="7"/>
        <v>11099009</v>
      </c>
      <c r="K25" s="37" t="s">
        <v>39</v>
      </c>
      <c r="L25" s="40"/>
      <c r="M25" s="40"/>
      <c r="N25" s="40"/>
      <c r="O25" s="38"/>
      <c r="P25" s="38">
        <v>7463395</v>
      </c>
      <c r="Q25" s="38">
        <v>10401089</v>
      </c>
      <c r="R25" s="38">
        <f>L25+N25+P25</f>
        <v>7463395</v>
      </c>
      <c r="S25" s="40">
        <f>M25+O25+Q25</f>
        <v>10401089</v>
      </c>
    </row>
    <row r="26" spans="1:19" ht="15.75" thickBot="1" x14ac:dyDescent="0.3">
      <c r="A26" s="43" t="s">
        <v>40</v>
      </c>
      <c r="B26" s="44">
        <f t="shared" ref="B26:I26" si="8">B8+B20</f>
        <v>98736400</v>
      </c>
      <c r="C26" s="44">
        <f t="shared" si="8"/>
        <v>106113049</v>
      </c>
      <c r="D26" s="44">
        <f t="shared" si="8"/>
        <v>56350385</v>
      </c>
      <c r="E26" s="44">
        <f t="shared" si="8"/>
        <v>73732914</v>
      </c>
      <c r="F26" s="44">
        <f t="shared" si="8"/>
        <v>282293779</v>
      </c>
      <c r="G26" s="44">
        <f t="shared" si="8"/>
        <v>331459405</v>
      </c>
      <c r="H26" s="44">
        <f t="shared" si="8"/>
        <v>437380564</v>
      </c>
      <c r="I26" s="44">
        <f t="shared" si="8"/>
        <v>511305368</v>
      </c>
      <c r="J26" s="17"/>
      <c r="K26" s="45" t="s">
        <v>41</v>
      </c>
      <c r="L26" s="44">
        <f t="shared" ref="L26:S26" si="9">L8+L20</f>
        <v>98033563</v>
      </c>
      <c r="M26" s="44">
        <f t="shared" si="9"/>
        <v>105006244</v>
      </c>
      <c r="N26" s="44">
        <f t="shared" si="9"/>
        <v>56350385</v>
      </c>
      <c r="O26" s="44">
        <f t="shared" si="9"/>
        <v>73710610</v>
      </c>
      <c r="P26" s="44">
        <f t="shared" si="9"/>
        <v>277712267</v>
      </c>
      <c r="Q26" s="44">
        <f t="shared" si="9"/>
        <v>332485035</v>
      </c>
      <c r="R26" s="46">
        <f t="shared" si="9"/>
        <v>432096215</v>
      </c>
      <c r="S26" s="44">
        <f t="shared" si="9"/>
        <v>511201889</v>
      </c>
    </row>
    <row r="27" spans="1:19" ht="15.75" thickBot="1" x14ac:dyDescent="0.3">
      <c r="B27" s="47"/>
      <c r="C27" s="47"/>
      <c r="H27" s="48"/>
      <c r="I27" s="49"/>
      <c r="K27" s="27"/>
      <c r="L27" s="27"/>
      <c r="M27" s="27"/>
      <c r="N27" s="27"/>
      <c r="O27" s="27"/>
      <c r="P27" s="27"/>
      <c r="Q27" s="27"/>
    </row>
    <row r="28" spans="1:19" ht="15.75" thickBot="1" x14ac:dyDescent="0.3">
      <c r="A28" s="50" t="s">
        <v>42</v>
      </c>
      <c r="B28" s="51">
        <f>B29+B35+B36+B39</f>
        <v>0</v>
      </c>
      <c r="C28" s="52">
        <f>C29+C35+C36+C39</f>
        <v>0</v>
      </c>
      <c r="D28" s="52">
        <f t="shared" ref="D28:E28" si="10">D29+D35+D36+D39</f>
        <v>0</v>
      </c>
      <c r="E28" s="52">
        <f t="shared" si="10"/>
        <v>0</v>
      </c>
      <c r="F28" s="52">
        <f>F29+F35+F36</f>
        <v>0</v>
      </c>
      <c r="G28" s="52">
        <f>G29+G35+G36</f>
        <v>60638500</v>
      </c>
      <c r="H28" s="52">
        <f>H29+H35+H36</f>
        <v>0</v>
      </c>
      <c r="I28" s="52">
        <f>I29+I35+I36</f>
        <v>60638500</v>
      </c>
      <c r="K28" s="53" t="s">
        <v>43</v>
      </c>
      <c r="L28" s="54">
        <f t="shared" ref="L28:O28" si="11">L29+L31+L33+L34</f>
        <v>702837</v>
      </c>
      <c r="M28" s="54">
        <f t="shared" si="11"/>
        <v>1106805</v>
      </c>
      <c r="N28" s="54">
        <f t="shared" si="11"/>
        <v>0</v>
      </c>
      <c r="O28" s="54">
        <f t="shared" si="11"/>
        <v>22304</v>
      </c>
      <c r="P28" s="54">
        <f>P29+P31+P33+P34</f>
        <v>377332495</v>
      </c>
      <c r="Q28" s="54">
        <f>Q29+Q31+Q33+Q34</f>
        <v>467980500</v>
      </c>
      <c r="R28" s="55">
        <f>L28+N28+P28</f>
        <v>378035332</v>
      </c>
      <c r="S28" s="54">
        <f>M28+O28+Q28</f>
        <v>469109609</v>
      </c>
    </row>
    <row r="29" spans="1:19" ht="29.25" x14ac:dyDescent="0.25">
      <c r="A29" s="56" t="s">
        <v>44</v>
      </c>
      <c r="B29" s="57"/>
      <c r="C29" s="58"/>
      <c r="D29" s="59"/>
      <c r="E29" s="59"/>
      <c r="F29" s="59">
        <f>F30+F31+F32+F33+F34</f>
        <v>0</v>
      </c>
      <c r="G29" s="59">
        <f>G30+G31+G32+G33+G34</f>
        <v>60638500</v>
      </c>
      <c r="H29" s="60">
        <f>B29+D29+F29</f>
        <v>0</v>
      </c>
      <c r="I29" s="15">
        <f>C29+E29+G29</f>
        <v>60638500</v>
      </c>
      <c r="K29" s="61" t="s">
        <v>45</v>
      </c>
      <c r="L29" s="62">
        <v>702837</v>
      </c>
      <c r="M29" s="62">
        <v>1106805</v>
      </c>
      <c r="N29" s="62">
        <v>0</v>
      </c>
      <c r="O29" s="62">
        <v>22304</v>
      </c>
      <c r="P29" s="62">
        <v>369318015</v>
      </c>
      <c r="Q29" s="62">
        <v>373169440</v>
      </c>
      <c r="R29" s="63">
        <f>L29+N29+P29</f>
        <v>370020852</v>
      </c>
      <c r="S29" s="62">
        <f>M29+O29+Q29</f>
        <v>374298549</v>
      </c>
    </row>
    <row r="30" spans="1:19" x14ac:dyDescent="0.25">
      <c r="A30" s="64" t="s">
        <v>46</v>
      </c>
      <c r="B30" s="19"/>
      <c r="C30" s="65"/>
      <c r="D30" s="65"/>
      <c r="E30" s="65"/>
      <c r="F30" s="65"/>
      <c r="G30" s="65"/>
      <c r="H30" s="66">
        <f>B30+D30+F30</f>
        <v>0</v>
      </c>
      <c r="I30" s="19">
        <f>C30+E30+G30</f>
        <v>0</v>
      </c>
      <c r="K30" s="25"/>
      <c r="L30" s="19"/>
      <c r="M30" s="19"/>
      <c r="N30" s="19"/>
      <c r="O30" s="19"/>
      <c r="P30" s="19"/>
      <c r="Q30" s="19"/>
      <c r="R30" s="20"/>
      <c r="S30" s="18"/>
    </row>
    <row r="31" spans="1:19" x14ac:dyDescent="0.25">
      <c r="A31" s="64" t="s">
        <v>47</v>
      </c>
      <c r="B31" s="19"/>
      <c r="C31" s="65"/>
      <c r="D31" s="65"/>
      <c r="E31" s="65"/>
      <c r="F31" s="65"/>
      <c r="G31" s="65">
        <v>17724770</v>
      </c>
      <c r="H31" s="66">
        <f t="shared" ref="H31:I39" si="12">B31+D31+F31</f>
        <v>0</v>
      </c>
      <c r="I31" s="19">
        <f t="shared" si="12"/>
        <v>17724770</v>
      </c>
      <c r="K31" s="25" t="s">
        <v>48</v>
      </c>
      <c r="L31" s="19">
        <v>0</v>
      </c>
      <c r="M31" s="19"/>
      <c r="N31" s="19">
        <v>0</v>
      </c>
      <c r="O31" s="19"/>
      <c r="P31" s="19">
        <v>8014480</v>
      </c>
      <c r="Q31" s="19">
        <v>94811060</v>
      </c>
      <c r="R31" s="20">
        <f>P31</f>
        <v>8014480</v>
      </c>
      <c r="S31" s="19">
        <f>Q31</f>
        <v>94811060</v>
      </c>
    </row>
    <row r="32" spans="1:19" x14ac:dyDescent="0.25">
      <c r="A32" s="64" t="s">
        <v>49</v>
      </c>
      <c r="B32" s="19"/>
      <c r="C32" s="65"/>
      <c r="D32" s="65"/>
      <c r="E32" s="65"/>
      <c r="F32" s="65"/>
      <c r="G32" s="65"/>
      <c r="H32" s="66">
        <f t="shared" si="12"/>
        <v>0</v>
      </c>
      <c r="I32" s="19">
        <f t="shared" si="12"/>
        <v>0</v>
      </c>
      <c r="K32" s="25"/>
      <c r="L32" s="19"/>
      <c r="M32" s="19"/>
      <c r="N32" s="19"/>
      <c r="O32" s="19"/>
      <c r="P32" s="19"/>
      <c r="Q32" s="19"/>
      <c r="R32" s="20"/>
      <c r="S32" s="18"/>
    </row>
    <row r="33" spans="1:19" x14ac:dyDescent="0.25">
      <c r="A33" s="64" t="s">
        <v>50</v>
      </c>
      <c r="B33" s="19"/>
      <c r="C33" s="65"/>
      <c r="D33" s="65"/>
      <c r="E33" s="65"/>
      <c r="F33" s="65"/>
      <c r="G33" s="65">
        <v>2472537</v>
      </c>
      <c r="H33" s="66">
        <f t="shared" si="12"/>
        <v>0</v>
      </c>
      <c r="I33" s="19">
        <f t="shared" si="12"/>
        <v>2472537</v>
      </c>
      <c r="K33" s="25" t="s">
        <v>51</v>
      </c>
      <c r="L33" s="19"/>
      <c r="M33" s="19"/>
      <c r="N33" s="19"/>
      <c r="O33" s="19"/>
      <c r="P33" s="19"/>
      <c r="Q33" s="19"/>
      <c r="R33" s="20"/>
      <c r="S33" s="18"/>
    </row>
    <row r="34" spans="1:19" x14ac:dyDescent="0.25">
      <c r="A34" s="64" t="s">
        <v>52</v>
      </c>
      <c r="B34" s="19"/>
      <c r="C34" s="65"/>
      <c r="D34" s="65"/>
      <c r="E34" s="65"/>
      <c r="F34" s="65"/>
      <c r="G34" s="65">
        <v>40441193</v>
      </c>
      <c r="H34" s="66">
        <f t="shared" si="12"/>
        <v>0</v>
      </c>
      <c r="I34" s="19">
        <f t="shared" si="12"/>
        <v>40441193</v>
      </c>
      <c r="K34" s="25" t="s">
        <v>53</v>
      </c>
      <c r="L34" s="19"/>
      <c r="M34" s="19"/>
      <c r="N34" s="19"/>
      <c r="O34" s="19"/>
      <c r="P34" s="19"/>
      <c r="Q34" s="19"/>
      <c r="R34" s="20"/>
      <c r="S34" s="18"/>
    </row>
    <row r="35" spans="1:19" x14ac:dyDescent="0.25">
      <c r="A35" s="64" t="s">
        <v>54</v>
      </c>
      <c r="B35" s="19"/>
      <c r="C35" s="65"/>
      <c r="D35" s="65"/>
      <c r="E35" s="65"/>
      <c r="F35" s="65"/>
      <c r="G35" s="65"/>
      <c r="H35" s="66">
        <f t="shared" si="12"/>
        <v>0</v>
      </c>
      <c r="I35" s="19">
        <f t="shared" si="12"/>
        <v>0</v>
      </c>
      <c r="K35" s="67"/>
      <c r="L35" s="19"/>
      <c r="M35" s="19"/>
      <c r="N35" s="19"/>
      <c r="O35" s="19"/>
      <c r="P35" s="19"/>
      <c r="Q35" s="19"/>
      <c r="R35" s="20"/>
      <c r="S35" s="18"/>
    </row>
    <row r="36" spans="1:19" x14ac:dyDescent="0.25">
      <c r="A36" s="68" t="s">
        <v>55</v>
      </c>
      <c r="B36" s="19"/>
      <c r="C36" s="65"/>
      <c r="D36" s="65"/>
      <c r="E36" s="65"/>
      <c r="F36" s="65"/>
      <c r="G36" s="65"/>
      <c r="H36" s="66">
        <f t="shared" si="12"/>
        <v>0</v>
      </c>
      <c r="I36" s="19">
        <f t="shared" si="12"/>
        <v>0</v>
      </c>
      <c r="K36" s="61" t="s">
        <v>56</v>
      </c>
      <c r="L36" s="19"/>
      <c r="M36" s="19"/>
      <c r="N36" s="19"/>
      <c r="O36" s="19"/>
      <c r="P36" s="19"/>
      <c r="Q36" s="19"/>
      <c r="R36" s="20"/>
      <c r="S36" s="18"/>
    </row>
    <row r="37" spans="1:19" x14ac:dyDescent="0.25">
      <c r="A37" s="69" t="s">
        <v>57</v>
      </c>
      <c r="B37" s="29">
        <f t="shared" ref="B37:E37" si="13">SUM(B39)</f>
        <v>0</v>
      </c>
      <c r="C37" s="29">
        <f t="shared" si="13"/>
        <v>0</v>
      </c>
      <c r="D37" s="70">
        <f t="shared" si="13"/>
        <v>0</v>
      </c>
      <c r="E37" s="70">
        <f t="shared" si="13"/>
        <v>0</v>
      </c>
      <c r="F37" s="70">
        <f>SUM(F38:F39)</f>
        <v>441312719</v>
      </c>
      <c r="G37" s="70">
        <f>SUM(G38:G39)</f>
        <v>441312719</v>
      </c>
      <c r="H37" s="71">
        <f t="shared" si="12"/>
        <v>441312719</v>
      </c>
      <c r="I37" s="29">
        <f t="shared" si="12"/>
        <v>441312719</v>
      </c>
      <c r="K37" s="72" t="s">
        <v>58</v>
      </c>
      <c r="L37" s="29">
        <f>SUM(L39)</f>
        <v>0</v>
      </c>
      <c r="M37" s="29">
        <f>SUM(M39)</f>
        <v>0</v>
      </c>
      <c r="N37" s="29">
        <f t="shared" ref="N37:O37" si="14">SUM(N39)</f>
        <v>0</v>
      </c>
      <c r="O37" s="29">
        <f t="shared" si="14"/>
        <v>0</v>
      </c>
      <c r="P37" s="29">
        <f>SUM(P39)</f>
        <v>68561736</v>
      </c>
      <c r="Q37" s="29">
        <f>SUM(Q39)</f>
        <v>32945089</v>
      </c>
      <c r="R37" s="30">
        <f>SUM(R39)</f>
        <v>68561736</v>
      </c>
      <c r="S37" s="30">
        <f>SUM(S39)</f>
        <v>32945089</v>
      </c>
    </row>
    <row r="38" spans="1:19" ht="30" x14ac:dyDescent="0.25">
      <c r="A38" s="32" t="s">
        <v>59</v>
      </c>
      <c r="B38" s="19"/>
      <c r="C38" s="19"/>
      <c r="D38" s="19"/>
      <c r="E38" s="19"/>
      <c r="F38" s="19">
        <v>13000000</v>
      </c>
      <c r="G38" s="19">
        <v>13000000</v>
      </c>
      <c r="H38" s="20">
        <f t="shared" si="12"/>
        <v>13000000</v>
      </c>
      <c r="I38" s="19">
        <f t="shared" si="12"/>
        <v>13000000</v>
      </c>
      <c r="K38" s="72"/>
      <c r="L38" s="73"/>
      <c r="M38" s="73"/>
      <c r="N38" s="73"/>
      <c r="O38" s="73"/>
      <c r="P38" s="73"/>
      <c r="Q38" s="73"/>
      <c r="R38" s="74"/>
      <c r="S38" s="18"/>
    </row>
    <row r="39" spans="1:19" ht="30.75" thickBot="1" x14ac:dyDescent="0.3">
      <c r="A39" s="75" t="s">
        <v>60</v>
      </c>
      <c r="B39" s="40"/>
      <c r="C39" s="76"/>
      <c r="D39" s="65"/>
      <c r="E39" s="65"/>
      <c r="F39" s="65">
        <v>428312719</v>
      </c>
      <c r="G39" s="65">
        <v>428312719</v>
      </c>
      <c r="H39" s="20">
        <f t="shared" si="12"/>
        <v>428312719</v>
      </c>
      <c r="I39" s="40">
        <f t="shared" si="12"/>
        <v>428312719</v>
      </c>
      <c r="K39" s="18" t="s">
        <v>61</v>
      </c>
      <c r="L39" s="40"/>
      <c r="M39" s="40"/>
      <c r="N39" s="40"/>
      <c r="O39" s="40"/>
      <c r="P39" s="40">
        <v>68561736</v>
      </c>
      <c r="Q39" s="40">
        <v>32945089</v>
      </c>
      <c r="R39" s="77">
        <f>L39+N39+P39</f>
        <v>68561736</v>
      </c>
      <c r="S39" s="40">
        <f>M39+O39+Q39</f>
        <v>32945089</v>
      </c>
    </row>
    <row r="40" spans="1:19" ht="15.75" thickBot="1" x14ac:dyDescent="0.3">
      <c r="A40" s="53" t="s">
        <v>62</v>
      </c>
      <c r="B40" s="78">
        <f t="shared" ref="B40:E40" si="15">B28+B37</f>
        <v>0</v>
      </c>
      <c r="C40" s="44">
        <f t="shared" si="15"/>
        <v>0</v>
      </c>
      <c r="D40" s="46">
        <f t="shared" si="15"/>
        <v>0</v>
      </c>
      <c r="E40" s="46">
        <f t="shared" si="15"/>
        <v>0</v>
      </c>
      <c r="F40" s="46">
        <f>F28+F37</f>
        <v>441312719</v>
      </c>
      <c r="G40" s="46">
        <f>G28+G37</f>
        <v>501951219</v>
      </c>
      <c r="H40" s="44">
        <f>H28+H37</f>
        <v>441312719</v>
      </c>
      <c r="I40" s="44">
        <f>I28+I37</f>
        <v>501951219</v>
      </c>
      <c r="K40" s="53" t="s">
        <v>63</v>
      </c>
      <c r="L40" s="44">
        <f>L28+L37</f>
        <v>702837</v>
      </c>
      <c r="M40" s="44">
        <f>M28+M37</f>
        <v>1106805</v>
      </c>
      <c r="N40" s="44">
        <f t="shared" ref="N40:O40" si="16">N28+N37</f>
        <v>0</v>
      </c>
      <c r="O40" s="44">
        <f t="shared" si="16"/>
        <v>22304</v>
      </c>
      <c r="P40" s="44">
        <f>P28+P37</f>
        <v>445894231</v>
      </c>
      <c r="Q40" s="44">
        <f>Q28+Q37</f>
        <v>500925589</v>
      </c>
      <c r="R40" s="46">
        <f>R28+R37</f>
        <v>446597068</v>
      </c>
      <c r="S40" s="44">
        <f>S28+S37</f>
        <v>502054698</v>
      </c>
    </row>
    <row r="41" spans="1:19" x14ac:dyDescent="0.25">
      <c r="B41" s="27"/>
      <c r="C41" s="27"/>
      <c r="D41" s="27"/>
      <c r="E41" s="27"/>
      <c r="F41" s="27"/>
      <c r="G41" s="27"/>
      <c r="H41" s="27"/>
      <c r="I41" s="27"/>
    </row>
    <row r="42" spans="1:19" x14ac:dyDescent="0.25">
      <c r="A42" s="79" t="s">
        <v>64</v>
      </c>
      <c r="B42" s="80">
        <f t="shared" ref="B42:G42" si="17">B26+B40</f>
        <v>98736400</v>
      </c>
      <c r="C42" s="80">
        <f t="shared" si="17"/>
        <v>106113049</v>
      </c>
      <c r="D42" s="80">
        <f t="shared" si="17"/>
        <v>56350385</v>
      </c>
      <c r="E42" s="80">
        <f t="shared" si="17"/>
        <v>73732914</v>
      </c>
      <c r="F42" s="80">
        <f t="shared" si="17"/>
        <v>723606498</v>
      </c>
      <c r="G42" s="80">
        <f t="shared" si="17"/>
        <v>833410624</v>
      </c>
      <c r="H42" s="80">
        <f>H40+H26</f>
        <v>878693283</v>
      </c>
      <c r="I42" s="80">
        <f>I40+I26</f>
        <v>1013256587</v>
      </c>
      <c r="K42" s="79" t="s">
        <v>65</v>
      </c>
      <c r="L42" s="80">
        <f t="shared" ref="L42:S42" si="18">L26+L40</f>
        <v>98736400</v>
      </c>
      <c r="M42" s="80">
        <f t="shared" si="18"/>
        <v>106113049</v>
      </c>
      <c r="N42" s="80">
        <f t="shared" si="18"/>
        <v>56350385</v>
      </c>
      <c r="O42" s="80">
        <f t="shared" si="18"/>
        <v>73732914</v>
      </c>
      <c r="P42" s="80">
        <f t="shared" si="18"/>
        <v>723606498</v>
      </c>
      <c r="Q42" s="80">
        <f t="shared" si="18"/>
        <v>833410624</v>
      </c>
      <c r="R42" s="80">
        <f t="shared" si="18"/>
        <v>878693283</v>
      </c>
      <c r="S42" s="80">
        <f t="shared" si="18"/>
        <v>1013256587</v>
      </c>
    </row>
    <row r="43" spans="1:19" x14ac:dyDescent="0.25">
      <c r="K43" s="81" t="s">
        <v>66</v>
      </c>
      <c r="P43" s="82">
        <f>H40-R40</f>
        <v>-5284349</v>
      </c>
      <c r="Q43" s="82"/>
    </row>
    <row r="44" spans="1:19" x14ac:dyDescent="0.25">
      <c r="K44" s="81" t="s">
        <v>67</v>
      </c>
      <c r="P44" s="82">
        <f>H26-R26</f>
        <v>5284349</v>
      </c>
      <c r="Q44" s="82"/>
    </row>
    <row r="45" spans="1:19" x14ac:dyDescent="0.25">
      <c r="K45" s="81" t="s">
        <v>68</v>
      </c>
      <c r="P45" s="82">
        <f>SUM(P43:P44)</f>
        <v>0</v>
      </c>
      <c r="Q45" s="82"/>
    </row>
  </sheetData>
  <mergeCells count="10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K6:K7"/>
  </mergeCells>
  <printOptions gridLines="1"/>
  <pageMargins left="0" right="0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2020-06-18T07:45:44Z</dcterms:created>
  <dcterms:modified xsi:type="dcterms:W3CDTF">2020-06-18T07:46:07Z</dcterms:modified>
</cp:coreProperties>
</file>