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activeTab="0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pénzeszk. vált." sheetId="19" r:id="rId19"/>
    <sheet name="20. közvetett támogatás" sheetId="20" r:id="rId20"/>
    <sheet name="21. lakoss.szolg.tám" sheetId="21" r:id="rId21"/>
    <sheet name="22. mérleg" sheetId="22" r:id="rId22"/>
    <sheet name="23. adósságállomány" sheetId="23" r:id="rId23"/>
    <sheet name="24. vagyonkimutatás" sheetId="24" r:id="rId24"/>
    <sheet name="25. részesedések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<sst xmlns="http://schemas.openxmlformats.org/spreadsheetml/2006/main" count="1424" uniqueCount="554">
  <si>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</si>
  <si>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</si>
  <si>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</si>
  <si>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</si>
  <si>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</si>
  <si>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</si>
  <si>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</si>
  <si>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</si>
  <si>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</si>
  <si>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</si>
  <si>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</si>
  <si>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</si>
  <si>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</si>
  <si>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</si>
  <si>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</si>
  <si>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</si>
  <si>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</si>
  <si>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</si>
  <si>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</si>
  <si>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</si>
  <si>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</si>
  <si>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</si>
  <si>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</si>
  <si>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</si>
  <si>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</si>
  <si>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</si>
  <si>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</si>
  <si>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</si>
  <si>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</si>
  <si>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</si>
  <si>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</si>
  <si>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</si>
  <si>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összesen</t>
  </si>
  <si>
    <t>17. számú melléklet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</si>
  <si>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</si>
  <si>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</si>
  <si>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</si>
  <si>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</si>
  <si>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</si>
  <si>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</si>
  <si>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</si>
  <si>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</si>
  <si>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</si>
  <si>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</si>
  <si>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</si>
  <si>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</si>
  <si>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</si>
  <si>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</si>
  <si>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</si>
  <si>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</si>
  <si>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</si>
  <si>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</si>
  <si>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</si>
  <si>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</si>
  <si>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</si>
  <si>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</si>
  <si>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</si>
  <si>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</si>
  <si>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</si>
  <si>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</si>
  <si>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</si>
  <si>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</si>
  <si>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</si>
  <si>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</si>
  <si>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</si>
  <si>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</si>
  <si>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</si>
  <si>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</si>
  <si>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</si>
  <si>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</si>
  <si>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</si>
  <si>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</si>
  <si>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</si>
  <si>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</si>
  <si>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</si>
  <si>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</si>
  <si>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</si>
  <si>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</si>
  <si>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</si>
  <si>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</si>
  <si>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</si>
  <si>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</si>
  <si>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</si>
  <si>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</si>
  <si>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</si>
  <si>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</si>
  <si>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</si>
  <si>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</si>
  <si>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</si>
  <si>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</si>
  <si>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</si>
  <si>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</si>
  <si>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</si>
  <si>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</si>
  <si>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</si>
  <si>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</si>
  <si>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</si>
  <si>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</si>
  <si>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</si>
  <si>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</si>
  <si>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</si>
  <si>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</si>
  <si>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</si>
  <si>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</si>
  <si>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</si>
  <si>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</si>
  <si>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</si>
  <si>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</si>
  <si>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</si>
  <si>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</si>
  <si>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</si>
  <si>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</si>
  <si>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</si>
  <si>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</si>
  <si>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</si>
  <si>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</si>
  <si>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</si>
  <si>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</si>
  <si>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</si>
  <si>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</si>
  <si>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</si>
  <si>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</si>
  <si>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</si>
  <si>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</si>
  <si>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</si>
  <si>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</si>
  <si>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</si>
  <si>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</si>
  <si>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</si>
  <si>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</si>
  <si>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</si>
  <si>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</si>
  <si>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</si>
  <si>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</si>
  <si>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</si>
  <si>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</si>
  <si>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</si>
  <si>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</si>
  <si>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</si>
  <si>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</si>
  <si>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</si>
  <si>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</si>
  <si>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</si>
  <si>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</si>
  <si>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</si>
  <si>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</si>
  <si>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</si>
  <si>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</si>
  <si>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</si>
  <si>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</si>
  <si>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</si>
  <si>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</si>
  <si>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</si>
  <si>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</si>
  <si>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</si>
  <si>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</si>
  <si>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</si>
  <si>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</si>
  <si>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</si>
  <si>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</si>
  <si>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</si>
  <si>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</si>
  <si>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</si>
  <si>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</si>
  <si>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</si>
  <si>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</si>
  <si>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</si>
  <si>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</si>
  <si>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</si>
  <si>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</si>
  <si>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</si>
  <si>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</si>
  <si>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</si>
  <si>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</si>
  <si>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</si>
  <si>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</si>
  <si>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</si>
  <si>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</si>
  <si>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</si>
  <si>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</si>
  <si>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</si>
  <si>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</si>
  <si>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</si>
  <si>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</si>
  <si>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</si>
  <si>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</si>
  <si>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</si>
  <si>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</si>
  <si>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</si>
  <si>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</si>
  <si>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</si>
  <si>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</si>
  <si>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</si>
  <si>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</si>
  <si>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</si>
  <si>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</si>
  <si>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</si>
  <si>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</si>
  <si>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</si>
  <si>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</si>
  <si>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</si>
  <si>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</si>
  <si>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</si>
  <si>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</si>
  <si>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</si>
  <si>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</si>
  <si>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</si>
  <si>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</si>
  <si>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</si>
  <si>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</si>
  <si>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</si>
  <si>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</si>
  <si>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</si>
  <si>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</si>
  <si>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</si>
  <si>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</si>
  <si>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</si>
  <si>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</si>
  <si>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</si>
  <si>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</si>
  <si>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</si>
  <si>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</si>
  <si>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</si>
  <si>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</si>
  <si>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</si>
  <si>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</si>
  <si>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</si>
  <si>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</si>
  <si>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</si>
  <si>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</si>
  <si>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</si>
  <si>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</si>
  <si>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</si>
  <si>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</si>
  <si>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</si>
  <si>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</si>
  <si>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</si>
  <si>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</si>
  <si>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</si>
  <si>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</si>
  <si>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</si>
  <si>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</si>
  <si>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</si>
  <si>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</si>
  <si>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</si>
  <si>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</si>
  <si>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</si>
  <si>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</si>
  <si>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</si>
  <si>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</si>
  <si>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</si>
  <si>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</si>
  <si>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</si>
  <si>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</si>
  <si>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</si>
  <si>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</si>
  <si>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</si>
  <si>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</si>
  <si>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</si>
  <si>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</si>
  <si>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</si>
  <si>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</si>
  <si>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</si>
  <si>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</si>
  <si>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</si>
  <si>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</si>
  <si>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</si>
  <si>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</si>
  <si>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</si>
  <si>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</si>
  <si>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</si>
  <si>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</si>
  <si>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</si>
  <si>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</si>
  <si>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</si>
  <si>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</si>
  <si>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</si>
  <si>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</si>
  <si>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</si>
  <si>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</si>
  <si>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</si>
  <si>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</si>
  <si>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</si>
  <si>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</si>
  <si>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</si>
  <si>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</si>
  <si>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</si>
  <si>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</si>
  <si>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</si>
  <si>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</si>
  <si>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</si>
  <si>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</si>
  <si>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</si>
  <si>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</si>
  <si>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</si>
  <si>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</si>
  <si>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Működési célú támogatások áh.-on belülről</t>
  </si>
  <si>
    <t>Felhalmozási célú támogatások áh.-on belülről</t>
  </si>
  <si>
    <t>20. számú melléklet</t>
  </si>
  <si>
    <t>19.</t>
  </si>
  <si>
    <t>20.</t>
  </si>
  <si>
    <t>21.</t>
  </si>
  <si>
    <t>22.</t>
  </si>
  <si>
    <t>MINDÖSSZESEN:</t>
  </si>
  <si>
    <t>- 2. oldal -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</si>
  <si>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</si>
  <si>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</si>
  <si>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</si>
  <si>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</si>
  <si>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</si>
  <si>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</si>
  <si>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</si>
  <si>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</si>
  <si>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</si>
  <si>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</si>
  <si>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</si>
  <si>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</si>
  <si>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</si>
  <si>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</si>
  <si>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</si>
  <si>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</si>
  <si>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</si>
  <si>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</si>
  <si>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</si>
  <si>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</si>
  <si>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</si>
  <si>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</si>
  <si>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</si>
  <si>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</si>
  <si>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</si>
  <si>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</si>
  <si>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</si>
  <si>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</si>
  <si>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</si>
  <si>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</si>
  <si>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</si>
  <si>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</si>
  <si>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2019. év</t>
  </si>
  <si>
    <t>23.</t>
  </si>
  <si>
    <t>24.</t>
  </si>
  <si>
    <t>25.</t>
  </si>
  <si>
    <t>26.</t>
  </si>
  <si>
    <t>Működési célú finanszírozási kiadások</t>
  </si>
  <si>
    <t>Felhalmozási célú finanszírozási kiadások</t>
  </si>
  <si>
    <t>-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</si>
  <si>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</si>
  <si>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</si>
  <si>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</si>
  <si>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</si>
  <si>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</si>
  <si>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</si>
  <si>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</si>
  <si>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</si>
  <si>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</si>
  <si>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</si>
  <si>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bevételei és kiadásai</t>
  </si>
  <si>
    <t>költségvetési szerv bevételei és kiadásai</t>
  </si>
  <si>
    <t>és költségvetési szerveinek kiadásai</t>
  </si>
  <si>
    <t>és költségvetési szerveinek bevételei</t>
  </si>
  <si>
    <t>19. számú melléklet</t>
  </si>
  <si>
    <t>Balatonfenyves Község Önkormányzatának és költségvetési szerveinek</t>
  </si>
  <si>
    <t>Ezer Ft-ban</t>
  </si>
  <si>
    <t>Nyitó egyenleg</t>
  </si>
  <si>
    <t>A kizárólag pénzügyi számvitelben elszámolt tételek összevont egyenlege</t>
  </si>
  <si>
    <t>Záró egyenleg</t>
  </si>
  <si>
    <t>működési tartalék</t>
  </si>
  <si>
    <t>felhalmozási tartalék</t>
  </si>
  <si>
    <t xml:space="preserve">Működési többlet/hiány </t>
  </si>
  <si>
    <t>Felhalmozási többlet/hiány</t>
  </si>
  <si>
    <t>23. számú melléklet</t>
  </si>
  <si>
    <t>Balatonfenyves Község Önkormányzata és költségvetési szervei</t>
  </si>
  <si>
    <t>P.M.H.</t>
  </si>
  <si>
    <t>Önkorm.</t>
  </si>
  <si>
    <t>Lejárat szerint</t>
  </si>
  <si>
    <t>rövid lejáratú</t>
  </si>
  <si>
    <t>hosszú lejáratú</t>
  </si>
  <si>
    <t>Magyarország gazdasági stabilitásáról szóló 2011. évi CXCIV. törvény 3 §-a szerint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</si>
  <si>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</si>
  <si>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</si>
  <si>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t>az Szt. szerint pénzügyi lízing lízingbevevői félként történő megkötése a lízing futamideje alatt, és a lízingszerződésben kikötött tőkerész hátralévő összege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</si>
  <si>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</si>
  <si>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</si>
  <si>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</si>
  <si>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Irányultság szerint</t>
  </si>
  <si>
    <t>belföldi irányú</t>
  </si>
  <si>
    <t>külföldi irányú</t>
  </si>
  <si>
    <t>24. számú melléklet</t>
  </si>
  <si>
    <t>Balatonfenyves Község Önkormányzata vagyonának összesített értéke</t>
  </si>
  <si>
    <t>Intézményenként</t>
  </si>
  <si>
    <t>Forgalomképesség szerint</t>
  </si>
  <si>
    <t>0-ra leírt eszközök bruttó értéke</t>
  </si>
  <si>
    <t>Forgalom-képtelen</t>
  </si>
  <si>
    <t>Korlátozottan forgalomépes</t>
  </si>
  <si>
    <t>Üzleti vagyon</t>
  </si>
  <si>
    <t>A. Nemzeti vagyonba tartozó befektetett eszközök</t>
  </si>
  <si>
    <t>I. Immateriális javak</t>
  </si>
  <si>
    <t>1. Vagyoni értékű jogok</t>
  </si>
  <si>
    <t>2. Szellemi termékek</t>
  </si>
  <si>
    <t>3. Immateriális javak értékhelyesbítése</t>
  </si>
  <si>
    <t>II. Tárgyi eszözök</t>
  </si>
  <si>
    <t>1. Ingatlanok és a kapcsolódó vagyoni értékű jogok</t>
  </si>
  <si>
    <t>2. Gépek, berendezések, felszerelések, járművek</t>
  </si>
  <si>
    <t>3. Tenyészállatok</t>
  </si>
  <si>
    <t>4. Beruházások, felújítások</t>
  </si>
  <si>
    <t>5. Tárgyi eszközök értékhelyesbítése</t>
  </si>
  <si>
    <t>III. Befektetett pénzügyi eszközök</t>
  </si>
  <si>
    <t>1. Tartós részesedések</t>
  </si>
  <si>
    <t>2. Tartós hitelviszonyt megtestesítő értékpapírok</t>
  </si>
  <si>
    <t>3. Befektetett pénzügyi eszközök értékhelyesbítése</t>
  </si>
  <si>
    <t>IV. Koncesszióba, vagyonkezelésbe adott eszközök</t>
  </si>
  <si>
    <t>B. Nemzeti vagyonba tartozó forgóeszközök</t>
  </si>
  <si>
    <t>I. Készletek</t>
  </si>
  <si>
    <t>II. Értékpapírok</t>
  </si>
  <si>
    <t>C. Pénzeszközök</t>
  </si>
  <si>
    <t>II. Pénztárak, csekkek, betétkönyvek</t>
  </si>
  <si>
    <t>III. Forintszámlák</t>
  </si>
  <si>
    <t>IV. Devizaszámlák</t>
  </si>
  <si>
    <t>D.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</si>
  <si>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</si>
  <si>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</si>
  <si>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</si>
  <si>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E. Egyéb sajátos eszközoldali elszámolások</t>
  </si>
  <si>
    <t>F. Aktív időbeli elhatárolások</t>
  </si>
  <si>
    <t>ESZKÖZÖK ÖSSZESEN</t>
  </si>
  <si>
    <t>G. SAJÁT TŐKE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</si>
  <si>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</si>
  <si>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</si>
  <si>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</si>
  <si>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</si>
  <si>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</si>
  <si>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</si>
  <si>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H. Kötelezettségek</t>
  </si>
  <si>
    <t>I. Költségvetési évben esedékes kötelezettségek</t>
  </si>
  <si>
    <t>II. Költségvetési évet követően esedékes köt.-ek</t>
  </si>
  <si>
    <t>III. Kötelezettség jellegű sajátos elszámolások</t>
  </si>
  <si>
    <t>FORRÁSOK ÖSSZESEN</t>
  </si>
  <si>
    <t>az önkormányzatok tulajdonában lévő, a jogszabály alapján érték nélkül nyilvántartott eszközök állománya</t>
  </si>
  <si>
    <t>nincs</t>
  </si>
  <si>
    <t>a mérlegben értékkel nem szereplő kötelezettségek</t>
  </si>
  <si>
    <t>I. Kincstári számlavezetéssel kapcs. elszámolások</t>
  </si>
  <si>
    <t>J. Passzív időbeli elhatárolások</t>
  </si>
  <si>
    <t>25. számú melléklet</t>
  </si>
  <si>
    <t>részesedéseinek állománya és a kapcsolódó működéséből származó kötelezettségek</t>
  </si>
  <si>
    <t>Állománya</t>
  </si>
  <si>
    <t>Kapcsolódó kötlezettség</t>
  </si>
  <si>
    <t>Tartós részesedések</t>
  </si>
  <si>
    <t xml:space="preserve">      állami tulajdonban lévő részesedések</t>
  </si>
  <si>
    <t xml:space="preserve">             - nem pénzügyi vállalkozásokban</t>
  </si>
  <si>
    <t xml:space="preserve">             - pénzügyi vállalkozásokban</t>
  </si>
  <si>
    <t xml:space="preserve">      önkormányzati tulajdonban lévő részesedések</t>
  </si>
  <si>
    <t xml:space="preserve">      társulási részesedések</t>
  </si>
  <si>
    <t>Forgatási célú részesedések</t>
  </si>
  <si>
    <t xml:space="preserve">      belföldi részesedések</t>
  </si>
  <si>
    <t xml:space="preserve">      külföldi részesedések</t>
  </si>
  <si>
    <t>Mindösszesen</t>
  </si>
  <si>
    <t>Esetek száma</t>
  </si>
  <si>
    <t>2019. évben</t>
  </si>
  <si>
    <t>2020. évben</t>
  </si>
  <si>
    <t>2021. évben</t>
  </si>
  <si>
    <t>2022. évben</t>
  </si>
  <si>
    <t>2020. év</t>
  </si>
  <si>
    <t>2021. év</t>
  </si>
  <si>
    <t>2022. év</t>
  </si>
  <si>
    <t>2023. év</t>
  </si>
  <si>
    <t>pénzkészlete 2019. december 31.-i állapot szerint</t>
  </si>
  <si>
    <t>Balatonfenyves Község Önkormányzata 2019. évi közvetett támogatásai</t>
  </si>
  <si>
    <t>adóssáságának állománya 2019. december 31.-én</t>
  </si>
  <si>
    <t>2019. december 31.-én</t>
  </si>
  <si>
    <t>fagyasztóláda</t>
  </si>
  <si>
    <t>kisértékű tárgyi eszközök</t>
  </si>
  <si>
    <t>burgonyakoptató</t>
  </si>
  <si>
    <t>informatikai eszközök beszerzése</t>
  </si>
  <si>
    <t>Csapadékvíz pályázat</t>
  </si>
  <si>
    <t>BFT pályázat Fenyves-alsó</t>
  </si>
  <si>
    <t>Mini bölcsőde kialakítása</t>
  </si>
  <si>
    <t>Óvoda kazáncsere</t>
  </si>
  <si>
    <t>LED korszerűsítés terve</t>
  </si>
  <si>
    <t>Vachot utca térbútor</t>
  </si>
  <si>
    <t>Településrendezési terv</t>
  </si>
  <si>
    <t>Fenyves-alsói sétányvilágítás</t>
  </si>
  <si>
    <t>Fenyves-alsói térbútorok cseréje</t>
  </si>
  <si>
    <t>Tervezési díjak</t>
  </si>
  <si>
    <t>szilárd burkolatú útépítések</t>
  </si>
  <si>
    <t>Ingatlanvásárlások</t>
  </si>
  <si>
    <t>óriásfelirat BALATONFENYVES Délcell</t>
  </si>
  <si>
    <t>Mária u járda 4 köz sk</t>
  </si>
  <si>
    <t>buszváró szigetek 3 db + 1 db aszfaltozása</t>
  </si>
  <si>
    <t>Nimród u járdaépítés</t>
  </si>
  <si>
    <t>Veres Péter u. vasúti átjáró előtti sétány kiépítése</t>
  </si>
  <si>
    <t>Strandi bejáró trepnik cseréje 7 db</t>
  </si>
  <si>
    <t>Strandokra hidak cseréje   4 db</t>
  </si>
  <si>
    <t>Országzászló- emlékhely kialakítása</t>
  </si>
  <si>
    <t>Hirdető táblák cseréje 25 db</t>
  </si>
  <si>
    <t>fenyvesi séták tanösvény</t>
  </si>
  <si>
    <t>Kacskovics Villa előtér mennyezet burkolat</t>
  </si>
  <si>
    <t xml:space="preserve">Térfigyelő kamerarendszer bővítése </t>
  </si>
  <si>
    <t>Mobilkamerák beszerzése</t>
  </si>
  <si>
    <t>Kikötő ponton móló kamerák</t>
  </si>
  <si>
    <t>Kölcsey u. parkoló építése+vasút park</t>
  </si>
  <si>
    <t>parkoló forgalmi rend jelölések és az automaták</t>
  </si>
  <si>
    <t>Óvoda élményösvény építése</t>
  </si>
  <si>
    <t>Strandfejlesztés pályázat</t>
  </si>
  <si>
    <t>Informatikai eszközök beszerzése</t>
  </si>
  <si>
    <t>óvóda ereszcsatorna javítás</t>
  </si>
  <si>
    <t>konyhai főzőzsámoly áthelyezés</t>
  </si>
  <si>
    <t>Könyvtár nyílászárók cseréje árnyékolókkal</t>
  </si>
  <si>
    <t>Táskai u.csapadékvíz elvezetés</t>
  </si>
  <si>
    <t>Bercsényi és Vörösmarty u.közötti árok burkolat felújítás</t>
  </si>
  <si>
    <t>Mini bölcsöde</t>
  </si>
  <si>
    <t>Kp.-i strand vízvisszavezető rendszer felújítása</t>
  </si>
  <si>
    <t>Sportcsarnok felújítás</t>
  </si>
  <si>
    <t>Terasz felújítás bölcsőde</t>
  </si>
  <si>
    <t>Teraszkorlát csere bölcsőde</t>
  </si>
  <si>
    <t>Orvosi rendelő kémény felújítása</t>
  </si>
  <si>
    <t>Napvitorla telepítése Csalogány strandra</t>
  </si>
  <si>
    <t>Bölcsődei bejárat burkolása</t>
  </si>
  <si>
    <t>Gyalogos átkelőhely létesítése</t>
  </si>
  <si>
    <t>Géza parkban villamos mérőhely kialakítása</t>
  </si>
  <si>
    <t>Tinódi utca sétányosítása</t>
  </si>
  <si>
    <t>1 db STEORA okospad</t>
  </si>
  <si>
    <t>képviselőtestület részére notebook</t>
  </si>
  <si>
    <t>strandi homokozó</t>
  </si>
  <si>
    <t>úszómóló villamosítása</t>
  </si>
  <si>
    <t>kisértékű tárgyi eszköz</t>
  </si>
  <si>
    <t>37.</t>
  </si>
  <si>
    <t>38.</t>
  </si>
  <si>
    <t>39.</t>
  </si>
  <si>
    <t>40.</t>
  </si>
  <si>
    <t>41.</t>
  </si>
  <si>
    <t>42.</t>
  </si>
  <si>
    <t>43.</t>
  </si>
  <si>
    <t>Orvosi rendelő homlokzati hőszigetelése</t>
  </si>
  <si>
    <t>Helyi adók</t>
  </si>
  <si>
    <t>Díjak, pótlékok, bírságok, települési adók</t>
  </si>
  <si>
    <t>Immateriális javak, ingatlanok és egyéb tárgyi eszközök értékesítése, vagyonhasznosításból származó bevétel</t>
  </si>
  <si>
    <t>Részesedések értékesítése és részesedések megszűnéséhez kapcsolódó bevételek</t>
  </si>
  <si>
    <t>Privatizációból származó bevételek</t>
  </si>
  <si>
    <t>Garancia- és kezességvállalásból származó megtérülések</t>
  </si>
  <si>
    <t>TOP-2.1.3-15-SO1-2016-00014 "Balatonfenyves település csapadékvíz-elvezető rendszerének fejlesztése"</t>
  </si>
  <si>
    <t>KEHOP-1.2.1-18-2018-00098 "Helyi klímastratégiák kidolgozása, valamint klímatudatosságot erősítő szemléletformálási programok megvalósítása a Balaton dél-nyugati térségében" - okospad</t>
  </si>
  <si>
    <t>Kisfenyő Óvoda és Mini Bölcsőde</t>
  </si>
  <si>
    <t>2.  Kisfenyő Óvoda és Mini Bölcsőde</t>
  </si>
  <si>
    <t xml:space="preserve">          - tartózkodás után fizetett idegenforgalmi adó</t>
  </si>
  <si>
    <t>csónakállások bővítése</t>
  </si>
  <si>
    <t>TOP-3.2.1-15-SO1-2016-00040 - "Balatonfenyves Fekete István Általános Iskola energetikai fejlesztése"</t>
  </si>
  <si>
    <t>I. Lekötött bankbetétek</t>
  </si>
  <si>
    <t>a(z)  5/2020. (VI. 30.) önkormányzati rendelethez</t>
  </si>
  <si>
    <t>a(z) 5/2020. (VI. 30.) önkormányzati rendelethez</t>
  </si>
  <si>
    <t>11. számú melléklet a(z) 5/2020. (VI. 30.) önkormányzati rendelethez</t>
  </si>
  <si>
    <t>12. számú melléklet a(z) 5/2020. (VI. 30.) önkormányzati rendelethez</t>
  </si>
  <si>
    <t xml:space="preserve">a(z) 5/2020. (VI. 30.) önkormányzati rendelethez </t>
  </si>
  <si>
    <t>16. számú melléklet a(z) 5/2020. (VI. 30.) önkormányzati rendelethez</t>
  </si>
  <si>
    <t>a 5/2020. (VI. 30.) önkormáyzati rendelethez</t>
  </si>
  <si>
    <t>21. számú melléklet a(z) 5/2020. (VI. 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</si>
</sst>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00\ _F_t_-;\-* #,##0.000\ _F_t_-;_-* &quot;-&quot;??\ _F_t_-;_-@_-"/>
    <numFmt numFmtId="171" formatCode="_-* #,##0.0\ _F_t_-;\-* #,##0.0\ _F_t_-;_-* &quot;-&quot;??\ _F_t_-;_-@_-"/>
    <numFmt numFmtId="172" formatCode="_-* #,##0\ _F_t_-;\-* #,##0\ _F_t_-;_-* &quot;-&quot;??\ _F_t_-;_-@_-"/>
    <numFmt numFmtId="173" formatCode="#,###,##0"/>
    <numFmt numFmtId="174" formatCode="[$€-2]\ #\ ##,000_);[Red]\([$€-2]\ #\ ##,000\)"/>
    <numFmt numFmtId="175" formatCode="#,###"/>
  </numFmts>
  <fonts count="7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8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8" xfId="56" applyFont="1" applyFill="1" applyBorder="1" applyAlignment="1">
      <alignment horizontal="center" vertical="center"/>
      <protection/>
    </xf>
    <xf numFmtId="0" fontId="12" fillId="0" borderId="18" xfId="56" applyFont="1" applyFill="1" applyBorder="1">
      <alignment/>
      <protection/>
    </xf>
    <xf numFmtId="0" fontId="22" fillId="0" borderId="18" xfId="56" applyFont="1" applyBorder="1">
      <alignment/>
      <protection/>
    </xf>
    <xf numFmtId="0" fontId="18" fillId="0" borderId="18" xfId="56" applyFont="1" applyBorder="1">
      <alignment/>
      <protection/>
    </xf>
    <xf numFmtId="0" fontId="13" fillId="0" borderId="18" xfId="57" applyFont="1" applyFill="1" applyBorder="1" applyAlignment="1">
      <alignment/>
      <protection/>
    </xf>
    <xf numFmtId="0" fontId="13" fillId="0" borderId="18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8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22" xfId="57" applyFont="1" applyFill="1" applyBorder="1" applyAlignment="1">
      <alignment/>
      <protection/>
    </xf>
    <xf numFmtId="3" fontId="27" fillId="0" borderId="16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0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" fontId="0" fillId="0" borderId="18" xfId="0" applyNumberForma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 vertical="center"/>
    </xf>
    <xf numFmtId="3" fontId="0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8" xfId="0" applyFont="1" applyBorder="1" applyAlignment="1">
      <alignment horizontal="center" wrapText="1"/>
    </xf>
    <xf numFmtId="3" fontId="0" fillId="0" borderId="18" xfId="0" applyNumberFormat="1" applyBorder="1" applyAlignment="1">
      <alignment horizontal="left"/>
    </xf>
    <xf numFmtId="3" fontId="3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21" fillId="0" borderId="18" xfId="56" applyNumberFormat="1" applyFont="1" applyFill="1" applyBorder="1">
      <alignment/>
      <protection/>
    </xf>
    <xf numFmtId="3" fontId="18" fillId="0" borderId="18" xfId="56" applyNumberFormat="1" applyFont="1" applyBorder="1">
      <alignment/>
      <protection/>
    </xf>
    <xf numFmtId="3" fontId="13" fillId="0" borderId="18" xfId="57" applyNumberFormat="1" applyFont="1" applyFill="1" applyBorder="1" applyAlignment="1">
      <alignment/>
      <protection/>
    </xf>
    <xf numFmtId="3" fontId="13" fillId="0" borderId="18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0" xfId="56" applyNumberFormat="1" applyFont="1" applyFill="1" applyBorder="1">
      <alignment/>
      <protection/>
    </xf>
    <xf numFmtId="3" fontId="29" fillId="0" borderId="18" xfId="56" applyNumberFormat="1" applyFont="1" applyBorder="1">
      <alignment/>
      <protection/>
    </xf>
    <xf numFmtId="3" fontId="12" fillId="0" borderId="18" xfId="56" applyNumberFormat="1" applyFont="1" applyFill="1" applyBorder="1">
      <alignment/>
      <protection/>
    </xf>
    <xf numFmtId="3" fontId="12" fillId="0" borderId="18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8" xfId="56" applyNumberFormat="1" applyFont="1" applyFill="1" applyBorder="1" applyAlignment="1">
      <alignment vertical="center" wrapText="1"/>
      <protection/>
    </xf>
    <xf numFmtId="3" fontId="12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8" xfId="0" applyFont="1" applyBorder="1" applyAlignment="1" quotePrefix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Border="1" applyAlignment="1">
      <alignment/>
    </xf>
    <xf numFmtId="0" fontId="25" fillId="0" borderId="18" xfId="57" applyFont="1" applyFill="1" applyBorder="1" applyAlignment="1">
      <alignment/>
      <protection/>
    </xf>
    <xf numFmtId="3" fontId="25" fillId="0" borderId="18" xfId="57" applyNumberFormat="1" applyFont="1" applyFill="1" applyBorder="1" applyAlignment="1">
      <alignment/>
      <protection/>
    </xf>
    <xf numFmtId="0" fontId="27" fillId="0" borderId="18" xfId="56" applyFont="1" applyBorder="1">
      <alignment/>
      <protection/>
    </xf>
    <xf numFmtId="3" fontId="27" fillId="0" borderId="18" xfId="56" applyNumberFormat="1" applyFont="1" applyBorder="1">
      <alignment/>
      <protection/>
    </xf>
    <xf numFmtId="0" fontId="21" fillId="0" borderId="18" xfId="56" applyFont="1" applyFill="1" applyBorder="1">
      <alignment/>
      <protection/>
    </xf>
    <xf numFmtId="0" fontId="31" fillId="0" borderId="18" xfId="56" applyFont="1" applyBorder="1">
      <alignment/>
      <protection/>
    </xf>
    <xf numFmtId="0" fontId="32" fillId="0" borderId="18" xfId="56" applyFont="1" applyBorder="1">
      <alignment/>
      <protection/>
    </xf>
    <xf numFmtId="3" fontId="32" fillId="0" borderId="18" xfId="56" applyNumberFormat="1" applyFont="1" applyBorder="1">
      <alignment/>
      <protection/>
    </xf>
    <xf numFmtId="0" fontId="0" fillId="0" borderId="18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75" fontId="0" fillId="0" borderId="0" xfId="0" applyNumberFormat="1" applyFont="1" applyFill="1" applyAlignment="1">
      <alignment vertical="center" wrapText="1"/>
    </xf>
    <xf numFmtId="175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" vertical="center" wrapText="1"/>
    </xf>
    <xf numFmtId="175" fontId="3" fillId="0" borderId="0" xfId="0" applyNumberFormat="1" applyFont="1" applyFill="1" applyAlignment="1">
      <alignment horizontal="centerContinuous" vertical="center" wrapText="1"/>
    </xf>
    <xf numFmtId="175" fontId="3" fillId="0" borderId="25" xfId="0" applyNumberFormat="1" applyFont="1" applyFill="1" applyBorder="1" applyAlignment="1">
      <alignment horizontal="centerContinuous" vertical="center" wrapText="1"/>
    </xf>
    <xf numFmtId="175" fontId="3" fillId="0" borderId="26" xfId="0" applyNumberFormat="1" applyFont="1" applyFill="1" applyBorder="1" applyAlignment="1">
      <alignment horizontal="centerContinuous" vertical="center" wrapText="1"/>
    </xf>
    <xf numFmtId="175" fontId="3" fillId="0" borderId="25" xfId="0" applyNumberFormat="1" applyFont="1" applyFill="1" applyBorder="1" applyAlignment="1">
      <alignment horizontal="center" vertical="center" wrapText="1"/>
    </xf>
    <xf numFmtId="175" fontId="3" fillId="0" borderId="26" xfId="0" applyNumberFormat="1" applyFont="1" applyFill="1" applyBorder="1" applyAlignment="1">
      <alignment horizontal="center" vertical="center" wrapText="1"/>
    </xf>
    <xf numFmtId="175" fontId="3" fillId="0" borderId="27" xfId="0" applyNumberFormat="1" applyFont="1" applyFill="1" applyBorder="1" applyAlignment="1">
      <alignment horizontal="center" vertical="center" wrapText="1"/>
    </xf>
    <xf numFmtId="175" fontId="3" fillId="0" borderId="28" xfId="0" applyNumberFormat="1" applyFont="1" applyFill="1" applyBorder="1" applyAlignment="1">
      <alignment horizontal="center" vertical="center" wrapText="1"/>
    </xf>
    <xf numFmtId="175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5" fontId="0" fillId="0" borderId="23" xfId="0" applyNumberFormat="1" applyFont="1" applyFill="1" applyBorder="1" applyAlignment="1" applyProtection="1">
      <alignment vertical="center" wrapText="1"/>
      <protection locked="0"/>
    </xf>
    <xf numFmtId="175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5" fontId="0" fillId="0" borderId="18" xfId="0" applyNumberFormat="1" applyFont="1" applyFill="1" applyBorder="1" applyAlignment="1" applyProtection="1">
      <alignment vertical="center" wrapText="1"/>
      <protection locked="0"/>
    </xf>
    <xf numFmtId="175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5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5" fontId="3" fillId="0" borderId="26" xfId="0" applyNumberFormat="1" applyFont="1" applyFill="1" applyBorder="1" applyAlignment="1" applyProtection="1">
      <alignment vertical="center" wrapText="1"/>
      <protection/>
    </xf>
    <xf numFmtId="175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5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5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5" fontId="3" fillId="0" borderId="25" xfId="0" applyNumberFormat="1" applyFont="1" applyFill="1" applyBorder="1" applyAlignment="1">
      <alignment horizontal="left" vertical="center" wrapText="1" indent="1"/>
    </xf>
    <xf numFmtId="175" fontId="3" fillId="0" borderId="26" xfId="0" applyNumberFormat="1" applyFont="1" applyFill="1" applyBorder="1" applyAlignment="1" applyProtection="1">
      <alignment horizontal="right" vertical="center" wrapText="1"/>
      <protection/>
    </xf>
    <xf numFmtId="175" fontId="3" fillId="0" borderId="33" xfId="0" applyNumberFormat="1" applyFont="1" applyFill="1" applyBorder="1" applyAlignment="1">
      <alignment horizontal="centerContinuous" vertical="center" wrapText="1"/>
    </xf>
    <xf numFmtId="175" fontId="3" fillId="0" borderId="33" xfId="0" applyNumberFormat="1" applyFont="1" applyFill="1" applyBorder="1" applyAlignment="1">
      <alignment horizontal="center" vertical="center" wrapText="1"/>
    </xf>
    <xf numFmtId="175" fontId="0" fillId="0" borderId="17" xfId="0" applyNumberFormat="1" applyFont="1" applyFill="1" applyBorder="1" applyAlignment="1" applyProtection="1">
      <alignment vertical="center" wrapText="1"/>
      <protection locked="0"/>
    </xf>
    <xf numFmtId="175" fontId="0" fillId="0" borderId="19" xfId="0" applyNumberFormat="1" applyFont="1" applyFill="1" applyBorder="1" applyAlignment="1" applyProtection="1">
      <alignment vertical="center" wrapText="1"/>
      <protection locked="0"/>
    </xf>
    <xf numFmtId="175" fontId="3" fillId="0" borderId="33" xfId="0" applyNumberFormat="1" applyFont="1" applyFill="1" applyBorder="1" applyAlignment="1" applyProtection="1">
      <alignment vertical="center" wrapText="1"/>
      <protection/>
    </xf>
    <xf numFmtId="175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5" fontId="3" fillId="0" borderId="33" xfId="0" applyNumberFormat="1" applyFont="1" applyFill="1" applyBorder="1" applyAlignment="1" applyProtection="1">
      <alignment horizontal="right" vertical="center" wrapText="1"/>
      <protection/>
    </xf>
    <xf numFmtId="175" fontId="0" fillId="0" borderId="0" xfId="0" applyNumberFormat="1" applyFont="1" applyFill="1" applyAlignment="1">
      <alignment horizontal="right" vertical="center"/>
    </xf>
    <xf numFmtId="175" fontId="3" fillId="0" borderId="34" xfId="0" applyNumberFormat="1" applyFont="1" applyFill="1" applyBorder="1" applyAlignment="1">
      <alignment horizontal="center" vertical="center" wrapText="1"/>
    </xf>
    <xf numFmtId="175" fontId="3" fillId="0" borderId="35" xfId="0" applyNumberFormat="1" applyFont="1" applyFill="1" applyBorder="1" applyAlignment="1">
      <alignment horizontal="center" vertical="center" wrapText="1"/>
    </xf>
    <xf numFmtId="175" fontId="3" fillId="0" borderId="36" xfId="0" applyNumberFormat="1" applyFont="1" applyFill="1" applyBorder="1" applyAlignment="1">
      <alignment horizontal="center" vertical="center" wrapText="1"/>
    </xf>
    <xf numFmtId="175" fontId="0" fillId="0" borderId="22" xfId="0" applyNumberFormat="1" applyFont="1" applyFill="1" applyBorder="1" applyAlignment="1" applyProtection="1">
      <alignment vertical="center" wrapText="1"/>
      <protection locked="0"/>
    </xf>
    <xf numFmtId="175" fontId="3" fillId="0" borderId="36" xfId="0" applyNumberFormat="1" applyFont="1" applyFill="1" applyBorder="1" applyAlignment="1" applyProtection="1">
      <alignment vertical="center" wrapText="1"/>
      <protection/>
    </xf>
    <xf numFmtId="175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5" fontId="3" fillId="0" borderId="36" xfId="0" applyNumberFormat="1" applyFont="1" applyFill="1" applyBorder="1" applyAlignment="1" applyProtection="1">
      <alignment horizontal="right" vertical="center" wrapText="1"/>
      <protection/>
    </xf>
    <xf numFmtId="175" fontId="3" fillId="0" borderId="35" xfId="0" applyNumberFormat="1" applyFont="1" applyFill="1" applyBorder="1" applyAlignment="1" applyProtection="1">
      <alignment vertical="center" wrapText="1"/>
      <protection/>
    </xf>
    <xf numFmtId="175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5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5" fontId="3" fillId="0" borderId="35" xfId="0" applyNumberFormat="1" applyFont="1" applyFill="1" applyBorder="1" applyAlignment="1" applyProtection="1">
      <alignment horizontal="right" vertical="center" wrapText="1"/>
      <protection/>
    </xf>
    <xf numFmtId="175" fontId="0" fillId="0" borderId="39" xfId="0" applyNumberFormat="1" applyFont="1" applyFill="1" applyBorder="1" applyAlignment="1">
      <alignment horizontal="center" vertical="center" wrapText="1"/>
    </xf>
    <xf numFmtId="175" fontId="0" fillId="0" borderId="40" xfId="0" applyNumberFormat="1" applyFont="1" applyFill="1" applyBorder="1" applyAlignment="1">
      <alignment horizontal="center" vertical="center" wrapText="1"/>
    </xf>
    <xf numFmtId="175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5" fillId="0" borderId="18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8" xfId="0" applyNumberFormat="1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left" wrapText="1"/>
      <protection/>
    </xf>
    <xf numFmtId="0" fontId="6" fillId="0" borderId="18" xfId="59" applyFont="1" applyBorder="1" applyAlignment="1">
      <alignment horizontal="left"/>
      <protection/>
    </xf>
    <xf numFmtId="0" fontId="9" fillId="0" borderId="18" xfId="59" applyFont="1" applyBorder="1" applyAlignment="1">
      <alignment horizontal="left"/>
      <protection/>
    </xf>
    <xf numFmtId="0" fontId="9" fillId="0" borderId="18" xfId="59" applyFont="1" applyBorder="1" applyAlignment="1">
      <alignment horizontal="center"/>
      <protection/>
    </xf>
    <xf numFmtId="3" fontId="6" fillId="0" borderId="18" xfId="59" applyNumberFormat="1" applyFont="1" applyBorder="1" applyAlignment="1">
      <alignment horizontal="right" vertical="center"/>
      <protection/>
    </xf>
    <xf numFmtId="3" fontId="6" fillId="0" borderId="18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0" fontId="0" fillId="0" borderId="19" xfId="0" applyBorder="1" applyAlignment="1">
      <alignment horizontal="center" vertical="center" wrapText="1"/>
    </xf>
    <xf numFmtId="175" fontId="0" fillId="0" borderId="42" xfId="0" applyNumberFormat="1" applyFont="1" applyFill="1" applyBorder="1" applyAlignment="1" applyProtection="1">
      <alignment vertical="center" wrapText="1"/>
      <protection locked="0"/>
    </xf>
    <xf numFmtId="175" fontId="0" fillId="0" borderId="43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0" xfId="0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175" fontId="0" fillId="0" borderId="44" xfId="0" applyNumberFormat="1" applyFont="1" applyFill="1" applyBorder="1" applyAlignment="1" applyProtection="1">
      <alignment vertical="center" wrapText="1"/>
      <protection locked="0"/>
    </xf>
    <xf numFmtId="175" fontId="0" fillId="0" borderId="45" xfId="0" applyNumberFormat="1" applyFont="1" applyFill="1" applyBorder="1" applyAlignment="1" applyProtection="1">
      <alignment vertical="center" wrapText="1"/>
      <protection locked="0"/>
    </xf>
    <xf numFmtId="175" fontId="0" fillId="0" borderId="46" xfId="0" applyNumberFormat="1" applyFont="1" applyFill="1" applyBorder="1" applyAlignment="1" applyProtection="1">
      <alignment vertical="center" wrapText="1"/>
      <protection locked="0"/>
    </xf>
    <xf numFmtId="175" fontId="3" fillId="0" borderId="27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Border="1" applyAlignment="1">
      <alignment vertical="center"/>
    </xf>
    <xf numFmtId="3" fontId="0" fillId="0" borderId="18" xfId="0" applyNumberFormat="1" applyBorder="1" applyAlignment="1">
      <alignment horizontal="center" wrapText="1"/>
    </xf>
    <xf numFmtId="3" fontId="0" fillId="0" borderId="18" xfId="0" applyNumberFormat="1" applyBorder="1" applyAlignment="1">
      <alignment horizontal="center" vertic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8" xfId="0" applyNumberFormat="1" applyFill="1" applyBorder="1" applyAlignment="1">
      <alignment horizontal="right"/>
    </xf>
    <xf numFmtId="0" fontId="0" fillId="0" borderId="18" xfId="0" applyFont="1" applyBorder="1" applyAlignment="1">
      <alignment vertical="center"/>
    </xf>
    <xf numFmtId="0" fontId="33" fillId="0" borderId="18" xfId="0" applyFont="1" applyBorder="1" applyAlignment="1">
      <alignment/>
    </xf>
    <xf numFmtId="3" fontId="33" fillId="0" borderId="18" xfId="0" applyNumberFormat="1" applyFont="1" applyBorder="1" applyAlignment="1">
      <alignment horizontal="right" vertical="center"/>
    </xf>
    <xf numFmtId="3" fontId="33" fillId="0" borderId="18" xfId="0" applyNumberFormat="1" applyFont="1" applyFill="1" applyBorder="1" applyAlignment="1">
      <alignment horizontal="right" vertical="center"/>
    </xf>
    <xf numFmtId="3" fontId="33" fillId="0" borderId="18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 horizontal="right" vertical="center"/>
    </xf>
    <xf numFmtId="3" fontId="33" fillId="0" borderId="18" xfId="0" applyNumberFormat="1" applyFont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69" fillId="0" borderId="18" xfId="0" applyNumberFormat="1" applyFont="1" applyBorder="1" applyAlignment="1">
      <alignment/>
    </xf>
    <xf numFmtId="3" fontId="70" fillId="33" borderId="18" xfId="0" applyNumberFormat="1" applyFont="1" applyFill="1" applyBorder="1" applyAlignment="1">
      <alignment/>
    </xf>
    <xf numFmtId="3" fontId="70" fillId="0" borderId="18" xfId="0" applyNumberFormat="1" applyFont="1" applyBorder="1" applyAlignment="1">
      <alignment/>
    </xf>
    <xf numFmtId="3" fontId="71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3" fontId="0" fillId="0" borderId="18" xfId="0" applyNumberFormat="1" applyFont="1" applyBorder="1" applyAlignment="1">
      <alignment horizontal="right" wrapText="1"/>
    </xf>
    <xf numFmtId="3" fontId="70" fillId="0" borderId="18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0" fontId="0" fillId="0" borderId="10" xfId="0" applyFont="1" applyBorder="1" applyAlignment="1">
      <alignment vertical="top"/>
    </xf>
    <xf numFmtId="3" fontId="0" fillId="0" borderId="21" xfId="0" applyNumberFormat="1" applyFont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 wrapText="1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0" fontId="6" fillId="0" borderId="18" xfId="59" applyBorder="1" applyAlignment="1">
      <alignment horizontal="center" vertical="center"/>
      <protection/>
    </xf>
    <xf numFmtId="3" fontId="6" fillId="0" borderId="18" xfId="59" applyNumberFormat="1" applyBorder="1" applyAlignment="1">
      <alignment horizontal="right"/>
      <protection/>
    </xf>
    <xf numFmtId="0" fontId="6" fillId="0" borderId="18" xfId="59" applyBorder="1" applyAlignment="1">
      <alignment horizontal="left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3" fillId="0" borderId="18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5" fontId="3" fillId="0" borderId="47" xfId="0" applyNumberFormat="1" applyFont="1" applyFill="1" applyBorder="1" applyAlignment="1">
      <alignment horizontal="center" vertical="center" wrapText="1"/>
    </xf>
    <xf numFmtId="175" fontId="3" fillId="0" borderId="48" xfId="0" applyNumberFormat="1" applyFont="1" applyFill="1" applyBorder="1" applyAlignment="1">
      <alignment horizontal="center" vertical="center" wrapText="1"/>
    </xf>
    <xf numFmtId="175" fontId="3" fillId="0" borderId="49" xfId="0" applyNumberFormat="1" applyFont="1" applyFill="1" applyBorder="1" applyAlignment="1">
      <alignment horizontal="center" vertical="center" wrapText="1"/>
    </xf>
    <xf numFmtId="175" fontId="3" fillId="0" borderId="50" xfId="0" applyNumberFormat="1" applyFont="1" applyFill="1" applyBorder="1" applyAlignment="1">
      <alignment horizontal="center" vertical="center" wrapText="1"/>
    </xf>
    <xf numFmtId="175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top"/>
    </xf>
    <xf numFmtId="3" fontId="0" fillId="0" borderId="11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0" fontId="0" fillId="0" borderId="18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0" fillId="0" borderId="10" xfId="0" applyFont="1" applyBorder="1" applyAlignment="1">
      <alignment/>
    </xf>
    <xf numFmtId="0" fontId="70" fillId="0" borderId="19" xfId="0" applyFont="1" applyBorder="1" applyAlignment="1">
      <alignment/>
    </xf>
    <xf numFmtId="42" fontId="0" fillId="0" borderId="10" xfId="0" applyNumberFormat="1" applyFont="1" applyBorder="1" applyAlignment="1">
      <alignment horizontal="left"/>
    </xf>
    <xf numFmtId="4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0" fillId="0" borderId="19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wrapText="1"/>
    </xf>
    <xf numFmtId="0" fontId="0" fillId="0" borderId="19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18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na\2019\k&#246;lts&#233;gvet&#233;sek\Kt.%20anyag\2019.%20evi%20koltsegvetes%20rendelet-mellekletek_1.%20sz&#225;m&#250;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ételek ei. szerint"/>
      <sheetName val="3. kiadások ei. szerint"/>
      <sheetName val="4. bevételek fel. szerint"/>
      <sheetName val="5. kiadások fel. szerint"/>
      <sheetName val="6. PMH"/>
      <sheetName val="7. Óvoda"/>
      <sheetName val="8. Önkormányzat"/>
      <sheetName val="9. működési mérleg"/>
      <sheetName val="10. felhalmozási mérleg"/>
      <sheetName val="11. ktg.-vetési maradvány"/>
      <sheetName val="12. finansz. c. pü.-i műveletek"/>
      <sheetName val="13. beruházások, felújítás"/>
      <sheetName val="14. stab. tv. 3. § (1)"/>
      <sheetName val="15. stab. tv. 45. § (1)"/>
      <sheetName val="16. eu projekt"/>
      <sheetName val="17. céltartalék"/>
      <sheetName val="18. többéves"/>
      <sheetName val="19. előirányz.felhaszn.ütemterv"/>
      <sheetName val="20. közvetett támogatás"/>
      <sheetName val="21. lakoss.szolg.tám"/>
      <sheetName val="22. mérleg"/>
    </sheetNames>
    <sheetDataSet>
      <sheetData sheetId="12">
        <row r="21">
          <cell r="D21">
            <v>184111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2" sqref="J12"/>
    </sheetView>
  </sheetViews>
  <sheetFormatPr defaultColWidth="9.140625" defaultRowHeight="12.75"/>
  <sheetData>
    <row r="1" ht="12.75">
      <c r="K1" s="39" t="s">
        <v>13</v>
      </c>
    </row>
    <row r="2" ht="12.75">
      <c r="K2" s="39"/>
    </row>
    <row r="4" spans="1:11" ht="12.75">
      <c r="A4" s="331" t="s">
        <v>546</v>
      </c>
      <c r="B4" s="331"/>
      <c r="C4" s="331"/>
      <c r="D4" s="331"/>
      <c r="E4" s="331"/>
      <c r="F4" s="331"/>
      <c r="G4" s="331"/>
      <c r="H4" s="331"/>
      <c r="I4" s="331"/>
      <c r="J4" s="332"/>
      <c r="K4" s="332"/>
    </row>
    <row r="5" spans="1:11" ht="12.75">
      <c r="A5" s="331" t="s">
        <v>166</v>
      </c>
      <c r="B5" s="333"/>
      <c r="C5" s="333"/>
      <c r="D5" s="333"/>
      <c r="E5" s="333"/>
      <c r="F5" s="333"/>
      <c r="G5" s="333"/>
      <c r="H5" s="333"/>
      <c r="I5" s="333"/>
      <c r="J5" s="332"/>
      <c r="K5" s="332"/>
    </row>
    <row r="6" spans="1:11" ht="12.75">
      <c r="A6" s="331" t="s">
        <v>93</v>
      </c>
      <c r="B6" s="333"/>
      <c r="C6" s="333"/>
      <c r="D6" s="333"/>
      <c r="E6" s="333"/>
      <c r="F6" s="333"/>
      <c r="G6" s="333"/>
      <c r="H6" s="333"/>
      <c r="I6" s="333"/>
      <c r="J6" s="332"/>
      <c r="K6" s="332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69" t="s">
        <v>164</v>
      </c>
      <c r="C10" s="38"/>
      <c r="D10" s="169"/>
      <c r="E10" s="169"/>
      <c r="F10" s="169"/>
      <c r="G10" s="169"/>
      <c r="H10" s="169"/>
      <c r="I10" s="38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165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13" t="s">
        <v>541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38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69" t="s">
        <v>94</v>
      </c>
      <c r="C16" s="38"/>
      <c r="D16" s="169"/>
      <c r="E16" s="169"/>
      <c r="F16" s="169"/>
      <c r="G16" s="169"/>
      <c r="H16" s="169"/>
      <c r="I16" s="169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57.00390625" style="0" customWidth="1"/>
    <col min="3" max="5" width="11.140625" style="0" customWidth="1"/>
    <col min="6" max="6" width="61.28125" style="0" customWidth="1"/>
    <col min="7" max="9" width="11.140625" style="0" customWidth="1"/>
  </cols>
  <sheetData>
    <row r="1" ht="12.75">
      <c r="I1" s="47" t="s">
        <v>31</v>
      </c>
    </row>
    <row r="3" spans="1:9" ht="12.75">
      <c r="A3" s="398" t="s">
        <v>547</v>
      </c>
      <c r="B3" s="398"/>
      <c r="C3" s="398"/>
      <c r="D3" s="398"/>
      <c r="E3" s="398"/>
      <c r="F3" s="398"/>
      <c r="G3" s="398"/>
      <c r="H3" s="398"/>
      <c r="I3" s="398"/>
    </row>
    <row r="4" spans="1:9" ht="12.75">
      <c r="A4" s="398" t="s">
        <v>166</v>
      </c>
      <c r="B4" s="398"/>
      <c r="C4" s="398"/>
      <c r="D4" s="398"/>
      <c r="E4" s="398"/>
      <c r="F4" s="398"/>
      <c r="G4" s="398"/>
      <c r="H4" s="398"/>
      <c r="I4" s="398"/>
    </row>
    <row r="5" spans="1:9" ht="12.75">
      <c r="A5" s="398" t="s">
        <v>269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398" t="s">
        <v>271</v>
      </c>
      <c r="B6" s="398"/>
      <c r="C6" s="398"/>
      <c r="D6" s="398"/>
      <c r="E6" s="398"/>
      <c r="F6" s="398"/>
      <c r="G6" s="398"/>
      <c r="H6" s="398"/>
      <c r="I6" s="398"/>
    </row>
    <row r="7" spans="1:9" ht="12.75">
      <c r="A7" s="189"/>
      <c r="B7" s="192"/>
      <c r="C7" s="190"/>
      <c r="D7" s="190"/>
      <c r="E7" s="190"/>
      <c r="F7" s="190"/>
      <c r="G7" s="190"/>
      <c r="H7" s="190"/>
      <c r="I7" s="190"/>
    </row>
    <row r="8" spans="1:9" ht="13.5" thickBot="1">
      <c r="A8" s="189"/>
      <c r="B8" s="191"/>
      <c r="C8" s="189"/>
      <c r="D8" s="189"/>
      <c r="E8" s="189"/>
      <c r="F8" s="189"/>
      <c r="G8" s="222"/>
      <c r="H8" s="222"/>
      <c r="I8" s="222" t="s">
        <v>150</v>
      </c>
    </row>
    <row r="9" spans="1:9" ht="13.5" thickBot="1">
      <c r="A9" s="393" t="s">
        <v>240</v>
      </c>
      <c r="B9" s="193" t="s">
        <v>27</v>
      </c>
      <c r="C9" s="194"/>
      <c r="D9" s="213"/>
      <c r="E9" s="213"/>
      <c r="F9" s="395" t="s">
        <v>28</v>
      </c>
      <c r="G9" s="396"/>
      <c r="H9" s="396"/>
      <c r="I9" s="397"/>
    </row>
    <row r="10" spans="1:9" ht="26.25" thickBot="1">
      <c r="A10" s="394"/>
      <c r="B10" s="195" t="s">
        <v>105</v>
      </c>
      <c r="C10" s="196" t="s">
        <v>138</v>
      </c>
      <c r="D10" s="214" t="s">
        <v>139</v>
      </c>
      <c r="E10" s="214" t="s">
        <v>137</v>
      </c>
      <c r="F10" s="223" t="s">
        <v>105</v>
      </c>
      <c r="G10" s="196" t="s">
        <v>138</v>
      </c>
      <c r="H10" s="214" t="s">
        <v>139</v>
      </c>
      <c r="I10" s="197" t="s">
        <v>137</v>
      </c>
    </row>
    <row r="11" spans="1:9" ht="13.5" thickBot="1">
      <c r="A11" s="198" t="s">
        <v>151</v>
      </c>
      <c r="B11" s="195" t="s">
        <v>152</v>
      </c>
      <c r="C11" s="196" t="s">
        <v>153</v>
      </c>
      <c r="D11" s="214" t="s">
        <v>154</v>
      </c>
      <c r="E11" s="214" t="s">
        <v>22</v>
      </c>
      <c r="F11" s="195" t="s">
        <v>23</v>
      </c>
      <c r="G11" s="225" t="s">
        <v>14</v>
      </c>
      <c r="H11" s="196" t="s">
        <v>242</v>
      </c>
      <c r="I11" s="224" t="s">
        <v>24</v>
      </c>
    </row>
    <row r="12" spans="1:9" ht="12.75">
      <c r="A12" s="236" t="s">
        <v>151</v>
      </c>
      <c r="B12" s="199" t="s">
        <v>272</v>
      </c>
      <c r="C12" s="200">
        <f>'2. bevételek ei. szerint'!J44</f>
        <v>43358</v>
      </c>
      <c r="D12" s="200">
        <f>'2. bevételek ei. szerint'!K44</f>
        <v>345505</v>
      </c>
      <c r="E12" s="215">
        <f>'2. bevételek ei. szerint'!L44</f>
        <v>345505</v>
      </c>
      <c r="F12" s="199" t="s">
        <v>212</v>
      </c>
      <c r="G12" s="226">
        <f>'3. kiadások ei. szerint'!G17</f>
        <v>312695</v>
      </c>
      <c r="H12" s="261">
        <f>'3. kiadások ei. szerint'!H17</f>
        <v>599389</v>
      </c>
      <c r="I12" s="272">
        <f>'3. kiadások ei. szerint'!I17</f>
        <v>412551</v>
      </c>
    </row>
    <row r="13" spans="1:9" ht="12.75">
      <c r="A13" s="237" t="s">
        <v>152</v>
      </c>
      <c r="B13" s="201" t="s">
        <v>12</v>
      </c>
      <c r="C13" s="202">
        <f>'2. bevételek ei. szerint'!J50</f>
        <v>0</v>
      </c>
      <c r="D13" s="202">
        <f>'2. bevételek ei. szerint'!K50</f>
        <v>0</v>
      </c>
      <c r="E13" s="216"/>
      <c r="F13" s="201" t="s">
        <v>213</v>
      </c>
      <c r="G13" s="226">
        <f>'3. kiadások ei. szerint'!G18</f>
        <v>20115</v>
      </c>
      <c r="H13" s="200">
        <f>'3. kiadások ei. szerint'!H18</f>
        <v>65832</v>
      </c>
      <c r="I13" s="273">
        <f>'3. kiadások ei. szerint'!I18</f>
        <v>53846</v>
      </c>
    </row>
    <row r="14" spans="1:9" ht="13.5" thickBot="1">
      <c r="A14" s="237" t="s">
        <v>153</v>
      </c>
      <c r="B14" s="201" t="s">
        <v>273</v>
      </c>
      <c r="C14" s="202">
        <f>'2. bevételek ei. szerint'!J56</f>
        <v>4680</v>
      </c>
      <c r="D14" s="202">
        <f>'2. bevételek ei. szerint'!K56</f>
        <v>4680</v>
      </c>
      <c r="E14" s="216">
        <f>'2. bevételek ei. szerint'!L56</f>
        <v>6059</v>
      </c>
      <c r="F14" s="201" t="s">
        <v>214</v>
      </c>
      <c r="G14" s="226">
        <f>'3. kiadások ei. szerint'!G19</f>
        <v>2000</v>
      </c>
      <c r="H14" s="200">
        <f>'3. kiadások ei. szerint'!H19</f>
        <v>2000</v>
      </c>
      <c r="I14" s="274">
        <f>'3. kiadások ei. szerint'!I19</f>
        <v>600</v>
      </c>
    </row>
    <row r="15" spans="1:9" ht="13.5" thickBot="1">
      <c r="A15" s="198" t="s">
        <v>154</v>
      </c>
      <c r="B15" s="204" t="s">
        <v>274</v>
      </c>
      <c r="C15" s="205">
        <f>SUM(C12:C14)</f>
        <v>48038</v>
      </c>
      <c r="D15" s="205">
        <f>SUM(D12:D14)</f>
        <v>350185</v>
      </c>
      <c r="E15" s="217">
        <f>SUM(E12:E14)</f>
        <v>351564</v>
      </c>
      <c r="F15" s="206" t="s">
        <v>275</v>
      </c>
      <c r="G15" s="227">
        <f>SUM(G12:G14)</f>
        <v>334810</v>
      </c>
      <c r="H15" s="205">
        <f>SUM(H12:H14)</f>
        <v>667221</v>
      </c>
      <c r="I15" s="232">
        <f>SUM(I12:I14)</f>
        <v>466997</v>
      </c>
    </row>
    <row r="16" spans="1:9" ht="12.75">
      <c r="A16" s="238" t="s">
        <v>22</v>
      </c>
      <c r="B16" s="207" t="s">
        <v>3</v>
      </c>
      <c r="C16" s="208"/>
      <c r="D16" s="218"/>
      <c r="E16" s="218"/>
      <c r="F16" s="201" t="s">
        <v>217</v>
      </c>
      <c r="G16" s="228"/>
      <c r="H16" s="208"/>
      <c r="I16" s="233"/>
    </row>
    <row r="17" spans="1:9" ht="12.75">
      <c r="A17" s="237" t="s">
        <v>23</v>
      </c>
      <c r="B17" s="201" t="s">
        <v>4</v>
      </c>
      <c r="C17" s="209"/>
      <c r="D17" s="219"/>
      <c r="E17" s="219"/>
      <c r="F17" s="201" t="s">
        <v>218</v>
      </c>
      <c r="G17" s="229"/>
      <c r="H17" s="209"/>
      <c r="I17" s="234"/>
    </row>
    <row r="18" spans="1:9" ht="12.75">
      <c r="A18" s="237" t="s">
        <v>14</v>
      </c>
      <c r="B18" s="201" t="s">
        <v>261</v>
      </c>
      <c r="C18" s="209">
        <f>'2. bevételek ei. szerint'!J67</f>
        <v>324379</v>
      </c>
      <c r="D18" s="209">
        <f>'2. bevételek ei. szerint'!K67</f>
        <v>289793</v>
      </c>
      <c r="E18" s="209">
        <f>'2. bevételek ei. szerint'!L67</f>
        <v>242276</v>
      </c>
      <c r="F18" s="201" t="s">
        <v>219</v>
      </c>
      <c r="G18" s="229"/>
      <c r="H18" s="209"/>
      <c r="I18" s="234"/>
    </row>
    <row r="19" spans="1:9" ht="12.75">
      <c r="A19" s="237" t="s">
        <v>242</v>
      </c>
      <c r="B19" s="201" t="s">
        <v>205</v>
      </c>
      <c r="C19" s="209"/>
      <c r="D19" s="219"/>
      <c r="E19" s="219"/>
      <c r="F19" s="201" t="s">
        <v>220</v>
      </c>
      <c r="G19" s="229"/>
      <c r="H19" s="209"/>
      <c r="I19" s="234"/>
    </row>
    <row r="20" spans="1:9" ht="12.75">
      <c r="A20" s="237" t="s">
        <v>24</v>
      </c>
      <c r="B20" s="201" t="s">
        <v>206</v>
      </c>
      <c r="C20" s="209"/>
      <c r="D20" s="218"/>
      <c r="E20" s="218"/>
      <c r="F20" s="207" t="s">
        <v>226</v>
      </c>
      <c r="G20" s="229"/>
      <c r="H20" s="209"/>
      <c r="I20" s="234"/>
    </row>
    <row r="21" spans="1:9" ht="12.75">
      <c r="A21" s="237" t="s">
        <v>243</v>
      </c>
      <c r="B21" s="201" t="s">
        <v>5</v>
      </c>
      <c r="C21" s="209"/>
      <c r="D21" s="219"/>
      <c r="E21" s="219"/>
      <c r="F21" s="201" t="s">
        <v>221</v>
      </c>
      <c r="G21" s="229"/>
      <c r="H21" s="209"/>
      <c r="I21" s="234"/>
    </row>
    <row r="22" spans="1:9" ht="12.75">
      <c r="A22" s="237" t="s">
        <v>244</v>
      </c>
      <c r="B22" s="207" t="s">
        <v>207</v>
      </c>
      <c r="C22" s="208"/>
      <c r="D22" s="218"/>
      <c r="E22" s="218"/>
      <c r="F22" s="199" t="s">
        <v>222</v>
      </c>
      <c r="G22" s="228"/>
      <c r="H22" s="209"/>
      <c r="I22" s="234"/>
    </row>
    <row r="23" spans="1:9" ht="12.75">
      <c r="A23" s="237" t="s">
        <v>245</v>
      </c>
      <c r="B23" s="201" t="s">
        <v>6</v>
      </c>
      <c r="C23" s="209"/>
      <c r="D23" s="219"/>
      <c r="E23" s="219"/>
      <c r="F23" s="201" t="s">
        <v>223</v>
      </c>
      <c r="G23" s="229"/>
      <c r="H23" s="209"/>
      <c r="I23" s="234"/>
    </row>
    <row r="24" spans="1:9" ht="13.5" thickBot="1">
      <c r="A24" s="237" t="s">
        <v>246</v>
      </c>
      <c r="B24" s="199" t="s">
        <v>208</v>
      </c>
      <c r="C24" s="210"/>
      <c r="D24" s="220"/>
      <c r="E24" s="220"/>
      <c r="F24" s="199" t="s">
        <v>224</v>
      </c>
      <c r="G24" s="230"/>
      <c r="H24" s="208"/>
      <c r="I24" s="233"/>
    </row>
    <row r="25" spans="1:9" ht="13.5" thickBot="1">
      <c r="A25" s="198" t="s">
        <v>247</v>
      </c>
      <c r="B25" s="204" t="s">
        <v>276</v>
      </c>
      <c r="C25" s="217">
        <f>SUM(C16:C24)</f>
        <v>324379</v>
      </c>
      <c r="D25" s="217">
        <f>SUM(D16:D24)</f>
        <v>289793</v>
      </c>
      <c r="E25" s="217">
        <f>SUM(E16:E24)</f>
        <v>242276</v>
      </c>
      <c r="F25" s="204" t="s">
        <v>277</v>
      </c>
      <c r="G25" s="227"/>
      <c r="H25" s="205"/>
      <c r="I25" s="232"/>
    </row>
    <row r="26" spans="1:9" ht="13.5" thickBot="1">
      <c r="A26" s="198" t="s">
        <v>248</v>
      </c>
      <c r="B26" s="211" t="s">
        <v>278</v>
      </c>
      <c r="C26" s="205">
        <f>C15+C25</f>
        <v>372417</v>
      </c>
      <c r="D26" s="205">
        <f>D15+D25</f>
        <v>639978</v>
      </c>
      <c r="E26" s="217">
        <f>E15+E25</f>
        <v>593840</v>
      </c>
      <c r="F26" s="211" t="s">
        <v>279</v>
      </c>
      <c r="G26" s="227">
        <f>G15+G25</f>
        <v>334810</v>
      </c>
      <c r="H26" s="205">
        <f>H15+H25</f>
        <v>667221</v>
      </c>
      <c r="I26" s="232">
        <f>I15+I25</f>
        <v>466997</v>
      </c>
    </row>
    <row r="27" spans="1:9" ht="13.5" thickBot="1">
      <c r="A27" s="198" t="s">
        <v>249</v>
      </c>
      <c r="B27" s="211" t="s">
        <v>252</v>
      </c>
      <c r="C27" s="212"/>
      <c r="D27" s="212">
        <f>H26-D26</f>
        <v>27243</v>
      </c>
      <c r="E27" s="221"/>
      <c r="F27" s="211" t="s">
        <v>253</v>
      </c>
      <c r="G27" s="231">
        <f>C26-G26</f>
        <v>37607</v>
      </c>
      <c r="H27" s="212"/>
      <c r="I27" s="235">
        <f>E26-I26</f>
        <v>126843</v>
      </c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 D12:D14 H12:H15 E12:E14 I12:I14 C18:E1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47" t="s">
        <v>548</v>
      </c>
    </row>
    <row r="2" ht="12.75">
      <c r="G2" s="47"/>
    </row>
    <row r="4" spans="1:7" ht="12.75">
      <c r="A4" s="331" t="s">
        <v>167</v>
      </c>
      <c r="B4" s="331"/>
      <c r="C4" s="332"/>
      <c r="D4" s="332"/>
      <c r="E4" s="332"/>
      <c r="F4" s="332"/>
      <c r="G4" s="332"/>
    </row>
    <row r="5" spans="1:7" ht="12.75">
      <c r="A5" s="331" t="s">
        <v>333</v>
      </c>
      <c r="B5" s="331"/>
      <c r="C5" s="332"/>
      <c r="D5" s="332"/>
      <c r="E5" s="332"/>
      <c r="F5" s="332"/>
      <c r="G5" s="332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8" ht="25.5">
      <c r="A8" s="118" t="s">
        <v>105</v>
      </c>
      <c r="B8" s="112" t="s">
        <v>138</v>
      </c>
      <c r="C8" s="112" t="s">
        <v>139</v>
      </c>
      <c r="D8" s="113" t="s">
        <v>137</v>
      </c>
      <c r="E8" s="112" t="s">
        <v>140</v>
      </c>
      <c r="F8" s="119"/>
      <c r="G8" s="120"/>
      <c r="H8" s="120"/>
    </row>
    <row r="9" spans="1:5" ht="12.75">
      <c r="A9" s="1" t="s">
        <v>25</v>
      </c>
      <c r="B9" s="48">
        <f>SUM(B11:B13)</f>
        <v>62491</v>
      </c>
      <c r="C9" s="48">
        <f>SUM(C11:C13)</f>
        <v>801</v>
      </c>
      <c r="D9" s="48">
        <f>SUM(D11:D13)</f>
        <v>48318</v>
      </c>
      <c r="E9" s="48">
        <f>D9/C9*100</f>
        <v>6032.209737827716</v>
      </c>
    </row>
    <row r="10" spans="1:5" ht="12.75">
      <c r="A10" s="1"/>
      <c r="B10" s="48"/>
      <c r="C10" s="48"/>
      <c r="D10" s="48"/>
      <c r="E10" s="48"/>
    </row>
    <row r="11" spans="1:5" ht="12.75">
      <c r="A11" s="29" t="s">
        <v>334</v>
      </c>
      <c r="B11" s="48"/>
      <c r="C11" s="48"/>
      <c r="D11" s="48"/>
      <c r="E11" s="48"/>
    </row>
    <row r="12" spans="1:5" ht="12.75">
      <c r="A12" s="29" t="s">
        <v>335</v>
      </c>
      <c r="B12" s="48">
        <f>'2. bevételek ei. szerint'!J66</f>
        <v>62491</v>
      </c>
      <c r="C12" s="48">
        <f>'2. bevételek ei. szerint'!K66</f>
        <v>801</v>
      </c>
      <c r="D12" s="48">
        <f>'2. bevételek ei. szerint'!L66</f>
        <v>48318</v>
      </c>
      <c r="E12" s="48">
        <f>D12/C12*100</f>
        <v>6032.209737827716</v>
      </c>
    </row>
    <row r="13" spans="1:5" ht="12.75">
      <c r="A13" s="29" t="s">
        <v>336</v>
      </c>
      <c r="B13" s="48"/>
      <c r="C13" s="48"/>
      <c r="D13" s="48"/>
      <c r="E13" s="20"/>
    </row>
    <row r="14" spans="1:5" ht="12.75">
      <c r="A14" s="1"/>
      <c r="B14" s="48"/>
      <c r="C14" s="48"/>
      <c r="D14" s="48"/>
      <c r="E14" s="20"/>
    </row>
    <row r="15" spans="1:5" ht="12.75">
      <c r="A15" s="1"/>
      <c r="B15" s="48"/>
      <c r="C15" s="48"/>
      <c r="D15" s="48"/>
      <c r="E15" s="20"/>
    </row>
    <row r="16" spans="1:5" ht="12.75">
      <c r="A16" s="1" t="s">
        <v>26</v>
      </c>
      <c r="B16" s="48">
        <f>SUM(B18:B20)</f>
        <v>324379</v>
      </c>
      <c r="C16" s="48">
        <f>SUM(C18:C20)</f>
        <v>289793</v>
      </c>
      <c r="D16" s="48">
        <f>SUM(D18:D20)</f>
        <v>242276</v>
      </c>
      <c r="E16" s="48">
        <f>D16/C16*100</f>
        <v>83.60312360892085</v>
      </c>
    </row>
    <row r="17" spans="1:5" ht="12.75">
      <c r="A17" s="1"/>
      <c r="B17" s="48"/>
      <c r="C17" s="48"/>
      <c r="D17" s="48"/>
      <c r="E17" s="48"/>
    </row>
    <row r="18" spans="1:5" ht="12.75">
      <c r="A18" s="29" t="s">
        <v>334</v>
      </c>
      <c r="B18" s="48"/>
      <c r="C18" s="48"/>
      <c r="D18" s="48"/>
      <c r="E18" s="48"/>
    </row>
    <row r="19" spans="1:5" ht="12.75">
      <c r="A19" s="29" t="s">
        <v>335</v>
      </c>
      <c r="B19" s="48">
        <f>'2. bevételek ei. szerint'!J67</f>
        <v>324379</v>
      </c>
      <c r="C19" s="48">
        <f>'2. bevételek ei. szerint'!K67</f>
        <v>289793</v>
      </c>
      <c r="D19" s="48">
        <f>'2. bevételek ei. szerint'!L67</f>
        <v>242276</v>
      </c>
      <c r="E19" s="48">
        <f>D19/C19*100</f>
        <v>83.60312360892085</v>
      </c>
    </row>
    <row r="20" spans="1:5" ht="12.75">
      <c r="A20" s="29" t="s">
        <v>336</v>
      </c>
      <c r="B20" s="48"/>
      <c r="C20" s="48"/>
      <c r="D20" s="48"/>
      <c r="E20" s="20"/>
    </row>
    <row r="21" spans="1:5" ht="12.75">
      <c r="A21" s="1"/>
      <c r="B21" s="48"/>
      <c r="C21" s="48"/>
      <c r="D21" s="48"/>
      <c r="E21" s="20"/>
    </row>
    <row r="22" spans="1:5" ht="12.75">
      <c r="A22" s="121" t="s">
        <v>148</v>
      </c>
      <c r="B22" s="109">
        <f>B9+B16</f>
        <v>386870</v>
      </c>
      <c r="C22" s="109">
        <f>C9+C16</f>
        <v>290594</v>
      </c>
      <c r="D22" s="109">
        <f>D9+D16</f>
        <v>290594</v>
      </c>
      <c r="E22" s="19">
        <f>D22/C22*100</f>
        <v>100</v>
      </c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1.421875" style="0" customWidth="1"/>
    <col min="2" max="10" width="10.7109375" style="0" customWidth="1"/>
  </cols>
  <sheetData>
    <row r="1" ht="12.75">
      <c r="J1" s="47" t="s">
        <v>549</v>
      </c>
    </row>
    <row r="4" spans="1:10" ht="12.75">
      <c r="A4" s="331" t="s">
        <v>34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2.75">
      <c r="A5" s="331" t="s">
        <v>35</v>
      </c>
      <c r="B5" s="331"/>
      <c r="C5" s="331"/>
      <c r="D5" s="331"/>
      <c r="E5" s="331"/>
      <c r="F5" s="331"/>
      <c r="G5" s="331"/>
      <c r="H5" s="331"/>
      <c r="I5" s="331"/>
      <c r="J5" s="331"/>
    </row>
    <row r="6" spans="1:10" ht="12.75">
      <c r="A6" s="331" t="s">
        <v>36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4" ht="12.75">
      <c r="A7" s="16"/>
      <c r="B7" s="16"/>
      <c r="C7" s="16"/>
      <c r="D7" s="16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10" ht="12.75">
      <c r="A10" s="20"/>
      <c r="B10" s="399" t="s">
        <v>25</v>
      </c>
      <c r="C10" s="400"/>
      <c r="D10" s="401"/>
      <c r="E10" s="402" t="s">
        <v>26</v>
      </c>
      <c r="F10" s="403"/>
      <c r="G10" s="404"/>
      <c r="H10" s="399" t="s">
        <v>21</v>
      </c>
      <c r="I10" s="400"/>
      <c r="J10" s="401"/>
    </row>
    <row r="11" spans="1:10" ht="25.5">
      <c r="A11" s="20"/>
      <c r="B11" s="277" t="s">
        <v>138</v>
      </c>
      <c r="C11" s="277" t="s">
        <v>139</v>
      </c>
      <c r="D11" s="278" t="s">
        <v>137</v>
      </c>
      <c r="E11" s="277" t="s">
        <v>138</v>
      </c>
      <c r="F11" s="277" t="s">
        <v>139</v>
      </c>
      <c r="G11" s="278" t="s">
        <v>137</v>
      </c>
      <c r="H11" s="277" t="s">
        <v>138</v>
      </c>
      <c r="I11" s="277" t="s">
        <v>139</v>
      </c>
      <c r="J11" s="278" t="s">
        <v>137</v>
      </c>
    </row>
    <row r="12" spans="1:10" ht="12.75">
      <c r="A12" s="19" t="s">
        <v>27</v>
      </c>
      <c r="B12" s="279">
        <f aca="true" t="shared" si="0" ref="B12:G12">SUM(B14:B18)</f>
        <v>6762</v>
      </c>
      <c r="C12" s="279">
        <f t="shared" si="0"/>
        <v>253135</v>
      </c>
      <c r="D12" s="279">
        <f t="shared" si="0"/>
        <v>175135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>B12+E12</f>
        <v>6762</v>
      </c>
      <c r="I12" s="279">
        <f>C12+F12</f>
        <v>253135</v>
      </c>
      <c r="J12" s="109">
        <f>D12+G12</f>
        <v>175135</v>
      </c>
    </row>
    <row r="13" spans="1:10" ht="12.75">
      <c r="A13" s="20"/>
      <c r="B13" s="48"/>
      <c r="C13" s="48"/>
      <c r="D13" s="263"/>
      <c r="E13" s="263"/>
      <c r="F13" s="263"/>
      <c r="G13" s="263"/>
      <c r="H13" s="279"/>
      <c r="I13" s="279"/>
      <c r="J13" s="109"/>
    </row>
    <row r="14" spans="1:10" ht="12.75">
      <c r="A14" s="20" t="s">
        <v>37</v>
      </c>
      <c r="B14" s="48"/>
      <c r="C14" s="48">
        <f>'2. bevételek ei. szerint'!K72</f>
        <v>246373</v>
      </c>
      <c r="D14" s="48">
        <f>'2. bevételek ei. szerint'!L72</f>
        <v>167568</v>
      </c>
      <c r="E14" s="263"/>
      <c r="F14" s="263"/>
      <c r="G14" s="263"/>
      <c r="H14" s="110"/>
      <c r="I14" s="110">
        <f>C14+F14</f>
        <v>246373</v>
      </c>
      <c r="J14" s="110">
        <f>D14+G14</f>
        <v>167568</v>
      </c>
    </row>
    <row r="15" spans="1:10" ht="12.75">
      <c r="A15" s="20" t="s">
        <v>39</v>
      </c>
      <c r="B15" s="48"/>
      <c r="C15" s="48"/>
      <c r="D15" s="263"/>
      <c r="E15" s="263"/>
      <c r="F15" s="263"/>
      <c r="G15" s="263"/>
      <c r="H15" s="110"/>
      <c r="I15" s="110"/>
      <c r="J15" s="110"/>
    </row>
    <row r="16" spans="1:10" ht="12.75">
      <c r="A16" s="20" t="s">
        <v>285</v>
      </c>
      <c r="B16" s="48">
        <f>'2. bevételek ei. szerint'!J73</f>
        <v>6762</v>
      </c>
      <c r="C16" s="48">
        <f>'2. bevételek ei. szerint'!K73</f>
        <v>6762</v>
      </c>
      <c r="D16" s="48">
        <f>'2. bevételek ei. szerint'!L73</f>
        <v>7567</v>
      </c>
      <c r="E16" s="263"/>
      <c r="F16" s="263"/>
      <c r="G16" s="263"/>
      <c r="H16" s="110">
        <f>B16+E16</f>
        <v>6762</v>
      </c>
      <c r="I16" s="110">
        <f>C16+F16</f>
        <v>6762</v>
      </c>
      <c r="J16" s="110">
        <f>D16+G16</f>
        <v>7567</v>
      </c>
    </row>
    <row r="17" spans="1:10" ht="12.75">
      <c r="A17" s="20" t="s">
        <v>281</v>
      </c>
      <c r="B17" s="48"/>
      <c r="C17" s="48"/>
      <c r="D17" s="263"/>
      <c r="E17" s="263"/>
      <c r="F17" s="263"/>
      <c r="G17" s="263"/>
      <c r="H17" s="280"/>
      <c r="I17" s="280"/>
      <c r="J17" s="110"/>
    </row>
    <row r="18" spans="1:10" ht="12.75">
      <c r="A18" s="20" t="s">
        <v>282</v>
      </c>
      <c r="B18" s="48"/>
      <c r="C18" s="48"/>
      <c r="D18" s="263"/>
      <c r="E18" s="263"/>
      <c r="F18" s="263"/>
      <c r="G18" s="263"/>
      <c r="H18" s="280"/>
      <c r="I18" s="280"/>
      <c r="J18" s="110"/>
    </row>
    <row r="19" spans="1:10" ht="12.75">
      <c r="A19" s="20"/>
      <c r="B19" s="48"/>
      <c r="C19" s="48"/>
      <c r="D19" s="48"/>
      <c r="E19" s="48"/>
      <c r="F19" s="48"/>
      <c r="G19" s="48"/>
      <c r="H19" s="279"/>
      <c r="I19" s="279"/>
      <c r="J19" s="109"/>
    </row>
    <row r="20" spans="1:10" ht="12.75">
      <c r="A20" s="19" t="s">
        <v>28</v>
      </c>
      <c r="B20" s="109">
        <f aca="true" t="shared" si="1" ref="B20:G20">SUM(B22:B27)</f>
        <v>6762</v>
      </c>
      <c r="C20" s="109">
        <f t="shared" si="1"/>
        <v>156762</v>
      </c>
      <c r="D20" s="109">
        <f t="shared" si="1"/>
        <v>126762</v>
      </c>
      <c r="E20" s="109">
        <f t="shared" si="1"/>
        <v>0</v>
      </c>
      <c r="F20" s="109">
        <f t="shared" si="1"/>
        <v>0</v>
      </c>
      <c r="G20" s="109">
        <f t="shared" si="1"/>
        <v>0</v>
      </c>
      <c r="H20" s="279">
        <f>B20+E20</f>
        <v>6762</v>
      </c>
      <c r="I20" s="279">
        <f>C20+F20</f>
        <v>156762</v>
      </c>
      <c r="J20" s="109">
        <f>D20+G20</f>
        <v>126762</v>
      </c>
    </row>
    <row r="21" spans="1:10" ht="12.75">
      <c r="A21" s="20"/>
      <c r="B21" s="48"/>
      <c r="C21" s="48"/>
      <c r="D21" s="48"/>
      <c r="E21" s="48"/>
      <c r="F21" s="48"/>
      <c r="G21" s="48"/>
      <c r="H21" s="279"/>
      <c r="I21" s="279"/>
      <c r="J21" s="109"/>
    </row>
    <row r="22" spans="1:10" ht="12.75">
      <c r="A22" s="20" t="s">
        <v>38</v>
      </c>
      <c r="B22" s="48"/>
      <c r="C22" s="48">
        <f>'9. működési mérleg'!H19</f>
        <v>150000</v>
      </c>
      <c r="D22" s="48">
        <f>'9. működési mérleg'!I19</f>
        <v>120000</v>
      </c>
      <c r="E22" s="48"/>
      <c r="F22" s="48"/>
      <c r="G22" s="48"/>
      <c r="H22" s="280"/>
      <c r="I22" s="280">
        <f>C22+F22</f>
        <v>150000</v>
      </c>
      <c r="J22" s="280">
        <f>D22+G22</f>
        <v>120000</v>
      </c>
    </row>
    <row r="23" spans="1:10" ht="12.75">
      <c r="A23" s="20" t="s">
        <v>40</v>
      </c>
      <c r="B23" s="48"/>
      <c r="C23" s="48"/>
      <c r="D23" s="48"/>
      <c r="E23" s="48"/>
      <c r="F23" s="48"/>
      <c r="G23" s="48"/>
      <c r="H23" s="280"/>
      <c r="I23" s="280"/>
      <c r="J23" s="110"/>
    </row>
    <row r="24" spans="1:10" ht="12.75">
      <c r="A24" s="20" t="s">
        <v>286</v>
      </c>
      <c r="B24" s="48">
        <f>'9. működési mérleg'!G21</f>
        <v>6762</v>
      </c>
      <c r="C24" s="48">
        <f>'9. működési mérleg'!H21</f>
        <v>6762</v>
      </c>
      <c r="D24" s="48">
        <f>'9. működési mérleg'!I21</f>
        <v>6762</v>
      </c>
      <c r="E24" s="48"/>
      <c r="F24" s="48"/>
      <c r="G24" s="48"/>
      <c r="H24" s="280">
        <f>B24+E24</f>
        <v>6762</v>
      </c>
      <c r="I24" s="280">
        <f>C24+F24</f>
        <v>6762</v>
      </c>
      <c r="J24" s="280">
        <f>D24+G24</f>
        <v>6762</v>
      </c>
    </row>
    <row r="25" spans="1:10" ht="12.75">
      <c r="A25" s="20" t="s">
        <v>283</v>
      </c>
      <c r="B25" s="48"/>
      <c r="C25" s="48"/>
      <c r="D25" s="48"/>
      <c r="E25" s="48"/>
      <c r="F25" s="48"/>
      <c r="G25" s="48"/>
      <c r="H25" s="280"/>
      <c r="I25" s="280"/>
      <c r="J25" s="110"/>
    </row>
    <row r="26" spans="1:10" ht="12.75">
      <c r="A26" s="20" t="s">
        <v>280</v>
      </c>
      <c r="B26" s="48"/>
      <c r="C26" s="48"/>
      <c r="D26" s="48"/>
      <c r="E26" s="48"/>
      <c r="F26" s="48"/>
      <c r="G26" s="48"/>
      <c r="H26" s="280"/>
      <c r="I26" s="280"/>
      <c r="J26" s="110"/>
    </row>
    <row r="27" spans="1:10" ht="12.75">
      <c r="A27" s="20" t="s">
        <v>284</v>
      </c>
      <c r="B27" s="48"/>
      <c r="C27" s="48"/>
      <c r="D27" s="48"/>
      <c r="E27" s="48"/>
      <c r="F27" s="48"/>
      <c r="G27" s="48"/>
      <c r="H27" s="280"/>
      <c r="I27" s="280"/>
      <c r="J27" s="110"/>
    </row>
  </sheetData>
  <sheetProtection/>
  <mergeCells count="6">
    <mergeCell ref="B10:D10"/>
    <mergeCell ref="E10:G10"/>
    <mergeCell ref="H10:J10"/>
    <mergeCell ref="A4:J4"/>
    <mergeCell ref="A5:J5"/>
    <mergeCell ref="A6:J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A5" sqref="A5:G5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47" t="s">
        <v>143</v>
      </c>
    </row>
    <row r="3" ht="12.75">
      <c r="E3" s="16"/>
    </row>
    <row r="4" spans="1:7" ht="12.75">
      <c r="A4" s="331" t="s">
        <v>550</v>
      </c>
      <c r="B4" s="331"/>
      <c r="C4" s="331"/>
      <c r="D4" s="331"/>
      <c r="E4" s="331"/>
      <c r="F4" s="331"/>
      <c r="G4" s="331"/>
    </row>
    <row r="5" spans="1:7" ht="12.75">
      <c r="A5" s="331" t="s">
        <v>287</v>
      </c>
      <c r="B5" s="331"/>
      <c r="C5" s="331"/>
      <c r="D5" s="331"/>
      <c r="E5" s="331"/>
      <c r="F5" s="331"/>
      <c r="G5" s="331"/>
    </row>
    <row r="6" spans="1:7" ht="12.75">
      <c r="A6" s="331" t="s">
        <v>288</v>
      </c>
      <c r="B6" s="331"/>
      <c r="C6" s="331"/>
      <c r="D6" s="331"/>
      <c r="E6" s="331"/>
      <c r="F6" s="331"/>
      <c r="G6" s="331"/>
    </row>
    <row r="7" spans="3:5" ht="12.75">
      <c r="C7" s="16"/>
      <c r="D7" s="16"/>
      <c r="E7" s="16"/>
    </row>
    <row r="8" spans="1:7" ht="12.75">
      <c r="A8" s="7"/>
      <c r="B8" s="7"/>
      <c r="C8" s="7"/>
      <c r="D8" s="7"/>
      <c r="E8" s="7"/>
      <c r="F8" s="7"/>
      <c r="G8" s="47" t="s">
        <v>149</v>
      </c>
    </row>
    <row r="9" spans="1:7" s="9" customFormat="1" ht="25.5">
      <c r="A9" s="126" t="s">
        <v>134</v>
      </c>
      <c r="B9" s="363" t="s">
        <v>289</v>
      </c>
      <c r="C9" s="386"/>
      <c r="D9" s="112" t="s">
        <v>138</v>
      </c>
      <c r="E9" s="112" t="s">
        <v>139</v>
      </c>
      <c r="F9" s="113" t="s">
        <v>137</v>
      </c>
      <c r="G9" s="112" t="s">
        <v>140</v>
      </c>
    </row>
    <row r="10" spans="1:7" s="10" customFormat="1" ht="12.75">
      <c r="A10" s="241" t="s">
        <v>151</v>
      </c>
      <c r="B10" s="1" t="s">
        <v>468</v>
      </c>
      <c r="C10"/>
      <c r="D10" s="316">
        <v>500</v>
      </c>
      <c r="E10" s="267">
        <v>477</v>
      </c>
      <c r="F10" s="270">
        <v>310</v>
      </c>
      <c r="G10" s="284">
        <f>F10/E10*100</f>
        <v>64.98951781970649</v>
      </c>
    </row>
    <row r="11" spans="1:7" ht="12.75">
      <c r="A11" s="149" t="s">
        <v>152</v>
      </c>
      <c r="B11" s="1" t="s">
        <v>469</v>
      </c>
      <c r="C11" s="56"/>
      <c r="D11" s="110">
        <v>762</v>
      </c>
      <c r="E11" s="267">
        <v>728</v>
      </c>
      <c r="F11" s="122">
        <v>310</v>
      </c>
      <c r="G11" s="284">
        <f>F11/E11*100</f>
        <v>42.582417582417584</v>
      </c>
    </row>
    <row r="12" spans="1:7" ht="12.75">
      <c r="A12" s="149" t="s">
        <v>153</v>
      </c>
      <c r="B12" s="1" t="s">
        <v>470</v>
      </c>
      <c r="C12" s="56"/>
      <c r="D12" s="110">
        <v>508</v>
      </c>
      <c r="E12" s="267">
        <v>531</v>
      </c>
      <c r="F12" s="122">
        <v>531</v>
      </c>
      <c r="G12" s="284">
        <f>F12/E12*100</f>
        <v>100</v>
      </c>
    </row>
    <row r="13" spans="1:7" ht="12.75">
      <c r="A13" s="149" t="s">
        <v>154</v>
      </c>
      <c r="B13" s="29" t="s">
        <v>471</v>
      </c>
      <c r="C13" s="2"/>
      <c r="D13" s="110">
        <v>400</v>
      </c>
      <c r="E13" s="48">
        <v>0</v>
      </c>
      <c r="F13" s="122">
        <v>0</v>
      </c>
      <c r="G13" s="284" t="s">
        <v>344</v>
      </c>
    </row>
    <row r="14" spans="1:7" ht="12.75">
      <c r="A14" s="20"/>
      <c r="B14" s="2"/>
      <c r="C14" s="2"/>
      <c r="D14" s="48"/>
      <c r="E14" s="48"/>
      <c r="F14" s="122"/>
      <c r="G14" s="123"/>
    </row>
    <row r="15" spans="1:7" s="9" customFormat="1" ht="12.75">
      <c r="A15" s="21"/>
      <c r="B15" s="239" t="s">
        <v>236</v>
      </c>
      <c r="C15" s="24"/>
      <c r="D15" s="109">
        <f>SUM(D10:D13)</f>
        <v>2170</v>
      </c>
      <c r="E15" s="109">
        <f>SUM(E10:E13)</f>
        <v>1736</v>
      </c>
      <c r="F15" s="269">
        <f>SUM(F10:F13)</f>
        <v>1151</v>
      </c>
      <c r="G15" s="283">
        <f>F15/E15*100</f>
        <v>66.30184331797236</v>
      </c>
    </row>
    <row r="16" spans="1:7" ht="12.75">
      <c r="A16" s="149"/>
      <c r="B16" s="152"/>
      <c r="C16" s="2"/>
      <c r="D16" s="48"/>
      <c r="E16" s="48"/>
      <c r="F16" s="122"/>
      <c r="G16" s="123"/>
    </row>
    <row r="17" spans="1:7" ht="12.75">
      <c r="A17" s="149" t="s">
        <v>151</v>
      </c>
      <c r="B17" s="29" t="s">
        <v>469</v>
      </c>
      <c r="C17" s="26"/>
      <c r="D17" s="110">
        <v>381</v>
      </c>
      <c r="E17" s="48">
        <v>381</v>
      </c>
      <c r="F17" s="122">
        <v>238</v>
      </c>
      <c r="G17" s="123">
        <f>F17/E17*100</f>
        <v>62.46719160104986</v>
      </c>
    </row>
    <row r="18" spans="1:7" ht="12.75">
      <c r="A18" s="20"/>
      <c r="B18" s="24"/>
      <c r="C18" s="2"/>
      <c r="D18" s="48"/>
      <c r="E18" s="48"/>
      <c r="F18" s="122"/>
      <c r="G18" s="283"/>
    </row>
    <row r="19" spans="1:7" ht="12.75">
      <c r="A19" s="19"/>
      <c r="B19" s="24" t="s">
        <v>237</v>
      </c>
      <c r="C19" s="24"/>
      <c r="D19" s="109">
        <f>SUM(D17:D17)</f>
        <v>381</v>
      </c>
      <c r="E19" s="109">
        <f>SUM(E17:E17)</f>
        <v>381</v>
      </c>
      <c r="F19" s="109">
        <f>SUM(F17:F17)</f>
        <v>238</v>
      </c>
      <c r="G19" s="283">
        <f>F19/E19*100</f>
        <v>62.46719160104986</v>
      </c>
    </row>
    <row r="20" spans="1:7" ht="12.75">
      <c r="A20" s="20"/>
      <c r="B20" s="2"/>
      <c r="C20" s="2"/>
      <c r="D20" s="48"/>
      <c r="E20" s="48"/>
      <c r="F20" s="122"/>
      <c r="G20" s="123"/>
    </row>
    <row r="21" spans="1:7" ht="12.75">
      <c r="A21" s="149" t="s">
        <v>151</v>
      </c>
      <c r="B21" s="410" t="s">
        <v>472</v>
      </c>
      <c r="C21" s="411"/>
      <c r="D21" s="317">
        <v>184111</v>
      </c>
      <c r="E21" s="110">
        <v>166349</v>
      </c>
      <c r="F21" s="122">
        <v>61954</v>
      </c>
      <c r="G21" s="123">
        <f>F21/E21*100</f>
        <v>37.243385893513036</v>
      </c>
    </row>
    <row r="22" spans="1:7" ht="12.75">
      <c r="A22" s="149" t="s">
        <v>152</v>
      </c>
      <c r="B22" s="410" t="s">
        <v>473</v>
      </c>
      <c r="C22" s="411"/>
      <c r="D22" s="317">
        <v>16662</v>
      </c>
      <c r="E22" s="317">
        <f>16662+834</f>
        <v>17496</v>
      </c>
      <c r="F22" s="122">
        <v>17496</v>
      </c>
      <c r="G22" s="123">
        <f aca="true" t="shared" si="0" ref="G22:G63">F22/E22*100</f>
        <v>100</v>
      </c>
    </row>
    <row r="23" spans="1:7" ht="12.75">
      <c r="A23" s="149" t="s">
        <v>153</v>
      </c>
      <c r="B23" s="410" t="s">
        <v>474</v>
      </c>
      <c r="C23" s="411"/>
      <c r="D23" s="317">
        <v>6528</v>
      </c>
      <c r="E23" s="317">
        <v>5095</v>
      </c>
      <c r="F23" s="122">
        <v>4892</v>
      </c>
      <c r="G23" s="123">
        <f t="shared" si="0"/>
        <v>96.01570166830226</v>
      </c>
    </row>
    <row r="24" spans="1:7" ht="12.75">
      <c r="A24" s="149" t="s">
        <v>154</v>
      </c>
      <c r="B24" s="410" t="s">
        <v>475</v>
      </c>
      <c r="C24" s="411"/>
      <c r="D24" s="317">
        <v>520</v>
      </c>
      <c r="E24" s="317">
        <v>520</v>
      </c>
      <c r="F24" s="122">
        <v>519</v>
      </c>
      <c r="G24" s="123">
        <f t="shared" si="0"/>
        <v>99.8076923076923</v>
      </c>
    </row>
    <row r="25" spans="1:7" ht="12.75">
      <c r="A25" s="149" t="s">
        <v>22</v>
      </c>
      <c r="B25" s="410" t="s">
        <v>476</v>
      </c>
      <c r="C25" s="411"/>
      <c r="D25" s="317">
        <v>6218</v>
      </c>
      <c r="E25" s="317">
        <v>6218</v>
      </c>
      <c r="F25" s="122">
        <v>0</v>
      </c>
      <c r="G25" s="123">
        <f t="shared" si="0"/>
        <v>0</v>
      </c>
    </row>
    <row r="26" spans="1:7" ht="12.75">
      <c r="A26" s="149" t="s">
        <v>23</v>
      </c>
      <c r="B26" s="410" t="s">
        <v>477</v>
      </c>
      <c r="C26" s="411"/>
      <c r="D26" s="317">
        <v>4171</v>
      </c>
      <c r="E26" s="317">
        <v>4171</v>
      </c>
      <c r="F26" s="122">
        <v>4171</v>
      </c>
      <c r="G26" s="123">
        <f t="shared" si="0"/>
        <v>100</v>
      </c>
    </row>
    <row r="27" spans="1:7" ht="12.75" customHeight="1">
      <c r="A27" s="156" t="s">
        <v>14</v>
      </c>
      <c r="B27" s="410" t="s">
        <v>478</v>
      </c>
      <c r="C27" s="411"/>
      <c r="D27" s="317">
        <v>1874</v>
      </c>
      <c r="E27" s="317">
        <v>1874</v>
      </c>
      <c r="F27" s="131">
        <v>1873</v>
      </c>
      <c r="G27" s="276">
        <f t="shared" si="0"/>
        <v>99.94663820704376</v>
      </c>
    </row>
    <row r="28" spans="1:7" ht="12.75">
      <c r="A28" s="149" t="s">
        <v>242</v>
      </c>
      <c r="B28" s="410" t="s">
        <v>479</v>
      </c>
      <c r="C28" s="411"/>
      <c r="D28" s="317">
        <v>2350</v>
      </c>
      <c r="E28" s="317">
        <v>2350</v>
      </c>
      <c r="F28" s="122">
        <v>1943</v>
      </c>
      <c r="G28" s="123">
        <f t="shared" si="0"/>
        <v>82.68085106382979</v>
      </c>
    </row>
    <row r="29" spans="1:7" ht="12.75">
      <c r="A29" s="149" t="s">
        <v>24</v>
      </c>
      <c r="B29" s="410" t="s">
        <v>480</v>
      </c>
      <c r="C29" s="411"/>
      <c r="D29" s="317">
        <v>1000</v>
      </c>
      <c r="E29" s="317">
        <v>1000</v>
      </c>
      <c r="F29" s="122">
        <v>975</v>
      </c>
      <c r="G29" s="123">
        <f t="shared" si="0"/>
        <v>97.5</v>
      </c>
    </row>
    <row r="30" spans="1:7" ht="12.75" customHeight="1">
      <c r="A30" s="156" t="s">
        <v>243</v>
      </c>
      <c r="B30" s="412" t="s">
        <v>481</v>
      </c>
      <c r="C30" s="336"/>
      <c r="D30" s="316">
        <v>15000</v>
      </c>
      <c r="E30" s="316">
        <v>6218</v>
      </c>
      <c r="F30" s="131">
        <v>0</v>
      </c>
      <c r="G30" s="276">
        <f t="shared" si="0"/>
        <v>0</v>
      </c>
    </row>
    <row r="31" spans="1:7" ht="12.75" customHeight="1">
      <c r="A31" s="156" t="s">
        <v>244</v>
      </c>
      <c r="B31" s="334" t="s">
        <v>482</v>
      </c>
      <c r="C31" s="336"/>
      <c r="D31" s="316">
        <v>20000</v>
      </c>
      <c r="E31" s="316">
        <v>20000</v>
      </c>
      <c r="F31" s="131">
        <v>0</v>
      </c>
      <c r="G31" s="276">
        <f t="shared" si="0"/>
        <v>0</v>
      </c>
    </row>
    <row r="32" spans="1:7" ht="12.75" customHeight="1">
      <c r="A32" s="156" t="s">
        <v>245</v>
      </c>
      <c r="B32" s="413" t="s">
        <v>483</v>
      </c>
      <c r="C32" s="354"/>
      <c r="D32" s="316">
        <v>15000</v>
      </c>
      <c r="E32" s="316">
        <v>15000</v>
      </c>
      <c r="F32" s="122">
        <v>0</v>
      </c>
      <c r="G32" s="123">
        <f t="shared" si="0"/>
        <v>0</v>
      </c>
    </row>
    <row r="33" spans="1:7" ht="12.75">
      <c r="A33" s="149" t="s">
        <v>246</v>
      </c>
      <c r="B33" s="348" t="s">
        <v>484</v>
      </c>
      <c r="C33" s="348"/>
      <c r="D33" s="316">
        <v>630</v>
      </c>
      <c r="E33" s="316">
        <v>630</v>
      </c>
      <c r="F33" s="122">
        <v>0</v>
      </c>
      <c r="G33" s="123">
        <f t="shared" si="0"/>
        <v>0</v>
      </c>
    </row>
    <row r="34" spans="1:7" ht="12.75">
      <c r="A34" s="149" t="s">
        <v>247</v>
      </c>
      <c r="B34" s="334" t="s">
        <v>485</v>
      </c>
      <c r="C34" s="336"/>
      <c r="D34" s="316">
        <v>6400</v>
      </c>
      <c r="E34" s="316">
        <v>6400</v>
      </c>
      <c r="F34" s="122">
        <v>3868</v>
      </c>
      <c r="G34" s="123">
        <f t="shared" si="0"/>
        <v>60.4375</v>
      </c>
    </row>
    <row r="35" spans="1:7" ht="12.75">
      <c r="A35" s="149" t="s">
        <v>248</v>
      </c>
      <c r="B35" s="348" t="s">
        <v>486</v>
      </c>
      <c r="C35" s="348"/>
      <c r="D35" s="316">
        <v>6100</v>
      </c>
      <c r="E35" s="316">
        <v>6100</v>
      </c>
      <c r="F35" s="122">
        <v>5452</v>
      </c>
      <c r="G35" s="123">
        <f t="shared" si="0"/>
        <v>89.37704918032787</v>
      </c>
    </row>
    <row r="36" spans="1:7" ht="12.75">
      <c r="A36" s="149" t="s">
        <v>249</v>
      </c>
      <c r="B36" s="348" t="s">
        <v>487</v>
      </c>
      <c r="C36" s="348"/>
      <c r="D36" s="316">
        <v>1000</v>
      </c>
      <c r="E36" s="316">
        <v>1000</v>
      </c>
      <c r="F36" s="122">
        <v>0</v>
      </c>
      <c r="G36" s="123">
        <f t="shared" si="0"/>
        <v>0</v>
      </c>
    </row>
    <row r="37" spans="1:7" ht="12.75">
      <c r="A37" s="149" t="s">
        <v>250</v>
      </c>
      <c r="B37" s="348" t="s">
        <v>488</v>
      </c>
      <c r="C37" s="348"/>
      <c r="D37" s="316">
        <v>1800</v>
      </c>
      <c r="E37" s="316">
        <v>1800</v>
      </c>
      <c r="F37" s="122">
        <v>0</v>
      </c>
      <c r="G37" s="123">
        <f t="shared" si="0"/>
        <v>0</v>
      </c>
    </row>
    <row r="38" spans="1:7" ht="12.75">
      <c r="A38" s="149" t="s">
        <v>251</v>
      </c>
      <c r="B38" s="348" t="s">
        <v>489</v>
      </c>
      <c r="C38" s="348"/>
      <c r="D38" s="316">
        <v>1000</v>
      </c>
      <c r="E38" s="316">
        <v>1000</v>
      </c>
      <c r="F38" s="122">
        <v>0</v>
      </c>
      <c r="G38" s="123">
        <f t="shared" si="0"/>
        <v>0</v>
      </c>
    </row>
    <row r="39" spans="1:9" ht="12.75">
      <c r="A39" s="149" t="s">
        <v>299</v>
      </c>
      <c r="B39" s="348" t="s">
        <v>490</v>
      </c>
      <c r="C39" s="348"/>
      <c r="D39" s="316">
        <v>600</v>
      </c>
      <c r="E39" s="316">
        <v>600</v>
      </c>
      <c r="F39" s="122">
        <v>0</v>
      </c>
      <c r="G39" s="123">
        <f t="shared" si="0"/>
        <v>0</v>
      </c>
      <c r="I39" s="127"/>
    </row>
    <row r="40" spans="1:7" ht="12.75" customHeight="1">
      <c r="A40" s="156" t="s">
        <v>300</v>
      </c>
      <c r="B40" s="414" t="s">
        <v>491</v>
      </c>
      <c r="C40" s="415"/>
      <c r="D40" s="316">
        <v>4000</v>
      </c>
      <c r="E40" s="316">
        <v>4000</v>
      </c>
      <c r="F40" s="131">
        <v>3410</v>
      </c>
      <c r="G40" s="276">
        <f t="shared" si="0"/>
        <v>85.25</v>
      </c>
    </row>
    <row r="41" spans="1:7" ht="12.75">
      <c r="A41" s="149" t="s">
        <v>301</v>
      </c>
      <c r="B41" s="405" t="s">
        <v>492</v>
      </c>
      <c r="C41" s="405"/>
      <c r="D41" s="316">
        <v>500</v>
      </c>
      <c r="E41" s="316">
        <v>500</v>
      </c>
      <c r="F41" s="122">
        <v>0</v>
      </c>
      <c r="G41" s="123">
        <f t="shared" si="0"/>
        <v>0</v>
      </c>
    </row>
    <row r="42" spans="1:7" ht="12.75">
      <c r="A42" s="156" t="s">
        <v>302</v>
      </c>
      <c r="B42" s="405" t="s">
        <v>493</v>
      </c>
      <c r="C42" s="405"/>
      <c r="D42" s="316">
        <v>400</v>
      </c>
      <c r="E42" s="316">
        <v>400</v>
      </c>
      <c r="F42" s="122">
        <v>0</v>
      </c>
      <c r="G42" s="123">
        <f t="shared" si="0"/>
        <v>0</v>
      </c>
    </row>
    <row r="43" spans="1:7" ht="12.75">
      <c r="A43" s="149" t="s">
        <v>338</v>
      </c>
      <c r="B43" s="271" t="s">
        <v>494</v>
      </c>
      <c r="C43" s="271"/>
      <c r="D43" s="316">
        <v>540</v>
      </c>
      <c r="E43" s="316">
        <v>540</v>
      </c>
      <c r="F43" s="122">
        <v>535</v>
      </c>
      <c r="G43" s="123">
        <f t="shared" si="0"/>
        <v>99.07407407407408</v>
      </c>
    </row>
    <row r="44" spans="1:7" ht="12.75" customHeight="1">
      <c r="A44" s="156" t="s">
        <v>339</v>
      </c>
      <c r="B44" s="405" t="s">
        <v>495</v>
      </c>
      <c r="C44" s="405"/>
      <c r="D44" s="316">
        <v>350</v>
      </c>
      <c r="E44" s="316">
        <v>350</v>
      </c>
      <c r="F44" s="161">
        <v>350</v>
      </c>
      <c r="G44" s="276">
        <f t="shared" si="0"/>
        <v>100</v>
      </c>
    </row>
    <row r="45" spans="1:7" ht="12.75">
      <c r="A45" s="156" t="s">
        <v>340</v>
      </c>
      <c r="B45" s="405" t="s">
        <v>496</v>
      </c>
      <c r="C45" s="405"/>
      <c r="D45" s="316">
        <v>180</v>
      </c>
      <c r="E45" s="316">
        <v>180</v>
      </c>
      <c r="F45" s="131">
        <v>170</v>
      </c>
      <c r="G45" s="123">
        <f t="shared" si="0"/>
        <v>94.44444444444444</v>
      </c>
    </row>
    <row r="46" spans="1:7" ht="12.75" customHeight="1">
      <c r="A46" s="156" t="s">
        <v>341</v>
      </c>
      <c r="B46" s="418" t="s">
        <v>497</v>
      </c>
      <c r="C46" s="419"/>
      <c r="D46" s="316">
        <v>350</v>
      </c>
      <c r="E46" s="316">
        <v>350</v>
      </c>
      <c r="F46" s="131">
        <v>271</v>
      </c>
      <c r="G46" s="123">
        <f t="shared" si="0"/>
        <v>77.42857142857143</v>
      </c>
    </row>
    <row r="47" spans="1:7" ht="12.75" customHeight="1">
      <c r="A47" s="156" t="s">
        <v>345</v>
      </c>
      <c r="B47" s="405" t="s">
        <v>543</v>
      </c>
      <c r="C47" s="405"/>
      <c r="D47" s="316">
        <v>1500</v>
      </c>
      <c r="E47" s="316">
        <v>1500</v>
      </c>
      <c r="F47" s="131">
        <v>1498</v>
      </c>
      <c r="G47" s="123">
        <f t="shared" si="0"/>
        <v>99.86666666666667</v>
      </c>
    </row>
    <row r="48" spans="1:7" ht="12.75" customHeight="1">
      <c r="A48" s="156" t="s">
        <v>346</v>
      </c>
      <c r="B48" s="405" t="s">
        <v>498</v>
      </c>
      <c r="C48" s="405"/>
      <c r="D48" s="316">
        <v>3300</v>
      </c>
      <c r="E48" s="316">
        <v>3300</v>
      </c>
      <c r="F48" s="131">
        <v>1288</v>
      </c>
      <c r="G48" s="123">
        <f t="shared" si="0"/>
        <v>39.03030303030303</v>
      </c>
    </row>
    <row r="49" spans="1:7" ht="12.75" customHeight="1">
      <c r="A49" s="156" t="s">
        <v>347</v>
      </c>
      <c r="B49" s="414" t="s">
        <v>499</v>
      </c>
      <c r="C49" s="415"/>
      <c r="D49" s="316">
        <v>8000</v>
      </c>
      <c r="E49" s="316">
        <v>8000</v>
      </c>
      <c r="F49" s="131">
        <v>8910</v>
      </c>
      <c r="G49" s="123">
        <f t="shared" si="0"/>
        <v>111.375</v>
      </c>
    </row>
    <row r="50" spans="1:7" ht="12.75" customHeight="1">
      <c r="A50" s="156" t="s">
        <v>348</v>
      </c>
      <c r="B50" s="405" t="s">
        <v>500</v>
      </c>
      <c r="C50" s="405"/>
      <c r="D50" s="316">
        <v>60</v>
      </c>
      <c r="E50" s="316">
        <v>60</v>
      </c>
      <c r="F50" s="131">
        <v>0</v>
      </c>
      <c r="G50" s="123">
        <f t="shared" si="0"/>
        <v>0</v>
      </c>
    </row>
    <row r="51" spans="1:7" ht="12.75" customHeight="1">
      <c r="A51" s="156" t="s">
        <v>349</v>
      </c>
      <c r="B51" s="29" t="s">
        <v>501</v>
      </c>
      <c r="C51" s="36"/>
      <c r="D51" s="316">
        <v>0</v>
      </c>
      <c r="E51" s="110">
        <f>272600+8888</f>
        <v>281488</v>
      </c>
      <c r="F51" s="131">
        <v>281145</v>
      </c>
      <c r="G51" s="123">
        <f t="shared" si="0"/>
        <v>99.87814755868811</v>
      </c>
    </row>
    <row r="52" spans="1:7" ht="12.75" customHeight="1">
      <c r="A52" s="156" t="s">
        <v>350</v>
      </c>
      <c r="B52" s="29" t="s">
        <v>502</v>
      </c>
      <c r="C52" s="36"/>
      <c r="D52" s="316">
        <v>0</v>
      </c>
      <c r="E52" s="110">
        <v>541</v>
      </c>
      <c r="F52" s="131">
        <v>541</v>
      </c>
      <c r="G52" s="123">
        <f t="shared" si="0"/>
        <v>100</v>
      </c>
    </row>
    <row r="53" spans="1:7" ht="12.75" customHeight="1">
      <c r="A53" s="156" t="s">
        <v>351</v>
      </c>
      <c r="B53" s="408" t="s">
        <v>514</v>
      </c>
      <c r="C53" s="409"/>
      <c r="D53" s="114">
        <v>0</v>
      </c>
      <c r="E53" s="114">
        <v>502</v>
      </c>
      <c r="F53" s="131">
        <v>502</v>
      </c>
      <c r="G53" s="123">
        <f t="shared" si="0"/>
        <v>100</v>
      </c>
    </row>
    <row r="54" spans="1:7" ht="12.75" customHeight="1">
      <c r="A54" s="156" t="s">
        <v>352</v>
      </c>
      <c r="B54" s="266" t="s">
        <v>515</v>
      </c>
      <c r="C54" s="285"/>
      <c r="D54" s="114">
        <v>0</v>
      </c>
      <c r="E54" s="114">
        <v>32</v>
      </c>
      <c r="F54" s="131">
        <v>32</v>
      </c>
      <c r="G54" s="123">
        <f t="shared" si="0"/>
        <v>100</v>
      </c>
    </row>
    <row r="55" spans="1:7" ht="12.75" customHeight="1">
      <c r="A55" s="156" t="s">
        <v>353</v>
      </c>
      <c r="B55" s="266" t="s">
        <v>516</v>
      </c>
      <c r="C55" s="285"/>
      <c r="D55" s="114">
        <v>0</v>
      </c>
      <c r="E55" s="114">
        <v>493</v>
      </c>
      <c r="F55" s="131">
        <v>493</v>
      </c>
      <c r="G55" s="123">
        <f t="shared" si="0"/>
        <v>100</v>
      </c>
    </row>
    <row r="56" spans="1:7" ht="12.75" customHeight="1">
      <c r="A56" s="156" t="s">
        <v>354</v>
      </c>
      <c r="B56" s="421" t="s">
        <v>517</v>
      </c>
      <c r="C56" s="422"/>
      <c r="D56" s="114">
        <v>0</v>
      </c>
      <c r="E56" s="114">
        <v>305</v>
      </c>
      <c r="F56" s="131">
        <v>305</v>
      </c>
      <c r="G56" s="123">
        <f t="shared" si="0"/>
        <v>100</v>
      </c>
    </row>
    <row r="57" spans="1:7" ht="12.75" customHeight="1">
      <c r="A57" s="156" t="s">
        <v>524</v>
      </c>
      <c r="B57" s="266" t="s">
        <v>518</v>
      </c>
      <c r="C57" s="285"/>
      <c r="D57" s="114">
        <v>0</v>
      </c>
      <c r="E57" s="114">
        <v>4512</v>
      </c>
      <c r="F57" s="131">
        <v>4512</v>
      </c>
      <c r="G57" s="123">
        <f t="shared" si="0"/>
        <v>100</v>
      </c>
    </row>
    <row r="58" spans="1:7" ht="12.75" customHeight="1">
      <c r="A58" s="156" t="s">
        <v>525</v>
      </c>
      <c r="B58" s="266" t="s">
        <v>519</v>
      </c>
      <c r="C58" s="285"/>
      <c r="D58" s="114">
        <v>0</v>
      </c>
      <c r="E58" s="114">
        <v>1270</v>
      </c>
      <c r="F58" s="131">
        <v>635</v>
      </c>
      <c r="G58" s="123">
        <f t="shared" si="0"/>
        <v>50</v>
      </c>
    </row>
    <row r="59" spans="1:7" ht="12.75" customHeight="1">
      <c r="A59" s="156" t="s">
        <v>526</v>
      </c>
      <c r="B59" s="266" t="s">
        <v>520</v>
      </c>
      <c r="C59" s="285"/>
      <c r="D59" s="114">
        <v>0</v>
      </c>
      <c r="E59" s="114">
        <v>2050</v>
      </c>
      <c r="F59" s="131">
        <v>1959</v>
      </c>
      <c r="G59" s="123">
        <f t="shared" si="0"/>
        <v>95.5609756097561</v>
      </c>
    </row>
    <row r="60" spans="1:7" ht="12.75" customHeight="1">
      <c r="A60" s="156" t="s">
        <v>527</v>
      </c>
      <c r="B60" s="266" t="s">
        <v>521</v>
      </c>
      <c r="C60" s="285"/>
      <c r="D60" s="114">
        <v>0</v>
      </c>
      <c r="E60" s="114">
        <v>377</v>
      </c>
      <c r="F60" s="131">
        <v>377</v>
      </c>
      <c r="G60" s="123">
        <f t="shared" si="0"/>
        <v>100</v>
      </c>
    </row>
    <row r="61" spans="1:7" ht="12.75" customHeight="1">
      <c r="A61" s="156" t="s">
        <v>528</v>
      </c>
      <c r="B61" s="266" t="s">
        <v>522</v>
      </c>
      <c r="C61" s="285"/>
      <c r="D61" s="114">
        <v>0</v>
      </c>
      <c r="E61" s="114">
        <v>252</v>
      </c>
      <c r="F61" s="131">
        <v>252</v>
      </c>
      <c r="G61" s="123">
        <f t="shared" si="0"/>
        <v>100</v>
      </c>
    </row>
    <row r="62" spans="1:7" ht="12.75" customHeight="1">
      <c r="A62" s="156" t="s">
        <v>529</v>
      </c>
      <c r="B62" s="266" t="s">
        <v>523</v>
      </c>
      <c r="C62" s="285"/>
      <c r="D62" s="114">
        <v>0</v>
      </c>
      <c r="E62" s="114">
        <v>834</v>
      </c>
      <c r="F62" s="131">
        <v>834</v>
      </c>
      <c r="G62" s="123">
        <f t="shared" si="0"/>
        <v>100</v>
      </c>
    </row>
    <row r="63" spans="1:7" ht="12.75" customHeight="1">
      <c r="A63" s="156" t="s">
        <v>530</v>
      </c>
      <c r="B63" s="323" t="s">
        <v>531</v>
      </c>
      <c r="C63" s="324"/>
      <c r="D63" s="114">
        <v>0</v>
      </c>
      <c r="E63" s="114">
        <v>21615</v>
      </c>
      <c r="F63" s="131">
        <v>0</v>
      </c>
      <c r="G63" s="123">
        <f t="shared" si="0"/>
        <v>0</v>
      </c>
    </row>
    <row r="64" spans="1:7" ht="12.75" customHeight="1">
      <c r="A64" s="156"/>
      <c r="B64" s="408"/>
      <c r="C64" s="420"/>
      <c r="D64" s="114"/>
      <c r="E64" s="114"/>
      <c r="F64" s="131"/>
      <c r="G64" s="276"/>
    </row>
    <row r="65" spans="1:7" ht="12.75">
      <c r="A65" s="20"/>
      <c r="B65" s="24" t="s">
        <v>293</v>
      </c>
      <c r="C65" s="24"/>
      <c r="D65" s="109">
        <f>SUM(D21:D63)</f>
        <v>310144</v>
      </c>
      <c r="E65" s="109">
        <f>SUM(E21:E63)</f>
        <v>597272</v>
      </c>
      <c r="F65" s="109">
        <f>SUM(F21:F63)</f>
        <v>411162</v>
      </c>
      <c r="G65" s="283">
        <f>F65/E65*100</f>
        <v>68.83999249922982</v>
      </c>
    </row>
    <row r="66" spans="1:7" ht="12.75">
      <c r="A66" s="20"/>
      <c r="B66" s="1"/>
      <c r="C66" s="26"/>
      <c r="D66" s="48"/>
      <c r="E66" s="48"/>
      <c r="F66" s="122"/>
      <c r="G66" s="48"/>
    </row>
    <row r="67" spans="1:7" ht="12.75">
      <c r="A67" s="19"/>
      <c r="B67" s="5" t="s">
        <v>303</v>
      </c>
      <c r="C67" s="25"/>
      <c r="D67" s="109">
        <f>D15+D19+D65</f>
        <v>312695</v>
      </c>
      <c r="E67" s="109">
        <f>E15+E19+E65</f>
        <v>599389</v>
      </c>
      <c r="F67" s="109">
        <f>F15+F19+F65</f>
        <v>412551</v>
      </c>
      <c r="G67" s="109">
        <f>F67/E67*100</f>
        <v>68.82859044793949</v>
      </c>
    </row>
    <row r="68" spans="1:7" ht="12.75">
      <c r="A68" s="6"/>
      <c r="B68" s="6"/>
      <c r="C68" s="6"/>
      <c r="D68" s="151"/>
      <c r="E68" s="151"/>
      <c r="F68" s="151"/>
      <c r="G68" s="151"/>
    </row>
    <row r="69" spans="1:7" ht="12.75">
      <c r="A69" s="6"/>
      <c r="B69" s="6"/>
      <c r="C69" s="6"/>
      <c r="D69" s="151"/>
      <c r="E69" s="151"/>
      <c r="F69" s="151"/>
      <c r="G69" s="151"/>
    </row>
    <row r="70" spans="1:7" ht="12.75">
      <c r="A70" s="406" t="s">
        <v>304</v>
      </c>
      <c r="B70" s="407"/>
      <c r="C70" s="407"/>
      <c r="D70" s="407"/>
      <c r="E70" s="407"/>
      <c r="F70" s="407"/>
      <c r="G70" s="407"/>
    </row>
    <row r="71" spans="1:7" ht="12.75">
      <c r="A71" s="6"/>
      <c r="B71" s="6"/>
      <c r="C71" s="6"/>
      <c r="D71" s="151"/>
      <c r="E71" s="151"/>
      <c r="F71" s="151"/>
      <c r="G71" s="47" t="s">
        <v>143</v>
      </c>
    </row>
    <row r="73" spans="1:7" ht="12.75">
      <c r="A73" s="7"/>
      <c r="B73" s="7"/>
      <c r="C73" s="7"/>
      <c r="D73" s="7"/>
      <c r="E73" s="7"/>
      <c r="F73" s="7"/>
      <c r="G73" s="47" t="s">
        <v>149</v>
      </c>
    </row>
    <row r="74" spans="1:7" ht="25.5">
      <c r="A74" s="126" t="s">
        <v>134</v>
      </c>
      <c r="B74" s="363" t="s">
        <v>135</v>
      </c>
      <c r="C74" s="386"/>
      <c r="D74" s="112" t="s">
        <v>138</v>
      </c>
      <c r="E74" s="112" t="s">
        <v>139</v>
      </c>
      <c r="F74" s="113" t="s">
        <v>137</v>
      </c>
      <c r="G74" s="112" t="s">
        <v>140</v>
      </c>
    </row>
    <row r="75" spans="1:7" ht="12.75">
      <c r="A75" s="149"/>
      <c r="B75" s="36"/>
      <c r="C75" s="2"/>
      <c r="D75" s="48"/>
      <c r="E75" s="48"/>
      <c r="F75" s="48"/>
      <c r="G75" s="26"/>
    </row>
    <row r="76" spans="1:7" ht="12.75">
      <c r="A76" s="149"/>
      <c r="B76" s="36"/>
      <c r="C76" s="2"/>
      <c r="D76" s="48"/>
      <c r="E76" s="48"/>
      <c r="F76" s="48"/>
      <c r="G76" s="26"/>
    </row>
    <row r="77" spans="1:7" ht="12.75">
      <c r="A77" s="149"/>
      <c r="B77" s="152"/>
      <c r="C77" s="2"/>
      <c r="D77" s="48"/>
      <c r="E77" s="48"/>
      <c r="F77" s="48"/>
      <c r="G77" s="26"/>
    </row>
    <row r="78" spans="1:7" s="9" customFormat="1" ht="12.75">
      <c r="A78" s="21"/>
      <c r="B78" s="239" t="s">
        <v>236</v>
      </c>
      <c r="C78" s="24"/>
      <c r="D78" s="109">
        <f>SUM(D75:D75)</f>
        <v>0</v>
      </c>
      <c r="E78" s="109">
        <f>SUM(E75:E75)</f>
        <v>0</v>
      </c>
      <c r="F78" s="109">
        <f>SUM(F75:F75)</f>
        <v>0</v>
      </c>
      <c r="G78" s="281" t="s">
        <v>344</v>
      </c>
    </row>
    <row r="79" spans="1:7" s="9" customFormat="1" ht="12.75">
      <c r="A79" s="21"/>
      <c r="B79" s="239"/>
      <c r="C79" s="24"/>
      <c r="D79" s="109"/>
      <c r="E79" s="109"/>
      <c r="F79" s="109"/>
      <c r="G79" s="25"/>
    </row>
    <row r="80" spans="1:7" s="9" customFormat="1" ht="12.75">
      <c r="A80" s="21"/>
      <c r="B80" s="239"/>
      <c r="C80" s="24"/>
      <c r="D80" s="109"/>
      <c r="E80" s="109"/>
      <c r="F80" s="109"/>
      <c r="G80" s="25"/>
    </row>
    <row r="81" spans="1:7" s="9" customFormat="1" ht="12.75">
      <c r="A81" s="21"/>
      <c r="B81" s="239"/>
      <c r="C81" s="24"/>
      <c r="D81" s="109"/>
      <c r="E81" s="109"/>
      <c r="F81" s="109"/>
      <c r="G81" s="25"/>
    </row>
    <row r="82" spans="1:7" s="9" customFormat="1" ht="12.75">
      <c r="A82" s="21"/>
      <c r="B82" s="24" t="s">
        <v>237</v>
      </c>
      <c r="C82" s="24"/>
      <c r="D82" s="109">
        <f>SUM(D79:D81)</f>
        <v>0</v>
      </c>
      <c r="E82" s="109">
        <f>SUM(E79:E81)</f>
        <v>0</v>
      </c>
      <c r="F82" s="109">
        <f>SUM(F79:F81)</f>
        <v>0</v>
      </c>
      <c r="G82" s="281" t="s">
        <v>344</v>
      </c>
    </row>
    <row r="83" spans="1:7" ht="12.75">
      <c r="A83" s="20"/>
      <c r="B83" s="24"/>
      <c r="C83" s="2"/>
      <c r="D83" s="109"/>
      <c r="E83" s="48"/>
      <c r="F83" s="48"/>
      <c r="G83" s="26"/>
    </row>
    <row r="84" spans="1:7" ht="12.75">
      <c r="A84" s="149" t="s">
        <v>151</v>
      </c>
      <c r="B84" s="36" t="s">
        <v>503</v>
      </c>
      <c r="C84" s="2"/>
      <c r="D84" s="110">
        <v>400</v>
      </c>
      <c r="E84" s="110">
        <v>400</v>
      </c>
      <c r="F84" s="48">
        <v>535</v>
      </c>
      <c r="G84" s="26">
        <f>F84/E84*100</f>
        <v>133.75</v>
      </c>
    </row>
    <row r="85" spans="1:7" ht="12.75">
      <c r="A85" s="149" t="s">
        <v>152</v>
      </c>
      <c r="B85" s="29" t="s">
        <v>504</v>
      </c>
      <c r="C85" s="27"/>
      <c r="D85" s="271">
        <v>150</v>
      </c>
      <c r="E85" s="10">
        <v>0</v>
      </c>
      <c r="F85" s="48">
        <v>0</v>
      </c>
      <c r="G85" s="322" t="s">
        <v>344</v>
      </c>
    </row>
    <row r="86" spans="1:7" ht="12.75">
      <c r="A86" s="149" t="s">
        <v>153</v>
      </c>
      <c r="B86" s="271" t="s">
        <v>505</v>
      </c>
      <c r="C86" s="20"/>
      <c r="D86" s="318">
        <v>550</v>
      </c>
      <c r="E86" s="318">
        <v>0</v>
      </c>
      <c r="F86" s="48">
        <v>0</v>
      </c>
      <c r="G86" s="322" t="s">
        <v>344</v>
      </c>
    </row>
    <row r="87" spans="1:7" ht="12.75">
      <c r="A87" s="149" t="s">
        <v>154</v>
      </c>
      <c r="B87" s="1" t="s">
        <v>506</v>
      </c>
      <c r="C87" s="26"/>
      <c r="D87" s="318">
        <v>650</v>
      </c>
      <c r="E87" s="318">
        <v>650</v>
      </c>
      <c r="F87" s="48">
        <v>551</v>
      </c>
      <c r="G87" s="123">
        <f aca="true" t="shared" si="1" ref="G87:G94">F87/E87*100</f>
        <v>84.76923076923077</v>
      </c>
    </row>
    <row r="88" spans="1:7" ht="25.5" customHeight="1">
      <c r="A88" s="149" t="s">
        <v>22</v>
      </c>
      <c r="B88" s="416" t="s">
        <v>507</v>
      </c>
      <c r="C88" s="417"/>
      <c r="D88" s="319">
        <v>3000</v>
      </c>
      <c r="E88" s="319">
        <v>3000</v>
      </c>
      <c r="F88" s="131">
        <v>0</v>
      </c>
      <c r="G88" s="276">
        <f t="shared" si="1"/>
        <v>0</v>
      </c>
    </row>
    <row r="89" spans="1:7" ht="12.75">
      <c r="A89" s="149" t="s">
        <v>23</v>
      </c>
      <c r="B89" s="320" t="s">
        <v>508</v>
      </c>
      <c r="C89" s="26"/>
      <c r="D89" s="321">
        <v>14565</v>
      </c>
      <c r="E89" s="321">
        <v>14565</v>
      </c>
      <c r="F89" s="48">
        <v>14728</v>
      </c>
      <c r="G89" s="123">
        <f t="shared" si="1"/>
        <v>101.11912118091315</v>
      </c>
    </row>
    <row r="90" spans="1:7" ht="12.75">
      <c r="A90" s="149" t="s">
        <v>14</v>
      </c>
      <c r="B90" s="29" t="s">
        <v>509</v>
      </c>
      <c r="C90" s="2"/>
      <c r="D90" s="110">
        <v>800</v>
      </c>
      <c r="E90" s="110">
        <v>800</v>
      </c>
      <c r="F90" s="48">
        <v>0</v>
      </c>
      <c r="G90" s="123">
        <f t="shared" si="1"/>
        <v>0</v>
      </c>
    </row>
    <row r="91" spans="1:7" ht="12.75">
      <c r="A91" s="149" t="s">
        <v>242</v>
      </c>
      <c r="B91" s="29" t="s">
        <v>513</v>
      </c>
      <c r="C91" s="2"/>
      <c r="D91" s="110">
        <v>0</v>
      </c>
      <c r="E91" s="110">
        <v>8384</v>
      </c>
      <c r="F91" s="48">
        <v>0</v>
      </c>
      <c r="G91" s="123">
        <f t="shared" si="1"/>
        <v>0</v>
      </c>
    </row>
    <row r="92" spans="1:7" ht="12.75">
      <c r="A92" s="149" t="s">
        <v>24</v>
      </c>
      <c r="B92" s="29" t="s">
        <v>510</v>
      </c>
      <c r="C92" s="2"/>
      <c r="D92" s="48">
        <v>0</v>
      </c>
      <c r="E92" s="48">
        <v>37243</v>
      </c>
      <c r="F92" s="48">
        <v>37243</v>
      </c>
      <c r="G92" s="282">
        <f t="shared" si="1"/>
        <v>100</v>
      </c>
    </row>
    <row r="93" spans="1:7" ht="12.75">
      <c r="A93" s="149" t="s">
        <v>243</v>
      </c>
      <c r="B93" s="29" t="s">
        <v>511</v>
      </c>
      <c r="C93" s="2"/>
      <c r="D93" s="48">
        <v>0</v>
      </c>
      <c r="E93" s="48">
        <v>90</v>
      </c>
      <c r="F93" s="48">
        <v>90</v>
      </c>
      <c r="G93" s="282">
        <f t="shared" si="1"/>
        <v>100</v>
      </c>
    </row>
    <row r="94" spans="1:7" ht="12.75">
      <c r="A94" s="149" t="s">
        <v>244</v>
      </c>
      <c r="B94" s="29" t="s">
        <v>512</v>
      </c>
      <c r="C94" s="2"/>
      <c r="D94" s="48">
        <v>0</v>
      </c>
      <c r="E94" s="48">
        <v>700</v>
      </c>
      <c r="F94" s="48">
        <v>699</v>
      </c>
      <c r="G94" s="286">
        <f t="shared" si="1"/>
        <v>99.85714285714286</v>
      </c>
    </row>
    <row r="95" spans="1:7" ht="12.75" customHeight="1">
      <c r="A95" s="156"/>
      <c r="B95" s="371"/>
      <c r="C95" s="373"/>
      <c r="D95" s="114"/>
      <c r="E95" s="114"/>
      <c r="F95" s="114"/>
      <c r="G95" s="124"/>
    </row>
    <row r="96" spans="1:7" ht="12.75">
      <c r="A96" s="20"/>
      <c r="B96" s="24" t="s">
        <v>293</v>
      </c>
      <c r="C96" s="24"/>
      <c r="D96" s="109">
        <f>SUM(D84:D95)</f>
        <v>20115</v>
      </c>
      <c r="E96" s="109">
        <f>SUM(E84:E95)</f>
        <v>65832</v>
      </c>
      <c r="F96" s="109">
        <f>SUM(F84:F95)</f>
        <v>53846</v>
      </c>
      <c r="G96" s="283">
        <f>F96/E96*100</f>
        <v>81.79304897314375</v>
      </c>
    </row>
    <row r="97" spans="1:7" ht="12.75">
      <c r="A97" s="20"/>
      <c r="B97" s="2"/>
      <c r="C97" s="2"/>
      <c r="D97" s="48"/>
      <c r="E97" s="48"/>
      <c r="F97" s="48"/>
      <c r="G97" s="26"/>
    </row>
    <row r="98" spans="1:7" ht="12.75">
      <c r="A98" s="20"/>
      <c r="B98" s="2"/>
      <c r="C98" s="2"/>
      <c r="D98" s="48"/>
      <c r="E98" s="48"/>
      <c r="F98" s="48"/>
      <c r="G98" s="26"/>
    </row>
    <row r="99" spans="1:7" ht="12.75">
      <c r="A99" s="20"/>
      <c r="B99" s="2"/>
      <c r="C99" s="2"/>
      <c r="D99" s="48"/>
      <c r="E99" s="48"/>
      <c r="F99" s="48"/>
      <c r="G99" s="26"/>
    </row>
    <row r="100" spans="1:7" ht="12.75">
      <c r="A100" s="20"/>
      <c r="B100" s="2"/>
      <c r="C100" s="2"/>
      <c r="D100" s="48"/>
      <c r="E100" s="48"/>
      <c r="F100" s="48"/>
      <c r="G100" s="26"/>
    </row>
    <row r="101" spans="1:7" ht="12.75">
      <c r="A101" s="20"/>
      <c r="B101" s="2"/>
      <c r="C101" s="2"/>
      <c r="D101" s="48"/>
      <c r="E101" s="48"/>
      <c r="F101" s="48"/>
      <c r="G101" s="26"/>
    </row>
    <row r="102" spans="1:7" ht="12.75">
      <c r="A102" s="20"/>
      <c r="B102" s="2"/>
      <c r="C102" s="2"/>
      <c r="D102" s="48"/>
      <c r="E102" s="48"/>
      <c r="F102" s="48"/>
      <c r="G102" s="26"/>
    </row>
    <row r="103" spans="1:7" ht="12.75">
      <c r="A103" s="20"/>
      <c r="B103" s="2"/>
      <c r="C103" s="2"/>
      <c r="D103" s="48"/>
      <c r="E103" s="48"/>
      <c r="F103" s="48"/>
      <c r="G103" s="26"/>
    </row>
    <row r="104" spans="1:7" ht="12.75">
      <c r="A104" s="20"/>
      <c r="B104" s="2"/>
      <c r="C104" s="2"/>
      <c r="D104" s="48"/>
      <c r="E104" s="48"/>
      <c r="F104" s="48"/>
      <c r="G104" s="26"/>
    </row>
    <row r="105" spans="1:7" ht="12.75">
      <c r="A105" s="20"/>
      <c r="B105" s="2"/>
      <c r="C105" s="2"/>
      <c r="D105" s="48"/>
      <c r="E105" s="48"/>
      <c r="F105" s="48"/>
      <c r="G105" s="26"/>
    </row>
    <row r="106" spans="1:7" ht="12.75">
      <c r="A106" s="20"/>
      <c r="B106" s="2"/>
      <c r="C106" s="2"/>
      <c r="D106" s="48"/>
      <c r="E106" s="48"/>
      <c r="F106" s="48"/>
      <c r="G106" s="26"/>
    </row>
    <row r="107" spans="1:7" ht="12.75">
      <c r="A107" s="20"/>
      <c r="B107" s="2"/>
      <c r="C107" s="2"/>
      <c r="D107" s="48"/>
      <c r="E107" s="48"/>
      <c r="F107" s="48"/>
      <c r="G107" s="26"/>
    </row>
    <row r="108" spans="1:7" ht="12.75">
      <c r="A108" s="20"/>
      <c r="B108" s="2"/>
      <c r="C108" s="2"/>
      <c r="D108" s="48"/>
      <c r="E108" s="48"/>
      <c r="F108" s="48"/>
      <c r="G108" s="26"/>
    </row>
    <row r="109" spans="1:7" ht="12.75">
      <c r="A109" s="20"/>
      <c r="B109" s="2"/>
      <c r="C109" s="2"/>
      <c r="D109" s="48"/>
      <c r="E109" s="48"/>
      <c r="F109" s="48"/>
      <c r="G109" s="26"/>
    </row>
    <row r="110" spans="1:7" ht="12.75">
      <c r="A110" s="20"/>
      <c r="B110" s="2"/>
      <c r="C110" s="2"/>
      <c r="D110" s="48"/>
      <c r="E110" s="48"/>
      <c r="F110" s="48"/>
      <c r="G110" s="26"/>
    </row>
    <row r="111" spans="1:7" ht="12.75">
      <c r="A111" s="20"/>
      <c r="B111" s="2"/>
      <c r="C111" s="2"/>
      <c r="D111" s="48"/>
      <c r="E111" s="48"/>
      <c r="F111" s="48"/>
      <c r="G111" s="26"/>
    </row>
    <row r="112" spans="1:7" ht="12.75">
      <c r="A112" s="20"/>
      <c r="B112" s="2"/>
      <c r="C112" s="2"/>
      <c r="D112" s="48"/>
      <c r="E112" s="48"/>
      <c r="F112" s="48"/>
      <c r="G112" s="26"/>
    </row>
    <row r="113" spans="1:7" ht="12.75">
      <c r="A113" s="20"/>
      <c r="B113" s="2"/>
      <c r="C113" s="2"/>
      <c r="D113" s="48"/>
      <c r="E113" s="48"/>
      <c r="F113" s="48"/>
      <c r="G113" s="26"/>
    </row>
    <row r="114" spans="1:7" ht="12.75">
      <c r="A114" s="20"/>
      <c r="B114" s="2"/>
      <c r="C114" s="2"/>
      <c r="D114" s="48"/>
      <c r="E114" s="48"/>
      <c r="F114" s="48"/>
      <c r="G114" s="26"/>
    </row>
    <row r="115" spans="1:7" ht="12.75">
      <c r="A115" s="20"/>
      <c r="B115" s="2"/>
      <c r="C115" s="2"/>
      <c r="D115" s="48"/>
      <c r="E115" s="48"/>
      <c r="F115" s="48"/>
      <c r="G115" s="26"/>
    </row>
    <row r="116" spans="1:7" ht="12.75">
      <c r="A116" s="20"/>
      <c r="B116" s="2"/>
      <c r="C116" s="2"/>
      <c r="D116" s="48"/>
      <c r="E116" s="48"/>
      <c r="F116" s="48"/>
      <c r="G116" s="26"/>
    </row>
    <row r="117" spans="1:7" ht="12.75">
      <c r="A117" s="20"/>
      <c r="B117" s="2"/>
      <c r="C117" s="2"/>
      <c r="D117" s="48"/>
      <c r="E117" s="48"/>
      <c r="F117" s="48"/>
      <c r="G117" s="26"/>
    </row>
    <row r="118" spans="1:7" ht="12.75">
      <c r="A118" s="20"/>
      <c r="B118" s="2"/>
      <c r="C118" s="2"/>
      <c r="D118" s="48"/>
      <c r="E118" s="48"/>
      <c r="F118" s="48"/>
      <c r="G118" s="26"/>
    </row>
    <row r="119" spans="1:7" ht="12.75">
      <c r="A119" s="20"/>
      <c r="B119" s="2"/>
      <c r="C119" s="2"/>
      <c r="D119" s="48"/>
      <c r="E119" s="48"/>
      <c r="F119" s="48"/>
      <c r="G119" s="26"/>
    </row>
    <row r="120" spans="1:7" ht="12.75">
      <c r="A120" s="20"/>
      <c r="B120" s="1"/>
      <c r="C120" s="26"/>
      <c r="D120" s="48"/>
      <c r="E120" s="48"/>
      <c r="F120" s="48"/>
      <c r="G120" s="20"/>
    </row>
    <row r="121" spans="1:7" ht="12.75">
      <c r="A121" s="20"/>
      <c r="B121" s="1"/>
      <c r="C121" s="26"/>
      <c r="D121" s="48"/>
      <c r="E121" s="48"/>
      <c r="F121" s="48"/>
      <c r="G121" s="20"/>
    </row>
    <row r="122" spans="1:7" ht="12.75">
      <c r="A122" s="20"/>
      <c r="B122" s="1"/>
      <c r="C122" s="26"/>
      <c r="D122" s="48"/>
      <c r="E122" s="48"/>
      <c r="F122" s="48"/>
      <c r="G122" s="20"/>
    </row>
    <row r="123" spans="1:7" ht="12.75">
      <c r="A123" s="20"/>
      <c r="B123" s="1"/>
      <c r="C123" s="26"/>
      <c r="D123" s="48"/>
      <c r="E123" s="48"/>
      <c r="F123" s="48"/>
      <c r="G123" s="20"/>
    </row>
    <row r="124" spans="1:7" ht="12.75">
      <c r="A124" s="20"/>
      <c r="B124" s="1"/>
      <c r="C124" s="26"/>
      <c r="D124" s="48"/>
      <c r="E124" s="48"/>
      <c r="F124" s="48"/>
      <c r="G124" s="20"/>
    </row>
    <row r="125" spans="1:7" ht="12.75">
      <c r="A125" s="20"/>
      <c r="B125" s="1"/>
      <c r="C125" s="26"/>
      <c r="D125" s="48"/>
      <c r="E125" s="48"/>
      <c r="F125" s="48"/>
      <c r="G125" s="20"/>
    </row>
    <row r="126" spans="1:7" ht="12.75">
      <c r="A126" s="20"/>
      <c r="B126" s="1"/>
      <c r="C126" s="26"/>
      <c r="D126" s="48"/>
      <c r="E126" s="48"/>
      <c r="F126" s="48"/>
      <c r="G126" s="20"/>
    </row>
    <row r="127" spans="1:7" ht="12.75">
      <c r="A127" s="20"/>
      <c r="B127" s="1"/>
      <c r="C127" s="26"/>
      <c r="D127" s="48"/>
      <c r="E127" s="48"/>
      <c r="F127" s="48"/>
      <c r="G127" s="20"/>
    </row>
    <row r="128" spans="1:7" ht="12.75">
      <c r="A128" s="20"/>
      <c r="B128" s="1"/>
      <c r="C128" s="26"/>
      <c r="D128" s="48"/>
      <c r="E128" s="48"/>
      <c r="F128" s="48"/>
      <c r="G128" s="20"/>
    </row>
    <row r="129" spans="1:7" ht="12.75">
      <c r="A129" s="20"/>
      <c r="B129" s="1"/>
      <c r="C129" s="26"/>
      <c r="D129" s="48"/>
      <c r="E129" s="48"/>
      <c r="F129" s="48"/>
      <c r="G129" s="20"/>
    </row>
    <row r="130" spans="1:7" ht="12.75">
      <c r="A130" s="20"/>
      <c r="B130" s="1"/>
      <c r="C130" s="26"/>
      <c r="D130" s="48"/>
      <c r="E130" s="48"/>
      <c r="F130" s="48"/>
      <c r="G130" s="20"/>
    </row>
    <row r="131" spans="1:7" ht="12.75">
      <c r="A131" s="20"/>
      <c r="B131" s="1"/>
      <c r="C131" s="26"/>
      <c r="D131" s="48"/>
      <c r="E131" s="48"/>
      <c r="F131" s="48"/>
      <c r="G131" s="20"/>
    </row>
    <row r="132" spans="1:7" ht="12.75">
      <c r="A132" s="19"/>
      <c r="B132" s="5" t="s">
        <v>303</v>
      </c>
      <c r="C132" s="25"/>
      <c r="D132" s="109">
        <f>D78+D96+D82</f>
        <v>20115</v>
      </c>
      <c r="E132" s="109">
        <f>E78+E96+E82</f>
        <v>65832</v>
      </c>
      <c r="F132" s="109">
        <f>F78+F96+F82</f>
        <v>53846</v>
      </c>
      <c r="G132" s="109">
        <f>F132/E132*100</f>
        <v>81.79304897314375</v>
      </c>
    </row>
  </sheetData>
  <sheetProtection/>
  <mergeCells count="40">
    <mergeCell ref="B42:C42"/>
    <mergeCell ref="B49:C49"/>
    <mergeCell ref="B88:C88"/>
    <mergeCell ref="B40:C40"/>
    <mergeCell ref="B45:C45"/>
    <mergeCell ref="B46:C46"/>
    <mergeCell ref="B64:C64"/>
    <mergeCell ref="B47:C47"/>
    <mergeCell ref="B48:C48"/>
    <mergeCell ref="B56:C56"/>
    <mergeCell ref="B25:C25"/>
    <mergeCell ref="B26:C26"/>
    <mergeCell ref="B41:C41"/>
    <mergeCell ref="B32:C32"/>
    <mergeCell ref="B39:C39"/>
    <mergeCell ref="B34:C34"/>
    <mergeCell ref="B35:C35"/>
    <mergeCell ref="B36:C36"/>
    <mergeCell ref="B37:C37"/>
    <mergeCell ref="B38:C38"/>
    <mergeCell ref="B21:C21"/>
    <mergeCell ref="B22:C22"/>
    <mergeCell ref="B23:C23"/>
    <mergeCell ref="B24:C24"/>
    <mergeCell ref="B33:C33"/>
    <mergeCell ref="B27:C27"/>
    <mergeCell ref="B30:C30"/>
    <mergeCell ref="B31:C31"/>
    <mergeCell ref="B28:C28"/>
    <mergeCell ref="B29:C29"/>
    <mergeCell ref="B95:C95"/>
    <mergeCell ref="A4:G4"/>
    <mergeCell ref="A5:G5"/>
    <mergeCell ref="A6:G6"/>
    <mergeCell ref="B9:C9"/>
    <mergeCell ref="B44:C44"/>
    <mergeCell ref="B74:C74"/>
    <mergeCell ref="A70:G70"/>
    <mergeCell ref="B50:C50"/>
    <mergeCell ref="B53:C5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4" sqref="A4:N4"/>
    </sheetView>
  </sheetViews>
  <sheetFormatPr defaultColWidth="9.140625" defaultRowHeight="12.75"/>
  <cols>
    <col min="10" max="13" width="10.57421875" style="0" customWidth="1"/>
  </cols>
  <sheetData>
    <row r="1" ht="12.75">
      <c r="N1" s="47" t="s">
        <v>30</v>
      </c>
    </row>
    <row r="3" spans="1:14" ht="12.75">
      <c r="A3" s="331" t="s">
        <v>547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2.75">
      <c r="A4" s="331" t="s">
        <v>292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2.75">
      <c r="A5" s="331" t="s">
        <v>158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8" ht="12.75">
      <c r="L8" s="47" t="s">
        <v>150</v>
      </c>
    </row>
    <row r="9" spans="1:13" ht="25.5">
      <c r="A9" s="156" t="s">
        <v>134</v>
      </c>
      <c r="B9" s="425" t="s">
        <v>49</v>
      </c>
      <c r="C9" s="426"/>
      <c r="D9" s="426"/>
      <c r="E9" s="426"/>
      <c r="F9" s="426"/>
      <c r="G9" s="425" t="s">
        <v>50</v>
      </c>
      <c r="H9" s="426"/>
      <c r="I9" s="426"/>
      <c r="J9" s="112" t="s">
        <v>138</v>
      </c>
      <c r="K9" s="112" t="s">
        <v>139</v>
      </c>
      <c r="L9" s="113" t="s">
        <v>137</v>
      </c>
      <c r="M9" s="112" t="s">
        <v>140</v>
      </c>
    </row>
    <row r="10" spans="1:13" ht="38.25" customHeight="1">
      <c r="A10" s="156" t="s">
        <v>151</v>
      </c>
      <c r="B10" s="423" t="s">
        <v>290</v>
      </c>
      <c r="C10" s="424"/>
      <c r="D10" s="424"/>
      <c r="E10" s="424"/>
      <c r="F10" s="424"/>
      <c r="G10" s="424"/>
      <c r="H10" s="424"/>
      <c r="I10" s="424"/>
      <c r="J10" s="20"/>
      <c r="K10" s="20"/>
      <c r="L10" s="20"/>
      <c r="M10" s="20"/>
    </row>
    <row r="11" spans="1:13" ht="38.25" customHeight="1">
      <c r="A11" s="156" t="s">
        <v>152</v>
      </c>
      <c r="B11" s="423" t="s">
        <v>44</v>
      </c>
      <c r="C11" s="424"/>
      <c r="D11" s="424"/>
      <c r="E11" s="424"/>
      <c r="F11" s="424"/>
      <c r="G11" s="424"/>
      <c r="H11" s="424"/>
      <c r="I11" s="424"/>
      <c r="J11" s="20"/>
      <c r="K11" s="20"/>
      <c r="L11" s="20"/>
      <c r="M11" s="20"/>
    </row>
    <row r="12" spans="1:13" ht="25.5" customHeight="1">
      <c r="A12" s="156" t="s">
        <v>153</v>
      </c>
      <c r="B12" s="423" t="s">
        <v>45</v>
      </c>
      <c r="C12" s="424"/>
      <c r="D12" s="424"/>
      <c r="E12" s="424"/>
      <c r="F12" s="424"/>
      <c r="G12" s="424"/>
      <c r="H12" s="424"/>
      <c r="I12" s="424"/>
      <c r="J12" s="20"/>
      <c r="K12" s="20"/>
      <c r="L12" s="20"/>
      <c r="M12" s="20"/>
    </row>
    <row r="13" spans="1:13" ht="25.5" customHeight="1">
      <c r="A13" s="156" t="s">
        <v>154</v>
      </c>
      <c r="B13" s="423" t="s">
        <v>46</v>
      </c>
      <c r="C13" s="424"/>
      <c r="D13" s="424"/>
      <c r="E13" s="424"/>
      <c r="F13" s="424"/>
      <c r="G13" s="424"/>
      <c r="H13" s="424"/>
      <c r="I13" s="424"/>
      <c r="J13" s="20"/>
      <c r="K13" s="20"/>
      <c r="L13" s="20"/>
      <c r="M13" s="20"/>
    </row>
    <row r="14" spans="1:13" ht="51" customHeight="1">
      <c r="A14" s="156" t="s">
        <v>22</v>
      </c>
      <c r="B14" s="423" t="s">
        <v>47</v>
      </c>
      <c r="C14" s="424"/>
      <c r="D14" s="424"/>
      <c r="E14" s="424"/>
      <c r="F14" s="424"/>
      <c r="G14" s="424"/>
      <c r="H14" s="424"/>
      <c r="I14" s="424"/>
      <c r="J14" s="20"/>
      <c r="K14" s="20"/>
      <c r="L14" s="20"/>
      <c r="M14" s="20"/>
    </row>
    <row r="15" spans="1:13" ht="25.5" customHeight="1">
      <c r="A15" s="156" t="s">
        <v>23</v>
      </c>
      <c r="B15" s="423" t="s">
        <v>48</v>
      </c>
      <c r="C15" s="424"/>
      <c r="D15" s="424"/>
      <c r="E15" s="424"/>
      <c r="F15" s="424"/>
      <c r="G15" s="424"/>
      <c r="H15" s="424"/>
      <c r="I15" s="424"/>
      <c r="J15" s="20"/>
      <c r="K15" s="20"/>
      <c r="L15" s="20"/>
      <c r="M15" s="20"/>
    </row>
    <row r="16" spans="1:13" ht="38.25" customHeight="1">
      <c r="A16" s="156" t="s">
        <v>14</v>
      </c>
      <c r="B16" s="423" t="s">
        <v>291</v>
      </c>
      <c r="C16" s="424"/>
      <c r="D16" s="424"/>
      <c r="E16" s="424"/>
      <c r="F16" s="424"/>
      <c r="G16" s="424"/>
      <c r="H16" s="424"/>
      <c r="I16" s="424"/>
      <c r="J16" s="20"/>
      <c r="K16" s="20"/>
      <c r="L16" s="20"/>
      <c r="M16" s="20"/>
    </row>
    <row r="17" spans="9:13" ht="12.75">
      <c r="I17" s="47" t="s">
        <v>148</v>
      </c>
      <c r="J17" s="19">
        <f>SUM(J10:J16)</f>
        <v>0</v>
      </c>
      <c r="K17" s="20"/>
      <c r="L17" s="20"/>
      <c r="M17" s="20"/>
    </row>
    <row r="32" spans="2:10" ht="12.75">
      <c r="B32" s="154"/>
      <c r="C32" s="154"/>
      <c r="D32" s="155"/>
      <c r="E32" s="155"/>
      <c r="F32" s="155"/>
      <c r="G32" s="155"/>
      <c r="H32" s="154"/>
      <c r="I32" s="155"/>
      <c r="J32" s="155"/>
    </row>
    <row r="33" spans="2:10" ht="12.75">
      <c r="B33" s="154"/>
      <c r="C33" s="155"/>
      <c r="D33" s="155"/>
      <c r="E33" s="155"/>
      <c r="F33" s="155"/>
      <c r="G33" s="155"/>
      <c r="H33" s="155"/>
      <c r="I33" s="155"/>
      <c r="J33" s="155"/>
    </row>
  </sheetData>
  <sheetProtection/>
  <mergeCells count="19">
    <mergeCell ref="B15:F15"/>
    <mergeCell ref="B16:F16"/>
    <mergeCell ref="G16:I16"/>
    <mergeCell ref="G13:I13"/>
    <mergeCell ref="G15:I15"/>
    <mergeCell ref="G14:I14"/>
    <mergeCell ref="B13:F13"/>
    <mergeCell ref="B12:F12"/>
    <mergeCell ref="B9:F9"/>
    <mergeCell ref="G9:I9"/>
    <mergeCell ref="B14:F14"/>
    <mergeCell ref="G11:I11"/>
    <mergeCell ref="G12:I12"/>
    <mergeCell ref="A3:N3"/>
    <mergeCell ref="A4:N4"/>
    <mergeCell ref="A5:N5"/>
    <mergeCell ref="B10:F10"/>
    <mergeCell ref="G10:I10"/>
    <mergeCell ref="B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47" t="s">
        <v>29</v>
      </c>
    </row>
    <row r="3" spans="1:10" ht="12.75">
      <c r="A3" s="331" t="s">
        <v>547</v>
      </c>
      <c r="B3" s="331"/>
      <c r="C3" s="331"/>
      <c r="D3" s="331"/>
      <c r="E3" s="331"/>
      <c r="F3" s="331"/>
      <c r="G3" s="331"/>
      <c r="H3" s="18"/>
      <c r="I3" s="16"/>
      <c r="J3" s="16"/>
    </row>
    <row r="4" spans="1:10" ht="12.75">
      <c r="A4" s="331" t="s">
        <v>293</v>
      </c>
      <c r="B4" s="331"/>
      <c r="C4" s="331"/>
      <c r="D4" s="331"/>
      <c r="E4" s="331"/>
      <c r="F4" s="331"/>
      <c r="G4" s="331"/>
      <c r="H4" s="18"/>
      <c r="I4" s="16"/>
      <c r="J4" s="16"/>
    </row>
    <row r="5" spans="1:10" ht="12.75">
      <c r="A5" s="331" t="s">
        <v>159</v>
      </c>
      <c r="B5" s="331"/>
      <c r="C5" s="331"/>
      <c r="D5" s="331"/>
      <c r="E5" s="331"/>
      <c r="F5" s="331"/>
      <c r="G5" s="331"/>
      <c r="H5" s="18"/>
      <c r="I5" s="16"/>
      <c r="J5" s="16"/>
    </row>
    <row r="7" ht="12.75">
      <c r="G7" s="47" t="s">
        <v>150</v>
      </c>
    </row>
    <row r="8" spans="1:9" ht="25.5">
      <c r="A8" s="156" t="s">
        <v>105</v>
      </c>
      <c r="B8" s="150" t="s">
        <v>136</v>
      </c>
      <c r="C8" s="185" t="s">
        <v>456</v>
      </c>
      <c r="D8" s="150" t="s">
        <v>457</v>
      </c>
      <c r="E8" s="150" t="s">
        <v>458</v>
      </c>
      <c r="F8" s="150" t="s">
        <v>459</v>
      </c>
      <c r="G8" s="156" t="s">
        <v>21</v>
      </c>
      <c r="H8" s="157"/>
      <c r="I8" s="83"/>
    </row>
    <row r="9" spans="1:9" ht="12.75" customHeight="1">
      <c r="A9" s="10" t="s">
        <v>532</v>
      </c>
      <c r="B9" s="160" t="s">
        <v>64</v>
      </c>
      <c r="C9" s="131">
        <v>273008</v>
      </c>
      <c r="D9" s="131">
        <v>200000</v>
      </c>
      <c r="E9" s="131">
        <v>200000</v>
      </c>
      <c r="F9" s="131">
        <v>200000</v>
      </c>
      <c r="G9" s="131">
        <f>SUM(C9:F9)</f>
        <v>873008</v>
      </c>
      <c r="H9" s="158"/>
      <c r="I9" s="159"/>
    </row>
    <row r="10" spans="1:9" ht="12.75" customHeight="1">
      <c r="A10" s="53" t="s">
        <v>188</v>
      </c>
      <c r="B10" s="160" t="s">
        <v>65</v>
      </c>
      <c r="C10" s="131"/>
      <c r="D10" s="131"/>
      <c r="E10" s="131"/>
      <c r="F10" s="131"/>
      <c r="G10" s="131">
        <f aca="true" t="shared" si="0" ref="G10:G18">SUM(C10:F10)</f>
        <v>0</v>
      </c>
      <c r="H10" s="158"/>
      <c r="I10" s="159"/>
    </row>
    <row r="11" spans="1:9" ht="12.75" customHeight="1">
      <c r="A11" s="10" t="s">
        <v>533</v>
      </c>
      <c r="B11" s="160" t="s">
        <v>66</v>
      </c>
      <c r="C11" s="131">
        <v>940</v>
      </c>
      <c r="D11" s="131">
        <v>750</v>
      </c>
      <c r="E11" s="131">
        <v>750</v>
      </c>
      <c r="F11" s="131">
        <v>750</v>
      </c>
      <c r="G11" s="131">
        <f t="shared" si="0"/>
        <v>3190</v>
      </c>
      <c r="H11" s="158"/>
      <c r="I11" s="159"/>
    </row>
    <row r="12" spans="1:9" ht="38.25" customHeight="1">
      <c r="A12" s="52" t="s">
        <v>534</v>
      </c>
      <c r="B12" s="160" t="s">
        <v>67</v>
      </c>
      <c r="C12" s="131"/>
      <c r="D12" s="131"/>
      <c r="E12" s="131"/>
      <c r="F12" s="131"/>
      <c r="G12" s="131"/>
      <c r="H12" s="158"/>
      <c r="I12" s="159"/>
    </row>
    <row r="13" spans="1:9" ht="12.75" customHeight="1">
      <c r="A13" s="52" t="s">
        <v>535</v>
      </c>
      <c r="B13" s="160" t="s">
        <v>68</v>
      </c>
      <c r="C13" s="131"/>
      <c r="D13" s="131"/>
      <c r="E13" s="131"/>
      <c r="F13" s="131"/>
      <c r="G13" s="131"/>
      <c r="H13" s="158"/>
      <c r="I13" s="159"/>
    </row>
    <row r="14" spans="1:9" ht="12.75" customHeight="1">
      <c r="A14" s="325" t="s">
        <v>536</v>
      </c>
      <c r="B14" s="160" t="s">
        <v>69</v>
      </c>
      <c r="C14" s="131"/>
      <c r="D14" s="131"/>
      <c r="E14" s="131"/>
      <c r="F14" s="131"/>
      <c r="G14" s="131"/>
      <c r="H14" s="158"/>
      <c r="I14" s="159"/>
    </row>
    <row r="15" spans="1:9" ht="25.5">
      <c r="A15" s="54" t="s">
        <v>537</v>
      </c>
      <c r="B15" s="160" t="s">
        <v>70</v>
      </c>
      <c r="C15" s="131"/>
      <c r="D15" s="131"/>
      <c r="E15" s="131"/>
      <c r="F15" s="161"/>
      <c r="G15" s="131"/>
      <c r="H15" s="153"/>
      <c r="I15" s="153"/>
    </row>
    <row r="16" spans="1:9" ht="12.75">
      <c r="A16" s="31" t="s">
        <v>56</v>
      </c>
      <c r="B16" s="160" t="s">
        <v>71</v>
      </c>
      <c r="C16" s="131">
        <f>SUM(C9:C15)</f>
        <v>273948</v>
      </c>
      <c r="D16" s="131">
        <f>SUM(D9:D15)</f>
        <v>200750</v>
      </c>
      <c r="E16" s="131">
        <f>SUM(E9:E15)</f>
        <v>200750</v>
      </c>
      <c r="F16" s="131">
        <f>SUM(F9:F15)</f>
        <v>200750</v>
      </c>
      <c r="G16" s="131">
        <f t="shared" si="0"/>
        <v>876198</v>
      </c>
      <c r="H16" s="7"/>
      <c r="I16" s="7"/>
    </row>
    <row r="17" spans="1:7" ht="12.75">
      <c r="A17" s="162" t="s">
        <v>57</v>
      </c>
      <c r="B17" s="160" t="s">
        <v>72</v>
      </c>
      <c r="C17" s="130">
        <f>C16*0.5</f>
        <v>136974</v>
      </c>
      <c r="D17" s="130">
        <f>D16*0.5</f>
        <v>100375</v>
      </c>
      <c r="E17" s="130">
        <f>E16*0.5</f>
        <v>100375</v>
      </c>
      <c r="F17" s="130">
        <f>F16*0.5</f>
        <v>100375</v>
      </c>
      <c r="G17" s="130">
        <f t="shared" si="0"/>
        <v>438099</v>
      </c>
    </row>
    <row r="18" spans="1:7" ht="25.5" customHeight="1">
      <c r="A18" s="54" t="s">
        <v>58</v>
      </c>
      <c r="B18" s="160" t="s">
        <v>73</v>
      </c>
      <c r="C18" s="131">
        <f>SUM(C20:C25)</f>
        <v>0</v>
      </c>
      <c r="D18" s="131">
        <f>SUM(D20:D25)</f>
        <v>0</v>
      </c>
      <c r="E18" s="131">
        <f>SUM(E20:E25)</f>
        <v>0</v>
      </c>
      <c r="F18" s="131">
        <f>SUM(F20:F25)</f>
        <v>0</v>
      </c>
      <c r="G18" s="131">
        <f t="shared" si="0"/>
        <v>0</v>
      </c>
    </row>
    <row r="19" spans="1:7" ht="12.75">
      <c r="A19" s="31" t="s">
        <v>59</v>
      </c>
      <c r="B19" s="160" t="s">
        <v>74</v>
      </c>
      <c r="C19" s="131"/>
      <c r="D19" s="131"/>
      <c r="E19" s="131"/>
      <c r="F19" s="131"/>
      <c r="G19" s="131"/>
    </row>
    <row r="20" spans="1:7" ht="12.75">
      <c r="A20" s="31" t="s">
        <v>60</v>
      </c>
      <c r="B20" s="160" t="s">
        <v>75</v>
      </c>
      <c r="C20" s="131"/>
      <c r="D20" s="131"/>
      <c r="E20" s="131"/>
      <c r="F20" s="131"/>
      <c r="G20" s="131"/>
    </row>
    <row r="21" spans="1:7" ht="12.75">
      <c r="A21" s="31" t="s">
        <v>61</v>
      </c>
      <c r="B21" s="160" t="s">
        <v>76</v>
      </c>
      <c r="C21" s="131"/>
      <c r="D21" s="131"/>
      <c r="E21" s="131"/>
      <c r="F21" s="131"/>
      <c r="G21" s="131"/>
    </row>
    <row r="22" spans="1:7" ht="12.75">
      <c r="A22" s="31" t="s">
        <v>52</v>
      </c>
      <c r="B22" s="160" t="s">
        <v>77</v>
      </c>
      <c r="C22" s="131"/>
      <c r="D22" s="131"/>
      <c r="E22" s="131"/>
      <c r="F22" s="131"/>
      <c r="G22" s="131"/>
    </row>
    <row r="23" spans="1:7" ht="12.75">
      <c r="A23" s="31" t="s">
        <v>54</v>
      </c>
      <c r="B23" s="160" t="s">
        <v>78</v>
      </c>
      <c r="C23" s="131"/>
      <c r="D23" s="131"/>
      <c r="E23" s="131"/>
      <c r="F23" s="131"/>
      <c r="G23" s="131"/>
    </row>
    <row r="24" spans="1:7" ht="12.75">
      <c r="A24" s="31" t="s">
        <v>55</v>
      </c>
      <c r="B24" s="160" t="s">
        <v>79</v>
      </c>
      <c r="C24" s="131"/>
      <c r="D24" s="131"/>
      <c r="E24" s="131"/>
      <c r="F24" s="131"/>
      <c r="G24" s="131"/>
    </row>
    <row r="25" spans="1:7" ht="12.75">
      <c r="A25" s="31" t="s">
        <v>62</v>
      </c>
      <c r="B25" s="160" t="s">
        <v>80</v>
      </c>
      <c r="C25" s="131"/>
      <c r="D25" s="131"/>
      <c r="E25" s="131"/>
      <c r="F25" s="131"/>
      <c r="G25" s="131"/>
    </row>
    <row r="26" spans="1:7" ht="25.5" customHeight="1">
      <c r="A26" s="54" t="s">
        <v>63</v>
      </c>
      <c r="B26" s="160" t="s">
        <v>81</v>
      </c>
      <c r="C26" s="131">
        <f>SUM(C27:C33)</f>
        <v>0</v>
      </c>
      <c r="D26" s="131">
        <f>SUM(D27:D33)</f>
        <v>0</v>
      </c>
      <c r="E26" s="131">
        <f>SUM(E27:E33)</f>
        <v>0</v>
      </c>
      <c r="F26" s="131">
        <f>SUM(F27:F33)</f>
        <v>0</v>
      </c>
      <c r="G26" s="131">
        <f>SUM(C26:F26)</f>
        <v>0</v>
      </c>
    </row>
    <row r="27" spans="1:7" ht="12.75">
      <c r="A27" s="31" t="s">
        <v>59</v>
      </c>
      <c r="B27" s="160" t="s">
        <v>82</v>
      </c>
      <c r="C27" s="131"/>
      <c r="D27" s="131"/>
      <c r="E27" s="131"/>
      <c r="F27" s="131"/>
      <c r="G27" s="131"/>
    </row>
    <row r="28" spans="1:7" ht="12.75">
      <c r="A28" s="31" t="s">
        <v>60</v>
      </c>
      <c r="B28" s="160" t="s">
        <v>83</v>
      </c>
      <c r="C28" s="131"/>
      <c r="D28" s="131"/>
      <c r="E28" s="131"/>
      <c r="F28" s="131"/>
      <c r="G28" s="131"/>
    </row>
    <row r="29" spans="1:7" ht="12.75">
      <c r="A29" s="31" t="s">
        <v>61</v>
      </c>
      <c r="B29" s="160" t="s">
        <v>84</v>
      </c>
      <c r="C29" s="131"/>
      <c r="D29" s="131"/>
      <c r="E29" s="131"/>
      <c r="F29" s="131"/>
      <c r="G29" s="131"/>
    </row>
    <row r="30" spans="1:7" ht="12.75">
      <c r="A30" s="31" t="s">
        <v>52</v>
      </c>
      <c r="B30" s="160" t="s">
        <v>85</v>
      </c>
      <c r="C30" s="131"/>
      <c r="D30" s="131"/>
      <c r="E30" s="131"/>
      <c r="F30" s="131"/>
      <c r="G30" s="131"/>
    </row>
    <row r="31" spans="1:7" ht="12.75">
      <c r="A31" s="31" t="s">
        <v>54</v>
      </c>
      <c r="B31" s="160" t="s">
        <v>86</v>
      </c>
      <c r="C31" s="131"/>
      <c r="D31" s="131"/>
      <c r="E31" s="131"/>
      <c r="F31" s="131"/>
      <c r="G31" s="131"/>
    </row>
    <row r="32" spans="1:7" ht="12.75">
      <c r="A32" s="31" t="s">
        <v>55</v>
      </c>
      <c r="B32" s="160" t="s">
        <v>87</v>
      </c>
      <c r="C32" s="131"/>
      <c r="D32" s="131"/>
      <c r="E32" s="131"/>
      <c r="F32" s="131"/>
      <c r="G32" s="131"/>
    </row>
    <row r="33" spans="1:7" ht="12.75">
      <c r="A33" s="31" t="s">
        <v>62</v>
      </c>
      <c r="B33" s="160" t="s">
        <v>88</v>
      </c>
      <c r="C33" s="131"/>
      <c r="D33" s="131"/>
      <c r="E33" s="131"/>
      <c r="F33" s="131"/>
      <c r="G33" s="131"/>
    </row>
    <row r="34" spans="1:7" ht="12.75">
      <c r="A34" s="162" t="s">
        <v>53</v>
      </c>
      <c r="B34" s="160" t="s">
        <v>89</v>
      </c>
      <c r="C34" s="130">
        <f>C18+C26</f>
        <v>0</v>
      </c>
      <c r="D34" s="130">
        <f>D18+D26</f>
        <v>0</v>
      </c>
      <c r="E34" s="130">
        <f>E18+E26</f>
        <v>0</v>
      </c>
      <c r="F34" s="130">
        <f>F18+F26</f>
        <v>0</v>
      </c>
      <c r="G34" s="130">
        <f>SUM(C34:F34)</f>
        <v>0</v>
      </c>
    </row>
    <row r="35" spans="1:7" ht="25.5" customHeight="1">
      <c r="A35" s="54" t="s">
        <v>51</v>
      </c>
      <c r="B35" s="160" t="s">
        <v>90</v>
      </c>
      <c r="C35" s="131">
        <f>C17-C34</f>
        <v>136974</v>
      </c>
      <c r="D35" s="131">
        <f>D17-D34</f>
        <v>100375</v>
      </c>
      <c r="E35" s="131">
        <f>E17-E34</f>
        <v>100375</v>
      </c>
      <c r="F35" s="131">
        <f>F17-F34</f>
        <v>100375</v>
      </c>
      <c r="G35" s="131">
        <f>SUM(C35:F35)</f>
        <v>438099</v>
      </c>
    </row>
    <row r="36" ht="12.75">
      <c r="A36" s="22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47" t="s">
        <v>551</v>
      </c>
    </row>
    <row r="3" spans="1:7" ht="12.75">
      <c r="A3" s="331" t="s">
        <v>141</v>
      </c>
      <c r="B3" s="331"/>
      <c r="C3" s="331"/>
      <c r="D3" s="331"/>
      <c r="E3" s="331"/>
      <c r="F3" s="331"/>
      <c r="G3" s="331"/>
    </row>
    <row r="4" ht="12.75">
      <c r="B4" s="16"/>
    </row>
    <row r="5" spans="2:7" ht="12.75">
      <c r="B5" s="16"/>
      <c r="C5" s="16"/>
      <c r="G5" s="39" t="s">
        <v>150</v>
      </c>
    </row>
    <row r="6" spans="1:8" ht="12.75">
      <c r="A6" s="431" t="s">
        <v>105</v>
      </c>
      <c r="B6" s="427" t="s">
        <v>130</v>
      </c>
      <c r="C6" s="338"/>
      <c r="D6" s="339"/>
      <c r="E6" s="428" t="s">
        <v>131</v>
      </c>
      <c r="F6" s="429"/>
      <c r="G6" s="430"/>
      <c r="H6" s="7"/>
    </row>
    <row r="7" spans="1:8" ht="25.5">
      <c r="A7" s="432"/>
      <c r="B7" s="112" t="s">
        <v>138</v>
      </c>
      <c r="C7" s="112" t="s">
        <v>139</v>
      </c>
      <c r="D7" s="113" t="s">
        <v>137</v>
      </c>
      <c r="E7" s="112" t="s">
        <v>138</v>
      </c>
      <c r="F7" s="112" t="s">
        <v>139</v>
      </c>
      <c r="G7" s="113" t="s">
        <v>137</v>
      </c>
      <c r="H7" s="7"/>
    </row>
    <row r="8" spans="1:8" ht="38.25">
      <c r="A8" s="315" t="s">
        <v>538</v>
      </c>
      <c r="B8" s="131">
        <v>0</v>
      </c>
      <c r="C8" s="131">
        <v>0</v>
      </c>
      <c r="D8" s="327">
        <v>0</v>
      </c>
      <c r="E8" s="114">
        <f>'[1]13. beruházások, felújítás'!D21</f>
        <v>184111</v>
      </c>
      <c r="F8" s="326">
        <v>166349</v>
      </c>
      <c r="G8" s="131">
        <v>61954</v>
      </c>
      <c r="H8" s="7"/>
    </row>
    <row r="9" spans="1:8" ht="63.75">
      <c r="A9" s="180" t="s">
        <v>539</v>
      </c>
      <c r="B9" s="114">
        <v>0</v>
      </c>
      <c r="C9" s="114">
        <v>1270</v>
      </c>
      <c r="D9" s="276">
        <v>1270</v>
      </c>
      <c r="E9" s="114">
        <v>0</v>
      </c>
      <c r="F9" s="114">
        <v>1270</v>
      </c>
      <c r="G9" s="114">
        <v>635</v>
      </c>
      <c r="H9" s="7"/>
    </row>
    <row r="10" spans="1:8" ht="38.25">
      <c r="A10" s="315" t="s">
        <v>544</v>
      </c>
      <c r="B10" s="326">
        <v>10267</v>
      </c>
      <c r="C10" s="326">
        <v>10208</v>
      </c>
      <c r="D10" s="326">
        <v>10208</v>
      </c>
      <c r="E10" s="326">
        <v>0</v>
      </c>
      <c r="F10" s="326">
        <v>0</v>
      </c>
      <c r="G10" s="326">
        <v>0</v>
      </c>
      <c r="H10" s="7"/>
    </row>
    <row r="11" spans="1:10" ht="12.75">
      <c r="A11" s="1"/>
      <c r="B11" s="48"/>
      <c r="C11" s="48"/>
      <c r="D11" s="123"/>
      <c r="E11" s="48"/>
      <c r="F11" s="48"/>
      <c r="G11" s="48"/>
      <c r="H11" s="59"/>
      <c r="I11" s="127"/>
      <c r="J11" s="127"/>
    </row>
    <row r="12" spans="1:10" ht="12.75">
      <c r="A12" s="5" t="s">
        <v>148</v>
      </c>
      <c r="B12" s="109">
        <f aca="true" t="shared" si="0" ref="B12:G12">SUM(B8:B10)</f>
        <v>10267</v>
      </c>
      <c r="C12" s="109">
        <f t="shared" si="0"/>
        <v>11478</v>
      </c>
      <c r="D12" s="109">
        <f t="shared" si="0"/>
        <v>11478</v>
      </c>
      <c r="E12" s="109">
        <f t="shared" si="0"/>
        <v>184111</v>
      </c>
      <c r="F12" s="109">
        <f t="shared" si="0"/>
        <v>167619</v>
      </c>
      <c r="G12" s="109">
        <f t="shared" si="0"/>
        <v>62589</v>
      </c>
      <c r="H12" s="59"/>
      <c r="I12" s="127"/>
      <c r="J12" s="127"/>
    </row>
    <row r="13" spans="1:10" ht="12.75">
      <c r="A13" s="1"/>
      <c r="B13" s="48"/>
      <c r="C13" s="48"/>
      <c r="D13" s="123"/>
      <c r="E13" s="48"/>
      <c r="F13" s="48"/>
      <c r="G13" s="48"/>
      <c r="H13" s="59"/>
      <c r="I13" s="127"/>
      <c r="J13" s="127"/>
    </row>
    <row r="14" spans="1:10" ht="12.75">
      <c r="A14" s="121"/>
      <c r="B14" s="109"/>
      <c r="C14" s="109"/>
      <c r="D14" s="109"/>
      <c r="E14" s="109"/>
      <c r="F14" s="109"/>
      <c r="G14" s="109"/>
      <c r="H14" s="59"/>
      <c r="J14" s="127"/>
    </row>
    <row r="15" spans="1:8" ht="12.75">
      <c r="A15" s="1"/>
      <c r="B15" s="20"/>
      <c r="C15" s="20"/>
      <c r="D15" s="26"/>
      <c r="E15" s="20"/>
      <c r="F15" s="20"/>
      <c r="G15" s="20"/>
      <c r="H15" s="7"/>
    </row>
    <row r="16" spans="1:8" ht="12.75">
      <c r="A16" s="1"/>
      <c r="B16" s="20"/>
      <c r="C16" s="20"/>
      <c r="D16" s="26"/>
      <c r="E16" s="20"/>
      <c r="F16" s="20"/>
      <c r="G16" s="20"/>
      <c r="H16" s="7"/>
    </row>
    <row r="17" spans="1:8" ht="12.75">
      <c r="A17" s="1"/>
      <c r="B17" s="20"/>
      <c r="C17" s="20"/>
      <c r="D17" s="26"/>
      <c r="E17" s="20"/>
      <c r="F17" s="20"/>
      <c r="G17" s="20"/>
      <c r="H17" s="7"/>
    </row>
    <row r="18" spans="1:8" ht="12.75">
      <c r="A18" s="1"/>
      <c r="B18" s="20"/>
      <c r="C18" s="20"/>
      <c r="D18" s="26"/>
      <c r="E18" s="20"/>
      <c r="F18" s="20"/>
      <c r="G18" s="20"/>
      <c r="H18" s="7"/>
    </row>
    <row r="19" spans="1:8" ht="12.75">
      <c r="A19" s="1"/>
      <c r="B19" s="20"/>
      <c r="C19" s="20"/>
      <c r="D19" s="26"/>
      <c r="E19" s="20"/>
      <c r="F19" s="20"/>
      <c r="G19" s="20"/>
      <c r="H19" s="7"/>
    </row>
    <row r="20" spans="1:8" ht="12.75">
      <c r="A20" s="1"/>
      <c r="B20" s="20"/>
      <c r="C20" s="20"/>
      <c r="D20" s="26"/>
      <c r="E20" s="20"/>
      <c r="F20" s="20"/>
      <c r="G20" s="20"/>
      <c r="H20" s="7"/>
    </row>
    <row r="21" spans="1:8" ht="12.75">
      <c r="A21" s="1"/>
      <c r="B21" s="20"/>
      <c r="C21" s="20"/>
      <c r="D21" s="26"/>
      <c r="E21" s="20"/>
      <c r="F21" s="20"/>
      <c r="G21" s="20"/>
      <c r="H21" s="7"/>
    </row>
    <row r="22" spans="1:8" ht="12.75">
      <c r="A22" s="1"/>
      <c r="B22" s="20"/>
      <c r="C22" s="20"/>
      <c r="D22" s="26"/>
      <c r="E22" s="20"/>
      <c r="F22" s="20"/>
      <c r="G22" s="20"/>
      <c r="H22" s="7"/>
    </row>
    <row r="23" spans="1:8" ht="12.75">
      <c r="A23" s="1"/>
      <c r="B23" s="20"/>
      <c r="C23" s="20"/>
      <c r="D23" s="26"/>
      <c r="E23" s="20"/>
      <c r="F23" s="20"/>
      <c r="G23" s="20"/>
      <c r="H23" s="7"/>
    </row>
    <row r="24" spans="1:8" ht="12.75">
      <c r="A24" s="1"/>
      <c r="B24" s="20"/>
      <c r="C24" s="20"/>
      <c r="D24" s="26"/>
      <c r="E24" s="20"/>
      <c r="F24" s="20"/>
      <c r="G24" s="20"/>
      <c r="H24" s="7"/>
    </row>
    <row r="25" spans="1:8" ht="12.75">
      <c r="A25" s="1"/>
      <c r="B25" s="20"/>
      <c r="C25" s="20"/>
      <c r="D25" s="26"/>
      <c r="E25" s="20"/>
      <c r="F25" s="20"/>
      <c r="G25" s="20"/>
      <c r="H25" s="7"/>
    </row>
    <row r="26" spans="1:8" ht="12.75">
      <c r="A26" s="1"/>
      <c r="B26" s="20"/>
      <c r="C26" s="20"/>
      <c r="D26" s="26"/>
      <c r="E26" s="20"/>
      <c r="F26" s="20"/>
      <c r="G26" s="20"/>
      <c r="H26" s="7"/>
    </row>
    <row r="27" spans="1:8" ht="12.75">
      <c r="A27" s="1"/>
      <c r="B27" s="20"/>
      <c r="C27" s="20"/>
      <c r="D27" s="26"/>
      <c r="E27" s="20"/>
      <c r="F27" s="20"/>
      <c r="G27" s="20"/>
      <c r="H27" s="7"/>
    </row>
    <row r="28" spans="1:8" ht="12.75">
      <c r="A28" s="1"/>
      <c r="B28" s="20"/>
      <c r="C28" s="20"/>
      <c r="D28" s="26"/>
      <c r="E28" s="20"/>
      <c r="F28" s="20"/>
      <c r="G28" s="20"/>
      <c r="H28" s="7"/>
    </row>
    <row r="29" spans="1:8" ht="12.75">
      <c r="A29" s="1"/>
      <c r="B29" s="20"/>
      <c r="C29" s="20"/>
      <c r="D29" s="26"/>
      <c r="E29" s="20"/>
      <c r="F29" s="20"/>
      <c r="G29" s="20"/>
      <c r="H29" s="7"/>
    </row>
    <row r="30" spans="1:8" ht="12.75">
      <c r="A30" s="1"/>
      <c r="B30" s="20"/>
      <c r="C30" s="20"/>
      <c r="D30" s="26"/>
      <c r="E30" s="20"/>
      <c r="F30" s="20"/>
      <c r="G30" s="20"/>
      <c r="H30" s="7"/>
    </row>
    <row r="31" spans="1:8" ht="12.75">
      <c r="A31" s="1"/>
      <c r="B31" s="20"/>
      <c r="C31" s="20"/>
      <c r="D31" s="26"/>
      <c r="E31" s="20"/>
      <c r="F31" s="20"/>
      <c r="G31" s="20"/>
      <c r="H31" s="7"/>
    </row>
    <row r="32" spans="1:8" ht="12.75">
      <c r="A32" s="1"/>
      <c r="B32" s="20"/>
      <c r="C32" s="20"/>
      <c r="D32" s="26"/>
      <c r="E32" s="20"/>
      <c r="F32" s="20"/>
      <c r="G32" s="20"/>
      <c r="H32" s="7"/>
    </row>
    <row r="33" spans="1:8" ht="12.75">
      <c r="A33" s="1"/>
      <c r="B33" s="20"/>
      <c r="C33" s="20"/>
      <c r="D33" s="26"/>
      <c r="E33" s="20"/>
      <c r="F33" s="20"/>
      <c r="G33" s="20"/>
      <c r="H33" s="7"/>
    </row>
    <row r="34" spans="1:8" ht="12.75">
      <c r="A34" s="1"/>
      <c r="B34" s="20"/>
      <c r="C34" s="20"/>
      <c r="D34" s="26"/>
      <c r="E34" s="20"/>
      <c r="F34" s="20"/>
      <c r="G34" s="20"/>
      <c r="H34" s="7"/>
    </row>
    <row r="35" spans="1:8" ht="12.75">
      <c r="A35" s="1"/>
      <c r="B35" s="20"/>
      <c r="C35" s="20"/>
      <c r="D35" s="26"/>
      <c r="E35" s="20"/>
      <c r="F35" s="20"/>
      <c r="G35" s="20"/>
      <c r="H35" s="7"/>
    </row>
    <row r="36" spans="1:8" ht="12.75">
      <c r="A36" s="1"/>
      <c r="B36" s="20"/>
      <c r="C36" s="20"/>
      <c r="D36" s="26"/>
      <c r="E36" s="20"/>
      <c r="F36" s="20"/>
      <c r="G36" s="20"/>
      <c r="H36" s="7"/>
    </row>
    <row r="37" spans="1:8" ht="12.75">
      <c r="A37" s="1"/>
      <c r="B37" s="20"/>
      <c r="C37" s="20"/>
      <c r="D37" s="26"/>
      <c r="E37" s="20"/>
      <c r="F37" s="20"/>
      <c r="G37" s="20"/>
      <c r="H37" s="7"/>
    </row>
    <row r="38" spans="1:8" ht="12.75">
      <c r="A38" s="1"/>
      <c r="B38" s="20"/>
      <c r="C38" s="20"/>
      <c r="D38" s="26"/>
      <c r="E38" s="20"/>
      <c r="F38" s="20"/>
      <c r="G38" s="20"/>
      <c r="H38" s="7"/>
    </row>
    <row r="39" spans="1:8" ht="12.75">
      <c r="A39" s="1"/>
      <c r="B39" s="20"/>
      <c r="C39" s="20"/>
      <c r="D39" s="26"/>
      <c r="E39" s="20"/>
      <c r="F39" s="20"/>
      <c r="G39" s="20"/>
      <c r="H39" s="7"/>
    </row>
    <row r="40" spans="1:8" ht="12.75">
      <c r="A40" s="1"/>
      <c r="B40" s="20"/>
      <c r="C40" s="20"/>
      <c r="D40" s="26"/>
      <c r="E40" s="20"/>
      <c r="F40" s="20"/>
      <c r="G40" s="20"/>
      <c r="H40" s="7"/>
    </row>
    <row r="41" spans="1:8" ht="12.75">
      <c r="A41" s="1"/>
      <c r="B41" s="20"/>
      <c r="C41" s="20"/>
      <c r="D41" s="26"/>
      <c r="E41" s="20"/>
      <c r="F41" s="20"/>
      <c r="G41" s="20"/>
      <c r="H41" s="7"/>
    </row>
    <row r="42" spans="1:8" ht="12.75">
      <c r="A42" s="1"/>
      <c r="B42" s="20"/>
      <c r="C42" s="20"/>
      <c r="D42" s="26"/>
      <c r="E42" s="20"/>
      <c r="F42" s="20"/>
      <c r="G42" s="20"/>
      <c r="H42" s="7"/>
    </row>
    <row r="43" spans="1:8" ht="12.75">
      <c r="A43" s="1"/>
      <c r="B43" s="20"/>
      <c r="C43" s="20"/>
      <c r="D43" s="26"/>
      <c r="E43" s="20"/>
      <c r="F43" s="20"/>
      <c r="G43" s="20"/>
      <c r="H43" s="7"/>
    </row>
    <row r="44" spans="1:8" ht="12.75">
      <c r="A44" s="1"/>
      <c r="B44" s="20"/>
      <c r="C44" s="20"/>
      <c r="D44" s="26"/>
      <c r="E44" s="20"/>
      <c r="F44" s="20"/>
      <c r="G44" s="20"/>
      <c r="H44" s="7"/>
    </row>
    <row r="45" spans="1:8" ht="12.75">
      <c r="A45" s="1"/>
      <c r="B45" s="20"/>
      <c r="C45" s="20"/>
      <c r="D45" s="26"/>
      <c r="E45" s="20"/>
      <c r="F45" s="20"/>
      <c r="G45" s="20"/>
      <c r="H45" s="7"/>
    </row>
    <row r="46" spans="1:8" ht="12.75">
      <c r="A46" s="3"/>
      <c r="B46" s="20"/>
      <c r="C46" s="34"/>
      <c r="D46" s="11"/>
      <c r="E46" s="20"/>
      <c r="F46" s="20"/>
      <c r="G46" s="20"/>
      <c r="H46" s="7"/>
    </row>
    <row r="47" spans="1:8" ht="12.75">
      <c r="A47" s="1"/>
      <c r="B47" s="20"/>
      <c r="C47" s="26"/>
      <c r="D47" s="26"/>
      <c r="E47" s="20"/>
      <c r="F47" s="20"/>
      <c r="G47" s="20"/>
      <c r="H47" s="7"/>
    </row>
    <row r="48" spans="1:8" ht="12.75">
      <c r="A48" s="1"/>
      <c r="B48" s="20"/>
      <c r="C48" s="26"/>
      <c r="D48" s="26"/>
      <c r="E48" s="20"/>
      <c r="F48" s="20"/>
      <c r="G48" s="20"/>
      <c r="H48" s="7"/>
    </row>
    <row r="49" spans="1:8" ht="12.75">
      <c r="A49" s="1"/>
      <c r="B49" s="20"/>
      <c r="C49" s="26"/>
      <c r="D49" s="26"/>
      <c r="E49" s="20"/>
      <c r="F49" s="20"/>
      <c r="G49" s="20"/>
      <c r="H49" s="7"/>
    </row>
    <row r="50" spans="1:8" ht="12.75">
      <c r="A50" s="1"/>
      <c r="B50" s="20"/>
      <c r="C50" s="26"/>
      <c r="D50" s="26"/>
      <c r="E50" s="20"/>
      <c r="F50" s="20"/>
      <c r="G50" s="20"/>
      <c r="H50" s="7"/>
    </row>
    <row r="51" spans="1:8" ht="12.75">
      <c r="A51" s="1"/>
      <c r="B51" s="20"/>
      <c r="C51" s="26"/>
      <c r="D51" s="26"/>
      <c r="E51" s="20"/>
      <c r="F51" s="20"/>
      <c r="G51" s="20"/>
      <c r="H51" s="7"/>
    </row>
    <row r="52" spans="1:8" ht="12.75">
      <c r="A52" s="1"/>
      <c r="B52" s="20"/>
      <c r="C52" s="26"/>
      <c r="D52" s="26"/>
      <c r="E52" s="20"/>
      <c r="F52" s="20"/>
      <c r="G52" s="20"/>
      <c r="H52" s="7"/>
    </row>
    <row r="53" spans="1:8" ht="12.75">
      <c r="A53" s="1"/>
      <c r="B53" s="20"/>
      <c r="C53" s="26"/>
      <c r="D53" s="26"/>
      <c r="E53" s="20"/>
      <c r="F53" s="20"/>
      <c r="G53" s="20"/>
      <c r="H53" s="7"/>
    </row>
    <row r="54" spans="1:8" ht="12.75">
      <c r="A54" s="1"/>
      <c r="B54" s="20"/>
      <c r="C54" s="26"/>
      <c r="D54" s="26"/>
      <c r="E54" s="20"/>
      <c r="F54" s="20"/>
      <c r="G54" s="20"/>
      <c r="H54" s="7"/>
    </row>
    <row r="55" spans="1:8" ht="12.75">
      <c r="A55" s="1"/>
      <c r="B55" s="20"/>
      <c r="C55" s="26"/>
      <c r="D55" s="26"/>
      <c r="E55" s="20"/>
      <c r="F55" s="20"/>
      <c r="G55" s="20"/>
      <c r="H55" s="7"/>
    </row>
    <row r="56" spans="1:8" ht="12.75">
      <c r="A56" s="1"/>
      <c r="B56" s="20"/>
      <c r="C56" s="26"/>
      <c r="D56" s="26"/>
      <c r="E56" s="20"/>
      <c r="F56" s="20"/>
      <c r="G56" s="20"/>
      <c r="H56" s="7"/>
    </row>
    <row r="57" spans="1:8" ht="12.75">
      <c r="A57" s="1"/>
      <c r="B57" s="20"/>
      <c r="C57" s="26"/>
      <c r="D57" s="26"/>
      <c r="E57" s="20"/>
      <c r="F57" s="20"/>
      <c r="G57" s="20"/>
      <c r="H57" s="7"/>
    </row>
    <row r="58" spans="1:8" ht="12.75">
      <c r="A58" s="1"/>
      <c r="B58" s="20"/>
      <c r="C58" s="26"/>
      <c r="D58" s="26"/>
      <c r="E58" s="20"/>
      <c r="F58" s="20"/>
      <c r="G58" s="20"/>
      <c r="H58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47" t="s">
        <v>33</v>
      </c>
    </row>
    <row r="3" spans="1:10" ht="12.75">
      <c r="A3" s="331" t="s">
        <v>547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ht="12.75">
      <c r="A4" s="331" t="s">
        <v>294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2.75">
      <c r="A5" s="331" t="s">
        <v>91</v>
      </c>
      <c r="B5" s="331"/>
      <c r="C5" s="331"/>
      <c r="D5" s="331"/>
      <c r="E5" s="331"/>
      <c r="F5" s="331"/>
      <c r="G5" s="331"/>
      <c r="H5" s="331"/>
      <c r="I5" s="331"/>
      <c r="J5" s="331"/>
    </row>
    <row r="6" spans="2:8" ht="12.75">
      <c r="B6" s="17"/>
      <c r="C6" s="18"/>
      <c r="D6" s="18"/>
      <c r="E6" s="17"/>
      <c r="H6" s="10"/>
    </row>
    <row r="7" spans="2:8" ht="12.75">
      <c r="B7" s="17"/>
      <c r="C7" s="18"/>
      <c r="D7" s="18"/>
      <c r="E7" s="17"/>
      <c r="H7" s="10"/>
    </row>
    <row r="8" spans="2:8" ht="12.75">
      <c r="B8" s="17"/>
      <c r="C8" s="18"/>
      <c r="D8" s="18"/>
      <c r="E8" s="17"/>
      <c r="H8" s="10"/>
    </row>
    <row r="9" spans="2:10" ht="12.75">
      <c r="B9" s="17"/>
      <c r="C9" s="18"/>
      <c r="D9" s="18"/>
      <c r="E9" s="17"/>
      <c r="H9" s="10"/>
      <c r="J9" s="39" t="s">
        <v>150</v>
      </c>
    </row>
    <row r="10" spans="1:10" ht="12.75">
      <c r="A10" s="378" t="s">
        <v>132</v>
      </c>
      <c r="B10" s="437"/>
      <c r="C10" s="437"/>
      <c r="D10" s="437"/>
      <c r="E10" s="437"/>
      <c r="F10" s="437"/>
      <c r="G10" s="438"/>
      <c r="H10" s="435" t="s">
        <v>138</v>
      </c>
      <c r="I10" s="435" t="s">
        <v>139</v>
      </c>
      <c r="J10" s="443" t="s">
        <v>137</v>
      </c>
    </row>
    <row r="11" spans="1:10" ht="12.75">
      <c r="A11" s="439"/>
      <c r="B11" s="440"/>
      <c r="C11" s="440"/>
      <c r="D11" s="440"/>
      <c r="E11" s="440"/>
      <c r="F11" s="440"/>
      <c r="G11" s="441"/>
      <c r="H11" s="436"/>
      <c r="I11" s="442"/>
      <c r="J11" s="444"/>
    </row>
    <row r="12" spans="1:10" ht="12.75">
      <c r="A12" s="29"/>
      <c r="B12" s="36"/>
      <c r="C12" s="36"/>
      <c r="D12" s="36"/>
      <c r="E12" s="36"/>
      <c r="F12" s="36"/>
      <c r="G12" s="27"/>
      <c r="H12" s="110"/>
      <c r="I12" s="110"/>
      <c r="J12" s="110"/>
    </row>
    <row r="13" spans="1:10" ht="12.75">
      <c r="A13" s="29" t="s">
        <v>41</v>
      </c>
      <c r="B13" s="36"/>
      <c r="C13" s="36"/>
      <c r="D13" s="36"/>
      <c r="E13" s="36"/>
      <c r="F13" s="36"/>
      <c r="G13" s="27"/>
      <c r="H13" s="110">
        <v>0</v>
      </c>
      <c r="I13" s="110">
        <v>0</v>
      </c>
      <c r="J13" s="110">
        <v>0</v>
      </c>
    </row>
    <row r="14" spans="1:10" ht="12.75">
      <c r="A14" s="29"/>
      <c r="B14" s="36"/>
      <c r="C14" s="36"/>
      <c r="D14" s="36"/>
      <c r="E14" s="36"/>
      <c r="F14" s="36"/>
      <c r="G14" s="27"/>
      <c r="H14" s="110"/>
      <c r="I14" s="110"/>
      <c r="J14" s="110"/>
    </row>
    <row r="15" spans="1:10" ht="12.75">
      <c r="A15" s="29" t="s">
        <v>365</v>
      </c>
      <c r="B15" s="36"/>
      <c r="C15" s="36"/>
      <c r="D15" s="36"/>
      <c r="E15" s="36"/>
      <c r="F15" s="36"/>
      <c r="G15" s="27"/>
      <c r="H15" s="110">
        <v>0</v>
      </c>
      <c r="I15" s="110">
        <v>0</v>
      </c>
      <c r="J15" s="110">
        <v>0</v>
      </c>
    </row>
    <row r="16" spans="1:10" ht="12.75">
      <c r="A16" s="29" t="s">
        <v>366</v>
      </c>
      <c r="B16" s="36"/>
      <c r="C16" s="36"/>
      <c r="D16" s="36"/>
      <c r="E16" s="36"/>
      <c r="F16" s="36"/>
      <c r="G16" s="27"/>
      <c r="H16" s="110">
        <v>0</v>
      </c>
      <c r="I16" s="110">
        <v>0</v>
      </c>
      <c r="J16" s="110">
        <v>0</v>
      </c>
    </row>
    <row r="17" spans="1:10" ht="12.75">
      <c r="A17" s="29"/>
      <c r="B17" s="36"/>
      <c r="C17" s="36"/>
      <c r="D17" s="36"/>
      <c r="E17" s="36"/>
      <c r="F17" s="36"/>
      <c r="G17" s="27"/>
      <c r="H17" s="110"/>
      <c r="I17" s="110"/>
      <c r="J17" s="110"/>
    </row>
    <row r="18" spans="1:10" ht="12.75">
      <c r="A18" s="29" t="s">
        <v>15</v>
      </c>
      <c r="B18" s="36"/>
      <c r="C18" s="36"/>
      <c r="D18" s="36"/>
      <c r="E18" s="36"/>
      <c r="F18" s="36"/>
      <c r="G18" s="27"/>
      <c r="H18" s="110">
        <f>SUM(H20:H21)</f>
        <v>27500</v>
      </c>
      <c r="I18" s="110">
        <f>SUM(I20:I21)</f>
        <v>1082</v>
      </c>
      <c r="J18" s="110">
        <v>0</v>
      </c>
    </row>
    <row r="19" spans="1:10" ht="12.75">
      <c r="A19" s="29"/>
      <c r="B19" s="36"/>
      <c r="C19" s="36"/>
      <c r="D19" s="36"/>
      <c r="E19" s="36"/>
      <c r="F19" s="36"/>
      <c r="G19" s="27"/>
      <c r="H19" s="110"/>
      <c r="I19" s="110"/>
      <c r="J19" s="110"/>
    </row>
    <row r="20" spans="1:10" ht="12.75">
      <c r="A20" s="29" t="s">
        <v>365</v>
      </c>
      <c r="B20" s="36"/>
      <c r="C20" s="36"/>
      <c r="D20" s="36"/>
      <c r="E20" s="36"/>
      <c r="F20" s="36"/>
      <c r="G20" s="27"/>
      <c r="H20" s="110">
        <v>27500</v>
      </c>
      <c r="I20" s="110">
        <v>1082</v>
      </c>
      <c r="J20" s="110">
        <v>0</v>
      </c>
    </row>
    <row r="21" spans="1:10" ht="12.75">
      <c r="A21" s="29" t="s">
        <v>366</v>
      </c>
      <c r="B21" s="36"/>
      <c r="C21" s="36"/>
      <c r="D21" s="36"/>
      <c r="E21" s="36"/>
      <c r="F21" s="36"/>
      <c r="G21" s="27"/>
      <c r="H21" s="110">
        <v>0</v>
      </c>
      <c r="I21" s="110">
        <v>0</v>
      </c>
      <c r="J21" s="110">
        <v>0</v>
      </c>
    </row>
    <row r="22" spans="1:10" ht="12.75">
      <c r="A22" s="29"/>
      <c r="B22" s="36"/>
      <c r="C22" s="36"/>
      <c r="D22" s="36"/>
      <c r="E22" s="36"/>
      <c r="F22" s="36"/>
      <c r="G22" s="27"/>
      <c r="H22" s="110"/>
      <c r="I22" s="110"/>
      <c r="J22" s="110"/>
    </row>
    <row r="23" spans="1:10" ht="12.75">
      <c r="A23" s="5" t="s">
        <v>16</v>
      </c>
      <c r="B23" s="2"/>
      <c r="C23" s="2"/>
      <c r="D23" s="2"/>
      <c r="E23" s="2"/>
      <c r="F23" s="2"/>
      <c r="G23" s="26"/>
      <c r="H23" s="111">
        <f>H13+H18</f>
        <v>27500</v>
      </c>
      <c r="I23" s="111">
        <f>I13+I18</f>
        <v>1082</v>
      </c>
      <c r="J23" s="111">
        <f>J13+J18</f>
        <v>0</v>
      </c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11" ht="12.75">
      <c r="A25" s="120"/>
      <c r="B25" s="120"/>
      <c r="C25" s="120"/>
      <c r="D25" s="120"/>
      <c r="E25" s="120"/>
      <c r="F25" s="120"/>
      <c r="G25" s="120"/>
      <c r="H25" s="120"/>
      <c r="I25" s="108"/>
      <c r="J25" s="108"/>
      <c r="K25" s="7"/>
    </row>
    <row r="26" spans="1:11" ht="12.75">
      <c r="A26" s="120"/>
      <c r="B26" s="120"/>
      <c r="C26" s="120"/>
      <c r="D26" s="120"/>
      <c r="E26" s="120"/>
      <c r="F26" s="120"/>
      <c r="G26" s="120"/>
      <c r="H26" s="120"/>
      <c r="I26" s="84"/>
      <c r="J26" s="84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59"/>
      <c r="I28" s="59"/>
      <c r="J28" s="59"/>
      <c r="K28" s="7"/>
    </row>
    <row r="29" spans="1:11" ht="12.75">
      <c r="A29" s="7"/>
      <c r="B29" s="7"/>
      <c r="C29" s="7"/>
      <c r="D29" s="7"/>
      <c r="E29" s="7"/>
      <c r="F29" s="7"/>
      <c r="G29" s="7"/>
      <c r="H29" s="59"/>
      <c r="I29" s="59"/>
      <c r="J29" s="59"/>
      <c r="K29" s="7"/>
    </row>
    <row r="30" spans="1:11" ht="12.75">
      <c r="A30" s="7"/>
      <c r="B30" s="7"/>
      <c r="C30" s="7"/>
      <c r="D30" s="7"/>
      <c r="E30" s="7"/>
      <c r="F30" s="7"/>
      <c r="G30" s="7"/>
      <c r="H30" s="59"/>
      <c r="I30" s="59"/>
      <c r="J30" s="59"/>
      <c r="K30" s="7"/>
    </row>
    <row r="31" spans="1:11" ht="12.75">
      <c r="A31" s="7"/>
      <c r="B31" s="38"/>
      <c r="C31" s="7"/>
      <c r="D31" s="7"/>
      <c r="E31" s="7"/>
      <c r="F31" s="7"/>
      <c r="G31" s="7"/>
      <c r="H31" s="59"/>
      <c r="I31" s="59"/>
      <c r="J31" s="59"/>
      <c r="K31" s="7"/>
    </row>
    <row r="32" spans="1:11" ht="12.75">
      <c r="A32" s="7"/>
      <c r="B32" s="7"/>
      <c r="C32" s="7"/>
      <c r="D32" s="7"/>
      <c r="E32" s="7"/>
      <c r="F32" s="7"/>
      <c r="G32" s="7"/>
      <c r="H32" s="59"/>
      <c r="I32" s="59"/>
      <c r="J32" s="59"/>
      <c r="K32" s="7"/>
    </row>
    <row r="33" spans="1:11" ht="12.75">
      <c r="A33" s="7"/>
      <c r="B33" s="38"/>
      <c r="C33" s="7"/>
      <c r="D33" s="7"/>
      <c r="E33" s="7"/>
      <c r="F33" s="7"/>
      <c r="G33" s="7"/>
      <c r="H33" s="59"/>
      <c r="I33" s="59"/>
      <c r="J33" s="59"/>
      <c r="K33" s="7"/>
    </row>
    <row r="34" spans="1:11" ht="12.75">
      <c r="A34" s="7"/>
      <c r="B34" s="38"/>
      <c r="C34" s="7"/>
      <c r="D34" s="7"/>
      <c r="E34" s="7"/>
      <c r="F34" s="7"/>
      <c r="G34" s="7"/>
      <c r="H34" s="59"/>
      <c r="I34" s="59"/>
      <c r="J34" s="59"/>
      <c r="K34" s="7"/>
    </row>
    <row r="35" spans="1:11" ht="12.75">
      <c r="A35" s="7"/>
      <c r="B35" s="38"/>
      <c r="C35" s="7"/>
      <c r="D35" s="7"/>
      <c r="E35" s="7"/>
      <c r="F35" s="7"/>
      <c r="G35" s="7"/>
      <c r="H35" s="59"/>
      <c r="I35" s="59"/>
      <c r="J35" s="59"/>
      <c r="K35" s="7"/>
    </row>
    <row r="36" spans="1:11" ht="12.75">
      <c r="A36" s="7"/>
      <c r="B36" s="38"/>
      <c r="C36" s="7"/>
      <c r="D36" s="7"/>
      <c r="E36" s="7"/>
      <c r="F36" s="7"/>
      <c r="G36" s="7"/>
      <c r="H36" s="59"/>
      <c r="I36" s="59"/>
      <c r="J36" s="59"/>
      <c r="K36" s="7"/>
    </row>
    <row r="37" spans="1:11" ht="12.75">
      <c r="A37" s="7"/>
      <c r="B37" s="38"/>
      <c r="C37" s="7"/>
      <c r="D37" s="7"/>
      <c r="E37" s="7"/>
      <c r="F37" s="7"/>
      <c r="G37" s="7"/>
      <c r="H37" s="59"/>
      <c r="I37" s="59"/>
      <c r="J37" s="59"/>
      <c r="K37" s="7"/>
    </row>
    <row r="38" spans="1:11" ht="12.75">
      <c r="A38" s="7"/>
      <c r="B38" s="38"/>
      <c r="C38" s="7"/>
      <c r="D38" s="7"/>
      <c r="E38" s="7"/>
      <c r="F38" s="7"/>
      <c r="G38" s="7"/>
      <c r="H38" s="59"/>
      <c r="I38" s="59"/>
      <c r="J38" s="59"/>
      <c r="K38" s="7"/>
    </row>
    <row r="39" spans="1:11" ht="12.75">
      <c r="A39" s="7"/>
      <c r="B39" s="38"/>
      <c r="C39" s="7"/>
      <c r="D39" s="7"/>
      <c r="E39" s="7"/>
      <c r="F39" s="7"/>
      <c r="G39" s="7"/>
      <c r="H39" s="59"/>
      <c r="I39" s="59"/>
      <c r="J39" s="59"/>
      <c r="K39" s="7"/>
    </row>
    <row r="40" spans="1:11" ht="12.75">
      <c r="A40" s="7"/>
      <c r="B40" s="38"/>
      <c r="C40" s="7"/>
      <c r="D40" s="7"/>
      <c r="E40" s="7"/>
      <c r="F40" s="7"/>
      <c r="G40" s="7"/>
      <c r="H40" s="59"/>
      <c r="I40" s="59"/>
      <c r="J40" s="59"/>
      <c r="K40" s="7"/>
    </row>
    <row r="41" spans="1:11" ht="12.75">
      <c r="A41" s="7"/>
      <c r="B41" s="38"/>
      <c r="C41" s="7"/>
      <c r="D41" s="7"/>
      <c r="E41" s="7"/>
      <c r="F41" s="7"/>
      <c r="G41" s="7"/>
      <c r="H41" s="59"/>
      <c r="I41" s="59"/>
      <c r="J41" s="59"/>
      <c r="K41" s="7"/>
    </row>
    <row r="42" spans="1:11" ht="12.75">
      <c r="A42" s="7"/>
      <c r="B42" s="38"/>
      <c r="C42" s="7"/>
      <c r="D42" s="7"/>
      <c r="E42" s="7"/>
      <c r="F42" s="7"/>
      <c r="G42" s="7"/>
      <c r="H42" s="59"/>
      <c r="I42" s="59"/>
      <c r="J42" s="59"/>
      <c r="K42" s="7"/>
    </row>
    <row r="43" spans="1:11" ht="12.75">
      <c r="A43" s="7"/>
      <c r="B43" s="7"/>
      <c r="C43" s="7"/>
      <c r="D43" s="7"/>
      <c r="E43" s="7"/>
      <c r="F43" s="7"/>
      <c r="G43" s="7"/>
      <c r="H43" s="59"/>
      <c r="I43" s="59"/>
      <c r="J43" s="59"/>
      <c r="K43" s="7"/>
    </row>
    <row r="44" spans="1:11" ht="12.75">
      <c r="A44" s="7"/>
      <c r="B44" s="7"/>
      <c r="C44" s="7"/>
      <c r="D44" s="7"/>
      <c r="E44" s="7"/>
      <c r="F44" s="7"/>
      <c r="G44" s="7"/>
      <c r="H44" s="59"/>
      <c r="I44" s="59"/>
      <c r="J44" s="59"/>
      <c r="K44" s="7"/>
    </row>
    <row r="45" spans="1:11" ht="12.75">
      <c r="A45" s="7"/>
      <c r="B45" s="38"/>
      <c r="C45" s="7"/>
      <c r="D45" s="7"/>
      <c r="E45" s="7"/>
      <c r="F45" s="7"/>
      <c r="G45" s="7"/>
      <c r="H45" s="59"/>
      <c r="I45" s="59"/>
      <c r="J45" s="59"/>
      <c r="K45" s="7"/>
    </row>
    <row r="46" spans="1:11" ht="12.75">
      <c r="A46" s="7"/>
      <c r="B46" s="38"/>
      <c r="C46" s="7"/>
      <c r="D46" s="7"/>
      <c r="E46" s="7"/>
      <c r="F46" s="7"/>
      <c r="G46" s="7"/>
      <c r="H46" s="59"/>
      <c r="I46" s="59"/>
      <c r="J46" s="59"/>
      <c r="K46" s="7"/>
    </row>
    <row r="47" spans="1:11" ht="12.75">
      <c r="A47" s="7"/>
      <c r="B47" s="38"/>
      <c r="C47" s="7"/>
      <c r="D47" s="7"/>
      <c r="E47" s="7"/>
      <c r="F47" s="7"/>
      <c r="G47" s="7"/>
      <c r="H47" s="59"/>
      <c r="I47" s="59"/>
      <c r="J47" s="59"/>
      <c r="K47" s="7"/>
    </row>
    <row r="48" spans="1:11" ht="12.75">
      <c r="A48" s="7"/>
      <c r="B48" s="38"/>
      <c r="C48" s="7"/>
      <c r="D48" s="7"/>
      <c r="E48" s="7"/>
      <c r="F48" s="7"/>
      <c r="G48" s="7"/>
      <c r="H48" s="59"/>
      <c r="I48" s="59"/>
      <c r="J48" s="59"/>
      <c r="K48" s="7"/>
    </row>
    <row r="49" spans="1:11" ht="12.75">
      <c r="A49" s="7"/>
      <c r="B49" s="38"/>
      <c r="C49" s="7"/>
      <c r="D49" s="7"/>
      <c r="E49" s="7"/>
      <c r="F49" s="7"/>
      <c r="G49" s="7"/>
      <c r="H49" s="59"/>
      <c r="I49" s="59"/>
      <c r="J49" s="59"/>
      <c r="K49" s="7"/>
    </row>
    <row r="50" spans="1:11" ht="12.75">
      <c r="A50" s="7"/>
      <c r="B50" s="38"/>
      <c r="C50" s="7"/>
      <c r="D50" s="7"/>
      <c r="E50" s="7"/>
      <c r="F50" s="7"/>
      <c r="G50" s="7"/>
      <c r="H50" s="59"/>
      <c r="I50" s="59"/>
      <c r="J50" s="59"/>
      <c r="K50" s="7"/>
    </row>
    <row r="51" spans="1:11" ht="12.75">
      <c r="A51" s="7"/>
      <c r="B51" s="7"/>
      <c r="C51" s="7"/>
      <c r="D51" s="7"/>
      <c r="E51" s="7"/>
      <c r="F51" s="7"/>
      <c r="G51" s="7"/>
      <c r="H51" s="59"/>
      <c r="I51" s="59"/>
      <c r="J51" s="59"/>
      <c r="K51" s="7"/>
    </row>
    <row r="52" spans="1:11" ht="12.75">
      <c r="A52" s="433"/>
      <c r="B52" s="433"/>
      <c r="C52" s="433"/>
      <c r="D52" s="433"/>
      <c r="E52" s="433"/>
      <c r="F52" s="433"/>
      <c r="G52" s="433"/>
      <c r="H52" s="59"/>
      <c r="I52" s="59"/>
      <c r="J52" s="59"/>
      <c r="K52" s="7"/>
    </row>
    <row r="53" spans="1:11" ht="12.75">
      <c r="A53" s="7"/>
      <c r="B53" s="7"/>
      <c r="C53" s="7"/>
      <c r="D53" s="7"/>
      <c r="E53" s="7"/>
      <c r="F53" s="7"/>
      <c r="G53" s="7"/>
      <c r="H53" s="59"/>
      <c r="I53" s="59"/>
      <c r="J53" s="59"/>
      <c r="K53" s="7"/>
    </row>
    <row r="54" spans="1:11" ht="12.75">
      <c r="A54" s="434"/>
      <c r="B54" s="434"/>
      <c r="C54" s="434"/>
      <c r="D54" s="434"/>
      <c r="E54" s="434"/>
      <c r="F54" s="434"/>
      <c r="G54" s="434"/>
      <c r="H54" s="151"/>
      <c r="I54" s="151"/>
      <c r="J54" s="151"/>
      <c r="K54" s="7"/>
    </row>
    <row r="55" spans="1:11" ht="12.75">
      <c r="A55" s="7"/>
      <c r="B55" s="7"/>
      <c r="C55" s="7"/>
      <c r="D55" s="7"/>
      <c r="E55" s="7"/>
      <c r="F55" s="7"/>
      <c r="G55" s="7"/>
      <c r="H55" s="59"/>
      <c r="I55" s="59"/>
      <c r="J55" s="59"/>
      <c r="K55" s="7"/>
    </row>
    <row r="56" spans="1:11" ht="12.75">
      <c r="A56" s="7"/>
      <c r="B56" s="7"/>
      <c r="C56" s="7"/>
      <c r="D56" s="7"/>
      <c r="E56" s="7"/>
      <c r="F56" s="7"/>
      <c r="G56" s="7"/>
      <c r="H56" s="59"/>
      <c r="I56" s="59"/>
      <c r="J56" s="59"/>
      <c r="K56" s="7"/>
    </row>
    <row r="57" spans="1:10" ht="12.75">
      <c r="A57" s="7"/>
      <c r="B57" s="7"/>
      <c r="C57" s="7"/>
      <c r="D57" s="7"/>
      <c r="E57" s="7"/>
      <c r="F57" s="7"/>
      <c r="G57" s="7"/>
      <c r="H57" s="59"/>
      <c r="I57" s="127"/>
      <c r="J57" s="127"/>
    </row>
    <row r="58" spans="1:10" ht="12.75">
      <c r="A58" s="7"/>
      <c r="B58" s="7"/>
      <c r="C58" s="7"/>
      <c r="D58" s="7"/>
      <c r="E58" s="7"/>
      <c r="F58" s="7"/>
      <c r="G58" s="7"/>
      <c r="H58" s="59"/>
      <c r="I58" s="127"/>
      <c r="J58" s="127"/>
    </row>
    <row r="59" spans="1:10" ht="12.75">
      <c r="A59" s="7"/>
      <c r="B59" s="7"/>
      <c r="C59" s="7"/>
      <c r="D59" s="7"/>
      <c r="E59" s="7"/>
      <c r="F59" s="7"/>
      <c r="G59" s="7"/>
      <c r="H59" s="59"/>
      <c r="I59" s="127"/>
      <c r="J59" s="127"/>
    </row>
    <row r="60" spans="1:10" ht="12.75">
      <c r="A60" s="7"/>
      <c r="B60" s="7"/>
      <c r="C60" s="7"/>
      <c r="D60" s="7"/>
      <c r="E60" s="7"/>
      <c r="F60" s="7"/>
      <c r="G60" s="7"/>
      <c r="H60" s="59"/>
      <c r="I60" s="127"/>
      <c r="J60" s="127"/>
    </row>
    <row r="61" spans="1:10" ht="12.75">
      <c r="A61" s="7"/>
      <c r="B61" s="7"/>
      <c r="C61" s="7"/>
      <c r="D61" s="7"/>
      <c r="E61" s="7"/>
      <c r="F61" s="7"/>
      <c r="G61" s="7"/>
      <c r="H61" s="59"/>
      <c r="I61" s="127"/>
      <c r="J61" s="12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</sheetData>
  <sheetProtection/>
  <mergeCells count="9">
    <mergeCell ref="A52:G52"/>
    <mergeCell ref="A54:G54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7"/>
      <c r="H1" s="17"/>
      <c r="I1" s="445" t="s">
        <v>92</v>
      </c>
      <c r="J1" s="445"/>
      <c r="K1" s="47"/>
      <c r="L1" s="47"/>
    </row>
    <row r="2" spans="7:12" ht="12.75">
      <c r="G2" s="17"/>
      <c r="H2" s="17"/>
      <c r="K2" s="33"/>
      <c r="L2" s="33"/>
    </row>
    <row r="3" spans="1:12" ht="12.75">
      <c r="A3" s="331" t="s">
        <v>550</v>
      </c>
      <c r="B3" s="331"/>
      <c r="C3" s="331"/>
      <c r="D3" s="331"/>
      <c r="E3" s="331"/>
      <c r="F3" s="331"/>
      <c r="G3" s="331"/>
      <c r="H3" s="331"/>
      <c r="I3" s="331"/>
      <c r="J3" s="331"/>
      <c r="K3" s="18"/>
      <c r="L3" s="18"/>
    </row>
    <row r="4" spans="1:12" ht="12.75">
      <c r="A4" s="331" t="s">
        <v>295</v>
      </c>
      <c r="B4" s="331"/>
      <c r="C4" s="331"/>
      <c r="D4" s="331"/>
      <c r="E4" s="331"/>
      <c r="F4" s="331"/>
      <c r="G4" s="331"/>
      <c r="H4" s="331"/>
      <c r="I4" s="331"/>
      <c r="J4" s="331"/>
      <c r="K4" s="18"/>
      <c r="L4" s="18"/>
    </row>
    <row r="5" spans="1:12" ht="12.75">
      <c r="A5" s="331" t="s">
        <v>17</v>
      </c>
      <c r="B5" s="331"/>
      <c r="C5" s="331"/>
      <c r="D5" s="331"/>
      <c r="E5" s="331"/>
      <c r="F5" s="331"/>
      <c r="G5" s="331"/>
      <c r="H5" s="331"/>
      <c r="I5" s="331"/>
      <c r="J5" s="331"/>
      <c r="K5" s="18"/>
      <c r="L5" s="18"/>
    </row>
    <row r="9" ht="12.75">
      <c r="J9" s="39" t="s">
        <v>18</v>
      </c>
    </row>
    <row r="11" spans="1:10" s="9" customFormat="1" ht="12.75">
      <c r="A11" s="5" t="s">
        <v>142</v>
      </c>
      <c r="B11" s="24"/>
      <c r="C11" s="37"/>
      <c r="D11" s="21" t="s">
        <v>337</v>
      </c>
      <c r="E11" s="21" t="s">
        <v>460</v>
      </c>
      <c r="F11" s="21" t="s">
        <v>461</v>
      </c>
      <c r="G11" s="21" t="s">
        <v>462</v>
      </c>
      <c r="H11" s="21" t="s">
        <v>463</v>
      </c>
      <c r="I11" s="21" t="s">
        <v>21</v>
      </c>
      <c r="J11" s="21" t="s">
        <v>133</v>
      </c>
    </row>
    <row r="12" spans="1:10" ht="12.75">
      <c r="A12" s="1"/>
      <c r="B12" s="2"/>
      <c r="C12" s="26"/>
      <c r="D12" s="48"/>
      <c r="E12" s="48"/>
      <c r="F12" s="48"/>
      <c r="G12" s="48"/>
      <c r="H12" s="48"/>
      <c r="I12" s="48"/>
      <c r="J12" s="20"/>
    </row>
    <row r="13" spans="1:10" ht="12.75">
      <c r="A13" s="374" t="s">
        <v>144</v>
      </c>
      <c r="B13" s="338"/>
      <c r="C13" s="339"/>
      <c r="D13" s="48"/>
      <c r="E13" s="48"/>
      <c r="F13" s="48"/>
      <c r="G13" s="48"/>
      <c r="H13" s="48"/>
      <c r="I13" s="48"/>
      <c r="J13" s="20"/>
    </row>
    <row r="14" spans="1:10" ht="12.75">
      <c r="A14" s="1"/>
      <c r="B14" s="2"/>
      <c r="C14" s="26"/>
      <c r="D14" s="48"/>
      <c r="E14" s="48"/>
      <c r="F14" s="48"/>
      <c r="G14" s="48"/>
      <c r="H14" s="48"/>
      <c r="I14" s="48"/>
      <c r="J14" s="20"/>
    </row>
    <row r="15" spans="1:10" ht="12.75">
      <c r="A15" s="374" t="s">
        <v>160</v>
      </c>
      <c r="B15" s="338"/>
      <c r="C15" s="339"/>
      <c r="D15" s="48"/>
      <c r="E15" s="48"/>
      <c r="F15" s="48"/>
      <c r="G15" s="48"/>
      <c r="H15" s="48"/>
      <c r="I15" s="48"/>
      <c r="J15" s="20"/>
    </row>
    <row r="16" spans="1:10" ht="12.75">
      <c r="A16" s="28"/>
      <c r="B16" s="2"/>
      <c r="C16" s="26"/>
      <c r="D16" s="48"/>
      <c r="E16" s="48"/>
      <c r="F16" s="48"/>
      <c r="G16" s="48"/>
      <c r="H16" s="48"/>
      <c r="I16" s="48"/>
      <c r="J16" s="20"/>
    </row>
    <row r="17" spans="1:10" ht="12.75">
      <c r="A17" s="374" t="s">
        <v>161</v>
      </c>
      <c r="B17" s="338"/>
      <c r="C17" s="339"/>
      <c r="D17" s="48"/>
      <c r="E17" s="48"/>
      <c r="F17" s="48"/>
      <c r="G17" s="48"/>
      <c r="H17" s="48"/>
      <c r="I17" s="48"/>
      <c r="J17" s="20"/>
    </row>
    <row r="18" spans="1:10" ht="12.75">
      <c r="A18" s="5"/>
      <c r="B18" s="2"/>
      <c r="C18" s="26"/>
      <c r="D18" s="48"/>
      <c r="E18" s="48"/>
      <c r="F18" s="48"/>
      <c r="G18" s="48"/>
      <c r="H18" s="48"/>
      <c r="I18" s="48"/>
      <c r="J18" s="20"/>
    </row>
    <row r="19" spans="1:10" ht="12.75">
      <c r="A19" s="374" t="s">
        <v>145</v>
      </c>
      <c r="B19" s="338"/>
      <c r="C19" s="339"/>
      <c r="D19" s="109"/>
      <c r="E19" s="109"/>
      <c r="F19" s="109"/>
      <c r="G19" s="109"/>
      <c r="H19" s="109"/>
      <c r="I19" s="109"/>
      <c r="J19" s="20"/>
    </row>
    <row r="20" spans="1:10" s="10" customFormat="1" ht="12.75">
      <c r="A20" s="29"/>
      <c r="B20" s="36"/>
      <c r="C20" s="27"/>
      <c r="D20" s="110"/>
      <c r="E20" s="110"/>
      <c r="F20" s="110"/>
      <c r="G20" s="110"/>
      <c r="H20" s="110"/>
      <c r="I20" s="125"/>
      <c r="J20" s="31"/>
    </row>
    <row r="21" spans="1:10" ht="12.75">
      <c r="A21" s="374" t="s">
        <v>146</v>
      </c>
      <c r="B21" s="338"/>
      <c r="C21" s="339"/>
      <c r="D21" s="48"/>
      <c r="E21" s="48"/>
      <c r="F21" s="48"/>
      <c r="G21" s="48"/>
      <c r="H21" s="48"/>
      <c r="I21" s="129"/>
      <c r="J21" s="32"/>
    </row>
    <row r="22" spans="1:10" ht="12.75">
      <c r="A22" s="5"/>
      <c r="B22" s="2"/>
      <c r="C22" s="26"/>
      <c r="D22" s="48"/>
      <c r="E22" s="48"/>
      <c r="F22" s="48"/>
      <c r="G22" s="48"/>
      <c r="H22" s="48"/>
      <c r="I22" s="129"/>
      <c r="J22" s="32"/>
    </row>
    <row r="23" spans="1:10" ht="12.75">
      <c r="A23" s="374" t="s">
        <v>147</v>
      </c>
      <c r="B23" s="338"/>
      <c r="C23" s="339"/>
      <c r="D23" s="109"/>
      <c r="E23" s="109"/>
      <c r="F23" s="109"/>
      <c r="G23" s="109"/>
      <c r="H23" s="109"/>
      <c r="I23" s="109"/>
      <c r="J23" s="32"/>
    </row>
    <row r="24" spans="1:10" ht="12.75" hidden="1">
      <c r="A24" s="29"/>
      <c r="B24" s="2"/>
      <c r="C24" s="26"/>
      <c r="D24" s="48"/>
      <c r="E24" s="48"/>
      <c r="F24" s="48"/>
      <c r="G24" s="48"/>
      <c r="H24" s="48"/>
      <c r="I24" s="122"/>
      <c r="J24" s="32"/>
    </row>
    <row r="25" spans="1:10" ht="12.75" hidden="1">
      <c r="A25" s="29"/>
      <c r="B25" s="2"/>
      <c r="C25" s="26"/>
      <c r="D25" s="48"/>
      <c r="E25" s="48"/>
      <c r="F25" s="48"/>
      <c r="G25" s="48"/>
      <c r="H25" s="48"/>
      <c r="I25" s="122"/>
      <c r="J25" s="32"/>
    </row>
    <row r="26" spans="1:10" ht="12.75">
      <c r="A26" s="1"/>
      <c r="B26" s="2"/>
      <c r="C26" s="26"/>
      <c r="D26" s="48"/>
      <c r="E26" s="48"/>
      <c r="F26" s="48"/>
      <c r="G26" s="48"/>
      <c r="H26" s="48"/>
      <c r="I26" s="48"/>
      <c r="J26" s="20"/>
    </row>
    <row r="27" spans="1:10" s="9" customFormat="1" ht="12.75">
      <c r="A27" s="374" t="s">
        <v>148</v>
      </c>
      <c r="B27" s="338"/>
      <c r="C27" s="339"/>
      <c r="D27" s="109"/>
      <c r="E27" s="109"/>
      <c r="F27" s="109"/>
      <c r="G27" s="109"/>
      <c r="H27" s="109"/>
      <c r="I27" s="109"/>
      <c r="J27" s="19"/>
    </row>
  </sheetData>
  <sheetProtection/>
  <mergeCells count="11">
    <mergeCell ref="A15:C15"/>
    <mergeCell ref="A17:C17"/>
    <mergeCell ref="A19:C19"/>
    <mergeCell ref="A21:C21"/>
    <mergeCell ref="A23:C23"/>
    <mergeCell ref="A27:C27"/>
    <mergeCell ref="I1:J1"/>
    <mergeCell ref="A3:J3"/>
    <mergeCell ref="A4:J4"/>
    <mergeCell ref="A5:J5"/>
    <mergeCell ref="A13:C1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9.14062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27" customWidth="1"/>
  </cols>
  <sheetData>
    <row r="1" spans="1:14" ht="12.75">
      <c r="A1" s="127"/>
      <c r="I1" s="39" t="s">
        <v>359</v>
      </c>
      <c r="J1" s="158"/>
      <c r="K1" s="158"/>
      <c r="L1" s="158"/>
      <c r="M1" s="158"/>
      <c r="N1" s="287"/>
    </row>
    <row r="2" spans="10:14" ht="12.75">
      <c r="J2" s="158"/>
      <c r="K2" s="158"/>
      <c r="L2" s="158"/>
      <c r="M2" s="158"/>
      <c r="N2" s="158"/>
    </row>
    <row r="3" spans="1:17" s="8" customFormat="1" ht="12.75">
      <c r="A3" s="331" t="s">
        <v>547</v>
      </c>
      <c r="B3" s="331"/>
      <c r="C3" s="331"/>
      <c r="D3" s="331"/>
      <c r="E3" s="331"/>
      <c r="F3" s="331"/>
      <c r="G3" s="331"/>
      <c r="H3" s="331"/>
      <c r="I3" s="331"/>
      <c r="J3" s="158"/>
      <c r="K3" s="158"/>
      <c r="L3" s="158"/>
      <c r="M3" s="158"/>
      <c r="N3" s="158"/>
      <c r="O3" s="127"/>
      <c r="P3"/>
      <c r="Q3"/>
    </row>
    <row r="4" spans="1:14" ht="12.75">
      <c r="A4" s="331" t="s">
        <v>360</v>
      </c>
      <c r="B4" s="331"/>
      <c r="C4" s="331"/>
      <c r="D4" s="331"/>
      <c r="E4" s="331"/>
      <c r="F4" s="331"/>
      <c r="G4" s="331"/>
      <c r="H4" s="331"/>
      <c r="I4" s="331"/>
      <c r="J4" s="108"/>
      <c r="K4" s="108"/>
      <c r="L4" s="108"/>
      <c r="M4" s="108"/>
      <c r="N4" s="108"/>
    </row>
    <row r="5" spans="1:17" s="9" customFormat="1" ht="12.75">
      <c r="A5" s="331" t="s">
        <v>464</v>
      </c>
      <c r="B5" s="331"/>
      <c r="C5" s="331"/>
      <c r="D5" s="331"/>
      <c r="E5" s="331"/>
      <c r="F5" s="331"/>
      <c r="G5" s="331"/>
      <c r="H5" s="331"/>
      <c r="I5" s="331"/>
      <c r="J5" s="158"/>
      <c r="K5" s="158"/>
      <c r="L5" s="158"/>
      <c r="M5" s="158"/>
      <c r="N5" s="158"/>
      <c r="O5" s="127"/>
      <c r="P5"/>
      <c r="Q5"/>
    </row>
    <row r="6" spans="1:17" s="9" customFormat="1" ht="12.75">
      <c r="A6"/>
      <c r="B6"/>
      <c r="C6"/>
      <c r="D6"/>
      <c r="E6"/>
      <c r="F6"/>
      <c r="G6"/>
      <c r="H6"/>
      <c r="I6"/>
      <c r="J6" s="153"/>
      <c r="K6" s="153"/>
      <c r="L6" s="153"/>
      <c r="M6" s="153"/>
      <c r="N6" s="153"/>
      <c r="O6" s="127"/>
      <c r="P6"/>
      <c r="Q6"/>
    </row>
    <row r="7" spans="1:17" s="9" customFormat="1" ht="15.75">
      <c r="A7"/>
      <c r="B7"/>
      <c r="C7"/>
      <c r="D7"/>
      <c r="E7"/>
      <c r="F7"/>
      <c r="G7"/>
      <c r="H7" s="39" t="s">
        <v>361</v>
      </c>
      <c r="I7"/>
      <c r="J7" s="288"/>
      <c r="K7" s="288"/>
      <c r="L7" s="288"/>
      <c r="M7" s="288"/>
      <c r="N7" s="288"/>
      <c r="O7" s="127"/>
      <c r="P7"/>
      <c r="Q7"/>
    </row>
    <row r="8" spans="1:17" s="9" customFormat="1" ht="12.75">
      <c r="A8" s="374" t="s">
        <v>362</v>
      </c>
      <c r="B8" s="338"/>
      <c r="C8" s="338"/>
      <c r="D8" s="339"/>
      <c r="E8" s="298">
        <v>43466</v>
      </c>
      <c r="F8" s="446"/>
      <c r="G8" s="338"/>
      <c r="H8" s="339"/>
      <c r="I8"/>
      <c r="J8" s="153"/>
      <c r="K8" s="153"/>
      <c r="L8" s="153"/>
      <c r="M8" s="153"/>
      <c r="N8" s="153"/>
      <c r="O8" s="127"/>
      <c r="P8"/>
      <c r="Q8"/>
    </row>
    <row r="9" spans="1:17" s="16" customFormat="1" ht="12.75">
      <c r="A9" s="446"/>
      <c r="B9" s="338"/>
      <c r="C9" s="338"/>
      <c r="D9" s="338"/>
      <c r="E9" s="338"/>
      <c r="F9" s="338"/>
      <c r="G9" s="338"/>
      <c r="H9" s="339"/>
      <c r="I9"/>
      <c r="J9" s="290"/>
      <c r="K9" s="290"/>
      <c r="L9" s="290"/>
      <c r="M9" s="290"/>
      <c r="N9" s="290"/>
      <c r="O9" s="127"/>
      <c r="P9"/>
      <c r="Q9"/>
    </row>
    <row r="10" spans="1:14" ht="12.75">
      <c r="A10" s="20"/>
      <c r="B10" s="342" t="s">
        <v>236</v>
      </c>
      <c r="C10" s="342"/>
      <c r="D10" s="342"/>
      <c r="E10" s="342"/>
      <c r="F10" s="342"/>
      <c r="G10" s="342"/>
      <c r="H10" s="48">
        <v>641</v>
      </c>
      <c r="J10" s="290"/>
      <c r="K10" s="290"/>
      <c r="L10" s="290"/>
      <c r="M10" s="290"/>
      <c r="N10" s="290"/>
    </row>
    <row r="11" spans="1:14" ht="12.75" customHeight="1">
      <c r="A11" s="20"/>
      <c r="B11" s="342" t="s">
        <v>237</v>
      </c>
      <c r="C11" s="342"/>
      <c r="D11" s="342"/>
      <c r="E11" s="342"/>
      <c r="F11" s="342"/>
      <c r="G11" s="342"/>
      <c r="H11" s="48">
        <v>64</v>
      </c>
      <c r="J11" s="290"/>
      <c r="K11" s="290"/>
      <c r="L11" s="290"/>
      <c r="M11" s="290"/>
      <c r="N11" s="290"/>
    </row>
    <row r="12" spans="1:14" ht="12.75">
      <c r="A12" s="20"/>
      <c r="B12" s="446" t="s">
        <v>293</v>
      </c>
      <c r="C12" s="338"/>
      <c r="D12" s="338"/>
      <c r="E12" s="338"/>
      <c r="F12" s="338"/>
      <c r="G12" s="339"/>
      <c r="H12" s="48">
        <v>219342</v>
      </c>
      <c r="J12" s="290"/>
      <c r="K12" s="290"/>
      <c r="L12" s="290"/>
      <c r="M12" s="290"/>
      <c r="N12" s="290"/>
    </row>
    <row r="13" spans="1:14" ht="12.75">
      <c r="A13" s="20"/>
      <c r="B13" s="446"/>
      <c r="C13" s="338"/>
      <c r="D13" s="338"/>
      <c r="E13" s="338"/>
      <c r="F13" s="338"/>
      <c r="G13" s="339"/>
      <c r="H13" s="48"/>
      <c r="J13" s="290"/>
      <c r="K13" s="290"/>
      <c r="L13" s="290"/>
      <c r="M13" s="290"/>
      <c r="N13" s="290"/>
    </row>
    <row r="14" spans="1:14" ht="12.75">
      <c r="A14" s="20"/>
      <c r="B14" s="447" t="s">
        <v>148</v>
      </c>
      <c r="C14" s="338"/>
      <c r="D14" s="338"/>
      <c r="E14" s="338"/>
      <c r="F14" s="338"/>
      <c r="G14" s="339"/>
      <c r="H14" s="109">
        <f>SUM(H10:H12)</f>
        <v>220047</v>
      </c>
      <c r="J14" s="290"/>
      <c r="K14" s="290"/>
      <c r="L14" s="290"/>
      <c r="M14" s="290"/>
      <c r="N14" s="290"/>
    </row>
    <row r="15" spans="1:14" ht="12.75">
      <c r="A15" s="446"/>
      <c r="B15" s="338"/>
      <c r="C15" s="338"/>
      <c r="D15" s="338"/>
      <c r="E15" s="338"/>
      <c r="F15" s="338"/>
      <c r="G15" s="338"/>
      <c r="H15" s="339"/>
      <c r="J15" s="291"/>
      <c r="K15" s="291"/>
      <c r="L15" s="291"/>
      <c r="M15" s="291"/>
      <c r="N15" s="290"/>
    </row>
    <row r="16" spans="1:17" s="9" customFormat="1" ht="12.75">
      <c r="A16" s="1" t="s">
        <v>130</v>
      </c>
      <c r="B16" s="2"/>
      <c r="C16" s="2"/>
      <c r="D16" s="2"/>
      <c r="E16" s="2"/>
      <c r="F16" s="2"/>
      <c r="G16" s="26"/>
      <c r="H16" s="123">
        <f>'2. bevételek ei. szerint'!L93-'2. bevételek ei. szerint'!L65</f>
        <v>1180631</v>
      </c>
      <c r="I16"/>
      <c r="J16" s="290"/>
      <c r="K16" s="290"/>
      <c r="L16" s="290"/>
      <c r="M16" s="290"/>
      <c r="N16" s="290"/>
      <c r="O16" s="127"/>
      <c r="P16"/>
      <c r="Q16"/>
    </row>
    <row r="17" spans="1:14" ht="12.75">
      <c r="A17" s="446"/>
      <c r="B17" s="338"/>
      <c r="C17" s="338"/>
      <c r="D17" s="338"/>
      <c r="E17" s="338"/>
      <c r="F17" s="338"/>
      <c r="G17" s="338"/>
      <c r="H17" s="339"/>
      <c r="J17" s="293"/>
      <c r="K17" s="293"/>
      <c r="L17" s="293"/>
      <c r="M17" s="293"/>
      <c r="N17" s="293"/>
    </row>
    <row r="18" spans="1:14" ht="15">
      <c r="A18" s="1" t="s">
        <v>131</v>
      </c>
      <c r="B18" s="2"/>
      <c r="C18" s="2"/>
      <c r="D18" s="2"/>
      <c r="E18" s="2"/>
      <c r="F18" s="2"/>
      <c r="G18" s="26"/>
      <c r="H18" s="48">
        <f>'3. kiadások ei. szerint'!I30</f>
        <v>1221946</v>
      </c>
      <c r="J18" s="294"/>
      <c r="K18" s="294"/>
      <c r="L18" s="294"/>
      <c r="M18" s="294"/>
      <c r="N18" s="294"/>
    </row>
    <row r="19" spans="1:14" ht="12.75">
      <c r="A19" s="446"/>
      <c r="B19" s="338"/>
      <c r="C19" s="338"/>
      <c r="D19" s="338"/>
      <c r="E19" s="338"/>
      <c r="F19" s="338"/>
      <c r="G19" s="338"/>
      <c r="H19" s="339"/>
      <c r="J19" s="153"/>
      <c r="K19" s="153"/>
      <c r="L19" s="153"/>
      <c r="M19" s="153"/>
      <c r="N19" s="153"/>
    </row>
    <row r="20" spans="1:14" ht="12.75">
      <c r="A20" s="299" t="s">
        <v>363</v>
      </c>
      <c r="B20" s="264"/>
      <c r="C20" s="264"/>
      <c r="D20" s="264"/>
      <c r="E20" s="264"/>
      <c r="F20" s="264"/>
      <c r="G20" s="264"/>
      <c r="H20" s="263">
        <f>H14+H16-H18-H28</f>
        <v>16625</v>
      </c>
      <c r="J20" s="290"/>
      <c r="K20" s="290"/>
      <c r="L20" s="290"/>
      <c r="M20" s="290"/>
      <c r="N20" s="290"/>
    </row>
    <row r="21" spans="1:14" ht="12.75">
      <c r="A21" s="299"/>
      <c r="B21" s="264"/>
      <c r="C21" s="264"/>
      <c r="D21" s="264"/>
      <c r="E21" s="264"/>
      <c r="F21" s="264"/>
      <c r="G21" s="264"/>
      <c r="H21" s="265"/>
      <c r="J21" s="290"/>
      <c r="K21" s="290"/>
      <c r="L21" s="290"/>
      <c r="M21" s="290"/>
      <c r="N21" s="290"/>
    </row>
    <row r="22" spans="1:14" ht="12.75">
      <c r="A22" s="374" t="s">
        <v>364</v>
      </c>
      <c r="B22" s="338"/>
      <c r="C22" s="338"/>
      <c r="D22" s="339"/>
      <c r="E22" s="298">
        <v>43830</v>
      </c>
      <c r="F22" s="446"/>
      <c r="G22" s="338"/>
      <c r="H22" s="339"/>
      <c r="J22" s="290"/>
      <c r="K22" s="290"/>
      <c r="L22" s="290"/>
      <c r="M22" s="290"/>
      <c r="N22" s="290"/>
    </row>
    <row r="23" spans="1:14" ht="12.75">
      <c r="A23" s="446"/>
      <c r="B23" s="338"/>
      <c r="C23" s="338"/>
      <c r="D23" s="338"/>
      <c r="E23" s="338"/>
      <c r="F23" s="338"/>
      <c r="G23" s="338"/>
      <c r="H23" s="339"/>
      <c r="J23" s="290"/>
      <c r="K23" s="290"/>
      <c r="L23" s="290"/>
      <c r="M23" s="290"/>
      <c r="N23" s="290"/>
    </row>
    <row r="24" spans="1:14" ht="12.75">
      <c r="A24" s="20"/>
      <c r="B24" s="342" t="s">
        <v>236</v>
      </c>
      <c r="C24" s="342"/>
      <c r="D24" s="342"/>
      <c r="E24" s="342"/>
      <c r="F24" s="342"/>
      <c r="G24" s="342"/>
      <c r="H24" s="48">
        <v>1568</v>
      </c>
      <c r="J24" s="290"/>
      <c r="K24" s="290"/>
      <c r="L24" s="290"/>
      <c r="M24" s="290"/>
      <c r="N24" s="290"/>
    </row>
    <row r="25" spans="1:17" s="9" customFormat="1" ht="12.75">
      <c r="A25" s="20"/>
      <c r="B25" s="342" t="s">
        <v>237</v>
      </c>
      <c r="C25" s="342"/>
      <c r="D25" s="342"/>
      <c r="E25" s="342"/>
      <c r="F25" s="342"/>
      <c r="G25" s="342"/>
      <c r="H25" s="48">
        <v>212</v>
      </c>
      <c r="I25"/>
      <c r="J25" s="290"/>
      <c r="K25" s="290"/>
      <c r="L25" s="290"/>
      <c r="M25" s="290"/>
      <c r="N25" s="290"/>
      <c r="O25" s="127"/>
      <c r="P25"/>
      <c r="Q25"/>
    </row>
    <row r="26" spans="1:14" ht="12.75">
      <c r="A26" s="20"/>
      <c r="B26" s="446" t="s">
        <v>293</v>
      </c>
      <c r="C26" s="338"/>
      <c r="D26" s="338"/>
      <c r="E26" s="338"/>
      <c r="F26" s="338"/>
      <c r="G26" s="339"/>
      <c r="H26" s="48">
        <v>160327</v>
      </c>
      <c r="J26" s="290"/>
      <c r="K26" s="290"/>
      <c r="L26" s="290"/>
      <c r="M26" s="290"/>
      <c r="N26" s="290"/>
    </row>
    <row r="27" spans="1:14" ht="12.75">
      <c r="A27" s="20"/>
      <c r="B27" s="446"/>
      <c r="C27" s="338"/>
      <c r="D27" s="338"/>
      <c r="E27" s="338"/>
      <c r="F27" s="338"/>
      <c r="G27" s="339"/>
      <c r="H27" s="48"/>
      <c r="J27" s="290"/>
      <c r="K27" s="290"/>
      <c r="L27" s="290"/>
      <c r="M27" s="290"/>
      <c r="N27" s="290"/>
    </row>
    <row r="28" spans="1:14" ht="12.75">
      <c r="A28" s="20"/>
      <c r="B28" s="447" t="s">
        <v>148</v>
      </c>
      <c r="C28" s="338"/>
      <c r="D28" s="338"/>
      <c r="E28" s="338"/>
      <c r="F28" s="338"/>
      <c r="G28" s="339"/>
      <c r="H28" s="109">
        <f>SUM(H24:H26)</f>
        <v>162107</v>
      </c>
      <c r="I28" s="127"/>
      <c r="J28" s="290"/>
      <c r="K28" s="290"/>
      <c r="L28" s="290"/>
      <c r="M28" s="290"/>
      <c r="N28" s="290"/>
    </row>
    <row r="29" spans="1:15" ht="12.75">
      <c r="A29" s="446"/>
      <c r="B29" s="338"/>
      <c r="C29" s="338"/>
      <c r="D29" s="338"/>
      <c r="E29" s="338"/>
      <c r="F29" s="338"/>
      <c r="G29" s="338"/>
      <c r="H29" s="339"/>
      <c r="J29" s="293"/>
      <c r="K29" s="293"/>
      <c r="L29" s="293"/>
      <c r="M29" s="293"/>
      <c r="N29" s="293"/>
      <c r="O29" s="243"/>
    </row>
    <row r="30" spans="8:14" ht="12.75">
      <c r="H30" s="127"/>
      <c r="J30" s="158"/>
      <c r="K30" s="158"/>
      <c r="L30" s="158"/>
      <c r="M30" s="297"/>
      <c r="N30" s="158"/>
    </row>
    <row r="31" spans="1:14" ht="12.75">
      <c r="A31" s="158"/>
      <c r="B31" s="158"/>
      <c r="C31" s="158"/>
      <c r="D31" s="158"/>
      <c r="E31" s="297"/>
      <c r="F31" s="297"/>
      <c r="G31" s="297"/>
      <c r="H31" s="158"/>
      <c r="I31" s="158"/>
      <c r="J31" s="158"/>
      <c r="K31" s="158"/>
      <c r="L31" s="158"/>
      <c r="M31" s="297"/>
      <c r="N31" s="158"/>
    </row>
    <row r="32" spans="1:14" ht="12.75">
      <c r="A32" s="158"/>
      <c r="B32" s="158"/>
      <c r="C32" s="158"/>
      <c r="D32" s="158"/>
      <c r="E32" s="158"/>
      <c r="F32" s="297"/>
      <c r="G32" s="158"/>
      <c r="H32" s="158"/>
      <c r="I32" s="158"/>
      <c r="J32" s="158"/>
      <c r="K32" s="158"/>
      <c r="L32" s="158"/>
      <c r="M32" s="297"/>
      <c r="N32" s="158"/>
    </row>
    <row r="33" spans="1:14" ht="12.75">
      <c r="A33" s="158"/>
      <c r="B33" s="158"/>
      <c r="C33" s="158"/>
      <c r="D33" s="158"/>
      <c r="E33" s="158"/>
      <c r="F33" s="297"/>
      <c r="G33" s="158"/>
      <c r="H33" s="158"/>
      <c r="I33" s="158"/>
      <c r="J33" s="158"/>
      <c r="K33" s="158"/>
      <c r="L33" s="158"/>
      <c r="M33" s="297"/>
      <c r="N33" s="158"/>
    </row>
    <row r="34" spans="1:14" ht="12.7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1:14" ht="12.7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</row>
    <row r="36" spans="1:14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  <row r="37" spans="1:14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</row>
    <row r="38" spans="1:14" ht="12.7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</row>
    <row r="39" spans="1:14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1:14" ht="12.7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</row>
    <row r="41" spans="1:14" ht="12.7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</row>
    <row r="42" spans="1:14" ht="12.7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</row>
    <row r="43" spans="1:14" ht="12.75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</row>
    <row r="44" spans="1:14" ht="12.7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</row>
    <row r="45" spans="1:14" ht="12.7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</row>
    <row r="46" spans="1:14" ht="12.75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</row>
    <row r="47" spans="1:14" ht="12.7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</row>
    <row r="48" spans="1:14" ht="12.7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.7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.7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</row>
    <row r="51" spans="1:14" ht="12.7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spans="1:14" ht="12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</row>
    <row r="53" spans="1:14" ht="12.7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</row>
    <row r="54" spans="1:14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</row>
    <row r="55" spans="1:14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</row>
    <row r="56" spans="1:14" ht="12.7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</row>
    <row r="57" spans="1:14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</row>
    <row r="58" spans="1:14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</row>
    <row r="59" spans="1:14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</row>
    <row r="60" spans="1:14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14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14" ht="12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287"/>
    </row>
    <row r="63" spans="1:14" ht="12.7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268"/>
    </row>
    <row r="64" spans="1:14" ht="12.7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268"/>
    </row>
    <row r="65" spans="1:14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1:14" ht="12.7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</row>
    <row r="67" spans="1:14" ht="12.7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</row>
    <row r="68" spans="1:14" ht="15.75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</row>
    <row r="69" spans="1:14" ht="12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</row>
    <row r="70" spans="1:14" ht="12.75">
      <c r="A70" s="289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</row>
    <row r="71" spans="1:14" ht="12.75">
      <c r="A71" s="289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</row>
    <row r="72" spans="1:14" ht="12.75" customHeight="1">
      <c r="A72" s="289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</row>
    <row r="73" spans="1:14" ht="12.75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</row>
    <row r="74" spans="1:14" ht="12.75">
      <c r="A74" s="289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</row>
    <row r="75" spans="1:14" ht="12.7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</row>
    <row r="76" spans="1:14" ht="12.75">
      <c r="A76" s="289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0"/>
    </row>
    <row r="77" spans="1:15" s="10" customFormat="1" ht="12.75">
      <c r="A77" s="289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44"/>
    </row>
    <row r="78" spans="1:14" ht="15.75">
      <c r="A78" s="292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</row>
    <row r="79" spans="1:15" s="9" customFormat="1" ht="15.75">
      <c r="A79" s="288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43"/>
    </row>
    <row r="80" spans="1:15" s="9" customFormat="1" ht="12.7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243"/>
    </row>
    <row r="81" spans="1:14" ht="12.75">
      <c r="A81" s="295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</row>
    <row r="82" spans="1:14" ht="12.75">
      <c r="A82" s="295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</row>
    <row r="83" spans="1:14" ht="12.75">
      <c r="A83" s="295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</row>
    <row r="84" spans="1:14" ht="12.75">
      <c r="A84" s="295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</row>
    <row r="85" spans="1:14" ht="12.75">
      <c r="A85" s="295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</row>
    <row r="86" spans="1:14" ht="12.75">
      <c r="A86" s="295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</row>
    <row r="87" spans="1:14" ht="12.75">
      <c r="A87" s="295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</row>
    <row r="88" spans="1:14" ht="12.75">
      <c r="A88" s="295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</row>
    <row r="89" spans="1:14" ht="12.75">
      <c r="A89" s="295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</row>
    <row r="90" spans="1:14" ht="15.75">
      <c r="A90" s="296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</row>
    <row r="91" spans="1:14" ht="12.7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</row>
    <row r="92" spans="1:15" s="9" customFormat="1" ht="12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243"/>
    </row>
    <row r="93" spans="1:14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  <row r="94" spans="1:14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</row>
    <row r="95" spans="1:14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</row>
    <row r="96" spans="1:14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1:14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</row>
    <row r="99" spans="1:14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  <row r="100" spans="1:14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</row>
    <row r="101" spans="1:14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</row>
    <row r="102" spans="1:14" ht="12.7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</row>
    <row r="103" spans="1:14" ht="12.7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</row>
    <row r="104" spans="1:14" ht="12.7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</row>
    <row r="105" spans="1:14" ht="12.7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</row>
    <row r="106" spans="1:14" ht="12.7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</row>
    <row r="107" spans="1:14" ht="12.7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</row>
    <row r="108" spans="1:14" ht="12.7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</row>
    <row r="109" spans="1:14" ht="12.75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</row>
    <row r="110" spans="1:14" ht="12.75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</row>
    <row r="111" spans="1:14" ht="12.75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</row>
    <row r="112" spans="1:14" ht="12.75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</row>
    <row r="113" spans="1:14" ht="12.75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</row>
    <row r="114" spans="1:14" ht="12.75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</row>
    <row r="115" spans="1:14" ht="12.75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</row>
    <row r="116" spans="1:14" ht="12.75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</row>
    <row r="117" spans="1:14" ht="12.75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</row>
    <row r="118" spans="1:14" ht="12.75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</row>
    <row r="119" spans="1:14" ht="12.75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</row>
    <row r="120" spans="1:14" ht="12.75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</row>
    <row r="121" spans="1:14" ht="12.7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</row>
    <row r="122" spans="1:14" ht="12.75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</row>
    <row r="123" spans="1:14" ht="12.75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287"/>
    </row>
    <row r="124" spans="1:14" ht="12.75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268"/>
    </row>
    <row r="125" spans="1:14" ht="12.75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268"/>
    </row>
    <row r="126" spans="1:14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1:14" ht="12.75">
      <c r="A127" s="158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</row>
    <row r="128" spans="1:14" ht="12.7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</row>
    <row r="129" spans="1:14" ht="15.75">
      <c r="A129" s="288"/>
      <c r="B129" s="288"/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</row>
    <row r="130" spans="1:14" ht="12.7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</row>
    <row r="131" spans="1:14" ht="12.75">
      <c r="A131" s="289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</row>
    <row r="132" spans="1:14" ht="12.75">
      <c r="A132" s="289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</row>
    <row r="133" spans="1:14" ht="12.75">
      <c r="A133" s="289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</row>
    <row r="134" spans="1:14" ht="12.75">
      <c r="A134" s="289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</row>
    <row r="135" spans="1:14" ht="12.75">
      <c r="A135" s="289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</row>
    <row r="136" spans="1:14" ht="12.75">
      <c r="A136" s="289"/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</row>
    <row r="137" spans="1:14" ht="12.75">
      <c r="A137" s="289"/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</row>
    <row r="138" spans="1:14" ht="12.75">
      <c r="A138" s="289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</row>
    <row r="139" spans="1:14" ht="15.75">
      <c r="A139" s="292"/>
      <c r="B139" s="293"/>
      <c r="C139" s="293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93"/>
    </row>
    <row r="140" spans="1:14" ht="15.75">
      <c r="A140" s="288"/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</row>
    <row r="141" spans="1:14" ht="12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</row>
    <row r="142" spans="1:14" ht="12.75">
      <c r="A142" s="295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</row>
    <row r="143" spans="1:14" ht="12.75">
      <c r="A143" s="295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</row>
    <row r="144" spans="1:14" ht="12.75">
      <c r="A144" s="295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</row>
    <row r="145" spans="1:14" ht="12.75">
      <c r="A145" s="295"/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</row>
    <row r="146" spans="1:14" ht="12.75">
      <c r="A146" s="295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</row>
    <row r="147" spans="1:14" ht="12.75">
      <c r="A147" s="295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</row>
    <row r="148" spans="1:14" ht="12.75">
      <c r="A148" s="295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</row>
    <row r="149" spans="1:14" ht="12.75">
      <c r="A149" s="295"/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</row>
    <row r="150" spans="1:14" ht="12.75">
      <c r="A150" s="295"/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</row>
    <row r="151" spans="1:14" ht="15.75">
      <c r="A151" s="296"/>
      <c r="B151" s="293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</row>
    <row r="152" spans="1:14" ht="12.75">
      <c r="A152" s="158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</row>
    <row r="153" spans="1:14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</row>
  </sheetData>
  <sheetProtection/>
  <mergeCells count="23">
    <mergeCell ref="B10:G10"/>
    <mergeCell ref="A3:I3"/>
    <mergeCell ref="A4:I4"/>
    <mergeCell ref="A5:I5"/>
    <mergeCell ref="A8:D8"/>
    <mergeCell ref="F8:H8"/>
    <mergeCell ref="A9:H9"/>
    <mergeCell ref="B11:G11"/>
    <mergeCell ref="B12:G12"/>
    <mergeCell ref="B13:G13"/>
    <mergeCell ref="B14:G14"/>
    <mergeCell ref="A15:H15"/>
    <mergeCell ref="A17:H17"/>
    <mergeCell ref="B26:G26"/>
    <mergeCell ref="B27:G27"/>
    <mergeCell ref="B28:G28"/>
    <mergeCell ref="A29:H29"/>
    <mergeCell ref="A19:H19"/>
    <mergeCell ref="A22:D22"/>
    <mergeCell ref="F22:H22"/>
    <mergeCell ref="A23:H23"/>
    <mergeCell ref="B24:G24"/>
    <mergeCell ref="B25:G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T8" sqref="T8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47" t="s">
        <v>210</v>
      </c>
    </row>
    <row r="3" spans="1:13" ht="12.75">
      <c r="A3" s="331" t="s">
        <v>547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ht="12.75">
      <c r="A4" s="331" t="s">
        <v>168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3" ht="12.75">
      <c r="A5" s="331" t="s">
        <v>358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L7" s="39" t="s">
        <v>150</v>
      </c>
    </row>
    <row r="8" spans="1:13" ht="25.5">
      <c r="A8" s="363" t="s">
        <v>105</v>
      </c>
      <c r="B8" s="364"/>
      <c r="C8" s="364"/>
      <c r="D8" s="364"/>
      <c r="E8" s="364"/>
      <c r="F8" s="364"/>
      <c r="G8" s="364"/>
      <c r="H8" s="364"/>
      <c r="I8" s="365"/>
      <c r="J8" s="112" t="s">
        <v>138</v>
      </c>
      <c r="K8" s="112" t="s">
        <v>139</v>
      </c>
      <c r="L8" s="113" t="s">
        <v>137</v>
      </c>
      <c r="M8" s="112" t="s">
        <v>140</v>
      </c>
    </row>
    <row r="9" spans="1:13" ht="12.75">
      <c r="A9" s="352" t="s">
        <v>95</v>
      </c>
      <c r="B9" s="352"/>
      <c r="C9" s="352"/>
      <c r="D9" s="352"/>
      <c r="E9" s="352"/>
      <c r="F9" s="352"/>
      <c r="G9" s="352"/>
      <c r="H9" s="352"/>
      <c r="I9" s="352"/>
      <c r="J9" s="109">
        <f>J10+J17+J24+J36</f>
        <v>490201</v>
      </c>
      <c r="K9" s="109">
        <f>K10+K17+K24+K36</f>
        <v>593796</v>
      </c>
      <c r="L9" s="109">
        <f>L10+L17+L24+L36</f>
        <v>653932</v>
      </c>
      <c r="M9" s="109">
        <f>L9/K9*100</f>
        <v>110.12738381531703</v>
      </c>
    </row>
    <row r="10" spans="1:13" ht="12.75">
      <c r="A10" s="163"/>
      <c r="B10" s="355" t="s">
        <v>163</v>
      </c>
      <c r="C10" s="356"/>
      <c r="D10" s="356"/>
      <c r="E10" s="356"/>
      <c r="F10" s="356"/>
      <c r="G10" s="356"/>
      <c r="H10" s="356"/>
      <c r="I10" s="356"/>
      <c r="J10" s="166">
        <f>SUM(J11:J16)</f>
        <v>186737</v>
      </c>
      <c r="K10" s="166">
        <f>SUM(K11:K16)</f>
        <v>248821</v>
      </c>
      <c r="L10" s="166">
        <f>SUM(L11:L16)</f>
        <v>245871</v>
      </c>
      <c r="M10" s="109">
        <f aca="true" t="shared" si="0" ref="M10:M33">L10/K10*100</f>
        <v>98.81440875167289</v>
      </c>
    </row>
    <row r="11" spans="1:13" ht="12.75">
      <c r="A11" s="75"/>
      <c r="B11" s="168"/>
      <c r="C11" s="334" t="s">
        <v>169</v>
      </c>
      <c r="D11" s="335"/>
      <c r="E11" s="335"/>
      <c r="F11" s="335"/>
      <c r="G11" s="335"/>
      <c r="H11" s="335"/>
      <c r="I11" s="336"/>
      <c r="J11" s="110">
        <f>SUM('4. bevételek fel. szerint'!J13:L13)</f>
        <v>176448</v>
      </c>
      <c r="K11" s="110">
        <f>SUM('4. bevételek fel. szerint'!M13:O13)</f>
        <v>229855</v>
      </c>
      <c r="L11" s="110">
        <f>SUM('4. bevételek fel. szerint'!P13:R13)</f>
        <v>229855</v>
      </c>
      <c r="M11" s="110">
        <f t="shared" si="0"/>
        <v>100</v>
      </c>
    </row>
    <row r="12" spans="1:13" ht="12.75">
      <c r="A12" s="75"/>
      <c r="B12" s="186"/>
      <c r="C12" s="334" t="s">
        <v>170</v>
      </c>
      <c r="D12" s="335"/>
      <c r="E12" s="335"/>
      <c r="F12" s="335"/>
      <c r="G12" s="335"/>
      <c r="H12" s="335"/>
      <c r="I12" s="336"/>
      <c r="J12" s="110"/>
      <c r="K12" s="110"/>
      <c r="L12" s="110"/>
      <c r="M12" s="110"/>
    </row>
    <row r="13" spans="1:13" ht="12.75">
      <c r="A13" s="75"/>
      <c r="B13" s="186"/>
      <c r="C13" s="334" t="s">
        <v>171</v>
      </c>
      <c r="D13" s="335"/>
      <c r="E13" s="335"/>
      <c r="F13" s="335"/>
      <c r="G13" s="335"/>
      <c r="H13" s="335"/>
      <c r="I13" s="336"/>
      <c r="J13" s="110"/>
      <c r="K13" s="110"/>
      <c r="L13" s="110"/>
      <c r="M13" s="110"/>
    </row>
    <row r="14" spans="1:13" ht="12.75">
      <c r="A14" s="75"/>
      <c r="B14" s="186"/>
      <c r="C14" s="334" t="s">
        <v>172</v>
      </c>
      <c r="D14" s="335"/>
      <c r="E14" s="335"/>
      <c r="F14" s="335"/>
      <c r="G14" s="335"/>
      <c r="H14" s="335"/>
      <c r="I14" s="336"/>
      <c r="J14" s="110"/>
      <c r="K14" s="110"/>
      <c r="L14" s="110"/>
      <c r="M14" s="110"/>
    </row>
    <row r="15" spans="1:13" ht="12.75">
      <c r="A15" s="75"/>
      <c r="B15" s="186"/>
      <c r="C15" s="334" t="s">
        <v>173</v>
      </c>
      <c r="D15" s="335"/>
      <c r="E15" s="335"/>
      <c r="F15" s="335"/>
      <c r="G15" s="335"/>
      <c r="H15" s="335"/>
      <c r="I15" s="336"/>
      <c r="J15" s="110"/>
      <c r="K15" s="110"/>
      <c r="L15" s="110"/>
      <c r="M15" s="110"/>
    </row>
    <row r="16" spans="1:13" ht="12.75">
      <c r="A16" s="75"/>
      <c r="B16" s="186"/>
      <c r="C16" s="366" t="s">
        <v>174</v>
      </c>
      <c r="D16" s="367"/>
      <c r="E16" s="367"/>
      <c r="F16" s="367"/>
      <c r="G16" s="367"/>
      <c r="H16" s="367"/>
      <c r="I16" s="368"/>
      <c r="J16" s="110">
        <f>SUM('4. bevételek fel. szerint'!J18:L18)</f>
        <v>10289</v>
      </c>
      <c r="K16" s="110">
        <f>SUM('4. bevételek fel. szerint'!M18:O18)</f>
        <v>18966</v>
      </c>
      <c r="L16" s="110">
        <f>SUM('4. bevételek fel. szerint'!P18:R18)</f>
        <v>16016</v>
      </c>
      <c r="M16" s="110">
        <f t="shared" si="0"/>
        <v>84.44585046926079</v>
      </c>
    </row>
    <row r="17" spans="1:13" ht="12.75">
      <c r="A17" s="163"/>
      <c r="B17" s="356" t="s">
        <v>254</v>
      </c>
      <c r="C17" s="356"/>
      <c r="D17" s="356"/>
      <c r="E17" s="356"/>
      <c r="F17" s="356"/>
      <c r="G17" s="356"/>
      <c r="H17" s="356"/>
      <c r="I17" s="356"/>
      <c r="J17" s="166">
        <f>SUM(J18:J23)</f>
        <v>231750</v>
      </c>
      <c r="K17" s="166">
        <f>SUM(K18:K23)</f>
        <v>231750</v>
      </c>
      <c r="L17" s="166">
        <f>SUM(L18:L23)</f>
        <v>281581</v>
      </c>
      <c r="M17" s="109">
        <f t="shared" si="0"/>
        <v>121.50204962243798</v>
      </c>
    </row>
    <row r="18" spans="1:13" ht="12.75">
      <c r="A18" s="75"/>
      <c r="B18" s="11"/>
      <c r="C18" s="357" t="s">
        <v>177</v>
      </c>
      <c r="D18" s="342"/>
      <c r="E18" s="342"/>
      <c r="F18" s="342"/>
      <c r="G18" s="342"/>
      <c r="H18" s="342"/>
      <c r="I18" s="342"/>
      <c r="J18" s="110"/>
      <c r="K18" s="110"/>
      <c r="L18" s="110"/>
      <c r="M18" s="109"/>
    </row>
    <row r="19" spans="1:13" ht="12.75">
      <c r="A19" s="75"/>
      <c r="B19" s="35"/>
      <c r="C19" s="361" t="s">
        <v>178</v>
      </c>
      <c r="D19" s="362"/>
      <c r="E19" s="362"/>
      <c r="F19" s="362"/>
      <c r="G19" s="362"/>
      <c r="H19" s="362"/>
      <c r="I19" s="362"/>
      <c r="J19" s="110"/>
      <c r="K19" s="110"/>
      <c r="L19" s="110"/>
      <c r="M19" s="109"/>
    </row>
    <row r="20" spans="1:13" ht="12.75">
      <c r="A20" s="75"/>
      <c r="B20" s="35"/>
      <c r="C20" s="357" t="s">
        <v>179</v>
      </c>
      <c r="D20" s="342"/>
      <c r="E20" s="342"/>
      <c r="F20" s="342"/>
      <c r="G20" s="342"/>
      <c r="H20" s="342"/>
      <c r="I20" s="342"/>
      <c r="J20" s="110"/>
      <c r="K20" s="110"/>
      <c r="L20" s="110"/>
      <c r="M20" s="109"/>
    </row>
    <row r="21" spans="1:13" ht="12.75">
      <c r="A21" s="75"/>
      <c r="B21" s="35"/>
      <c r="C21" s="357" t="s">
        <v>180</v>
      </c>
      <c r="D21" s="342"/>
      <c r="E21" s="342"/>
      <c r="F21" s="342"/>
      <c r="G21" s="342"/>
      <c r="H21" s="342"/>
      <c r="I21" s="342"/>
      <c r="J21" s="110">
        <f>SUM('4. bevételek fel. szerint'!J23:L23)</f>
        <v>165000</v>
      </c>
      <c r="K21" s="110">
        <f>SUM('4. bevételek fel. szerint'!M23:O23)</f>
        <v>165000</v>
      </c>
      <c r="L21" s="110">
        <f>SUM('4. bevételek fel. szerint'!P23:R23)</f>
        <v>178880</v>
      </c>
      <c r="M21" s="110">
        <f t="shared" si="0"/>
        <v>108.4121212121212</v>
      </c>
    </row>
    <row r="22" spans="1:13" ht="12.75">
      <c r="A22" s="75"/>
      <c r="B22" s="35"/>
      <c r="C22" s="357" t="s">
        <v>181</v>
      </c>
      <c r="D22" s="342"/>
      <c r="E22" s="342"/>
      <c r="F22" s="342"/>
      <c r="G22" s="342"/>
      <c r="H22" s="342"/>
      <c r="I22" s="342"/>
      <c r="J22" s="110">
        <f>SUM('4. bevételek fel. szerint'!J24:L24)</f>
        <v>66000</v>
      </c>
      <c r="K22" s="110">
        <f>SUM('4. bevételek fel. szerint'!M24:O24)</f>
        <v>66000</v>
      </c>
      <c r="L22" s="110">
        <f>SUM('4. bevételek fel. szerint'!P24:R24)</f>
        <v>101766</v>
      </c>
      <c r="M22" s="110">
        <f t="shared" si="0"/>
        <v>154.1909090909091</v>
      </c>
    </row>
    <row r="23" spans="1:13" ht="12.75">
      <c r="A23" s="75"/>
      <c r="B23" s="35"/>
      <c r="C23" s="357" t="s">
        <v>182</v>
      </c>
      <c r="D23" s="342"/>
      <c r="E23" s="342"/>
      <c r="F23" s="342"/>
      <c r="G23" s="342"/>
      <c r="H23" s="342"/>
      <c r="I23" s="342"/>
      <c r="J23" s="110">
        <f>SUM('4. bevételek fel. szerint'!J25:L25)</f>
        <v>750</v>
      </c>
      <c r="K23" s="110">
        <f>SUM('4. bevételek fel. szerint'!M25:O25)</f>
        <v>750</v>
      </c>
      <c r="L23" s="110">
        <f>SUM('4. bevételek fel. szerint'!P25:R25)</f>
        <v>935</v>
      </c>
      <c r="M23" s="110">
        <f t="shared" si="0"/>
        <v>124.66666666666666</v>
      </c>
    </row>
    <row r="24" spans="1:13" ht="12.75">
      <c r="A24" s="163"/>
      <c r="B24" s="356" t="s">
        <v>184</v>
      </c>
      <c r="C24" s="356"/>
      <c r="D24" s="356"/>
      <c r="E24" s="356"/>
      <c r="F24" s="356"/>
      <c r="G24" s="356"/>
      <c r="H24" s="356"/>
      <c r="I24" s="356"/>
      <c r="J24" s="166">
        <f>SUM(J25:J35)</f>
        <v>71714</v>
      </c>
      <c r="K24" s="166">
        <f>SUM(K25:K35)</f>
        <v>113225</v>
      </c>
      <c r="L24" s="166">
        <f>SUM(L25:L35)</f>
        <v>126480</v>
      </c>
      <c r="M24" s="109">
        <f t="shared" si="0"/>
        <v>111.70677853830868</v>
      </c>
    </row>
    <row r="25" spans="1:13" ht="12.75">
      <c r="A25" s="75"/>
      <c r="B25" s="11"/>
      <c r="C25" s="369" t="s">
        <v>185</v>
      </c>
      <c r="D25" s="340"/>
      <c r="E25" s="340"/>
      <c r="F25" s="340"/>
      <c r="G25" s="340"/>
      <c r="H25" s="340"/>
      <c r="I25" s="340"/>
      <c r="J25" s="110">
        <f>SUM('4. bevételek fel. szerint'!J27:L27)</f>
        <v>89</v>
      </c>
      <c r="K25" s="110">
        <f>SUM('4. bevételek fel. szerint'!M27:O27)</f>
        <v>89</v>
      </c>
      <c r="L25" s="110">
        <f>SUM('4. bevételek fel. szerint'!P27:R27)</f>
        <v>89</v>
      </c>
      <c r="M25" s="110">
        <f t="shared" si="0"/>
        <v>100</v>
      </c>
    </row>
    <row r="26" spans="1:13" ht="12.75">
      <c r="A26" s="75"/>
      <c r="B26" s="35"/>
      <c r="C26" s="369" t="s">
        <v>186</v>
      </c>
      <c r="D26" s="340"/>
      <c r="E26" s="340"/>
      <c r="F26" s="340"/>
      <c r="G26" s="340"/>
      <c r="H26" s="340"/>
      <c r="I26" s="340"/>
      <c r="J26" s="110">
        <f>SUM('4. bevételek fel. szerint'!J28:L28)</f>
        <v>52222</v>
      </c>
      <c r="K26" s="110">
        <f>SUM('4. bevételek fel. szerint'!M28:O28)</f>
        <v>82433</v>
      </c>
      <c r="L26" s="110">
        <f>SUM('4. bevételek fel. szerint'!P28:R28)</f>
        <v>91314</v>
      </c>
      <c r="M26" s="110">
        <f t="shared" si="0"/>
        <v>110.77359795227639</v>
      </c>
    </row>
    <row r="27" spans="1:13" ht="12.75">
      <c r="A27" s="75"/>
      <c r="B27" s="35"/>
      <c r="C27" s="369" t="s">
        <v>187</v>
      </c>
      <c r="D27" s="340"/>
      <c r="E27" s="340"/>
      <c r="F27" s="340"/>
      <c r="G27" s="340"/>
      <c r="H27" s="340"/>
      <c r="I27" s="340"/>
      <c r="J27" s="110">
        <f>SUM('4. bevételek fel. szerint'!J29:L29)</f>
        <v>571</v>
      </c>
      <c r="K27" s="110">
        <f>SUM('4. bevételek fel. szerint'!M29:O29)</f>
        <v>3712</v>
      </c>
      <c r="L27" s="110">
        <f>SUM('4. bevételek fel. szerint'!P29:R29)</f>
        <v>3510</v>
      </c>
      <c r="M27" s="110">
        <f t="shared" si="0"/>
        <v>94.55818965517241</v>
      </c>
    </row>
    <row r="28" spans="1:13" ht="12.75">
      <c r="A28" s="75"/>
      <c r="B28" s="35"/>
      <c r="C28" s="357" t="s">
        <v>188</v>
      </c>
      <c r="D28" s="342"/>
      <c r="E28" s="342"/>
      <c r="F28" s="342"/>
      <c r="G28" s="342"/>
      <c r="H28" s="342"/>
      <c r="I28" s="342"/>
      <c r="J28" s="110"/>
      <c r="K28" s="110"/>
      <c r="L28" s="110"/>
      <c r="M28" s="110"/>
    </row>
    <row r="29" spans="1:13" ht="12.75">
      <c r="A29" s="75"/>
      <c r="B29" s="35"/>
      <c r="C29" s="357" t="s">
        <v>189</v>
      </c>
      <c r="D29" s="342"/>
      <c r="E29" s="342"/>
      <c r="F29" s="342"/>
      <c r="G29" s="342"/>
      <c r="H29" s="342"/>
      <c r="I29" s="342"/>
      <c r="J29" s="110">
        <f>SUM('4. bevételek fel. szerint'!J31:L31)</f>
        <v>3822</v>
      </c>
      <c r="K29" s="110">
        <f>SUM('4. bevételek fel. szerint'!M31:O31)</f>
        <v>3822</v>
      </c>
      <c r="L29" s="110">
        <f>SUM('4. bevételek fel. szerint'!P31:R31)</f>
        <v>3361</v>
      </c>
      <c r="M29" s="110">
        <f t="shared" si="0"/>
        <v>87.9382522239665</v>
      </c>
    </row>
    <row r="30" spans="1:13" ht="12.75">
      <c r="A30" s="75"/>
      <c r="B30" s="35"/>
      <c r="C30" s="334" t="s">
        <v>190</v>
      </c>
      <c r="D30" s="335"/>
      <c r="E30" s="335"/>
      <c r="F30" s="335"/>
      <c r="G30" s="335"/>
      <c r="H30" s="335"/>
      <c r="I30" s="336"/>
      <c r="J30" s="110">
        <f>SUM('4. bevételek fel. szerint'!J32:L32)</f>
        <v>15005</v>
      </c>
      <c r="K30" s="110">
        <f>SUM('4. bevételek fel. szerint'!M32:O32)</f>
        <v>23163</v>
      </c>
      <c r="L30" s="110">
        <f>SUM('4. bevételek fel. szerint'!P32:R32)</f>
        <v>25892</v>
      </c>
      <c r="M30" s="110">
        <f t="shared" si="0"/>
        <v>111.78172084790398</v>
      </c>
    </row>
    <row r="31" spans="1:13" ht="12.75">
      <c r="A31" s="75"/>
      <c r="B31" s="35"/>
      <c r="C31" s="334" t="s">
        <v>191</v>
      </c>
      <c r="D31" s="335"/>
      <c r="E31" s="335"/>
      <c r="F31" s="335"/>
      <c r="G31" s="335"/>
      <c r="H31" s="335"/>
      <c r="I31" s="336"/>
      <c r="J31" s="110"/>
      <c r="K31" s="110"/>
      <c r="L31" s="110"/>
      <c r="M31" s="110"/>
    </row>
    <row r="32" spans="1:13" ht="12.75">
      <c r="A32" s="75"/>
      <c r="B32" s="35"/>
      <c r="C32" s="334" t="s">
        <v>192</v>
      </c>
      <c r="D32" s="335"/>
      <c r="E32" s="335"/>
      <c r="F32" s="335"/>
      <c r="G32" s="335"/>
      <c r="H32" s="335"/>
      <c r="I32" s="336"/>
      <c r="J32" s="110">
        <f>SUM('4. bevételek fel. szerint'!J34:L34)</f>
        <v>5</v>
      </c>
      <c r="K32" s="110">
        <f>SUM('4. bevételek fel. szerint'!M34:O34)</f>
        <v>5</v>
      </c>
      <c r="L32" s="110">
        <f>SUM('4. bevételek fel. szerint'!P34:R34)</f>
        <v>41</v>
      </c>
      <c r="M32" s="110">
        <f t="shared" si="0"/>
        <v>819.9999999999999</v>
      </c>
    </row>
    <row r="33" spans="1:13" ht="12.75">
      <c r="A33" s="75"/>
      <c r="B33" s="35"/>
      <c r="C33" s="357" t="s">
        <v>193</v>
      </c>
      <c r="D33" s="342"/>
      <c r="E33" s="342"/>
      <c r="F33" s="342"/>
      <c r="G33" s="342"/>
      <c r="H33" s="342"/>
      <c r="I33" s="342"/>
      <c r="J33" s="110"/>
      <c r="K33" s="110">
        <f>SUM('4. bevételek fel. szerint'!M35:O35)</f>
        <v>1</v>
      </c>
      <c r="L33" s="110">
        <f>SUM('4. bevételek fel. szerint'!P35:R35)</f>
        <v>1831</v>
      </c>
      <c r="M33" s="110">
        <f t="shared" si="0"/>
        <v>183100</v>
      </c>
    </row>
    <row r="34" spans="1:13" ht="12.75">
      <c r="A34" s="75"/>
      <c r="B34" s="35"/>
      <c r="C34" s="334" t="s">
        <v>324</v>
      </c>
      <c r="D34" s="335"/>
      <c r="E34" s="335"/>
      <c r="F34" s="335"/>
      <c r="G34" s="335"/>
      <c r="H34" s="335"/>
      <c r="I34" s="336"/>
      <c r="J34" s="110"/>
      <c r="K34" s="110"/>
      <c r="L34" s="110"/>
      <c r="M34" s="110"/>
    </row>
    <row r="35" spans="1:13" ht="12.75">
      <c r="A35" s="75"/>
      <c r="B35" s="15"/>
      <c r="C35" s="357" t="s">
        <v>194</v>
      </c>
      <c r="D35" s="342"/>
      <c r="E35" s="342"/>
      <c r="F35" s="342"/>
      <c r="G35" s="342"/>
      <c r="H35" s="342"/>
      <c r="I35" s="342"/>
      <c r="J35" s="110"/>
      <c r="K35" s="110"/>
      <c r="L35" s="110">
        <f>SUM('4. bevételek fel. szerint'!P37:R37)</f>
        <v>442</v>
      </c>
      <c r="M35" s="125" t="s">
        <v>344</v>
      </c>
    </row>
    <row r="36" spans="1:13" ht="12.75">
      <c r="A36" s="163"/>
      <c r="B36" s="356" t="s">
        <v>256</v>
      </c>
      <c r="C36" s="356"/>
      <c r="D36" s="356"/>
      <c r="E36" s="356"/>
      <c r="F36" s="356"/>
      <c r="G36" s="356"/>
      <c r="H36" s="356"/>
      <c r="I36" s="356"/>
      <c r="J36" s="110"/>
      <c r="K36" s="110"/>
      <c r="L36" s="110"/>
      <c r="M36" s="48"/>
    </row>
    <row r="37" spans="1:13" ht="12.75">
      <c r="A37" s="75"/>
      <c r="B37" s="167"/>
      <c r="C37" s="337" t="s">
        <v>201</v>
      </c>
      <c r="D37" s="353"/>
      <c r="E37" s="353"/>
      <c r="F37" s="353"/>
      <c r="G37" s="353"/>
      <c r="H37" s="353"/>
      <c r="I37" s="354"/>
      <c r="J37" s="110"/>
      <c r="K37" s="110"/>
      <c r="L37" s="110"/>
      <c r="M37" s="48"/>
    </row>
    <row r="38" spans="1:13" ht="12.75">
      <c r="A38" s="75"/>
      <c r="B38" s="171"/>
      <c r="C38" s="334" t="s">
        <v>325</v>
      </c>
      <c r="D38" s="335"/>
      <c r="E38" s="335"/>
      <c r="F38" s="335"/>
      <c r="G38" s="335"/>
      <c r="H38" s="335"/>
      <c r="I38" s="336"/>
      <c r="J38" s="110"/>
      <c r="K38" s="110"/>
      <c r="L38" s="110"/>
      <c r="M38" s="48"/>
    </row>
    <row r="39" spans="1:13" ht="25.5" customHeight="1">
      <c r="A39" s="75"/>
      <c r="B39" s="171"/>
      <c r="C39" s="371" t="s">
        <v>326</v>
      </c>
      <c r="D39" s="372"/>
      <c r="E39" s="372"/>
      <c r="F39" s="372"/>
      <c r="G39" s="372"/>
      <c r="H39" s="372"/>
      <c r="I39" s="373"/>
      <c r="J39" s="110"/>
      <c r="K39" s="110"/>
      <c r="L39" s="110"/>
      <c r="M39" s="48"/>
    </row>
    <row r="40" spans="1:13" ht="12.75">
      <c r="A40" s="75"/>
      <c r="B40" s="171"/>
      <c r="C40" s="337" t="s">
        <v>0</v>
      </c>
      <c r="D40" s="353"/>
      <c r="E40" s="353"/>
      <c r="F40" s="353"/>
      <c r="G40" s="353"/>
      <c r="H40" s="353"/>
      <c r="I40" s="354"/>
      <c r="J40" s="110"/>
      <c r="K40" s="110"/>
      <c r="L40" s="110"/>
      <c r="M40" s="48"/>
    </row>
    <row r="41" spans="1:13" ht="12.75">
      <c r="A41" s="75"/>
      <c r="B41" s="171"/>
      <c r="C41" s="337" t="s">
        <v>202</v>
      </c>
      <c r="D41" s="353"/>
      <c r="E41" s="353"/>
      <c r="F41" s="353"/>
      <c r="G41" s="353"/>
      <c r="H41" s="353"/>
      <c r="I41" s="354"/>
      <c r="J41" s="110"/>
      <c r="K41" s="110"/>
      <c r="L41" s="110"/>
      <c r="M41" s="48"/>
    </row>
    <row r="42" spans="1:13" ht="12.75">
      <c r="A42" s="358"/>
      <c r="B42" s="359"/>
      <c r="C42" s="359"/>
      <c r="D42" s="359"/>
      <c r="E42" s="359"/>
      <c r="F42" s="359"/>
      <c r="G42" s="359"/>
      <c r="H42" s="359"/>
      <c r="I42" s="360"/>
      <c r="J42" s="110"/>
      <c r="K42" s="110"/>
      <c r="L42" s="110"/>
      <c r="M42" s="48"/>
    </row>
    <row r="43" spans="1:13" ht="12.75">
      <c r="A43" s="352" t="s">
        <v>96</v>
      </c>
      <c r="B43" s="352"/>
      <c r="C43" s="352"/>
      <c r="D43" s="352"/>
      <c r="E43" s="352"/>
      <c r="F43" s="352"/>
      <c r="G43" s="352"/>
      <c r="H43" s="352"/>
      <c r="I43" s="352"/>
      <c r="J43" s="109">
        <f>J44+J50+J56</f>
        <v>48038</v>
      </c>
      <c r="K43" s="109">
        <f>K44+K50+K56</f>
        <v>350185</v>
      </c>
      <c r="L43" s="109">
        <f>L44+L50+L56</f>
        <v>351564</v>
      </c>
      <c r="M43" s="109">
        <f>L43/K43*100</f>
        <v>100.39379185287775</v>
      </c>
    </row>
    <row r="44" spans="1:13" ht="12.75">
      <c r="A44" s="187"/>
      <c r="B44" s="343" t="s">
        <v>183</v>
      </c>
      <c r="C44" s="344"/>
      <c r="D44" s="344"/>
      <c r="E44" s="344"/>
      <c r="F44" s="344"/>
      <c r="G44" s="344"/>
      <c r="H44" s="344"/>
      <c r="I44" s="345"/>
      <c r="J44" s="166">
        <f>SUM(J45:J49)</f>
        <v>43358</v>
      </c>
      <c r="K44" s="166">
        <f>SUM(K45:K49)</f>
        <v>345505</v>
      </c>
      <c r="L44" s="166">
        <f>SUM(L45:L49)</f>
        <v>345505</v>
      </c>
      <c r="M44" s="109">
        <f>L44/K44*100</f>
        <v>100</v>
      </c>
    </row>
    <row r="45" spans="1:13" ht="12.75">
      <c r="A45" s="188"/>
      <c r="B45" s="35"/>
      <c r="C45" s="350" t="s">
        <v>175</v>
      </c>
      <c r="D45" s="351"/>
      <c r="E45" s="351"/>
      <c r="F45" s="351"/>
      <c r="G45" s="351"/>
      <c r="H45" s="351"/>
      <c r="I45" s="351"/>
      <c r="J45" s="110"/>
      <c r="K45" s="110">
        <f>SUM('4. bevételek fel. szerint'!M47:O47)</f>
        <v>48259</v>
      </c>
      <c r="L45" s="110">
        <f>SUM('4. bevételek fel. szerint'!P47:R47)</f>
        <v>48259</v>
      </c>
      <c r="M45" s="48">
        <f>L45/K45*100</f>
        <v>100</v>
      </c>
    </row>
    <row r="46" spans="1:13" ht="12.75">
      <c r="A46" s="188"/>
      <c r="B46" s="35"/>
      <c r="C46" s="348" t="s">
        <v>171</v>
      </c>
      <c r="D46" s="349"/>
      <c r="E46" s="349"/>
      <c r="F46" s="349"/>
      <c r="G46" s="349"/>
      <c r="H46" s="349"/>
      <c r="I46" s="349"/>
      <c r="J46" s="110"/>
      <c r="K46" s="110"/>
      <c r="L46" s="110"/>
      <c r="M46" s="48"/>
    </row>
    <row r="47" spans="1:13" ht="12.75">
      <c r="A47" s="188"/>
      <c r="B47" s="35"/>
      <c r="C47" s="348" t="s">
        <v>172</v>
      </c>
      <c r="D47" s="349"/>
      <c r="E47" s="349"/>
      <c r="F47" s="349"/>
      <c r="G47" s="349"/>
      <c r="H47" s="349"/>
      <c r="I47" s="349"/>
      <c r="J47" s="110"/>
      <c r="K47" s="110"/>
      <c r="L47" s="110"/>
      <c r="M47" s="48"/>
    </row>
    <row r="48" spans="1:13" ht="12.75">
      <c r="A48" s="188"/>
      <c r="B48" s="35"/>
      <c r="C48" s="346" t="s">
        <v>173</v>
      </c>
      <c r="D48" s="347"/>
      <c r="E48" s="347"/>
      <c r="F48" s="347"/>
      <c r="G48" s="347"/>
      <c r="H48" s="347"/>
      <c r="I48" s="347"/>
      <c r="J48" s="110"/>
      <c r="K48" s="110"/>
      <c r="L48" s="110"/>
      <c r="M48" s="48"/>
    </row>
    <row r="49" spans="1:13" ht="12.75">
      <c r="A49" s="188"/>
      <c r="B49" s="35"/>
      <c r="C49" s="348" t="s">
        <v>176</v>
      </c>
      <c r="D49" s="349"/>
      <c r="E49" s="349"/>
      <c r="F49" s="349"/>
      <c r="G49" s="349"/>
      <c r="H49" s="349"/>
      <c r="I49" s="349"/>
      <c r="J49" s="110">
        <f>SUM('4. bevételek fel. szerint'!J51:L51)</f>
        <v>43358</v>
      </c>
      <c r="K49" s="110">
        <f>SUM('4. bevételek fel. szerint'!M51:O51)</f>
        <v>297246</v>
      </c>
      <c r="L49" s="110">
        <f>SUM('4. bevételek fel. szerint'!P51:R51)</f>
        <v>297246</v>
      </c>
      <c r="M49" s="48">
        <f>L49/K49*100</f>
        <v>100</v>
      </c>
    </row>
    <row r="50" spans="1:13" ht="12.75">
      <c r="A50" s="163"/>
      <c r="B50" s="355" t="s">
        <v>195</v>
      </c>
      <c r="C50" s="356"/>
      <c r="D50" s="356"/>
      <c r="E50" s="356"/>
      <c r="F50" s="356"/>
      <c r="G50" s="356"/>
      <c r="H50" s="356"/>
      <c r="I50" s="356"/>
      <c r="J50" s="110"/>
      <c r="K50" s="110"/>
      <c r="L50" s="110"/>
      <c r="M50" s="48"/>
    </row>
    <row r="51" spans="1:13" ht="12.75">
      <c r="A51" s="75"/>
      <c r="B51" s="168"/>
      <c r="C51" s="334" t="s">
        <v>196</v>
      </c>
      <c r="D51" s="335"/>
      <c r="E51" s="335"/>
      <c r="F51" s="335"/>
      <c r="G51" s="335"/>
      <c r="H51" s="335"/>
      <c r="I51" s="336"/>
      <c r="J51" s="110"/>
      <c r="K51" s="110"/>
      <c r="L51" s="110"/>
      <c r="M51" s="48"/>
    </row>
    <row r="52" spans="1:13" ht="12.75">
      <c r="A52" s="75"/>
      <c r="B52" s="186"/>
      <c r="C52" s="334" t="s">
        <v>197</v>
      </c>
      <c r="D52" s="335"/>
      <c r="E52" s="335"/>
      <c r="F52" s="335"/>
      <c r="G52" s="335"/>
      <c r="H52" s="335"/>
      <c r="I52" s="336"/>
      <c r="J52" s="110"/>
      <c r="K52" s="110"/>
      <c r="L52" s="110"/>
      <c r="M52" s="48"/>
    </row>
    <row r="53" spans="1:13" ht="12.75">
      <c r="A53" s="75"/>
      <c r="B53" s="186"/>
      <c r="C53" s="334" t="s">
        <v>198</v>
      </c>
      <c r="D53" s="335"/>
      <c r="E53" s="335"/>
      <c r="F53" s="335"/>
      <c r="G53" s="335"/>
      <c r="H53" s="335"/>
      <c r="I53" s="336"/>
      <c r="J53" s="110"/>
      <c r="K53" s="110"/>
      <c r="L53" s="110"/>
      <c r="M53" s="48"/>
    </row>
    <row r="54" spans="1:13" ht="12.75">
      <c r="A54" s="75"/>
      <c r="B54" s="35"/>
      <c r="C54" s="357" t="s">
        <v>199</v>
      </c>
      <c r="D54" s="357"/>
      <c r="E54" s="357"/>
      <c r="F54" s="357"/>
      <c r="G54" s="357"/>
      <c r="H54" s="357"/>
      <c r="I54" s="357"/>
      <c r="J54" s="110"/>
      <c r="K54" s="110"/>
      <c r="L54" s="110"/>
      <c r="M54" s="48"/>
    </row>
    <row r="55" spans="1:13" ht="12.75">
      <c r="A55" s="75"/>
      <c r="B55" s="35"/>
      <c r="C55" s="357" t="s">
        <v>200</v>
      </c>
      <c r="D55" s="357"/>
      <c r="E55" s="357"/>
      <c r="F55" s="357"/>
      <c r="G55" s="357"/>
      <c r="H55" s="357"/>
      <c r="I55" s="357"/>
      <c r="J55" s="110"/>
      <c r="K55" s="110"/>
      <c r="L55" s="110"/>
      <c r="M55" s="48"/>
    </row>
    <row r="56" spans="1:13" ht="12.75">
      <c r="A56" s="163"/>
      <c r="B56" s="356" t="s">
        <v>97</v>
      </c>
      <c r="C56" s="342"/>
      <c r="D56" s="342"/>
      <c r="E56" s="342"/>
      <c r="F56" s="342"/>
      <c r="G56" s="342"/>
      <c r="H56" s="342"/>
      <c r="I56" s="342"/>
      <c r="J56" s="166">
        <f>SUM(J57:J61)</f>
        <v>4680</v>
      </c>
      <c r="K56" s="166">
        <f>SUM(K57:K61)</f>
        <v>4680</v>
      </c>
      <c r="L56" s="166">
        <f>SUM(L57:L61)</f>
        <v>6059</v>
      </c>
      <c r="M56" s="166">
        <f>L56/K56*100</f>
        <v>129.46581196581198</v>
      </c>
    </row>
    <row r="57" spans="1:13" ht="12.75">
      <c r="A57" s="75"/>
      <c r="B57" s="167"/>
      <c r="C57" s="337" t="s">
        <v>201</v>
      </c>
      <c r="D57" s="353"/>
      <c r="E57" s="353"/>
      <c r="F57" s="353"/>
      <c r="G57" s="353"/>
      <c r="H57" s="353"/>
      <c r="I57" s="354"/>
      <c r="J57" s="110"/>
      <c r="K57" s="110"/>
      <c r="L57" s="110"/>
      <c r="M57" s="48"/>
    </row>
    <row r="58" spans="1:13" ht="12.75">
      <c r="A58" s="75"/>
      <c r="B58" s="171"/>
      <c r="C58" s="334" t="s">
        <v>327</v>
      </c>
      <c r="D58" s="335"/>
      <c r="E58" s="335"/>
      <c r="F58" s="335"/>
      <c r="G58" s="335"/>
      <c r="H58" s="335"/>
      <c r="I58" s="336"/>
      <c r="J58" s="110"/>
      <c r="K58" s="110"/>
      <c r="L58" s="110"/>
      <c r="M58" s="48"/>
    </row>
    <row r="59" spans="1:13" ht="25.5" customHeight="1">
      <c r="A59" s="75"/>
      <c r="B59" s="171"/>
      <c r="C59" s="371" t="s">
        <v>328</v>
      </c>
      <c r="D59" s="372"/>
      <c r="E59" s="372"/>
      <c r="F59" s="372"/>
      <c r="G59" s="372"/>
      <c r="H59" s="372"/>
      <c r="I59" s="373"/>
      <c r="J59" s="110"/>
      <c r="K59" s="110"/>
      <c r="L59" s="110"/>
      <c r="M59" s="48"/>
    </row>
    <row r="60" spans="1:13" ht="12.75">
      <c r="A60" s="75"/>
      <c r="B60" s="171"/>
      <c r="C60" s="337" t="s">
        <v>0</v>
      </c>
      <c r="D60" s="353"/>
      <c r="E60" s="353"/>
      <c r="F60" s="353"/>
      <c r="G60" s="353"/>
      <c r="H60" s="353"/>
      <c r="I60" s="354"/>
      <c r="J60" s="110">
        <f>SUM('4. bevételek fel. szerint'!J62:L62)</f>
        <v>680</v>
      </c>
      <c r="K60" s="110">
        <f>SUM('4. bevételek fel. szerint'!M62:O62)</f>
        <v>680</v>
      </c>
      <c r="L60" s="110">
        <f>SUM('4. bevételek fel. szerint'!P62:R62)</f>
        <v>946</v>
      </c>
      <c r="M60" s="48">
        <f>L60/K60*100</f>
        <v>139.11764705882354</v>
      </c>
    </row>
    <row r="61" spans="1:13" ht="12.75">
      <c r="A61" s="75"/>
      <c r="B61" s="171"/>
      <c r="C61" s="337" t="s">
        <v>203</v>
      </c>
      <c r="D61" s="353"/>
      <c r="E61" s="353"/>
      <c r="F61" s="353"/>
      <c r="G61" s="353"/>
      <c r="H61" s="353"/>
      <c r="I61" s="354"/>
      <c r="J61" s="110">
        <f>SUM('4. bevételek fel. szerint'!J63:L63)</f>
        <v>4000</v>
      </c>
      <c r="K61" s="110">
        <f>SUM('4. bevételek fel. szerint'!M63:O63)</f>
        <v>4000</v>
      </c>
      <c r="L61" s="110">
        <f>SUM('4. bevételek fel. szerint'!P63:R63)</f>
        <v>5113</v>
      </c>
      <c r="M61" s="48">
        <f>L61/K61*100</f>
        <v>127.82500000000002</v>
      </c>
    </row>
    <row r="62" spans="1:13" ht="12.75">
      <c r="A62" s="358"/>
      <c r="B62" s="359"/>
      <c r="C62" s="359"/>
      <c r="D62" s="359"/>
      <c r="E62" s="359"/>
      <c r="F62" s="359"/>
      <c r="G62" s="359"/>
      <c r="H62" s="359"/>
      <c r="I62" s="360"/>
      <c r="J62" s="110"/>
      <c r="K62" s="110"/>
      <c r="L62" s="110"/>
      <c r="M62" s="48"/>
    </row>
    <row r="63" spans="1:13" ht="12.75">
      <c r="A63" s="352" t="s">
        <v>1</v>
      </c>
      <c r="B63" s="352"/>
      <c r="C63" s="352"/>
      <c r="D63" s="352"/>
      <c r="E63" s="352"/>
      <c r="F63" s="352"/>
      <c r="G63" s="352"/>
      <c r="H63" s="352"/>
      <c r="I63" s="352"/>
      <c r="J63" s="109">
        <f>J9+J43</f>
        <v>538239</v>
      </c>
      <c r="K63" s="109">
        <f>K9+K43</f>
        <v>943981</v>
      </c>
      <c r="L63" s="109">
        <f>L9+L43</f>
        <v>1005496</v>
      </c>
      <c r="M63" s="109">
        <f>L63/K63*100</f>
        <v>106.51655065091352</v>
      </c>
    </row>
    <row r="64" spans="1:13" ht="12.75">
      <c r="A64" s="374"/>
      <c r="B64" s="375"/>
      <c r="C64" s="375"/>
      <c r="D64" s="375"/>
      <c r="E64" s="375"/>
      <c r="F64" s="375"/>
      <c r="G64" s="375"/>
      <c r="H64" s="375"/>
      <c r="I64" s="376"/>
      <c r="J64" s="110"/>
      <c r="K64" s="110"/>
      <c r="L64" s="110"/>
      <c r="M64" s="48"/>
    </row>
    <row r="65" spans="1:13" ht="25.5" customHeight="1">
      <c r="A65" s="370" t="s">
        <v>204</v>
      </c>
      <c r="B65" s="342"/>
      <c r="C65" s="342"/>
      <c r="D65" s="342"/>
      <c r="E65" s="342"/>
      <c r="F65" s="342"/>
      <c r="G65" s="342"/>
      <c r="H65" s="342"/>
      <c r="I65" s="342"/>
      <c r="J65" s="115">
        <f>SUM(J66:J67)</f>
        <v>386870</v>
      </c>
      <c r="K65" s="115">
        <f>SUM(K66:K67)</f>
        <v>290594</v>
      </c>
      <c r="L65" s="115">
        <f>SUM(L66:L67)</f>
        <v>290594</v>
      </c>
      <c r="M65" s="115">
        <f>L65/K65*100</f>
        <v>100</v>
      </c>
    </row>
    <row r="66" spans="1:13" ht="12.75">
      <c r="A66" s="34"/>
      <c r="B66" s="342" t="s">
        <v>98</v>
      </c>
      <c r="C66" s="342"/>
      <c r="D66" s="342"/>
      <c r="E66" s="342"/>
      <c r="F66" s="342"/>
      <c r="G66" s="342"/>
      <c r="H66" s="342"/>
      <c r="I66" s="342"/>
      <c r="J66" s="110">
        <f>SUM('4. bevételek fel. szerint'!J68:L68)</f>
        <v>62491</v>
      </c>
      <c r="K66" s="110">
        <f>SUM('4. bevételek fel. szerint'!M68:O68)</f>
        <v>801</v>
      </c>
      <c r="L66" s="110">
        <f>SUM('4. bevételek fel. szerint'!P68:R68)</f>
        <v>48318</v>
      </c>
      <c r="M66" s="48">
        <f>L66/K66*100</f>
        <v>6032.209737827716</v>
      </c>
    </row>
    <row r="67" spans="1:13" ht="12.75">
      <c r="A67" s="163"/>
      <c r="B67" s="342" t="s">
        <v>99</v>
      </c>
      <c r="C67" s="342"/>
      <c r="D67" s="342"/>
      <c r="E67" s="342"/>
      <c r="F67" s="342"/>
      <c r="G67" s="342"/>
      <c r="H67" s="342"/>
      <c r="I67" s="342"/>
      <c r="J67" s="110">
        <f>SUM('4. bevételek fel. szerint'!J69:L69)</f>
        <v>324379</v>
      </c>
      <c r="K67" s="110">
        <f>SUM('4. bevételek fel. szerint'!M69:O69)</f>
        <v>289793</v>
      </c>
      <c r="L67" s="110">
        <f>SUM('4. bevételek fel. szerint'!P69:R69)</f>
        <v>242276</v>
      </c>
      <c r="M67" s="48">
        <f>L67/K67*100</f>
        <v>83.60312360892085</v>
      </c>
    </row>
    <row r="68" spans="1:13" ht="12.75">
      <c r="A68" s="341"/>
      <c r="B68" s="342"/>
      <c r="C68" s="342"/>
      <c r="D68" s="342"/>
      <c r="E68" s="342"/>
      <c r="F68" s="342"/>
      <c r="G68" s="342"/>
      <c r="H68" s="342"/>
      <c r="I68" s="342"/>
      <c r="J68" s="110"/>
      <c r="K68" s="110"/>
      <c r="L68" s="110"/>
      <c r="M68" s="48"/>
    </row>
    <row r="69" spans="1:13" ht="12.75">
      <c r="A69" s="352" t="s">
        <v>2</v>
      </c>
      <c r="B69" s="352"/>
      <c r="C69" s="352"/>
      <c r="D69" s="352"/>
      <c r="E69" s="352"/>
      <c r="F69" s="352"/>
      <c r="G69" s="352"/>
      <c r="H69" s="352"/>
      <c r="I69" s="352"/>
      <c r="J69" s="109">
        <f>J70+J81</f>
        <v>6762</v>
      </c>
      <c r="K69" s="109">
        <f>K70+K81</f>
        <v>253135</v>
      </c>
      <c r="L69" s="109">
        <f>L70+L81</f>
        <v>175135</v>
      </c>
      <c r="M69" s="130">
        <f>L69/K69*100</f>
        <v>69.18640251249334</v>
      </c>
    </row>
    <row r="70" spans="1:13" ht="12.75">
      <c r="A70" s="34"/>
      <c r="B70" s="357" t="s">
        <v>100</v>
      </c>
      <c r="C70" s="342"/>
      <c r="D70" s="342"/>
      <c r="E70" s="342"/>
      <c r="F70" s="342"/>
      <c r="G70" s="342"/>
      <c r="H70" s="342"/>
      <c r="I70" s="342"/>
      <c r="J70" s="110">
        <f>SUM(J71:J80)</f>
        <v>6762</v>
      </c>
      <c r="K70" s="110">
        <f>SUM(K71:K80)</f>
        <v>253135</v>
      </c>
      <c r="L70" s="110">
        <f>SUM(L71:L80)</f>
        <v>175135</v>
      </c>
      <c r="M70" s="161">
        <f>L70/K70*100</f>
        <v>69.18640251249334</v>
      </c>
    </row>
    <row r="71" spans="1:13" ht="12.75">
      <c r="A71" s="75"/>
      <c r="B71" s="165"/>
      <c r="C71" s="337" t="s">
        <v>332</v>
      </c>
      <c r="D71" s="338"/>
      <c r="E71" s="338"/>
      <c r="F71" s="338"/>
      <c r="G71" s="338"/>
      <c r="H71" s="338"/>
      <c r="I71" s="339"/>
      <c r="J71" s="110"/>
      <c r="K71" s="110"/>
      <c r="L71" s="110"/>
      <c r="M71" s="161"/>
    </row>
    <row r="72" spans="1:13" ht="12.75">
      <c r="A72" s="75"/>
      <c r="B72" s="170"/>
      <c r="C72" s="337" t="s">
        <v>4</v>
      </c>
      <c r="D72" s="338"/>
      <c r="E72" s="338"/>
      <c r="F72" s="338"/>
      <c r="G72" s="338"/>
      <c r="H72" s="338"/>
      <c r="I72" s="339"/>
      <c r="J72" s="110"/>
      <c r="K72" s="110">
        <f>SUM('4. bevételek fel. szerint'!M74:O74)</f>
        <v>246373</v>
      </c>
      <c r="L72" s="110">
        <f>SUM('4. bevételek fel. szerint'!P74:R74)</f>
        <v>167568</v>
      </c>
      <c r="M72" s="161">
        <f>L72/K72*100</f>
        <v>68.01394633340504</v>
      </c>
    </row>
    <row r="73" spans="1:13" ht="12.75">
      <c r="A73" s="75"/>
      <c r="B73" s="170"/>
      <c r="C73" s="337" t="s">
        <v>205</v>
      </c>
      <c r="D73" s="338"/>
      <c r="E73" s="338"/>
      <c r="F73" s="338"/>
      <c r="G73" s="338"/>
      <c r="H73" s="338"/>
      <c r="I73" s="339"/>
      <c r="J73" s="110">
        <f>SUM('4. bevételek fel. szerint'!J75:L75)</f>
        <v>6762</v>
      </c>
      <c r="K73" s="110">
        <f>SUM('4. bevételek fel. szerint'!M75:O75)</f>
        <v>6762</v>
      </c>
      <c r="L73" s="110">
        <f>SUM('4. bevételek fel. szerint'!P75:R75)</f>
        <v>7567</v>
      </c>
      <c r="M73" s="161">
        <f>L73/K73*100</f>
        <v>111.90476190476191</v>
      </c>
    </row>
    <row r="74" spans="1:13" ht="12.75">
      <c r="A74" s="75"/>
      <c r="B74" s="170"/>
      <c r="C74" s="334" t="s">
        <v>206</v>
      </c>
      <c r="D74" s="335"/>
      <c r="E74" s="335"/>
      <c r="F74" s="335"/>
      <c r="G74" s="335"/>
      <c r="H74" s="335"/>
      <c r="I74" s="336"/>
      <c r="J74" s="110"/>
      <c r="K74" s="110"/>
      <c r="L74" s="110"/>
      <c r="M74" s="48"/>
    </row>
    <row r="75" spans="1:13" ht="12.75">
      <c r="A75" s="75"/>
      <c r="B75" s="170"/>
      <c r="C75" s="337" t="s">
        <v>5</v>
      </c>
      <c r="D75" s="338"/>
      <c r="E75" s="338"/>
      <c r="F75" s="338"/>
      <c r="G75" s="338"/>
      <c r="H75" s="338"/>
      <c r="I75" s="339"/>
      <c r="J75" s="110"/>
      <c r="K75" s="110"/>
      <c r="L75" s="110"/>
      <c r="M75" s="48"/>
    </row>
    <row r="76" spans="1:13" ht="12.75">
      <c r="A76" s="75"/>
      <c r="B76" s="170"/>
      <c r="C76" s="337" t="s">
        <v>331</v>
      </c>
      <c r="D76" s="338"/>
      <c r="E76" s="338"/>
      <c r="F76" s="338"/>
      <c r="G76" s="338"/>
      <c r="H76" s="338"/>
      <c r="I76" s="339"/>
      <c r="J76" s="110"/>
      <c r="K76" s="110"/>
      <c r="L76" s="110"/>
      <c r="M76" s="48"/>
    </row>
    <row r="77" spans="1:13" ht="12.75">
      <c r="A77" s="75"/>
      <c r="B77" s="170"/>
      <c r="C77" s="334" t="s">
        <v>330</v>
      </c>
      <c r="D77" s="335"/>
      <c r="E77" s="335"/>
      <c r="F77" s="335"/>
      <c r="G77" s="335"/>
      <c r="H77" s="335"/>
      <c r="I77" s="336"/>
      <c r="J77" s="110"/>
      <c r="K77" s="110"/>
      <c r="L77" s="110"/>
      <c r="M77" s="48"/>
    </row>
    <row r="78" spans="1:13" ht="12.75">
      <c r="A78" s="75"/>
      <c r="B78" s="170"/>
      <c r="C78" s="337" t="s">
        <v>6</v>
      </c>
      <c r="D78" s="338"/>
      <c r="E78" s="338"/>
      <c r="F78" s="338"/>
      <c r="G78" s="338"/>
      <c r="H78" s="338"/>
      <c r="I78" s="339"/>
      <c r="J78" s="110"/>
      <c r="K78" s="110"/>
      <c r="L78" s="110"/>
      <c r="M78" s="48"/>
    </row>
    <row r="79" spans="1:13" ht="12.75">
      <c r="A79" s="75"/>
      <c r="B79" s="170"/>
      <c r="C79" s="337" t="s">
        <v>208</v>
      </c>
      <c r="D79" s="338"/>
      <c r="E79" s="338"/>
      <c r="F79" s="338"/>
      <c r="G79" s="338"/>
      <c r="H79" s="338"/>
      <c r="I79" s="339"/>
      <c r="J79" s="110"/>
      <c r="K79" s="110"/>
      <c r="L79" s="110"/>
      <c r="M79" s="48"/>
    </row>
    <row r="80" spans="1:13" ht="12.75">
      <c r="A80" s="75"/>
      <c r="B80" s="164"/>
      <c r="C80" s="334" t="s">
        <v>329</v>
      </c>
      <c r="D80" s="335"/>
      <c r="E80" s="335"/>
      <c r="F80" s="335"/>
      <c r="G80" s="335"/>
      <c r="H80" s="335"/>
      <c r="I80" s="336"/>
      <c r="J80" s="110"/>
      <c r="K80" s="110"/>
      <c r="L80" s="110"/>
      <c r="M80" s="48"/>
    </row>
    <row r="81" spans="1:13" ht="12.75">
      <c r="A81" s="163"/>
      <c r="B81" s="340" t="s">
        <v>101</v>
      </c>
      <c r="C81" s="340"/>
      <c r="D81" s="340"/>
      <c r="E81" s="340"/>
      <c r="F81" s="340"/>
      <c r="G81" s="340"/>
      <c r="H81" s="340"/>
      <c r="I81" s="340"/>
      <c r="J81" s="110"/>
      <c r="K81" s="110"/>
      <c r="L81" s="110"/>
      <c r="M81" s="48"/>
    </row>
    <row r="82" spans="1:13" ht="12.75">
      <c r="A82" s="75"/>
      <c r="B82" s="181"/>
      <c r="C82" s="337" t="s">
        <v>332</v>
      </c>
      <c r="D82" s="338"/>
      <c r="E82" s="338"/>
      <c r="F82" s="338"/>
      <c r="G82" s="338"/>
      <c r="H82" s="338"/>
      <c r="I82" s="339"/>
      <c r="J82" s="110"/>
      <c r="K82" s="110"/>
      <c r="L82" s="110"/>
      <c r="M82" s="48"/>
    </row>
    <row r="83" spans="1:13" ht="12.75">
      <c r="A83" s="75"/>
      <c r="B83" s="182"/>
      <c r="C83" s="337" t="s">
        <v>4</v>
      </c>
      <c r="D83" s="338"/>
      <c r="E83" s="338"/>
      <c r="F83" s="338"/>
      <c r="G83" s="338"/>
      <c r="H83" s="338"/>
      <c r="I83" s="339"/>
      <c r="J83" s="110"/>
      <c r="K83" s="110"/>
      <c r="L83" s="110"/>
      <c r="M83" s="48"/>
    </row>
    <row r="84" spans="1:13" ht="12.75">
      <c r="A84" s="75"/>
      <c r="B84" s="182"/>
      <c r="C84" s="337" t="s">
        <v>205</v>
      </c>
      <c r="D84" s="338"/>
      <c r="E84" s="338"/>
      <c r="F84" s="338"/>
      <c r="G84" s="338"/>
      <c r="H84" s="338"/>
      <c r="I84" s="339"/>
      <c r="J84" s="110"/>
      <c r="K84" s="110"/>
      <c r="L84" s="110"/>
      <c r="M84" s="48"/>
    </row>
    <row r="85" spans="1:13" ht="12.75">
      <c r="A85" s="75"/>
      <c r="B85" s="182"/>
      <c r="C85" s="334" t="s">
        <v>206</v>
      </c>
      <c r="D85" s="335"/>
      <c r="E85" s="335"/>
      <c r="F85" s="335"/>
      <c r="G85" s="335"/>
      <c r="H85" s="335"/>
      <c r="I85" s="336"/>
      <c r="J85" s="110"/>
      <c r="K85" s="110"/>
      <c r="L85" s="110"/>
      <c r="M85" s="48"/>
    </row>
    <row r="86" spans="1:13" ht="12.75">
      <c r="A86" s="75"/>
      <c r="B86" s="182"/>
      <c r="C86" s="337" t="s">
        <v>5</v>
      </c>
      <c r="D86" s="338"/>
      <c r="E86" s="338"/>
      <c r="F86" s="338"/>
      <c r="G86" s="338"/>
      <c r="H86" s="338"/>
      <c r="I86" s="339"/>
      <c r="J86" s="110"/>
      <c r="K86" s="110"/>
      <c r="L86" s="110"/>
      <c r="M86" s="48"/>
    </row>
    <row r="87" spans="1:13" ht="12.75">
      <c r="A87" s="75"/>
      <c r="B87" s="182"/>
      <c r="C87" s="337" t="s">
        <v>331</v>
      </c>
      <c r="D87" s="338"/>
      <c r="E87" s="338"/>
      <c r="F87" s="338"/>
      <c r="G87" s="338"/>
      <c r="H87" s="338"/>
      <c r="I87" s="339"/>
      <c r="J87" s="110"/>
      <c r="K87" s="110"/>
      <c r="L87" s="110"/>
      <c r="M87" s="48"/>
    </row>
    <row r="88" spans="1:13" ht="12.75">
      <c r="A88" s="75"/>
      <c r="B88" s="182"/>
      <c r="C88" s="334" t="s">
        <v>330</v>
      </c>
      <c r="D88" s="335"/>
      <c r="E88" s="335"/>
      <c r="F88" s="335"/>
      <c r="G88" s="335"/>
      <c r="H88" s="335"/>
      <c r="I88" s="336"/>
      <c r="J88" s="110"/>
      <c r="K88" s="110"/>
      <c r="L88" s="110"/>
      <c r="M88" s="48"/>
    </row>
    <row r="89" spans="1:13" ht="12.75">
      <c r="A89" s="75"/>
      <c r="B89" s="182"/>
      <c r="C89" s="337" t="s">
        <v>6</v>
      </c>
      <c r="D89" s="338"/>
      <c r="E89" s="338"/>
      <c r="F89" s="338"/>
      <c r="G89" s="338"/>
      <c r="H89" s="338"/>
      <c r="I89" s="339"/>
      <c r="J89" s="110"/>
      <c r="K89" s="110"/>
      <c r="L89" s="110"/>
      <c r="M89" s="48"/>
    </row>
    <row r="90" spans="1:13" ht="12.75">
      <c r="A90" s="75"/>
      <c r="B90" s="182"/>
      <c r="C90" s="337" t="s">
        <v>208</v>
      </c>
      <c r="D90" s="338"/>
      <c r="E90" s="338"/>
      <c r="F90" s="338"/>
      <c r="G90" s="338"/>
      <c r="H90" s="338"/>
      <c r="I90" s="339"/>
      <c r="J90" s="110"/>
      <c r="K90" s="110"/>
      <c r="L90" s="110"/>
      <c r="M90" s="48"/>
    </row>
    <row r="91" spans="1:13" ht="12.75">
      <c r="A91" s="75"/>
      <c r="B91" s="182"/>
      <c r="C91" s="334" t="s">
        <v>329</v>
      </c>
      <c r="D91" s="335"/>
      <c r="E91" s="335"/>
      <c r="F91" s="335"/>
      <c r="G91" s="335"/>
      <c r="H91" s="335"/>
      <c r="I91" s="336"/>
      <c r="J91" s="110"/>
      <c r="K91" s="110"/>
      <c r="L91" s="110"/>
      <c r="M91" s="48"/>
    </row>
    <row r="92" spans="1:13" ht="12.75">
      <c r="A92" s="341"/>
      <c r="B92" s="341"/>
      <c r="C92" s="342"/>
      <c r="D92" s="342"/>
      <c r="E92" s="342"/>
      <c r="F92" s="342"/>
      <c r="G92" s="342"/>
      <c r="H92" s="342"/>
      <c r="I92" s="342"/>
      <c r="J92" s="110"/>
      <c r="K92" s="110"/>
      <c r="L92" s="110"/>
      <c r="M92" s="48"/>
    </row>
    <row r="93" spans="1:13" ht="12.75">
      <c r="A93" s="352" t="s">
        <v>209</v>
      </c>
      <c r="B93" s="352"/>
      <c r="C93" s="352"/>
      <c r="D93" s="352"/>
      <c r="E93" s="352"/>
      <c r="F93" s="352"/>
      <c r="G93" s="352"/>
      <c r="H93" s="352"/>
      <c r="I93" s="352"/>
      <c r="J93" s="109">
        <f>J63+J65+J69</f>
        <v>931871</v>
      </c>
      <c r="K93" s="109">
        <f>K63+K65+K69</f>
        <v>1487710</v>
      </c>
      <c r="L93" s="109">
        <f>L63+L65+L69</f>
        <v>1471225</v>
      </c>
      <c r="M93" s="109">
        <f>L93/K93*100</f>
        <v>98.89192114054487</v>
      </c>
    </row>
  </sheetData>
  <sheetProtection/>
  <mergeCells count="89">
    <mergeCell ref="B67:I67"/>
    <mergeCell ref="A69:I69"/>
    <mergeCell ref="A68:I68"/>
    <mergeCell ref="C60:I60"/>
    <mergeCell ref="C59:I59"/>
    <mergeCell ref="C76:I76"/>
    <mergeCell ref="C75:I75"/>
    <mergeCell ref="C73:I73"/>
    <mergeCell ref="C74:I74"/>
    <mergeCell ref="A64:I64"/>
    <mergeCell ref="B66:I66"/>
    <mergeCell ref="C71:I71"/>
    <mergeCell ref="C72:I72"/>
    <mergeCell ref="A65:I65"/>
    <mergeCell ref="B70:I70"/>
    <mergeCell ref="C31:I31"/>
    <mergeCell ref="C38:I38"/>
    <mergeCell ref="C33:I33"/>
    <mergeCell ref="A43:I43"/>
    <mergeCell ref="C39:I39"/>
    <mergeCell ref="C29:I29"/>
    <mergeCell ref="C23:I23"/>
    <mergeCell ref="C21:I21"/>
    <mergeCell ref="C22:I22"/>
    <mergeCell ref="C25:I25"/>
    <mergeCell ref="C27:I27"/>
    <mergeCell ref="C28:I28"/>
    <mergeCell ref="C26:I26"/>
    <mergeCell ref="B10:I10"/>
    <mergeCell ref="C18:I18"/>
    <mergeCell ref="C11:I11"/>
    <mergeCell ref="C12:I12"/>
    <mergeCell ref="C13:I13"/>
    <mergeCell ref="C14:I14"/>
    <mergeCell ref="A3:M3"/>
    <mergeCell ref="A4:M4"/>
    <mergeCell ref="A5:M5"/>
    <mergeCell ref="A8:I8"/>
    <mergeCell ref="C30:I30"/>
    <mergeCell ref="B24:I24"/>
    <mergeCell ref="B17:I17"/>
    <mergeCell ref="C15:I15"/>
    <mergeCell ref="C16:I16"/>
    <mergeCell ref="A9:I9"/>
    <mergeCell ref="C19:I19"/>
    <mergeCell ref="C37:I37"/>
    <mergeCell ref="B36:I36"/>
    <mergeCell ref="C35:I35"/>
    <mergeCell ref="A42:I42"/>
    <mergeCell ref="C40:I40"/>
    <mergeCell ref="C41:I41"/>
    <mergeCell ref="C20:I20"/>
    <mergeCell ref="C34:I34"/>
    <mergeCell ref="C32:I32"/>
    <mergeCell ref="C55:I55"/>
    <mergeCell ref="A63:I63"/>
    <mergeCell ref="C47:I47"/>
    <mergeCell ref="C58:I58"/>
    <mergeCell ref="C57:I57"/>
    <mergeCell ref="A62:I62"/>
    <mergeCell ref="B56:I56"/>
    <mergeCell ref="C52:I52"/>
    <mergeCell ref="C54:I54"/>
    <mergeCell ref="B44:I44"/>
    <mergeCell ref="C48:I48"/>
    <mergeCell ref="C46:I46"/>
    <mergeCell ref="C53:I53"/>
    <mergeCell ref="C45:I45"/>
    <mergeCell ref="A93:I93"/>
    <mergeCell ref="C61:I61"/>
    <mergeCell ref="C51:I51"/>
    <mergeCell ref="C49:I49"/>
    <mergeCell ref="B50:I50"/>
    <mergeCell ref="A92:I92"/>
    <mergeCell ref="C91:I91"/>
    <mergeCell ref="C83:I83"/>
    <mergeCell ref="C84:I84"/>
    <mergeCell ref="C87:I87"/>
    <mergeCell ref="C89:I89"/>
    <mergeCell ref="C90:I90"/>
    <mergeCell ref="C86:I86"/>
    <mergeCell ref="C77:I77"/>
    <mergeCell ref="C85:I85"/>
    <mergeCell ref="C88:I88"/>
    <mergeCell ref="C78:I78"/>
    <mergeCell ref="C82:I82"/>
    <mergeCell ref="B81:I81"/>
    <mergeCell ref="C79:I79"/>
    <mergeCell ref="C80:I80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4.28125" style="41" customWidth="1"/>
    <col min="2" max="2" width="0.2890625" style="41" hidden="1" customWidth="1"/>
    <col min="3" max="3" width="17.140625" style="41" customWidth="1"/>
    <col min="4" max="7" width="12.140625" style="41" customWidth="1"/>
    <col min="8" max="8" width="18.8515625" style="41" customWidth="1"/>
    <col min="9" max="12" width="12.140625" style="41" customWidth="1"/>
    <col min="13" max="13" width="14.28125" style="41" bestFit="1" customWidth="1"/>
    <col min="14" max="14" width="7.7109375" style="41" customWidth="1"/>
    <col min="15" max="15" width="11.140625" style="41" customWidth="1"/>
    <col min="16" max="16384" width="9.140625" style="41" customWidth="1"/>
  </cols>
  <sheetData>
    <row r="1" spans="1:13" ht="14.25">
      <c r="A1" s="40"/>
      <c r="B1" s="40"/>
      <c r="F1" s="242" t="s">
        <v>298</v>
      </c>
      <c r="M1" s="42"/>
    </row>
    <row r="2" spans="1:13" ht="14.25">
      <c r="A2" s="40"/>
      <c r="B2" s="40"/>
      <c r="F2" s="242"/>
      <c r="G2" s="242"/>
      <c r="M2" s="42"/>
    </row>
    <row r="3" spans="1:15" ht="15">
      <c r="A3" s="450" t="s">
        <v>552</v>
      </c>
      <c r="B3" s="450"/>
      <c r="C3" s="450"/>
      <c r="D3" s="450"/>
      <c r="E3" s="450"/>
      <c r="F3" s="450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450" t="s">
        <v>465</v>
      </c>
      <c r="B4" s="450"/>
      <c r="C4" s="450"/>
      <c r="D4" s="450"/>
      <c r="E4" s="450"/>
      <c r="F4" s="450"/>
      <c r="G4" s="43"/>
      <c r="H4" s="43"/>
      <c r="I4" s="43"/>
      <c r="J4" s="43"/>
      <c r="K4" s="43"/>
      <c r="L4" s="43"/>
      <c r="M4" s="43"/>
      <c r="N4" s="43"/>
      <c r="O4" s="43"/>
    </row>
    <row r="5" spans="1:15" s="45" customFormat="1" ht="12.7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1:15" s="45" customFormat="1" ht="12.7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 s="45" customFormat="1" ht="12.75" customHeight="1">
      <c r="A7" s="246"/>
      <c r="B7" s="246"/>
      <c r="C7" s="246"/>
      <c r="D7" s="246"/>
      <c r="E7" s="246"/>
      <c r="F7" s="51" t="s">
        <v>150</v>
      </c>
      <c r="G7" s="246"/>
      <c r="H7" s="246"/>
      <c r="I7" s="246"/>
      <c r="J7" s="246"/>
      <c r="K7" s="246"/>
      <c r="L7" s="246"/>
      <c r="M7" s="246"/>
      <c r="N7" s="246"/>
      <c r="O7" s="246"/>
    </row>
    <row r="8" spans="1:15" s="45" customFormat="1" ht="12.75" customHeight="1">
      <c r="A8" s="449" t="s">
        <v>305</v>
      </c>
      <c r="B8" s="249"/>
      <c r="C8" s="449" t="s">
        <v>455</v>
      </c>
      <c r="D8" s="448" t="s">
        <v>322</v>
      </c>
      <c r="E8" s="448"/>
      <c r="F8" s="448"/>
      <c r="G8" s="247"/>
      <c r="H8" s="247"/>
      <c r="I8" s="247"/>
      <c r="J8" s="247"/>
      <c r="K8" s="247"/>
      <c r="L8" s="247"/>
      <c r="M8" s="247"/>
      <c r="N8" s="247"/>
      <c r="O8" s="247"/>
    </row>
    <row r="9" spans="1:15" s="45" customFormat="1" ht="25.5" customHeight="1">
      <c r="A9" s="449"/>
      <c r="B9" s="249"/>
      <c r="C9" s="449"/>
      <c r="D9" s="251" t="s">
        <v>307</v>
      </c>
      <c r="E9" s="251" t="s">
        <v>308</v>
      </c>
      <c r="F9" s="252" t="s">
        <v>309</v>
      </c>
      <c r="G9" s="247"/>
      <c r="H9" s="247"/>
      <c r="I9" s="247"/>
      <c r="J9" s="247"/>
      <c r="K9" s="247"/>
      <c r="L9" s="247"/>
      <c r="M9" s="247"/>
      <c r="N9" s="247"/>
      <c r="O9" s="247"/>
    </row>
    <row r="10" spans="1:15" s="45" customFormat="1" ht="25.5" customHeight="1">
      <c r="A10" s="253" t="s">
        <v>306</v>
      </c>
      <c r="B10" s="250"/>
      <c r="C10" s="249">
        <v>0</v>
      </c>
      <c r="D10" s="257">
        <v>0</v>
      </c>
      <c r="E10" s="257">
        <v>0</v>
      </c>
      <c r="F10" s="257">
        <v>0</v>
      </c>
      <c r="G10" s="247"/>
      <c r="H10" s="247"/>
      <c r="I10" s="247"/>
      <c r="J10" s="247"/>
      <c r="K10" s="247"/>
      <c r="L10" s="247"/>
      <c r="M10" s="247"/>
      <c r="N10" s="247"/>
      <c r="O10" s="247"/>
    </row>
    <row r="11" spans="1:15" s="45" customFormat="1" ht="12.75" customHeight="1">
      <c r="A11" s="250" t="s">
        <v>310</v>
      </c>
      <c r="B11" s="250"/>
      <c r="C11" s="249">
        <v>0</v>
      </c>
      <c r="D11" s="258">
        <v>0</v>
      </c>
      <c r="E11" s="258">
        <v>0</v>
      </c>
      <c r="F11" s="258">
        <v>0</v>
      </c>
      <c r="G11" s="247"/>
      <c r="H11" s="247"/>
      <c r="I11" s="247"/>
      <c r="J11" s="247"/>
      <c r="K11" s="247"/>
      <c r="L11" s="247"/>
      <c r="M11" s="247"/>
      <c r="N11" s="247"/>
      <c r="O11" s="247"/>
    </row>
    <row r="12" spans="1:6" s="248" customFormat="1" ht="25.5" customHeight="1">
      <c r="A12" s="253" t="s">
        <v>311</v>
      </c>
      <c r="B12" s="254"/>
      <c r="C12" s="249">
        <f>SUM(C13:C19)</f>
        <v>18</v>
      </c>
      <c r="D12" s="257">
        <f>SUM(D13:D19)</f>
        <v>678</v>
      </c>
      <c r="E12" s="257">
        <f>SUM(E13:E19)</f>
        <v>294</v>
      </c>
      <c r="F12" s="257">
        <f>SUM(F13:F19)</f>
        <v>294</v>
      </c>
    </row>
    <row r="13" spans="1:6" s="248" customFormat="1" ht="12.75" customHeight="1">
      <c r="A13" s="253" t="s">
        <v>314</v>
      </c>
      <c r="B13" s="254"/>
      <c r="C13" s="328">
        <v>10</v>
      </c>
      <c r="D13" s="329">
        <v>335</v>
      </c>
      <c r="E13" s="258">
        <v>215</v>
      </c>
      <c r="F13" s="258">
        <v>215</v>
      </c>
    </row>
    <row r="14" spans="1:6" s="248" customFormat="1" ht="12.75" customHeight="1">
      <c r="A14" s="253" t="s">
        <v>315</v>
      </c>
      <c r="B14" s="254"/>
      <c r="C14" s="328">
        <v>2</v>
      </c>
      <c r="D14" s="329">
        <v>142</v>
      </c>
      <c r="E14" s="258">
        <v>28</v>
      </c>
      <c r="F14" s="258">
        <v>28</v>
      </c>
    </row>
    <row r="15" spans="1:6" s="248" customFormat="1" ht="12.75" customHeight="1">
      <c r="A15" s="253" t="s">
        <v>316</v>
      </c>
      <c r="B15" s="254"/>
      <c r="C15" s="328">
        <v>2</v>
      </c>
      <c r="D15" s="329">
        <v>15</v>
      </c>
      <c r="E15" s="258">
        <v>6</v>
      </c>
      <c r="F15" s="258">
        <v>6</v>
      </c>
    </row>
    <row r="16" spans="1:6" s="248" customFormat="1" ht="12.75" customHeight="1">
      <c r="A16" s="253" t="s">
        <v>317</v>
      </c>
      <c r="B16" s="254"/>
      <c r="C16" s="328">
        <v>0</v>
      </c>
      <c r="D16" s="329">
        <v>100</v>
      </c>
      <c r="E16" s="258">
        <v>0</v>
      </c>
      <c r="F16" s="258">
        <v>0</v>
      </c>
    </row>
    <row r="17" spans="1:6" s="248" customFormat="1" ht="12.75" customHeight="1">
      <c r="A17" s="330" t="s">
        <v>542</v>
      </c>
      <c r="B17" s="254"/>
      <c r="C17" s="328">
        <v>0</v>
      </c>
      <c r="D17" s="329">
        <v>64</v>
      </c>
      <c r="E17" s="258">
        <v>0</v>
      </c>
      <c r="F17" s="258">
        <v>0</v>
      </c>
    </row>
    <row r="18" spans="1:6" s="248" customFormat="1" ht="12.75" customHeight="1">
      <c r="A18" s="253" t="s">
        <v>318</v>
      </c>
      <c r="B18" s="254"/>
      <c r="C18" s="328">
        <v>4</v>
      </c>
      <c r="D18" s="329">
        <v>0</v>
      </c>
      <c r="E18" s="258">
        <v>45</v>
      </c>
      <c r="F18" s="258">
        <v>45</v>
      </c>
    </row>
    <row r="19" spans="1:6" s="248" customFormat="1" ht="12.75" customHeight="1">
      <c r="A19" s="253" t="s">
        <v>319</v>
      </c>
      <c r="B19" s="254"/>
      <c r="C19" s="328">
        <v>0</v>
      </c>
      <c r="D19" s="329">
        <v>22</v>
      </c>
      <c r="E19" s="258">
        <v>0</v>
      </c>
      <c r="F19" s="258">
        <v>0</v>
      </c>
    </row>
    <row r="20" spans="1:15" s="45" customFormat="1" ht="25.5" customHeight="1">
      <c r="A20" s="253" t="s">
        <v>312</v>
      </c>
      <c r="B20" s="250"/>
      <c r="C20" s="249">
        <f>SUM(C21:C22)</f>
        <v>2</v>
      </c>
      <c r="D20" s="257">
        <f>SUM(D21:D22)</f>
        <v>620</v>
      </c>
      <c r="E20" s="257">
        <f>SUM(E21:E22)</f>
        <v>620</v>
      </c>
      <c r="F20" s="257">
        <f>SUM(F21:F22)</f>
        <v>620</v>
      </c>
      <c r="G20" s="247"/>
      <c r="H20" s="247"/>
      <c r="I20" s="247"/>
      <c r="J20" s="247"/>
      <c r="K20" s="247"/>
      <c r="L20" s="247"/>
      <c r="M20" s="247"/>
      <c r="N20" s="247"/>
      <c r="O20" s="247"/>
    </row>
    <row r="21" spans="1:15" s="45" customFormat="1" ht="12.75" customHeight="1">
      <c r="A21" s="253" t="s">
        <v>320</v>
      </c>
      <c r="B21" s="250"/>
      <c r="C21" s="249">
        <v>1</v>
      </c>
      <c r="D21" s="258">
        <v>500</v>
      </c>
      <c r="E21" s="258">
        <v>500</v>
      </c>
      <c r="F21" s="258">
        <v>500</v>
      </c>
      <c r="G21" s="247"/>
      <c r="H21" s="247"/>
      <c r="I21" s="247"/>
      <c r="J21" s="247"/>
      <c r="K21" s="247"/>
      <c r="L21" s="247"/>
      <c r="M21" s="247"/>
      <c r="N21" s="247"/>
      <c r="O21" s="247"/>
    </row>
    <row r="22" spans="1:15" s="45" customFormat="1" ht="12.75" customHeight="1">
      <c r="A22" s="253" t="s">
        <v>321</v>
      </c>
      <c r="B22" s="250"/>
      <c r="C22" s="249">
        <v>1</v>
      </c>
      <c r="D22" s="258">
        <v>120</v>
      </c>
      <c r="E22" s="258">
        <v>120</v>
      </c>
      <c r="F22" s="258">
        <v>120</v>
      </c>
      <c r="G22" s="247"/>
      <c r="H22" s="247"/>
      <c r="I22" s="247"/>
      <c r="J22" s="247"/>
      <c r="K22" s="247"/>
      <c r="L22" s="247"/>
      <c r="M22" s="247"/>
      <c r="N22" s="247"/>
      <c r="O22" s="247"/>
    </row>
    <row r="23" spans="1:15" s="45" customFormat="1" ht="12.75" customHeight="1">
      <c r="A23" s="254" t="s">
        <v>313</v>
      </c>
      <c r="B23" s="250"/>
      <c r="C23" s="249">
        <v>0</v>
      </c>
      <c r="D23" s="258">
        <v>0</v>
      </c>
      <c r="E23" s="258">
        <v>0</v>
      </c>
      <c r="F23" s="258">
        <v>0</v>
      </c>
      <c r="G23" s="247"/>
      <c r="H23" s="247"/>
      <c r="I23" s="247"/>
      <c r="J23" s="247"/>
      <c r="K23" s="247"/>
      <c r="L23" s="247"/>
      <c r="M23" s="247"/>
      <c r="N23" s="247"/>
      <c r="O23" s="247"/>
    </row>
    <row r="24" spans="1:15" s="45" customFormat="1" ht="12.75" customHeight="1">
      <c r="A24" s="255" t="s">
        <v>323</v>
      </c>
      <c r="B24" s="250"/>
      <c r="C24" s="256">
        <f>C10+C11+C12+C20+C23</f>
        <v>20</v>
      </c>
      <c r="D24" s="259">
        <f>D10+D11+D12+D20+D23</f>
        <v>1298</v>
      </c>
      <c r="E24" s="259">
        <f>E10+E11+E12+E20+E23</f>
        <v>914</v>
      </c>
      <c r="F24" s="259">
        <f>F10+F11+F12+F20+F23</f>
        <v>914</v>
      </c>
      <c r="G24" s="247"/>
      <c r="H24" s="247"/>
      <c r="I24" s="247"/>
      <c r="J24" s="247"/>
      <c r="K24" s="247"/>
      <c r="L24" s="247"/>
      <c r="M24" s="247"/>
      <c r="N24" s="247"/>
      <c r="O24" s="247"/>
    </row>
    <row r="25" spans="1:15" s="45" customFormat="1" ht="12.75" customHeight="1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</row>
    <row r="26" spans="1:15" s="45" customFormat="1" ht="12.7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</row>
    <row r="27" spans="1:15" s="45" customFormat="1" ht="12.75" customHeight="1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</row>
    <row r="28" spans="1:15" s="45" customFormat="1" ht="12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</row>
    <row r="29" spans="1:15" s="45" customFormat="1" ht="12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</row>
    <row r="30" spans="1:15" s="45" customFormat="1" ht="12.7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</row>
    <row r="31" spans="1:15" ht="15">
      <c r="A31" s="24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3"/>
      <c r="M31" s="43"/>
      <c r="N31" s="43"/>
      <c r="O31" s="43"/>
    </row>
    <row r="32" spans="1:15" ht="15">
      <c r="A32" s="24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5">
      <c r="A33" s="248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6" ht="15">
      <c r="A34" s="248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0"/>
    </row>
    <row r="35" spans="1:3" ht="12.75">
      <c r="A35" s="45"/>
      <c r="C35" s="49"/>
    </row>
    <row r="36" spans="1:13" ht="12.75">
      <c r="A36" s="45"/>
      <c r="B36" s="46"/>
      <c r="C36" s="46"/>
      <c r="D36" s="49"/>
      <c r="E36" s="49"/>
      <c r="F36" s="49"/>
      <c r="G36" s="46"/>
      <c r="H36" s="46"/>
      <c r="I36" s="46"/>
      <c r="J36" s="46"/>
      <c r="K36" s="46"/>
      <c r="L36" s="46"/>
      <c r="M36" s="46"/>
    </row>
    <row r="37" spans="1:6" ht="12.75">
      <c r="A37" s="45"/>
      <c r="D37" s="50"/>
      <c r="E37" s="50"/>
      <c r="F37" s="50"/>
    </row>
    <row r="38" spans="1:15" ht="15">
      <c r="A38" s="4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3"/>
      <c r="M38" s="43"/>
      <c r="N38" s="43"/>
      <c r="O38" s="43"/>
    </row>
    <row r="39" spans="1:15" ht="15">
      <c r="A39" s="4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5" r:id="rId1"/>
  <ignoredErrors>
    <ignoredError sqref="C20:F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47" t="s">
        <v>553</v>
      </c>
    </row>
    <row r="4" spans="1:5" ht="12.75">
      <c r="A4" s="331" t="s">
        <v>124</v>
      </c>
      <c r="B4" s="331"/>
      <c r="C4" s="331"/>
      <c r="D4" s="332"/>
      <c r="E4" s="332"/>
    </row>
    <row r="6" spans="3:5" ht="12.75">
      <c r="C6" s="39"/>
      <c r="E6" s="39" t="s">
        <v>150</v>
      </c>
    </row>
    <row r="7" spans="1:5" ht="25.5" customHeight="1">
      <c r="A7" s="363" t="s">
        <v>129</v>
      </c>
      <c r="B7" s="391"/>
      <c r="C7" s="128" t="s">
        <v>138</v>
      </c>
      <c r="D7" s="128" t="s">
        <v>139</v>
      </c>
      <c r="E7" s="118" t="s">
        <v>137</v>
      </c>
    </row>
    <row r="8" spans="1:5" ht="12.75">
      <c r="A8" s="1"/>
      <c r="B8" s="124"/>
      <c r="C8" s="113"/>
      <c r="D8" s="113"/>
      <c r="E8" s="113"/>
    </row>
    <row r="9" spans="1:5" ht="12.75">
      <c r="A9" s="1"/>
      <c r="B9" s="26"/>
      <c r="C9" s="20"/>
      <c r="D9" s="20"/>
      <c r="E9" s="20"/>
    </row>
    <row r="10" spans="1:5" ht="12.75">
      <c r="A10" s="1"/>
      <c r="B10" s="26"/>
      <c r="C10" s="20"/>
      <c r="D10" s="20"/>
      <c r="E10" s="20"/>
    </row>
    <row r="11" spans="1:5" ht="12.75">
      <c r="A11" s="1"/>
      <c r="B11" s="26"/>
      <c r="C11" s="20"/>
      <c r="D11" s="20"/>
      <c r="E11" s="20"/>
    </row>
    <row r="12" spans="1:5" ht="12.75">
      <c r="A12" s="1"/>
      <c r="B12" s="26"/>
      <c r="C12" s="20"/>
      <c r="D12" s="20"/>
      <c r="E12" s="20"/>
    </row>
    <row r="13" spans="1:5" ht="12.75">
      <c r="A13" s="1"/>
      <c r="B13" s="26"/>
      <c r="C13" s="20"/>
      <c r="D13" s="20"/>
      <c r="E13" s="20"/>
    </row>
    <row r="14" spans="1:5" ht="12.75">
      <c r="A14" s="1"/>
      <c r="B14" s="26"/>
      <c r="C14" s="20"/>
      <c r="D14" s="20"/>
      <c r="E14" s="20"/>
    </row>
    <row r="15" spans="1:5" ht="12.75">
      <c r="A15" s="1"/>
      <c r="B15" s="26"/>
      <c r="C15" s="20"/>
      <c r="D15" s="20"/>
      <c r="E15" s="20"/>
    </row>
    <row r="16" spans="1:5" ht="12.75">
      <c r="A16" s="1"/>
      <c r="B16" s="26"/>
      <c r="C16" s="20"/>
      <c r="D16" s="20"/>
      <c r="E16" s="20"/>
    </row>
    <row r="17" spans="1:5" ht="12.75">
      <c r="A17" s="1"/>
      <c r="B17" s="26"/>
      <c r="C17" s="20"/>
      <c r="D17" s="20"/>
      <c r="E17" s="20"/>
    </row>
    <row r="18" spans="1:5" ht="12.75">
      <c r="A18" s="1"/>
      <c r="B18" s="26"/>
      <c r="C18" s="20"/>
      <c r="D18" s="20"/>
      <c r="E18" s="20"/>
    </row>
    <row r="19" spans="1:5" ht="12.75">
      <c r="A19" s="1"/>
      <c r="B19" s="26"/>
      <c r="C19" s="20"/>
      <c r="D19" s="20"/>
      <c r="E19" s="20"/>
    </row>
    <row r="20" spans="1:5" ht="12.75">
      <c r="A20" s="1"/>
      <c r="B20" s="26"/>
      <c r="C20" s="20"/>
      <c r="D20" s="20"/>
      <c r="E20" s="20"/>
    </row>
    <row r="21" spans="1:5" ht="12.75">
      <c r="A21" s="1"/>
      <c r="B21" s="26"/>
      <c r="C21" s="20"/>
      <c r="D21" s="20"/>
      <c r="E21" s="20"/>
    </row>
    <row r="22" spans="1:5" ht="12.75">
      <c r="A22" s="1"/>
      <c r="B22" s="26"/>
      <c r="C22" s="20"/>
      <c r="D22" s="20"/>
      <c r="E22" s="20"/>
    </row>
    <row r="23" spans="1:5" ht="12.75">
      <c r="A23" s="1"/>
      <c r="B23" s="26"/>
      <c r="C23" s="20"/>
      <c r="D23" s="20"/>
      <c r="E23" s="20"/>
    </row>
    <row r="24" spans="1:5" ht="12.75">
      <c r="A24" s="1"/>
      <c r="B24" s="26"/>
      <c r="C24" s="20"/>
      <c r="D24" s="20"/>
      <c r="E24" s="20"/>
    </row>
    <row r="25" spans="1:5" ht="12.75">
      <c r="A25" s="1"/>
      <c r="B25" s="26"/>
      <c r="C25" s="20"/>
      <c r="D25" s="20"/>
      <c r="E25" s="20"/>
    </row>
    <row r="26" spans="1:5" ht="12.75">
      <c r="A26" s="1"/>
      <c r="B26" s="26"/>
      <c r="C26" s="20"/>
      <c r="D26" s="20"/>
      <c r="E26" s="20"/>
    </row>
    <row r="27" spans="1:5" ht="12.75">
      <c r="A27" s="1"/>
      <c r="B27" s="26"/>
      <c r="C27" s="20"/>
      <c r="D27" s="20"/>
      <c r="E27" s="20"/>
    </row>
    <row r="28" spans="1:5" ht="12.75">
      <c r="A28" s="1"/>
      <c r="B28" s="26"/>
      <c r="C28" s="20"/>
      <c r="D28" s="20"/>
      <c r="E28" s="20"/>
    </row>
    <row r="29" spans="1:5" ht="12.75">
      <c r="A29" s="1"/>
      <c r="B29" s="26"/>
      <c r="C29" s="20"/>
      <c r="D29" s="20"/>
      <c r="E29" s="20"/>
    </row>
    <row r="30" spans="1:5" ht="12.75">
      <c r="A30" s="1"/>
      <c r="B30" s="26"/>
      <c r="C30" s="20"/>
      <c r="D30" s="20"/>
      <c r="E30" s="20"/>
    </row>
    <row r="31" spans="1:5" ht="12.75">
      <c r="A31" s="1"/>
      <c r="B31" s="26"/>
      <c r="C31" s="20"/>
      <c r="D31" s="20"/>
      <c r="E31" s="20"/>
    </row>
    <row r="32" spans="1:5" ht="12.75">
      <c r="A32" s="1"/>
      <c r="B32" s="26"/>
      <c r="C32" s="20"/>
      <c r="D32" s="20"/>
      <c r="E32" s="20"/>
    </row>
    <row r="33" spans="1:5" ht="12.75">
      <c r="A33" s="1"/>
      <c r="B33" s="26"/>
      <c r="C33" s="20"/>
      <c r="D33" s="20"/>
      <c r="E33" s="20"/>
    </row>
    <row r="34" spans="1:5" ht="12.75">
      <c r="A34" s="1"/>
      <c r="B34" s="26"/>
      <c r="C34" s="20"/>
      <c r="D34" s="20"/>
      <c r="E34" s="20"/>
    </row>
    <row r="35" spans="1:5" ht="12.75">
      <c r="A35" s="1"/>
      <c r="B35" s="26"/>
      <c r="C35" s="20"/>
      <c r="D35" s="20"/>
      <c r="E35" s="20"/>
    </row>
    <row r="36" spans="1:5" ht="12.75">
      <c r="A36" s="1"/>
      <c r="B36" s="26"/>
      <c r="C36" s="20"/>
      <c r="D36" s="20"/>
      <c r="E36" s="20"/>
    </row>
    <row r="37" spans="1:5" ht="12.75">
      <c r="A37" s="1"/>
      <c r="B37" s="26"/>
      <c r="C37" s="20"/>
      <c r="D37" s="20"/>
      <c r="E37" s="20"/>
    </row>
    <row r="38" spans="1:5" ht="12.75">
      <c r="A38" s="1"/>
      <c r="B38" s="26"/>
      <c r="C38" s="20"/>
      <c r="D38" s="20"/>
      <c r="E38" s="20"/>
    </row>
    <row r="39" spans="1:5" ht="12.75">
      <c r="A39" s="1"/>
      <c r="B39" s="26"/>
      <c r="C39" s="20"/>
      <c r="D39" s="20"/>
      <c r="E39" s="20"/>
    </row>
    <row r="40" spans="1:5" ht="12.75">
      <c r="A40" s="1"/>
      <c r="B40" s="26"/>
      <c r="C40" s="20"/>
      <c r="D40" s="20"/>
      <c r="E40" s="20"/>
    </row>
    <row r="41" spans="1:5" ht="12.75">
      <c r="A41" s="1"/>
      <c r="B41" s="26"/>
      <c r="C41" s="20"/>
      <c r="D41" s="20"/>
      <c r="E41" s="20"/>
    </row>
    <row r="42" spans="1:5" ht="12.75">
      <c r="A42" s="1"/>
      <c r="B42" s="26"/>
      <c r="C42" s="20"/>
      <c r="D42" s="20"/>
      <c r="E42" s="20"/>
    </row>
    <row r="43" spans="1:5" ht="12.75">
      <c r="A43" s="1"/>
      <c r="B43" s="26"/>
      <c r="C43" s="20"/>
      <c r="D43" s="20"/>
      <c r="E43" s="20"/>
    </row>
    <row r="44" spans="1:5" ht="12.75">
      <c r="A44" s="1"/>
      <c r="B44" s="26"/>
      <c r="C44" s="20"/>
      <c r="D44" s="20"/>
      <c r="E44" s="20"/>
    </row>
    <row r="45" spans="1:5" ht="12.75">
      <c r="A45" s="1"/>
      <c r="B45" s="26"/>
      <c r="C45" s="20"/>
      <c r="D45" s="20"/>
      <c r="E45" s="20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44.28125" style="0" customWidth="1"/>
    <col min="2" max="3" width="10.57421875" style="0" customWidth="1"/>
    <col min="4" max="4" width="12.7109375" style="0" bestFit="1" customWidth="1"/>
    <col min="5" max="5" width="8.28125" style="0" customWidth="1"/>
    <col min="10" max="10" width="9.57421875" style="0" customWidth="1"/>
    <col min="11" max="11" width="10.57421875" style="0" customWidth="1"/>
    <col min="12" max="12" width="12.7109375" style="0" bestFit="1" customWidth="1"/>
    <col min="13" max="13" width="12.7109375" style="0" customWidth="1"/>
  </cols>
  <sheetData>
    <row r="1" ht="12.75">
      <c r="M1" s="47" t="s">
        <v>7</v>
      </c>
    </row>
    <row r="2" spans="1:13" ht="12.75">
      <c r="A2" s="331" t="s">
        <v>547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2"/>
      <c r="M2" s="332"/>
    </row>
    <row r="3" spans="1:13" ht="12.75">
      <c r="A3" s="331" t="s">
        <v>166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2"/>
      <c r="M3" s="332"/>
    </row>
    <row r="4" spans="1:13" ht="12.75">
      <c r="A4" s="331" t="s">
        <v>127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2"/>
      <c r="M4" s="332"/>
    </row>
    <row r="5" spans="1:11" ht="18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1:13" ht="18.75">
      <c r="A6" s="454" t="s">
        <v>19</v>
      </c>
      <c r="B6" s="455"/>
      <c r="C6" s="456"/>
      <c r="D6" s="457"/>
      <c r="E6" s="76"/>
      <c r="F6" s="458" t="s">
        <v>20</v>
      </c>
      <c r="G6" s="459"/>
      <c r="H6" s="459"/>
      <c r="I6" s="459"/>
      <c r="J6" s="459"/>
      <c r="K6" s="459"/>
      <c r="L6" s="338"/>
      <c r="M6" s="339"/>
    </row>
    <row r="7" spans="1:13" ht="25.5">
      <c r="A7" s="77" t="s">
        <v>105</v>
      </c>
      <c r="B7" s="112" t="s">
        <v>138</v>
      </c>
      <c r="C7" s="112" t="s">
        <v>139</v>
      </c>
      <c r="D7" s="113" t="s">
        <v>137</v>
      </c>
      <c r="E7" s="60"/>
      <c r="F7" s="451" t="s">
        <v>105</v>
      </c>
      <c r="G7" s="452"/>
      <c r="H7" s="452"/>
      <c r="I7" s="452"/>
      <c r="J7" s="453"/>
      <c r="K7" s="112" t="s">
        <v>138</v>
      </c>
      <c r="L7" s="112" t="s">
        <v>139</v>
      </c>
      <c r="M7" s="113" t="s">
        <v>137</v>
      </c>
    </row>
    <row r="8" spans="1:13" ht="18.75">
      <c r="A8" s="78" t="s">
        <v>106</v>
      </c>
      <c r="B8" s="132">
        <f>B9</f>
        <v>538239</v>
      </c>
      <c r="C8" s="132">
        <f>C9</f>
        <v>943981</v>
      </c>
      <c r="D8" s="132">
        <f>D9</f>
        <v>1005496</v>
      </c>
      <c r="E8" s="61"/>
      <c r="F8" s="85" t="s">
        <v>125</v>
      </c>
      <c r="G8" s="86"/>
      <c r="H8" s="36"/>
      <c r="I8" s="2"/>
      <c r="J8" s="26"/>
      <c r="K8" s="245">
        <f>K9+K26</f>
        <v>925109</v>
      </c>
      <c r="L8" s="245">
        <f>L9+L26</f>
        <v>1330948</v>
      </c>
      <c r="M8" s="245">
        <f>M9+M26</f>
        <v>1095184</v>
      </c>
    </row>
    <row r="9" spans="1:13" ht="16.5">
      <c r="A9" s="79" t="s">
        <v>107</v>
      </c>
      <c r="B9" s="133">
        <f>B11+B19</f>
        <v>538239</v>
      </c>
      <c r="C9" s="133">
        <f>C11+C19</f>
        <v>943981</v>
      </c>
      <c r="D9" s="133">
        <f>D11+D19</f>
        <v>1005496</v>
      </c>
      <c r="E9" s="62"/>
      <c r="F9" s="87" t="s">
        <v>108</v>
      </c>
      <c r="G9" s="88"/>
      <c r="H9" s="36"/>
      <c r="I9" s="2"/>
      <c r="J9" s="26"/>
      <c r="K9" s="142">
        <f>K11+K19</f>
        <v>897609</v>
      </c>
      <c r="L9" s="142">
        <f>L11+L19</f>
        <v>1329866</v>
      </c>
      <c r="M9" s="142">
        <f>M11+M19</f>
        <v>1095184</v>
      </c>
    </row>
    <row r="10" spans="1:13" ht="16.5">
      <c r="A10" s="79"/>
      <c r="B10" s="133"/>
      <c r="C10" s="133"/>
      <c r="D10" s="133"/>
      <c r="E10" s="62"/>
      <c r="F10" s="87"/>
      <c r="G10" s="88"/>
      <c r="H10" s="36"/>
      <c r="I10" s="2"/>
      <c r="J10" s="26"/>
      <c r="K10" s="142"/>
      <c r="L10" s="142"/>
      <c r="M10" s="142"/>
    </row>
    <row r="11" spans="1:13" ht="15.75">
      <c r="A11" s="80" t="s">
        <v>102</v>
      </c>
      <c r="B11" s="133">
        <f>SUM(B12:B15)</f>
        <v>490201</v>
      </c>
      <c r="C11" s="133">
        <f>SUM(C12:C15)</f>
        <v>593796</v>
      </c>
      <c r="D11" s="133">
        <f>SUM(D12:D15)</f>
        <v>653932</v>
      </c>
      <c r="E11" s="63"/>
      <c r="F11" s="89" t="s">
        <v>102</v>
      </c>
      <c r="G11" s="90"/>
      <c r="H11" s="36"/>
      <c r="I11" s="2"/>
      <c r="J11" s="26"/>
      <c r="K11" s="142">
        <f>SUM(K12:K16)</f>
        <v>562799</v>
      </c>
      <c r="L11" s="142">
        <f>SUM(L12:L16)</f>
        <v>662645</v>
      </c>
      <c r="M11" s="142">
        <f>SUM(M12:M16)</f>
        <v>628187</v>
      </c>
    </row>
    <row r="12" spans="1:13" ht="15.75">
      <c r="A12" s="82" t="s">
        <v>296</v>
      </c>
      <c r="B12" s="135">
        <f>'2. bevételek ei. szerint'!J10</f>
        <v>186737</v>
      </c>
      <c r="C12" s="135">
        <f>'2. bevételek ei. szerint'!K10</f>
        <v>248821</v>
      </c>
      <c r="D12" s="135">
        <f>'2. bevételek ei. szerint'!L10</f>
        <v>245871</v>
      </c>
      <c r="E12" s="64"/>
      <c r="F12" s="91" t="s">
        <v>155</v>
      </c>
      <c r="G12" s="92"/>
      <c r="H12" s="36"/>
      <c r="I12" s="2"/>
      <c r="J12" s="26"/>
      <c r="K12" s="143">
        <f>'3. kiadások ei. szerint'!G11</f>
        <v>208853</v>
      </c>
      <c r="L12" s="143">
        <f>'3. kiadások ei. szerint'!H11</f>
        <v>216112</v>
      </c>
      <c r="M12" s="143">
        <f>'3. kiadások ei. szerint'!I11</f>
        <v>209051</v>
      </c>
    </row>
    <row r="13" spans="1:13" ht="15.75">
      <c r="A13" s="82" t="s">
        <v>241</v>
      </c>
      <c r="B13" s="135">
        <f>'2. bevételek ei. szerint'!J17</f>
        <v>231750</v>
      </c>
      <c r="C13" s="135">
        <f>'2. bevételek ei. szerint'!K17</f>
        <v>231750</v>
      </c>
      <c r="D13" s="135">
        <f>'2. bevételek ei. szerint'!L17</f>
        <v>281581</v>
      </c>
      <c r="E13" s="66"/>
      <c r="F13" s="91" t="s">
        <v>11</v>
      </c>
      <c r="G13" s="92"/>
      <c r="H13" s="36"/>
      <c r="I13" s="2"/>
      <c r="J13" s="26"/>
      <c r="K13" s="143">
        <f>'3. kiadások ei. szerint'!G12</f>
        <v>41001</v>
      </c>
      <c r="L13" s="143">
        <f>'3. kiadások ei. szerint'!H12</f>
        <v>41277</v>
      </c>
      <c r="M13" s="143">
        <f>'3. kiadások ei. szerint'!I12</f>
        <v>40529</v>
      </c>
    </row>
    <row r="14" spans="1:13" ht="15.75">
      <c r="A14" s="81" t="s">
        <v>255</v>
      </c>
      <c r="B14" s="134">
        <f>'2. bevételek ei. szerint'!J24</f>
        <v>71714</v>
      </c>
      <c r="C14" s="134">
        <f>'2. bevételek ei. szerint'!K24</f>
        <v>113225</v>
      </c>
      <c r="D14" s="134">
        <f>'2. bevételek ei. szerint'!L24</f>
        <v>126480</v>
      </c>
      <c r="E14" s="66"/>
      <c r="F14" s="91" t="s">
        <v>156</v>
      </c>
      <c r="G14" s="92"/>
      <c r="H14" s="36"/>
      <c r="I14" s="2"/>
      <c r="J14" s="26"/>
      <c r="K14" s="143">
        <f>'3. kiadások ei. szerint'!G13</f>
        <v>261562</v>
      </c>
      <c r="L14" s="143">
        <f>'3. kiadások ei. szerint'!H13</f>
        <v>301213</v>
      </c>
      <c r="M14" s="143">
        <f>'3. kiadások ei. szerint'!I13</f>
        <v>278965</v>
      </c>
    </row>
    <row r="15" spans="1:13" ht="15.75">
      <c r="A15" s="81" t="s">
        <v>257</v>
      </c>
      <c r="B15" s="134"/>
      <c r="C15" s="134"/>
      <c r="D15" s="134"/>
      <c r="E15" s="64"/>
      <c r="F15" s="91" t="s">
        <v>104</v>
      </c>
      <c r="G15" s="92"/>
      <c r="H15" s="36"/>
      <c r="I15" s="2"/>
      <c r="J15" s="26"/>
      <c r="K15" s="143">
        <f>'3. kiadások ei. szerint'!G14</f>
        <v>6896</v>
      </c>
      <c r="L15" s="143">
        <f>'3. kiadások ei. szerint'!H14</f>
        <v>5896</v>
      </c>
      <c r="M15" s="143">
        <f>'3. kiadások ei. szerint'!I14</f>
        <v>4767</v>
      </c>
    </row>
    <row r="16" spans="1:13" ht="15.75">
      <c r="A16" s="81"/>
      <c r="B16" s="134"/>
      <c r="C16" s="134"/>
      <c r="D16" s="134"/>
      <c r="E16" s="64"/>
      <c r="F16" s="91" t="s">
        <v>260</v>
      </c>
      <c r="G16" s="92"/>
      <c r="H16" s="36"/>
      <c r="I16" s="2"/>
      <c r="J16" s="26"/>
      <c r="K16" s="143">
        <f>'3. kiadások ei. szerint'!G15-K26</f>
        <v>44487</v>
      </c>
      <c r="L16" s="143">
        <f>'3. kiadások ei. szerint'!H15-L26</f>
        <v>98147</v>
      </c>
      <c r="M16" s="143">
        <f>'3. kiadások ei. szerint'!I15-M26</f>
        <v>94875</v>
      </c>
    </row>
    <row r="17" spans="1:13" ht="15.75">
      <c r="A17" s="82"/>
      <c r="B17" s="135"/>
      <c r="C17" s="135"/>
      <c r="D17" s="135"/>
      <c r="E17" s="66"/>
      <c r="F17" s="91"/>
      <c r="G17" s="92"/>
      <c r="H17" s="36"/>
      <c r="I17" s="2"/>
      <c r="J17" s="26"/>
      <c r="K17" s="143"/>
      <c r="L17" s="143"/>
      <c r="M17" s="143"/>
    </row>
    <row r="18" spans="1:13" ht="15.75">
      <c r="A18" s="103"/>
      <c r="B18" s="136"/>
      <c r="C18" s="136"/>
      <c r="D18" s="136"/>
      <c r="E18" s="63"/>
      <c r="F18" s="91"/>
      <c r="G18" s="92"/>
      <c r="H18" s="36"/>
      <c r="I18" s="2"/>
      <c r="J18" s="26"/>
      <c r="K18" s="143"/>
      <c r="L18" s="143"/>
      <c r="M18" s="143"/>
    </row>
    <row r="19" spans="1:13" ht="15.75">
      <c r="A19" s="80" t="s">
        <v>103</v>
      </c>
      <c r="B19" s="133">
        <f>SUM(B20:B22)</f>
        <v>48038</v>
      </c>
      <c r="C19" s="133">
        <f>SUM(C20:C22)</f>
        <v>350185</v>
      </c>
      <c r="D19" s="133">
        <f>SUM(D20:D22)</f>
        <v>351564</v>
      </c>
      <c r="E19" s="64"/>
      <c r="F19" s="89" t="s">
        <v>103</v>
      </c>
      <c r="G19" s="90"/>
      <c r="H19" s="36"/>
      <c r="I19" s="2"/>
      <c r="J19" s="26"/>
      <c r="K19" s="142">
        <f>SUM(K20:K22)</f>
        <v>334810</v>
      </c>
      <c r="L19" s="142">
        <f>SUM(L20:L22)</f>
        <v>667221</v>
      </c>
      <c r="M19" s="142">
        <f>SUM(M20:M22)</f>
        <v>466997</v>
      </c>
    </row>
    <row r="20" spans="1:13" ht="15.75">
      <c r="A20" s="81" t="s">
        <v>297</v>
      </c>
      <c r="B20" s="134">
        <f>'2. bevételek ei. szerint'!J44</f>
        <v>43358</v>
      </c>
      <c r="C20" s="134">
        <f>'2. bevételek ei. szerint'!K44</f>
        <v>345505</v>
      </c>
      <c r="D20" s="134">
        <f>'2. bevételek ei. szerint'!L44</f>
        <v>345505</v>
      </c>
      <c r="E20" s="64"/>
      <c r="F20" s="91" t="s">
        <v>212</v>
      </c>
      <c r="G20" s="92"/>
      <c r="H20" s="36"/>
      <c r="I20" s="2"/>
      <c r="J20" s="26"/>
      <c r="K20" s="143">
        <f>'3. kiadások ei. szerint'!G17</f>
        <v>312695</v>
      </c>
      <c r="L20" s="143">
        <f>'3. kiadások ei. szerint'!H17</f>
        <v>599389</v>
      </c>
      <c r="M20" s="143">
        <f>'3. kiadások ei. szerint'!I17</f>
        <v>412551</v>
      </c>
    </row>
    <row r="21" spans="1:13" ht="15.75">
      <c r="A21" s="81" t="s">
        <v>12</v>
      </c>
      <c r="B21" s="134"/>
      <c r="C21" s="134"/>
      <c r="D21" s="134"/>
      <c r="E21" s="64"/>
      <c r="F21" s="91" t="s">
        <v>213</v>
      </c>
      <c r="G21" s="92"/>
      <c r="H21" s="36"/>
      <c r="I21" s="2"/>
      <c r="J21" s="26"/>
      <c r="K21" s="143">
        <f>'3. kiadások ei. szerint'!G18</f>
        <v>20115</v>
      </c>
      <c r="L21" s="143">
        <f>'3. kiadások ei. szerint'!H18</f>
        <v>65832</v>
      </c>
      <c r="M21" s="143">
        <f>'3. kiadások ei. szerint'!I18</f>
        <v>53846</v>
      </c>
    </row>
    <row r="22" spans="1:13" ht="15.75">
      <c r="A22" s="174" t="s">
        <v>273</v>
      </c>
      <c r="B22" s="134">
        <f>'2. bevételek ei. szerint'!J56</f>
        <v>4680</v>
      </c>
      <c r="C22" s="134">
        <f>'2. bevételek ei. szerint'!K56</f>
        <v>4680</v>
      </c>
      <c r="D22" s="134">
        <f>'2. bevételek ei. szerint'!L56</f>
        <v>6059</v>
      </c>
      <c r="E22" s="64"/>
      <c r="F22" s="91" t="s">
        <v>214</v>
      </c>
      <c r="G22" s="92"/>
      <c r="H22" s="36"/>
      <c r="I22" s="2"/>
      <c r="J22" s="26"/>
      <c r="K22" s="143">
        <f>'3. kiadások ei. szerint'!G19</f>
        <v>2000</v>
      </c>
      <c r="L22" s="143">
        <f>'3. kiadások ei. szerint'!H19</f>
        <v>2000</v>
      </c>
      <c r="M22" s="143">
        <f>'3. kiadások ei. szerint'!I19</f>
        <v>600</v>
      </c>
    </row>
    <row r="23" spans="1:13" ht="15.75">
      <c r="A23" s="172"/>
      <c r="B23" s="173"/>
      <c r="C23" s="173"/>
      <c r="D23" s="173"/>
      <c r="E23" s="64"/>
      <c r="F23" s="91"/>
      <c r="G23" s="92"/>
      <c r="H23" s="36"/>
      <c r="I23" s="2"/>
      <c r="J23" s="26"/>
      <c r="K23" s="143"/>
      <c r="L23" s="143"/>
      <c r="M23" s="143"/>
    </row>
    <row r="24" spans="1:13" ht="15.75">
      <c r="A24" s="81"/>
      <c r="B24" s="134"/>
      <c r="C24" s="134"/>
      <c r="D24" s="134"/>
      <c r="E24" s="64"/>
      <c r="F24" s="91"/>
      <c r="G24" s="92"/>
      <c r="H24" s="36"/>
      <c r="I24" s="2"/>
      <c r="J24" s="26"/>
      <c r="K24" s="143"/>
      <c r="L24" s="143"/>
      <c r="M24" s="143"/>
    </row>
    <row r="25" spans="1:13" ht="15.75">
      <c r="A25" s="174"/>
      <c r="B25" s="175"/>
      <c r="C25" s="175"/>
      <c r="D25" s="175"/>
      <c r="E25" s="64"/>
      <c r="F25" s="91"/>
      <c r="G25" s="92"/>
      <c r="H25" s="36"/>
      <c r="I25" s="2"/>
      <c r="J25" s="26"/>
      <c r="K25" s="143"/>
      <c r="L25" s="143"/>
      <c r="M25" s="143"/>
    </row>
    <row r="26" spans="1:13" ht="15.75" customHeight="1">
      <c r="A26" s="174"/>
      <c r="B26" s="175"/>
      <c r="C26" s="175"/>
      <c r="D26" s="175"/>
      <c r="E26" s="64"/>
      <c r="F26" s="87" t="s">
        <v>109</v>
      </c>
      <c r="G26" s="88"/>
      <c r="H26" s="36"/>
      <c r="I26" s="2"/>
      <c r="J26" s="26"/>
      <c r="K26" s="142">
        <f>SUM(K28:K29)</f>
        <v>27500</v>
      </c>
      <c r="L26" s="142">
        <f>SUM(L28:L29)</f>
        <v>1082</v>
      </c>
      <c r="M26" s="142">
        <f>SUM(M28:M29)</f>
        <v>0</v>
      </c>
    </row>
    <row r="27" spans="1:13" ht="15.75" customHeight="1">
      <c r="A27" s="104"/>
      <c r="B27" s="137"/>
      <c r="C27" s="137"/>
      <c r="D27" s="137"/>
      <c r="E27" s="64"/>
      <c r="F27" s="87"/>
      <c r="G27" s="88"/>
      <c r="H27" s="36"/>
      <c r="I27" s="2"/>
      <c r="J27" s="26"/>
      <c r="K27" s="142"/>
      <c r="L27" s="142"/>
      <c r="M27" s="142"/>
    </row>
    <row r="28" spans="1:13" ht="15.75">
      <c r="A28" s="177"/>
      <c r="B28" s="133"/>
      <c r="C28" s="175"/>
      <c r="D28" s="175"/>
      <c r="E28" s="64"/>
      <c r="F28" s="91" t="s">
        <v>15</v>
      </c>
      <c r="G28" s="92"/>
      <c r="H28" s="36"/>
      <c r="I28" s="2"/>
      <c r="J28" s="26"/>
      <c r="K28" s="143">
        <f>'17. céltartalék'!H18</f>
        <v>27500</v>
      </c>
      <c r="L28" s="143">
        <f>'17. céltartalék'!I18</f>
        <v>1082</v>
      </c>
      <c r="M28" s="143">
        <f>'17. céltartalék'!J18</f>
        <v>0</v>
      </c>
    </row>
    <row r="29" spans="1:13" ht="15.75">
      <c r="A29" s="174"/>
      <c r="B29" s="175"/>
      <c r="C29" s="175"/>
      <c r="D29" s="175"/>
      <c r="E29" s="64"/>
      <c r="F29" s="107" t="s">
        <v>128</v>
      </c>
      <c r="G29" s="92"/>
      <c r="H29" s="36"/>
      <c r="I29" s="2"/>
      <c r="J29" s="26"/>
      <c r="K29" s="143">
        <f>'17. céltartalék'!H13</f>
        <v>0</v>
      </c>
      <c r="L29" s="143">
        <f>'17. céltartalék'!I13</f>
        <v>0</v>
      </c>
      <c r="M29" s="143">
        <f>'17. céltartalék'!J13</f>
        <v>0</v>
      </c>
    </row>
    <row r="30" spans="1:13" ht="15.75">
      <c r="A30" s="174"/>
      <c r="B30" s="175"/>
      <c r="C30" s="175"/>
      <c r="D30" s="175"/>
      <c r="E30" s="64"/>
      <c r="F30" s="107"/>
      <c r="G30" s="92"/>
      <c r="H30" s="36"/>
      <c r="I30" s="2"/>
      <c r="J30" s="26"/>
      <c r="K30" s="143"/>
      <c r="L30" s="143"/>
      <c r="M30" s="143"/>
    </row>
    <row r="31" spans="1:13" ht="15.75">
      <c r="A31" s="174"/>
      <c r="B31" s="175"/>
      <c r="C31" s="175"/>
      <c r="D31" s="175"/>
      <c r="E31" s="64"/>
      <c r="F31" s="107"/>
      <c r="G31" s="92"/>
      <c r="H31" s="36"/>
      <c r="I31" s="2"/>
      <c r="J31" s="26"/>
      <c r="K31" s="143"/>
      <c r="L31" s="143"/>
      <c r="M31" s="143"/>
    </row>
    <row r="32" spans="1:13" ht="15.75">
      <c r="A32" s="178"/>
      <c r="B32" s="179"/>
      <c r="C32" s="179"/>
      <c r="D32" s="179"/>
      <c r="E32" s="64"/>
      <c r="F32" s="91"/>
      <c r="G32" s="92"/>
      <c r="H32" s="36"/>
      <c r="I32" s="2"/>
      <c r="J32" s="26"/>
      <c r="K32" s="143"/>
      <c r="L32" s="143"/>
      <c r="M32" s="143"/>
    </row>
    <row r="33" spans="1:13" ht="18.75">
      <c r="A33" s="176"/>
      <c r="B33" s="132"/>
      <c r="C33" s="132"/>
      <c r="D33" s="132"/>
      <c r="E33" s="64"/>
      <c r="F33" s="93" t="s">
        <v>110</v>
      </c>
      <c r="G33" s="86"/>
      <c r="H33" s="56"/>
      <c r="I33" s="55"/>
      <c r="J33" s="30"/>
      <c r="K33" s="142">
        <f>K34+K35</f>
        <v>6762</v>
      </c>
      <c r="L33" s="142">
        <f>L34+L35</f>
        <v>156762</v>
      </c>
      <c r="M33" s="142">
        <f>M34+M35</f>
        <v>126762</v>
      </c>
    </row>
    <row r="34" spans="1:13" ht="15.75">
      <c r="A34" s="174"/>
      <c r="B34" s="175"/>
      <c r="C34" s="175"/>
      <c r="D34" s="175"/>
      <c r="E34" s="64"/>
      <c r="F34" s="91" t="s">
        <v>342</v>
      </c>
      <c r="G34" s="92"/>
      <c r="H34" s="36"/>
      <c r="I34" s="2"/>
      <c r="J34" s="26"/>
      <c r="K34" s="143">
        <f>'9. működési mérleg'!G21+'9. működési mérleg'!G19</f>
        <v>6762</v>
      </c>
      <c r="L34" s="143">
        <f>'9. működési mérleg'!H21+'9. működési mérleg'!H19</f>
        <v>156762</v>
      </c>
      <c r="M34" s="143">
        <f>'9. működési mérleg'!I21+'9. működési mérleg'!I19</f>
        <v>126762</v>
      </c>
    </row>
    <row r="35" spans="1:13" ht="18.75">
      <c r="A35" s="105"/>
      <c r="B35" s="138"/>
      <c r="C35" s="138"/>
      <c r="D35" s="138"/>
      <c r="E35" s="61"/>
      <c r="F35" s="91" t="s">
        <v>343</v>
      </c>
      <c r="G35" s="92"/>
      <c r="H35" s="36"/>
      <c r="I35" s="2"/>
      <c r="J35" s="26"/>
      <c r="K35" s="143"/>
      <c r="L35" s="143"/>
      <c r="M35" s="143"/>
    </row>
    <row r="36" spans="1:13" ht="30">
      <c r="A36" s="95" t="s">
        <v>126</v>
      </c>
      <c r="B36" s="147">
        <f>B8</f>
        <v>538239</v>
      </c>
      <c r="C36" s="147">
        <f>C8</f>
        <v>943981</v>
      </c>
      <c r="D36" s="147">
        <f>D8</f>
        <v>1005496</v>
      </c>
      <c r="E36" s="61"/>
      <c r="F36" s="94" t="s">
        <v>111</v>
      </c>
      <c r="G36" s="86"/>
      <c r="H36" s="36"/>
      <c r="I36" s="2"/>
      <c r="J36" s="26"/>
      <c r="K36" s="148">
        <f>K8+K33</f>
        <v>931871</v>
      </c>
      <c r="L36" s="148">
        <f>L8+L33</f>
        <v>1487710</v>
      </c>
      <c r="M36" s="148">
        <f>M8+M33</f>
        <v>1221946</v>
      </c>
    </row>
    <row r="37" spans="1:13" ht="18.75">
      <c r="A37" s="106"/>
      <c r="B37" s="139"/>
      <c r="C37" s="139"/>
      <c r="D37" s="139"/>
      <c r="E37" s="64"/>
      <c r="F37" s="93" t="s">
        <v>112</v>
      </c>
      <c r="G37" s="86"/>
      <c r="H37" s="36"/>
      <c r="I37" s="2"/>
      <c r="J37" s="26"/>
      <c r="K37" s="142">
        <f>B36-K36</f>
        <v>-393632</v>
      </c>
      <c r="L37" s="142">
        <f>C36-L36</f>
        <v>-543729</v>
      </c>
      <c r="M37" s="142">
        <f>D36-M36</f>
        <v>-216450</v>
      </c>
    </row>
    <row r="38" spans="1:13" ht="15.75">
      <c r="A38" s="104"/>
      <c r="B38" s="137"/>
      <c r="C38" s="137"/>
      <c r="D38" s="137"/>
      <c r="E38" s="64"/>
      <c r="F38" s="91" t="s">
        <v>367</v>
      </c>
      <c r="G38" s="92"/>
      <c r="H38" s="36"/>
      <c r="I38" s="2"/>
      <c r="J38" s="26"/>
      <c r="K38" s="143">
        <f>B11-K11-K26</f>
        <v>-100098</v>
      </c>
      <c r="L38" s="143">
        <f>C11-L11-L26-L34</f>
        <v>-226693</v>
      </c>
      <c r="M38" s="143">
        <f>D11-M11-M26-M34</f>
        <v>-101017</v>
      </c>
    </row>
    <row r="39" spans="1:13" ht="18.75">
      <c r="A39" s="105"/>
      <c r="B39" s="138"/>
      <c r="C39" s="138"/>
      <c r="D39" s="138"/>
      <c r="E39" s="61"/>
      <c r="F39" s="91" t="s">
        <v>368</v>
      </c>
      <c r="G39" s="92"/>
      <c r="H39" s="36"/>
      <c r="I39" s="2"/>
      <c r="J39" s="26"/>
      <c r="K39" s="143">
        <f>B19-K19</f>
        <v>-286772</v>
      </c>
      <c r="L39" s="143">
        <f>C19-L19</f>
        <v>-317036</v>
      </c>
      <c r="M39" s="143">
        <f>D19-M19</f>
        <v>-115433</v>
      </c>
    </row>
    <row r="40" spans="1:13" ht="18.75">
      <c r="A40" s="93" t="s">
        <v>113</v>
      </c>
      <c r="B40" s="132"/>
      <c r="C40" s="132"/>
      <c r="D40" s="132"/>
      <c r="E40" s="61"/>
      <c r="F40" s="97"/>
      <c r="G40" s="98"/>
      <c r="H40" s="73"/>
      <c r="I40" s="4"/>
      <c r="J40" s="4"/>
      <c r="K40" s="144"/>
      <c r="L40" s="144"/>
      <c r="M40" s="144"/>
    </row>
    <row r="41" spans="1:13" ht="16.5">
      <c r="A41" s="89" t="s">
        <v>114</v>
      </c>
      <c r="B41" s="133">
        <f>SUM(B42:B43)</f>
        <v>386870</v>
      </c>
      <c r="C41" s="133">
        <f>SUM(C42:C43)</f>
        <v>290594</v>
      </c>
      <c r="D41" s="133">
        <f>SUM(D42:D43)</f>
        <v>290594</v>
      </c>
      <c r="E41" s="67"/>
      <c r="F41" s="99"/>
      <c r="G41" s="68"/>
      <c r="H41" s="13"/>
      <c r="I41" s="7"/>
      <c r="J41" s="7"/>
      <c r="K41" s="145"/>
      <c r="L41" s="145"/>
      <c r="M41" s="145"/>
    </row>
    <row r="42" spans="1:13" ht="15.75">
      <c r="A42" s="96" t="s">
        <v>115</v>
      </c>
      <c r="B42" s="140">
        <f>'2. bevételek ei. szerint'!J66</f>
        <v>62491</v>
      </c>
      <c r="C42" s="140">
        <f>'2. bevételek ei. szerint'!K66</f>
        <v>801</v>
      </c>
      <c r="D42" s="140">
        <f>'2. bevételek ei. szerint'!L66</f>
        <v>48318</v>
      </c>
      <c r="E42" s="64"/>
      <c r="F42" s="100"/>
      <c r="G42" s="69"/>
      <c r="H42" s="13"/>
      <c r="I42" s="7"/>
      <c r="J42" s="7"/>
      <c r="K42" s="145"/>
      <c r="L42" s="145"/>
      <c r="M42" s="145"/>
    </row>
    <row r="43" spans="1:13" ht="15.75">
      <c r="A43" s="96" t="s">
        <v>116</v>
      </c>
      <c r="B43" s="140">
        <f>'2. bevételek ei. szerint'!J67</f>
        <v>324379</v>
      </c>
      <c r="C43" s="140">
        <f>'2. bevételek ei. szerint'!K67</f>
        <v>289793</v>
      </c>
      <c r="D43" s="140">
        <f>'2. bevételek ei. szerint'!L67</f>
        <v>242276</v>
      </c>
      <c r="E43" s="63"/>
      <c r="F43" s="100"/>
      <c r="G43" s="69"/>
      <c r="H43" s="83"/>
      <c r="I43" s="84"/>
      <c r="J43" s="84"/>
      <c r="K43" s="145"/>
      <c r="L43" s="145"/>
      <c r="M43" s="145"/>
    </row>
    <row r="44" spans="1:13" ht="15.75">
      <c r="A44" s="89" t="s">
        <v>117</v>
      </c>
      <c r="B44" s="133">
        <f>SUM(B45:B46)</f>
        <v>6762</v>
      </c>
      <c r="C44" s="133">
        <f>SUM(C45:C46)</f>
        <v>253135</v>
      </c>
      <c r="D44" s="133">
        <f>SUM(D45:D46)</f>
        <v>175135</v>
      </c>
      <c r="E44" s="64"/>
      <c r="F44" s="99"/>
      <c r="G44" s="68"/>
      <c r="H44" s="13"/>
      <c r="I44" s="7"/>
      <c r="J44" s="7"/>
      <c r="K44" s="145"/>
      <c r="L44" s="145"/>
      <c r="M44" s="145"/>
    </row>
    <row r="45" spans="1:13" ht="15.75">
      <c r="A45" s="96" t="s">
        <v>100</v>
      </c>
      <c r="B45" s="140">
        <f>'2. bevételek ei. szerint'!J70</f>
        <v>6762</v>
      </c>
      <c r="C45" s="140">
        <f>'2. bevételek ei. szerint'!K70</f>
        <v>253135</v>
      </c>
      <c r="D45" s="140">
        <f>'2. bevételek ei. szerint'!L70</f>
        <v>175135</v>
      </c>
      <c r="E45" s="64"/>
      <c r="F45" s="100"/>
      <c r="G45" s="69"/>
      <c r="H45" s="13"/>
      <c r="I45" s="7"/>
      <c r="J45" s="7"/>
      <c r="K45" s="145"/>
      <c r="L45" s="145"/>
      <c r="M45" s="145"/>
    </row>
    <row r="46" spans="1:13" ht="15.75" customHeight="1">
      <c r="A46" s="96" t="s">
        <v>101</v>
      </c>
      <c r="B46" s="140"/>
      <c r="C46" s="140"/>
      <c r="D46" s="140"/>
      <c r="E46" s="61"/>
      <c r="F46" s="101"/>
      <c r="G46" s="102"/>
      <c r="H46" s="74"/>
      <c r="I46" s="14"/>
      <c r="J46" s="14"/>
      <c r="K46" s="146"/>
      <c r="L46" s="146"/>
      <c r="M46" s="146"/>
    </row>
    <row r="47" spans="1:13" ht="18.75">
      <c r="A47" s="85" t="s">
        <v>118</v>
      </c>
      <c r="B47" s="141">
        <f>B36+B41+B44</f>
        <v>931871</v>
      </c>
      <c r="C47" s="141">
        <f>C36+C41+C44</f>
        <v>1487710</v>
      </c>
      <c r="D47" s="141">
        <f>D36+D41+D44</f>
        <v>1471225</v>
      </c>
      <c r="E47" s="61"/>
      <c r="F47" s="85" t="s">
        <v>119</v>
      </c>
      <c r="G47" s="86"/>
      <c r="H47" s="36"/>
      <c r="I47" s="2"/>
      <c r="J47" s="2"/>
      <c r="K47" s="142">
        <f>K36</f>
        <v>931871</v>
      </c>
      <c r="L47" s="142">
        <f>L36</f>
        <v>1487710</v>
      </c>
      <c r="M47" s="142">
        <f>M36</f>
        <v>1221946</v>
      </c>
    </row>
    <row r="48" spans="1:13" ht="15.75">
      <c r="A48" s="96" t="s">
        <v>120</v>
      </c>
      <c r="B48" s="140">
        <f>B11+B42+B45</f>
        <v>559454</v>
      </c>
      <c r="C48" s="140">
        <f>C11+C42+C45</f>
        <v>847732</v>
      </c>
      <c r="D48" s="140">
        <f>D11+D42+D45</f>
        <v>877385</v>
      </c>
      <c r="E48" s="65"/>
      <c r="F48" s="91" t="s">
        <v>121</v>
      </c>
      <c r="G48" s="92"/>
      <c r="H48" s="36"/>
      <c r="I48" s="2"/>
      <c r="J48" s="2"/>
      <c r="K48" s="143">
        <f>K11+K26+K34</f>
        <v>597061</v>
      </c>
      <c r="L48" s="143">
        <f>L11+L26+L34</f>
        <v>820489</v>
      </c>
      <c r="M48" s="143">
        <f>M11+M26+M34</f>
        <v>754949</v>
      </c>
    </row>
    <row r="49" spans="1:13" ht="15.75">
      <c r="A49" s="96" t="s">
        <v>122</v>
      </c>
      <c r="B49" s="140">
        <f>B19+B43+B46</f>
        <v>372417</v>
      </c>
      <c r="C49" s="140">
        <f>C19+C43+C46</f>
        <v>639978</v>
      </c>
      <c r="D49" s="140">
        <f>D19+D43+D46</f>
        <v>593840</v>
      </c>
      <c r="E49" s="65"/>
      <c r="F49" s="91" t="s">
        <v>123</v>
      </c>
      <c r="G49" s="92"/>
      <c r="H49" s="36"/>
      <c r="I49" s="2"/>
      <c r="J49" s="2"/>
      <c r="K49" s="143">
        <f>K19+K35</f>
        <v>334810</v>
      </c>
      <c r="L49" s="143">
        <f>L19+L35</f>
        <v>667221</v>
      </c>
      <c r="M49" s="143">
        <f>M19+M35</f>
        <v>466997</v>
      </c>
    </row>
    <row r="50" spans="1:8" ht="12.75">
      <c r="A50" s="70"/>
      <c r="B50" s="70"/>
      <c r="C50" s="70"/>
      <c r="D50" s="70"/>
      <c r="E50" s="71"/>
      <c r="F50" s="72"/>
      <c r="G50" s="71"/>
      <c r="H50" s="10"/>
    </row>
    <row r="51" ht="12.75">
      <c r="L51" s="127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6.28125" style="0" customWidth="1"/>
  </cols>
  <sheetData>
    <row r="1" ht="12.75">
      <c r="E1" s="39" t="s">
        <v>369</v>
      </c>
    </row>
    <row r="3" spans="1:6" ht="12.75">
      <c r="A3" s="331" t="s">
        <v>547</v>
      </c>
      <c r="B3" s="331"/>
      <c r="C3" s="331"/>
      <c r="D3" s="331"/>
      <c r="E3" s="331"/>
      <c r="F3" s="17"/>
    </row>
    <row r="4" spans="1:6" ht="12.75">
      <c r="A4" s="331" t="s">
        <v>370</v>
      </c>
      <c r="B4" s="331"/>
      <c r="C4" s="331"/>
      <c r="D4" s="331"/>
      <c r="E4" s="331"/>
      <c r="F4" s="17"/>
    </row>
    <row r="5" spans="1:6" ht="12.75">
      <c r="A5" s="331" t="s">
        <v>466</v>
      </c>
      <c r="B5" s="331"/>
      <c r="C5" s="331"/>
      <c r="D5" s="331"/>
      <c r="E5" s="331"/>
      <c r="F5" s="17"/>
    </row>
    <row r="6" spans="1:5" ht="12.75">
      <c r="A6" s="10"/>
      <c r="B6" s="10"/>
      <c r="C6" s="10"/>
      <c r="D6" s="10"/>
      <c r="E6" s="10"/>
    </row>
    <row r="7" spans="1:5" ht="12.75">
      <c r="A7" s="10"/>
      <c r="B7" s="10"/>
      <c r="C7" s="10"/>
      <c r="D7" s="10"/>
      <c r="E7" s="47" t="s">
        <v>361</v>
      </c>
    </row>
    <row r="8" spans="1:5" ht="51">
      <c r="A8" s="271"/>
      <c r="B8" s="184" t="s">
        <v>371</v>
      </c>
      <c r="C8" s="150" t="s">
        <v>540</v>
      </c>
      <c r="D8" s="156" t="s">
        <v>372</v>
      </c>
      <c r="E8" s="156" t="s">
        <v>32</v>
      </c>
    </row>
    <row r="9" spans="1:5" ht="12.75">
      <c r="A9" s="271"/>
      <c r="B9" s="149"/>
      <c r="C9" s="149"/>
      <c r="D9" s="149"/>
      <c r="E9" s="149"/>
    </row>
    <row r="10" spans="1:5" ht="12.75">
      <c r="A10" s="334" t="s">
        <v>373</v>
      </c>
      <c r="B10" s="335"/>
      <c r="C10" s="335"/>
      <c r="D10" s="335"/>
      <c r="E10" s="336"/>
    </row>
    <row r="11" spans="1:5" ht="12.75">
      <c r="A11" s="271"/>
      <c r="B11" s="271"/>
      <c r="C11" s="271"/>
      <c r="D11" s="271"/>
      <c r="E11" s="271"/>
    </row>
    <row r="12" spans="1:5" ht="12.75">
      <c r="A12" s="271" t="s">
        <v>374</v>
      </c>
      <c r="B12" s="300">
        <v>1848</v>
      </c>
      <c r="C12" s="300">
        <v>153</v>
      </c>
      <c r="D12" s="300">
        <v>18916</v>
      </c>
      <c r="E12" s="110">
        <f>SUM(B12:D12)</f>
        <v>20917</v>
      </c>
    </row>
    <row r="13" spans="1:5" ht="12.75">
      <c r="A13" s="271" t="s">
        <v>375</v>
      </c>
      <c r="B13" s="110">
        <v>0</v>
      </c>
      <c r="C13" s="110">
        <v>0</v>
      </c>
      <c r="D13" s="110">
        <v>0</v>
      </c>
      <c r="E13" s="110">
        <f>SUM(B13:D13)</f>
        <v>0</v>
      </c>
    </row>
    <row r="14" spans="1:5" ht="12.75">
      <c r="A14" s="271"/>
      <c r="B14" s="110"/>
      <c r="C14" s="110"/>
      <c r="D14" s="110"/>
      <c r="E14" s="110"/>
    </row>
    <row r="15" spans="1:5" ht="12.75">
      <c r="A15" s="19" t="s">
        <v>148</v>
      </c>
      <c r="B15" s="109">
        <f>SUM(B12:B13)</f>
        <v>1848</v>
      </c>
      <c r="C15" s="109">
        <f>SUM(C12:C13)</f>
        <v>153</v>
      </c>
      <c r="D15" s="109">
        <f>SUM(D12:D13)</f>
        <v>18916</v>
      </c>
      <c r="E15" s="109">
        <f>SUM(E12:E13)</f>
        <v>20917</v>
      </c>
    </row>
    <row r="16" spans="1:5" ht="12.75">
      <c r="A16" s="271"/>
      <c r="B16" s="271"/>
      <c r="C16" s="271"/>
      <c r="D16" s="271"/>
      <c r="E16" s="271"/>
    </row>
    <row r="17" spans="1:5" ht="12.75">
      <c r="A17" s="271"/>
      <c r="B17" s="271"/>
      <c r="C17" s="271"/>
      <c r="D17" s="271"/>
      <c r="E17" s="271"/>
    </row>
    <row r="18" spans="1:5" ht="12.75">
      <c r="A18" s="334" t="s">
        <v>376</v>
      </c>
      <c r="B18" s="335"/>
      <c r="C18" s="335"/>
      <c r="D18" s="335"/>
      <c r="E18" s="336"/>
    </row>
    <row r="19" spans="1:5" ht="12.75">
      <c r="A19" s="271"/>
      <c r="B19" s="271"/>
      <c r="C19" s="271"/>
      <c r="D19" s="271"/>
      <c r="E19" s="271"/>
    </row>
    <row r="20" spans="1:5" ht="38.25">
      <c r="A20" s="267" t="s">
        <v>290</v>
      </c>
      <c r="B20" s="301">
        <v>0</v>
      </c>
      <c r="C20" s="301">
        <v>0</v>
      </c>
      <c r="D20" s="301">
        <v>0</v>
      </c>
      <c r="E20" s="301">
        <f>SUM(B20:D20)</f>
        <v>0</v>
      </c>
    </row>
    <row r="21" spans="1:5" ht="63.75">
      <c r="A21" s="267" t="s">
        <v>377</v>
      </c>
      <c r="B21" s="301">
        <v>0</v>
      </c>
      <c r="C21" s="301">
        <v>0</v>
      </c>
      <c r="D21" s="301">
        <v>0</v>
      </c>
      <c r="E21" s="301">
        <f aca="true" t="shared" si="0" ref="E21:E26">SUM(B21:D21)</f>
        <v>0</v>
      </c>
    </row>
    <row r="22" spans="1:5" ht="38.25">
      <c r="A22" s="267" t="s">
        <v>378</v>
      </c>
      <c r="B22" s="301">
        <v>0</v>
      </c>
      <c r="C22" s="301">
        <v>0</v>
      </c>
      <c r="D22" s="301">
        <v>0</v>
      </c>
      <c r="E22" s="301">
        <f t="shared" si="0"/>
        <v>0</v>
      </c>
    </row>
    <row r="23" spans="1:5" ht="51">
      <c r="A23" s="267" t="s">
        <v>379</v>
      </c>
      <c r="B23" s="301">
        <v>0</v>
      </c>
      <c r="C23" s="301">
        <v>0</v>
      </c>
      <c r="D23" s="301">
        <v>0</v>
      </c>
      <c r="E23" s="301">
        <f t="shared" si="0"/>
        <v>0</v>
      </c>
    </row>
    <row r="24" spans="1:5" ht="63.75">
      <c r="A24" s="267" t="s">
        <v>380</v>
      </c>
      <c r="B24" s="301">
        <v>0</v>
      </c>
      <c r="C24" s="301">
        <v>0</v>
      </c>
      <c r="D24" s="301">
        <v>0</v>
      </c>
      <c r="E24" s="301">
        <f t="shared" si="0"/>
        <v>0</v>
      </c>
    </row>
    <row r="25" spans="1:5" ht="38.25">
      <c r="A25" s="267" t="s">
        <v>381</v>
      </c>
      <c r="B25" s="301">
        <v>0</v>
      </c>
      <c r="C25" s="301">
        <v>0</v>
      </c>
      <c r="D25" s="301">
        <v>0</v>
      </c>
      <c r="E25" s="301">
        <f t="shared" si="0"/>
        <v>0</v>
      </c>
    </row>
    <row r="26" spans="1:5" ht="51">
      <c r="A26" s="267" t="s">
        <v>382</v>
      </c>
      <c r="B26" s="301">
        <v>0</v>
      </c>
      <c r="C26" s="301">
        <v>0</v>
      </c>
      <c r="D26" s="301">
        <v>0</v>
      </c>
      <c r="E26" s="301">
        <f t="shared" si="0"/>
        <v>0</v>
      </c>
    </row>
    <row r="27" spans="1:5" ht="12.75">
      <c r="A27" s="271"/>
      <c r="B27" s="271"/>
      <c r="C27" s="271"/>
      <c r="D27" s="271"/>
      <c r="E27" s="271"/>
    </row>
    <row r="28" spans="1:5" ht="12.75">
      <c r="A28" s="19" t="s">
        <v>148</v>
      </c>
      <c r="B28" s="19">
        <f>SUM(B20:B26)</f>
        <v>0</v>
      </c>
      <c r="C28" s="19">
        <f>SUM(C20:C26)</f>
        <v>0</v>
      </c>
      <c r="D28" s="19">
        <f>SUM(D20:D26)</f>
        <v>0</v>
      </c>
      <c r="E28" s="19">
        <f>SUM(E20:E26)</f>
        <v>0</v>
      </c>
    </row>
    <row r="29" spans="1:5" ht="12.75">
      <c r="A29" s="271"/>
      <c r="B29" s="271"/>
      <c r="C29" s="271"/>
      <c r="D29" s="271"/>
      <c r="E29" s="271"/>
    </row>
    <row r="30" spans="1:5" ht="12.75">
      <c r="A30" s="271"/>
      <c r="B30" s="271"/>
      <c r="C30" s="271"/>
      <c r="D30" s="271"/>
      <c r="E30" s="271"/>
    </row>
    <row r="31" spans="1:5" ht="12.75">
      <c r="A31" s="371" t="s">
        <v>383</v>
      </c>
      <c r="B31" s="372"/>
      <c r="C31" s="372"/>
      <c r="D31" s="372"/>
      <c r="E31" s="373"/>
    </row>
    <row r="32" spans="1:5" ht="12.75">
      <c r="A32" s="271"/>
      <c r="B32" s="271"/>
      <c r="C32" s="271"/>
      <c r="D32" s="271"/>
      <c r="E32" s="271"/>
    </row>
    <row r="33" spans="1:5" ht="12.75">
      <c r="A33" s="267" t="s">
        <v>384</v>
      </c>
      <c r="B33" s="300">
        <v>1848</v>
      </c>
      <c r="C33" s="300">
        <v>153</v>
      </c>
      <c r="D33" s="300">
        <v>18916</v>
      </c>
      <c r="E33" s="110">
        <f>SUM(B33:D33)</f>
        <v>20917</v>
      </c>
    </row>
    <row r="34" spans="1:5" ht="12.75">
      <c r="A34" s="271" t="s">
        <v>385</v>
      </c>
      <c r="B34" s="110">
        <v>0</v>
      </c>
      <c r="C34" s="110">
        <v>0</v>
      </c>
      <c r="D34" s="110">
        <v>0</v>
      </c>
      <c r="E34" s="110">
        <f>SUM(B34:D34)</f>
        <v>0</v>
      </c>
    </row>
    <row r="35" spans="1:5" ht="12.75">
      <c r="A35" s="271"/>
      <c r="B35" s="110"/>
      <c r="C35" s="110"/>
      <c r="D35" s="110"/>
      <c r="E35" s="110"/>
    </row>
    <row r="36" spans="1:5" ht="12.75">
      <c r="A36" s="19" t="s">
        <v>148</v>
      </c>
      <c r="B36" s="109">
        <f>SUM(B33:B34)</f>
        <v>1848</v>
      </c>
      <c r="C36" s="109">
        <f>SUM(C33:C34)</f>
        <v>153</v>
      </c>
      <c r="D36" s="109">
        <f>SUM(D33:D34)</f>
        <v>18916</v>
      </c>
      <c r="E36" s="109">
        <f>SUM(E33:E34)</f>
        <v>20917</v>
      </c>
    </row>
  </sheetData>
  <sheetProtection/>
  <mergeCells count="6">
    <mergeCell ref="A10:E10"/>
    <mergeCell ref="A18:E18"/>
    <mergeCell ref="A31:E31"/>
    <mergeCell ref="A3:E3"/>
    <mergeCell ref="A4:E4"/>
    <mergeCell ref="A5:E5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45.00390625" style="0" customWidth="1"/>
    <col min="2" max="6" width="10.421875" style="0" customWidth="1"/>
    <col min="7" max="7" width="12.421875" style="0" customWidth="1"/>
    <col min="8" max="8" width="12.00390625" style="0" customWidth="1"/>
    <col min="9" max="9" width="10.28125" style="0" customWidth="1"/>
  </cols>
  <sheetData>
    <row r="1" ht="12.75">
      <c r="I1" s="39" t="s">
        <v>386</v>
      </c>
    </row>
    <row r="3" spans="1:9" ht="12.75">
      <c r="A3" s="331" t="s">
        <v>547</v>
      </c>
      <c r="B3" s="331"/>
      <c r="C3" s="331"/>
      <c r="D3" s="331"/>
      <c r="E3" s="331"/>
      <c r="F3" s="331"/>
      <c r="G3" s="331"/>
      <c r="H3" s="331"/>
      <c r="I3" s="331"/>
    </row>
    <row r="4" spans="1:9" ht="12.75">
      <c r="A4" s="331" t="s">
        <v>387</v>
      </c>
      <c r="B4" s="331"/>
      <c r="C4" s="331"/>
      <c r="D4" s="331"/>
      <c r="E4" s="331"/>
      <c r="F4" s="331"/>
      <c r="G4" s="331"/>
      <c r="H4" s="331"/>
      <c r="I4" s="331"/>
    </row>
    <row r="5" spans="1:9" ht="12.75">
      <c r="A5" s="331" t="s">
        <v>467</v>
      </c>
      <c r="B5" s="331"/>
      <c r="C5" s="331"/>
      <c r="D5" s="331"/>
      <c r="E5" s="331"/>
      <c r="F5" s="331"/>
      <c r="G5" s="331"/>
      <c r="H5" s="331"/>
      <c r="I5" s="331"/>
    </row>
    <row r="7" ht="12.75">
      <c r="I7" s="47" t="s">
        <v>361</v>
      </c>
    </row>
    <row r="8" spans="1:9" ht="12.75">
      <c r="A8" s="425" t="s">
        <v>105</v>
      </c>
      <c r="B8" s="425" t="s">
        <v>21</v>
      </c>
      <c r="C8" s="460" t="s">
        <v>388</v>
      </c>
      <c r="D8" s="461"/>
      <c r="E8" s="461"/>
      <c r="F8" s="460" t="s">
        <v>389</v>
      </c>
      <c r="G8" s="461"/>
      <c r="H8" s="461"/>
      <c r="I8" s="462" t="s">
        <v>390</v>
      </c>
    </row>
    <row r="9" spans="1:9" ht="51">
      <c r="A9" s="426"/>
      <c r="B9" s="426"/>
      <c r="C9" s="184" t="s">
        <v>371</v>
      </c>
      <c r="D9" s="150" t="s">
        <v>540</v>
      </c>
      <c r="E9" s="156" t="s">
        <v>372</v>
      </c>
      <c r="F9" s="150" t="s">
        <v>391</v>
      </c>
      <c r="G9" s="150" t="s">
        <v>392</v>
      </c>
      <c r="H9" s="156" t="s">
        <v>393</v>
      </c>
      <c r="I9" s="462"/>
    </row>
    <row r="10" spans="1:9" ht="12.75">
      <c r="A10" s="302" t="s">
        <v>394</v>
      </c>
      <c r="B10" s="303">
        <f>SUM(C10:E10)</f>
        <v>2809183</v>
      </c>
      <c r="C10" s="304">
        <f aca="true" t="shared" si="0" ref="C10:I10">C12+C18+C26+C32</f>
        <v>1610</v>
      </c>
      <c r="D10" s="304">
        <f t="shared" si="0"/>
        <v>791</v>
      </c>
      <c r="E10" s="304">
        <f t="shared" si="0"/>
        <v>2806782</v>
      </c>
      <c r="F10" s="304">
        <f t="shared" si="0"/>
        <v>2096749</v>
      </c>
      <c r="G10" s="304">
        <f t="shared" si="0"/>
        <v>322934</v>
      </c>
      <c r="H10" s="304">
        <f>H12+H18+H26+H32</f>
        <v>249846</v>
      </c>
      <c r="I10" s="305">
        <f t="shared" si="0"/>
        <v>110347</v>
      </c>
    </row>
    <row r="11" spans="1:9" ht="12.75">
      <c r="A11" s="20"/>
      <c r="B11" s="122"/>
      <c r="C11" s="300"/>
      <c r="D11" s="300"/>
      <c r="E11" s="300"/>
      <c r="F11" s="300"/>
      <c r="G11" s="300"/>
      <c r="H11" s="300"/>
      <c r="I11" s="300"/>
    </row>
    <row r="12" spans="1:9" ht="12.75">
      <c r="A12" s="20" t="s">
        <v>395</v>
      </c>
      <c r="B12" s="125">
        <f>SUM(C12:E12)</f>
        <v>7826</v>
      </c>
      <c r="C12" s="300">
        <f aca="true" t="shared" si="1" ref="C12:I12">SUM(C14:C16)</f>
        <v>338</v>
      </c>
      <c r="D12" s="300">
        <f t="shared" si="1"/>
        <v>0</v>
      </c>
      <c r="E12" s="300">
        <f t="shared" si="1"/>
        <v>7488</v>
      </c>
      <c r="F12" s="300"/>
      <c r="G12" s="300">
        <f t="shared" si="1"/>
        <v>7826</v>
      </c>
      <c r="H12" s="300"/>
      <c r="I12" s="300">
        <f t="shared" si="1"/>
        <v>5898</v>
      </c>
    </row>
    <row r="13" spans="1:9" ht="12.75">
      <c r="A13" s="20"/>
      <c r="B13" s="125"/>
      <c r="C13" s="300"/>
      <c r="D13" s="300"/>
      <c r="E13" s="300"/>
      <c r="F13" s="300"/>
      <c r="G13" s="300"/>
      <c r="H13" s="300"/>
      <c r="I13" s="300"/>
    </row>
    <row r="14" spans="1:9" ht="12.75">
      <c r="A14" s="20" t="s">
        <v>396</v>
      </c>
      <c r="B14" s="125">
        <f>SUM(C14:E14)</f>
        <v>356</v>
      </c>
      <c r="C14" s="300">
        <v>338</v>
      </c>
      <c r="D14" s="300">
        <v>0</v>
      </c>
      <c r="E14" s="300">
        <v>18</v>
      </c>
      <c r="F14" s="300"/>
      <c r="G14" s="300">
        <v>356</v>
      </c>
      <c r="H14" s="300"/>
      <c r="I14" s="300">
        <v>580</v>
      </c>
    </row>
    <row r="15" spans="1:9" ht="12.75">
      <c r="A15" s="20" t="s">
        <v>397</v>
      </c>
      <c r="B15" s="125">
        <f>SUM(C15:E15)</f>
        <v>7470</v>
      </c>
      <c r="C15" s="300">
        <v>0</v>
      </c>
      <c r="D15" s="300">
        <v>0</v>
      </c>
      <c r="E15" s="300">
        <v>7470</v>
      </c>
      <c r="F15" s="300"/>
      <c r="G15" s="300">
        <v>7470</v>
      </c>
      <c r="H15" s="300"/>
      <c r="I15" s="300">
        <v>5318</v>
      </c>
    </row>
    <row r="16" spans="1:9" ht="12.75">
      <c r="A16" s="20" t="s">
        <v>398</v>
      </c>
      <c r="B16" s="125">
        <f>SUM(C16:E16)</f>
        <v>0</v>
      </c>
      <c r="C16" s="300">
        <v>0</v>
      </c>
      <c r="D16" s="300">
        <v>0</v>
      </c>
      <c r="E16" s="300">
        <v>0</v>
      </c>
      <c r="F16" s="300"/>
      <c r="G16" s="300"/>
      <c r="H16" s="300"/>
      <c r="I16" s="300"/>
    </row>
    <row r="17" spans="1:9" ht="12.75">
      <c r="A17" s="20"/>
      <c r="B17" s="125"/>
      <c r="C17" s="300"/>
      <c r="D17" s="300"/>
      <c r="E17" s="300"/>
      <c r="F17" s="300"/>
      <c r="G17" s="300"/>
      <c r="H17" s="300"/>
      <c r="I17" s="300"/>
    </row>
    <row r="18" spans="1:11" ht="12.75">
      <c r="A18" s="20" t="s">
        <v>399</v>
      </c>
      <c r="B18" s="122">
        <f>SUM(C18:E18)</f>
        <v>2760062</v>
      </c>
      <c r="C18" s="300">
        <f aca="true" t="shared" si="2" ref="C18:I18">SUM(C20:C24)</f>
        <v>1272</v>
      </c>
      <c r="D18" s="300">
        <f t="shared" si="2"/>
        <v>791</v>
      </c>
      <c r="E18" s="300">
        <f t="shared" si="2"/>
        <v>2757999</v>
      </c>
      <c r="F18" s="300">
        <f t="shared" si="2"/>
        <v>2096749</v>
      </c>
      <c r="G18" s="300">
        <f t="shared" si="2"/>
        <v>315108</v>
      </c>
      <c r="H18" s="300">
        <f t="shared" si="2"/>
        <v>208551</v>
      </c>
      <c r="I18" s="300">
        <f t="shared" si="2"/>
        <v>104449</v>
      </c>
      <c r="K18" s="127"/>
    </row>
    <row r="19" spans="1:9" ht="12.75">
      <c r="A19" s="20"/>
      <c r="B19" s="122"/>
      <c r="C19" s="300"/>
      <c r="D19" s="300"/>
      <c r="E19" s="300"/>
      <c r="F19" s="300"/>
      <c r="G19" s="300"/>
      <c r="H19" s="300"/>
      <c r="I19" s="300"/>
    </row>
    <row r="20" spans="1:11" ht="12.75">
      <c r="A20" s="271" t="s">
        <v>400</v>
      </c>
      <c r="B20" s="125">
        <f>SUM(C20:E20)</f>
        <v>2565129</v>
      </c>
      <c r="C20" s="300">
        <v>0</v>
      </c>
      <c r="D20" s="306">
        <v>0</v>
      </c>
      <c r="E20" s="300">
        <v>2565129</v>
      </c>
      <c r="F20" s="300">
        <v>2096749</v>
      </c>
      <c r="G20" s="300">
        <v>315037</v>
      </c>
      <c r="H20" s="300">
        <v>153343</v>
      </c>
      <c r="I20" s="300">
        <v>73</v>
      </c>
      <c r="K20" s="127"/>
    </row>
    <row r="21" spans="1:11" ht="12.75">
      <c r="A21" s="271" t="s">
        <v>401</v>
      </c>
      <c r="B21" s="125">
        <f>SUM(C21:E21)</f>
        <v>55279</v>
      </c>
      <c r="C21" s="300">
        <v>1272</v>
      </c>
      <c r="D21" s="300">
        <v>791</v>
      </c>
      <c r="E21" s="300">
        <v>53216</v>
      </c>
      <c r="F21" s="300"/>
      <c r="G21" s="300">
        <v>71</v>
      </c>
      <c r="H21" s="300">
        <v>55208</v>
      </c>
      <c r="I21" s="300">
        <v>104376</v>
      </c>
      <c r="K21" s="127"/>
    </row>
    <row r="22" spans="1:9" ht="12.75">
      <c r="A22" s="271" t="s">
        <v>402</v>
      </c>
      <c r="B22" s="125">
        <f>SUM(C22:E22)</f>
        <v>0</v>
      </c>
      <c r="C22" s="300">
        <v>0</v>
      </c>
      <c r="D22" s="300">
        <v>0</v>
      </c>
      <c r="E22" s="300">
        <v>0</v>
      </c>
      <c r="F22" s="300"/>
      <c r="G22" s="300"/>
      <c r="H22" s="300"/>
      <c r="I22" s="300"/>
    </row>
    <row r="23" spans="1:9" ht="12.75">
      <c r="A23" s="271" t="s">
        <v>403</v>
      </c>
      <c r="B23" s="125">
        <f>SUM(C23:E23)</f>
        <v>139654</v>
      </c>
      <c r="C23" s="300">
        <v>0</v>
      </c>
      <c r="D23" s="300">
        <v>0</v>
      </c>
      <c r="E23" s="300">
        <v>139654</v>
      </c>
      <c r="F23" s="300"/>
      <c r="G23" s="300"/>
      <c r="H23" s="300"/>
      <c r="I23" s="300"/>
    </row>
    <row r="24" spans="1:9" ht="12.75">
      <c r="A24" s="271" t="s">
        <v>404</v>
      </c>
      <c r="B24" s="125">
        <f>SUM(C24:E24)</f>
        <v>0</v>
      </c>
      <c r="C24" s="300">
        <v>0</v>
      </c>
      <c r="D24" s="300">
        <v>0</v>
      </c>
      <c r="E24" s="300">
        <v>0</v>
      </c>
      <c r="F24" s="300"/>
      <c r="G24" s="300"/>
      <c r="H24" s="300"/>
      <c r="I24" s="300"/>
    </row>
    <row r="25" spans="1:9" ht="12.75">
      <c r="A25" s="20"/>
      <c r="B25" s="122"/>
      <c r="C25" s="300"/>
      <c r="D25" s="300"/>
      <c r="E25" s="300"/>
      <c r="F25" s="300"/>
      <c r="G25" s="300"/>
      <c r="H25" s="300"/>
      <c r="I25" s="300"/>
    </row>
    <row r="26" spans="1:9" ht="12.75">
      <c r="A26" s="271" t="s">
        <v>405</v>
      </c>
      <c r="B26" s="122">
        <f>SUM(C26:E26)</f>
        <v>41295</v>
      </c>
      <c r="C26" s="300">
        <f>SUM(C28:C30)</f>
        <v>0</v>
      </c>
      <c r="D26" s="300">
        <f>SUM(D28:D30)</f>
        <v>0</v>
      </c>
      <c r="E26" s="300">
        <f>SUM(E28:E30)</f>
        <v>41295</v>
      </c>
      <c r="F26" s="300"/>
      <c r="G26" s="300"/>
      <c r="H26" s="300">
        <f>SUM(H28:H30)</f>
        <v>41295</v>
      </c>
      <c r="I26" s="300"/>
    </row>
    <row r="27" spans="1:9" ht="12.75">
      <c r="A27" s="20"/>
      <c r="B27" s="122"/>
      <c r="C27" s="300"/>
      <c r="D27" s="300"/>
      <c r="E27" s="300"/>
      <c r="F27" s="300"/>
      <c r="G27" s="300"/>
      <c r="H27" s="300"/>
      <c r="I27" s="300"/>
    </row>
    <row r="28" spans="1:9" ht="12.75">
      <c r="A28" s="271" t="s">
        <v>406</v>
      </c>
      <c r="B28" s="122">
        <f>SUM(C28:E28)</f>
        <v>41295</v>
      </c>
      <c r="C28" s="300">
        <v>0</v>
      </c>
      <c r="D28" s="300">
        <v>0</v>
      </c>
      <c r="E28" s="300">
        <v>41295</v>
      </c>
      <c r="F28" s="300"/>
      <c r="G28" s="300"/>
      <c r="H28" s="300">
        <v>41295</v>
      </c>
      <c r="I28" s="300"/>
    </row>
    <row r="29" spans="1:9" ht="12.75">
      <c r="A29" s="271" t="s">
        <v>407</v>
      </c>
      <c r="B29" s="122">
        <f>SUM(C29:E29)</f>
        <v>0</v>
      </c>
      <c r="C29" s="300">
        <v>0</v>
      </c>
      <c r="D29" s="300">
        <v>0</v>
      </c>
      <c r="E29" s="300">
        <v>0</v>
      </c>
      <c r="F29" s="300"/>
      <c r="G29" s="300"/>
      <c r="H29" s="300"/>
      <c r="I29" s="300"/>
    </row>
    <row r="30" spans="1:9" ht="12.75">
      <c r="A30" s="271" t="s">
        <v>408</v>
      </c>
      <c r="B30" s="122">
        <f>SUM(C30:E30)</f>
        <v>0</v>
      </c>
      <c r="C30" s="300">
        <v>0</v>
      </c>
      <c r="D30" s="300">
        <v>0</v>
      </c>
      <c r="E30" s="300">
        <v>0</v>
      </c>
      <c r="F30" s="300"/>
      <c r="G30" s="300"/>
      <c r="H30" s="300"/>
      <c r="I30" s="300"/>
    </row>
    <row r="31" spans="1:9" ht="12.75">
      <c r="A31" s="271"/>
      <c r="B31" s="122"/>
      <c r="C31" s="300"/>
      <c r="D31" s="300"/>
      <c r="E31" s="300"/>
      <c r="F31" s="300"/>
      <c r="G31" s="300"/>
      <c r="H31" s="300"/>
      <c r="I31" s="300"/>
    </row>
    <row r="32" spans="1:9" ht="25.5">
      <c r="A32" s="180" t="s">
        <v>409</v>
      </c>
      <c r="B32" s="131">
        <f>SUM(C32:E32)</f>
        <v>0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</row>
    <row r="33" spans="1:9" ht="12.75">
      <c r="A33" s="20"/>
      <c r="B33" s="122"/>
      <c r="C33" s="300"/>
      <c r="D33" s="300"/>
      <c r="E33" s="300"/>
      <c r="F33" s="300"/>
      <c r="G33" s="300"/>
      <c r="H33" s="300"/>
      <c r="I33" s="300"/>
    </row>
    <row r="34" spans="1:9" ht="12.75">
      <c r="A34" s="302" t="s">
        <v>410</v>
      </c>
      <c r="B34" s="308">
        <f>SUM(C34:E34)</f>
        <v>121623</v>
      </c>
      <c r="C34" s="309">
        <f>SUM(C36:C37)</f>
        <v>1136</v>
      </c>
      <c r="D34" s="309">
        <f>SUM(D36:D37)</f>
        <v>0</v>
      </c>
      <c r="E34" s="309">
        <f>SUM(E36:E37)</f>
        <v>120487</v>
      </c>
      <c r="F34" s="309"/>
      <c r="G34" s="309"/>
      <c r="H34" s="309"/>
      <c r="I34" s="309"/>
    </row>
    <row r="35" spans="1:9" ht="12.75">
      <c r="A35" s="20"/>
      <c r="B35" s="122"/>
      <c r="C35" s="300"/>
      <c r="D35" s="300"/>
      <c r="E35" s="300"/>
      <c r="F35" s="300"/>
      <c r="G35" s="300"/>
      <c r="H35" s="300"/>
      <c r="I35" s="300"/>
    </row>
    <row r="36" spans="1:9" ht="12.75">
      <c r="A36" s="271" t="s">
        <v>411</v>
      </c>
      <c r="B36" s="122">
        <f>SUM(C36:E36)</f>
        <v>1623</v>
      </c>
      <c r="C36" s="300">
        <v>1136</v>
      </c>
      <c r="D36" s="300">
        <v>0</v>
      </c>
      <c r="E36" s="300">
        <v>487</v>
      </c>
      <c r="F36" s="300"/>
      <c r="G36" s="300"/>
      <c r="H36" s="300"/>
      <c r="I36" s="300"/>
    </row>
    <row r="37" spans="1:9" ht="12.75">
      <c r="A37" s="271" t="s">
        <v>412</v>
      </c>
      <c r="B37" s="122">
        <f>SUM(C37:E37)</f>
        <v>120000</v>
      </c>
      <c r="C37" s="300">
        <v>0</v>
      </c>
      <c r="D37" s="300">
        <v>0</v>
      </c>
      <c r="E37" s="300">
        <v>120000</v>
      </c>
      <c r="F37" s="300"/>
      <c r="G37" s="300"/>
      <c r="H37" s="300"/>
      <c r="I37" s="300"/>
    </row>
    <row r="38" spans="1:9" ht="12.75">
      <c r="A38" s="271"/>
      <c r="B38" s="122"/>
      <c r="C38" s="300"/>
      <c r="D38" s="300"/>
      <c r="E38" s="300"/>
      <c r="F38" s="300"/>
      <c r="G38" s="300"/>
      <c r="H38" s="300"/>
      <c r="I38" s="300"/>
    </row>
    <row r="39" spans="1:9" ht="12.75">
      <c r="A39" s="302" t="s">
        <v>413</v>
      </c>
      <c r="B39" s="308">
        <f>SUM(C39:E39)</f>
        <v>162107</v>
      </c>
      <c r="C39" s="309">
        <f>SUM(C41:C44)</f>
        <v>1568</v>
      </c>
      <c r="D39" s="309">
        <f>SUM(D41:D44)</f>
        <v>212</v>
      </c>
      <c r="E39" s="309">
        <f>SUM(E41:E44)</f>
        <v>160327</v>
      </c>
      <c r="F39" s="309"/>
      <c r="G39" s="309"/>
      <c r="H39" s="309"/>
      <c r="I39" s="309"/>
    </row>
    <row r="40" spans="1:9" ht="12.75">
      <c r="A40" s="271"/>
      <c r="B40" s="125"/>
      <c r="C40" s="306"/>
      <c r="D40" s="306"/>
      <c r="E40" s="306"/>
      <c r="F40" s="306"/>
      <c r="G40" s="306"/>
      <c r="H40" s="306"/>
      <c r="I40" s="306"/>
    </row>
    <row r="41" spans="1:9" ht="12.75">
      <c r="A41" s="271" t="s">
        <v>545</v>
      </c>
      <c r="B41" s="125">
        <f>SUM(C41:E41)</f>
        <v>0</v>
      </c>
      <c r="C41" s="306">
        <v>0</v>
      </c>
      <c r="D41" s="306">
        <v>0</v>
      </c>
      <c r="E41" s="306">
        <v>0</v>
      </c>
      <c r="F41" s="306"/>
      <c r="G41" s="306"/>
      <c r="H41" s="306"/>
      <c r="I41" s="306"/>
    </row>
    <row r="42" spans="1:9" ht="12.75">
      <c r="A42" s="271" t="s">
        <v>414</v>
      </c>
      <c r="B42" s="125">
        <f>SUM(C42:E42)</f>
        <v>424</v>
      </c>
      <c r="C42" s="306">
        <v>72</v>
      </c>
      <c r="D42" s="306">
        <v>31</v>
      </c>
      <c r="E42" s="306">
        <v>321</v>
      </c>
      <c r="F42" s="306"/>
      <c r="G42" s="306"/>
      <c r="H42" s="306"/>
      <c r="I42" s="306"/>
    </row>
    <row r="43" spans="1:9" ht="12.75">
      <c r="A43" s="271" t="s">
        <v>415</v>
      </c>
      <c r="B43" s="125">
        <f>SUM(C43:E43)</f>
        <v>161683</v>
      </c>
      <c r="C43" s="306">
        <v>1496</v>
      </c>
      <c r="D43" s="306">
        <v>181</v>
      </c>
      <c r="E43" s="306">
        <v>160006</v>
      </c>
      <c r="F43" s="306"/>
      <c r="G43" s="306"/>
      <c r="H43" s="306"/>
      <c r="I43" s="306"/>
    </row>
    <row r="44" spans="1:9" ht="12.75">
      <c r="A44" s="271" t="s">
        <v>416</v>
      </c>
      <c r="B44" s="125">
        <f>SUM(C44:E44)</f>
        <v>0</v>
      </c>
      <c r="C44" s="306">
        <v>0</v>
      </c>
      <c r="D44" s="306">
        <v>0</v>
      </c>
      <c r="E44" s="306">
        <v>0</v>
      </c>
      <c r="F44" s="306"/>
      <c r="G44" s="306"/>
      <c r="H44" s="306"/>
      <c r="I44" s="306"/>
    </row>
    <row r="45" spans="1:9" ht="12.75">
      <c r="A45" s="271"/>
      <c r="B45" s="125"/>
      <c r="C45" s="306"/>
      <c r="D45" s="306"/>
      <c r="E45" s="306"/>
      <c r="F45" s="306"/>
      <c r="G45" s="306"/>
      <c r="H45" s="306"/>
      <c r="I45" s="306"/>
    </row>
    <row r="46" spans="1:9" ht="12.75">
      <c r="A46" s="302" t="s">
        <v>417</v>
      </c>
      <c r="B46" s="308">
        <f>SUM(C46:E46)</f>
        <v>43500</v>
      </c>
      <c r="C46" s="309">
        <f>SUM(C48:C50)</f>
        <v>817</v>
      </c>
      <c r="D46" s="309">
        <f>SUM(D48:D50)</f>
        <v>0</v>
      </c>
      <c r="E46" s="309">
        <f>SUM(E48:E50)</f>
        <v>42683</v>
      </c>
      <c r="F46" s="309"/>
      <c r="G46" s="309"/>
      <c r="H46" s="309"/>
      <c r="I46" s="309"/>
    </row>
    <row r="47" spans="1:9" ht="12.75">
      <c r="A47" s="271"/>
      <c r="B47" s="125"/>
      <c r="C47" s="306"/>
      <c r="D47" s="306"/>
      <c r="E47" s="306"/>
      <c r="F47" s="306"/>
      <c r="G47" s="306"/>
      <c r="H47" s="306"/>
      <c r="I47" s="306"/>
    </row>
    <row r="48" spans="1:9" ht="12.75">
      <c r="A48" s="271" t="s">
        <v>418</v>
      </c>
      <c r="B48" s="125">
        <f>SUM(C48:E48)</f>
        <v>39559</v>
      </c>
      <c r="C48" s="306">
        <v>727</v>
      </c>
      <c r="D48" s="306">
        <v>0</v>
      </c>
      <c r="E48" s="306">
        <v>38832</v>
      </c>
      <c r="F48" s="306"/>
      <c r="G48" s="306"/>
      <c r="H48" s="306"/>
      <c r="I48" s="306"/>
    </row>
    <row r="49" spans="1:9" ht="12.75">
      <c r="A49" s="271" t="s">
        <v>419</v>
      </c>
      <c r="B49" s="125">
        <f>SUM(C49:E49)</f>
        <v>3495</v>
      </c>
      <c r="C49" s="306">
        <v>0</v>
      </c>
      <c r="D49" s="306">
        <v>0</v>
      </c>
      <c r="E49" s="306">
        <v>3495</v>
      </c>
      <c r="F49" s="306"/>
      <c r="G49" s="306"/>
      <c r="H49" s="306"/>
      <c r="I49" s="306"/>
    </row>
    <row r="50" spans="1:9" ht="12.75">
      <c r="A50" s="271" t="s">
        <v>420</v>
      </c>
      <c r="B50" s="125">
        <f>SUM(C50:E50)</f>
        <v>446</v>
      </c>
      <c r="C50" s="306">
        <v>90</v>
      </c>
      <c r="D50" s="306">
        <v>0</v>
      </c>
      <c r="E50" s="306">
        <v>356</v>
      </c>
      <c r="F50" s="306"/>
      <c r="G50" s="306"/>
      <c r="H50" s="306"/>
      <c r="I50" s="306"/>
    </row>
    <row r="51" spans="1:9" ht="12.75">
      <c r="A51" s="271"/>
      <c r="B51" s="125"/>
      <c r="C51" s="306"/>
      <c r="D51" s="306"/>
      <c r="E51" s="306"/>
      <c r="F51" s="306"/>
      <c r="G51" s="306"/>
      <c r="H51" s="306"/>
      <c r="I51" s="306"/>
    </row>
    <row r="52" spans="1:9" ht="12.75">
      <c r="A52" s="302" t="s">
        <v>421</v>
      </c>
      <c r="B52" s="308">
        <f>SUM(C52:E52)</f>
        <v>2459</v>
      </c>
      <c r="C52" s="309">
        <v>2205</v>
      </c>
      <c r="D52" s="309">
        <v>0</v>
      </c>
      <c r="E52" s="309">
        <v>254</v>
      </c>
      <c r="F52" s="309"/>
      <c r="G52" s="309"/>
      <c r="H52" s="309"/>
      <c r="I52" s="309"/>
    </row>
    <row r="53" spans="1:9" ht="12.75">
      <c r="A53" s="271"/>
      <c r="B53" s="125"/>
      <c r="C53" s="306"/>
      <c r="D53" s="306"/>
      <c r="E53" s="306"/>
      <c r="F53" s="306"/>
      <c r="G53" s="306"/>
      <c r="H53" s="306"/>
      <c r="I53" s="306"/>
    </row>
    <row r="54" spans="1:9" ht="12.75">
      <c r="A54" s="302" t="s">
        <v>422</v>
      </c>
      <c r="B54" s="308">
        <f>SUM(C54:E54)</f>
        <v>1123</v>
      </c>
      <c r="C54" s="309">
        <v>189</v>
      </c>
      <c r="D54" s="309">
        <v>50</v>
      </c>
      <c r="E54" s="309">
        <v>884</v>
      </c>
      <c r="F54" s="309"/>
      <c r="G54" s="309"/>
      <c r="H54" s="309"/>
      <c r="I54" s="309"/>
    </row>
    <row r="55" spans="1:9" ht="12.75">
      <c r="A55" s="271"/>
      <c r="B55" s="125"/>
      <c r="C55" s="306"/>
      <c r="D55" s="306"/>
      <c r="E55" s="306"/>
      <c r="F55" s="306"/>
      <c r="G55" s="306"/>
      <c r="H55" s="306"/>
      <c r="I55" s="306"/>
    </row>
    <row r="56" spans="1:9" ht="12.75">
      <c r="A56" s="19" t="s">
        <v>423</v>
      </c>
      <c r="B56" s="310">
        <f>B10+B34+B39+B46+B52+B54</f>
        <v>3139995</v>
      </c>
      <c r="C56" s="310">
        <f>C10+C34+C39+C46+C52+C54</f>
        <v>7525</v>
      </c>
      <c r="D56" s="310">
        <f>D10+D34+D39+D46+D52+D54</f>
        <v>1053</v>
      </c>
      <c r="E56" s="310">
        <f>E10+E34+E39+E46+E52+E54</f>
        <v>3131417</v>
      </c>
      <c r="F56" s="310"/>
      <c r="G56" s="310"/>
      <c r="H56" s="310"/>
      <c r="I56" s="310"/>
    </row>
    <row r="57" spans="1:9" ht="12.75">
      <c r="A57" s="19"/>
      <c r="B57" s="269"/>
      <c r="C57" s="310"/>
      <c r="D57" s="310"/>
      <c r="E57" s="310"/>
      <c r="F57" s="310"/>
      <c r="G57" s="310"/>
      <c r="H57" s="310"/>
      <c r="I57" s="310"/>
    </row>
    <row r="58" spans="1:9" ht="12.75">
      <c r="A58" s="302" t="s">
        <v>424</v>
      </c>
      <c r="B58" s="308">
        <f>SUM(C58:E58)</f>
        <v>2394254</v>
      </c>
      <c r="C58" s="309">
        <f>SUM(C60:C65)</f>
        <v>-462</v>
      </c>
      <c r="D58" s="309">
        <f>SUM(D60:D65)</f>
        <v>-3902</v>
      </c>
      <c r="E58" s="309">
        <f>SUM(E60:E65)</f>
        <v>2398618</v>
      </c>
      <c r="F58" s="309"/>
      <c r="G58" s="309"/>
      <c r="H58" s="309"/>
      <c r="I58" s="309"/>
    </row>
    <row r="59" spans="1:9" ht="12.75">
      <c r="A59" s="271"/>
      <c r="B59" s="122"/>
      <c r="C59" s="300"/>
      <c r="D59" s="300"/>
      <c r="E59" s="300"/>
      <c r="F59" s="300"/>
      <c r="G59" s="300"/>
      <c r="H59" s="300"/>
      <c r="I59" s="300"/>
    </row>
    <row r="60" spans="1:9" ht="12.75">
      <c r="A60" s="271" t="s">
        <v>425</v>
      </c>
      <c r="B60" s="122">
        <f aca="true" t="shared" si="3" ref="B60:B65">SUM(C60:E60)</f>
        <v>4096428</v>
      </c>
      <c r="C60" s="300">
        <v>7273</v>
      </c>
      <c r="D60" s="300">
        <v>1227</v>
      </c>
      <c r="E60" s="300">
        <v>4087928</v>
      </c>
      <c r="F60" s="300"/>
      <c r="G60" s="300"/>
      <c r="H60" s="300"/>
      <c r="I60" s="300"/>
    </row>
    <row r="61" spans="1:9" ht="12.75">
      <c r="A61" s="271" t="s">
        <v>426</v>
      </c>
      <c r="B61" s="122">
        <f t="shared" si="3"/>
        <v>-1151135</v>
      </c>
      <c r="C61" s="300">
        <v>0</v>
      </c>
      <c r="D61" s="300">
        <v>0</v>
      </c>
      <c r="E61" s="300">
        <v>-1151135</v>
      </c>
      <c r="F61" s="300"/>
      <c r="G61" s="300"/>
      <c r="H61" s="300"/>
      <c r="I61" s="300"/>
    </row>
    <row r="62" spans="1:9" ht="12.75">
      <c r="A62" s="271" t="s">
        <v>427</v>
      </c>
      <c r="B62" s="122">
        <f t="shared" si="3"/>
        <v>29503</v>
      </c>
      <c r="C62" s="300">
        <v>313</v>
      </c>
      <c r="D62" s="300">
        <v>55</v>
      </c>
      <c r="E62" s="300">
        <v>29135</v>
      </c>
      <c r="F62" s="300"/>
      <c r="G62" s="300"/>
      <c r="H62" s="300"/>
      <c r="I62" s="300"/>
    </row>
    <row r="63" spans="1:9" ht="12.75">
      <c r="A63" s="271" t="s">
        <v>428</v>
      </c>
      <c r="B63" s="122">
        <f t="shared" si="3"/>
        <v>-463104</v>
      </c>
      <c r="C63" s="306">
        <v>-9357</v>
      </c>
      <c r="D63" s="300">
        <v>-2251</v>
      </c>
      <c r="E63" s="300">
        <v>-451496</v>
      </c>
      <c r="F63" s="300"/>
      <c r="G63" s="300"/>
      <c r="H63" s="300"/>
      <c r="I63" s="300"/>
    </row>
    <row r="64" spans="1:9" ht="12.75">
      <c r="A64" s="271" t="s">
        <v>429</v>
      </c>
      <c r="B64" s="122">
        <f t="shared" si="3"/>
        <v>0</v>
      </c>
      <c r="C64" s="300">
        <v>0</v>
      </c>
      <c r="D64" s="300">
        <v>0</v>
      </c>
      <c r="E64" s="300">
        <v>0</v>
      </c>
      <c r="F64" s="300"/>
      <c r="G64" s="300"/>
      <c r="H64" s="300"/>
      <c r="I64" s="300"/>
    </row>
    <row r="65" spans="1:9" ht="12.75">
      <c r="A65" s="271" t="s">
        <v>430</v>
      </c>
      <c r="B65" s="122">
        <f t="shared" si="3"/>
        <v>-117438</v>
      </c>
      <c r="C65" s="300">
        <v>1309</v>
      </c>
      <c r="D65" s="300">
        <v>-2933</v>
      </c>
      <c r="E65" s="300">
        <v>-115814</v>
      </c>
      <c r="F65" s="300"/>
      <c r="G65" s="300"/>
      <c r="H65" s="300"/>
      <c r="I65" s="300"/>
    </row>
    <row r="66" spans="1:9" ht="12.75">
      <c r="A66" s="271"/>
      <c r="B66" s="122"/>
      <c r="C66" s="300"/>
      <c r="D66" s="300"/>
      <c r="E66" s="300"/>
      <c r="F66" s="300"/>
      <c r="G66" s="300"/>
      <c r="H66" s="300"/>
      <c r="I66" s="300"/>
    </row>
    <row r="67" spans="1:9" ht="12.75">
      <c r="A67" s="302" t="s">
        <v>431</v>
      </c>
      <c r="B67" s="308">
        <f>SUM(C67:E67)</f>
        <v>41687</v>
      </c>
      <c r="C67" s="309">
        <f>SUM(C69:C71)</f>
        <v>1848</v>
      </c>
      <c r="D67" s="309">
        <f>SUM(D69:D71)</f>
        <v>153</v>
      </c>
      <c r="E67" s="309">
        <f>SUM(E69:E71)</f>
        <v>39686</v>
      </c>
      <c r="F67" s="309"/>
      <c r="G67" s="309"/>
      <c r="H67" s="309"/>
      <c r="I67" s="309"/>
    </row>
    <row r="68" spans="1:9" ht="12.75">
      <c r="A68" s="271"/>
      <c r="B68" s="122"/>
      <c r="C68" s="300"/>
      <c r="D68" s="300"/>
      <c r="E68" s="300"/>
      <c r="F68" s="300"/>
      <c r="G68" s="300"/>
      <c r="H68" s="300"/>
      <c r="I68" s="300"/>
    </row>
    <row r="69" spans="1:9" ht="12.75">
      <c r="A69" s="271" t="s">
        <v>432</v>
      </c>
      <c r="B69" s="122">
        <f>SUM(C69:E69)</f>
        <v>1806</v>
      </c>
      <c r="C69" s="300">
        <v>177</v>
      </c>
      <c r="D69" s="300">
        <v>31</v>
      </c>
      <c r="E69" s="300">
        <v>1598</v>
      </c>
      <c r="F69" s="300"/>
      <c r="G69" s="300"/>
      <c r="H69" s="300"/>
      <c r="I69" s="300"/>
    </row>
    <row r="70" spans="1:9" ht="12.75">
      <c r="A70" s="271" t="s">
        <v>433</v>
      </c>
      <c r="B70" s="122">
        <f>SUM(C70:E70)</f>
        <v>19111</v>
      </c>
      <c r="C70" s="300">
        <v>1671</v>
      </c>
      <c r="D70" s="300">
        <v>122</v>
      </c>
      <c r="E70" s="300">
        <v>17318</v>
      </c>
      <c r="F70" s="300"/>
      <c r="G70" s="300"/>
      <c r="H70" s="300"/>
      <c r="I70" s="300"/>
    </row>
    <row r="71" spans="1:9" ht="12.75">
      <c r="A71" s="271" t="s">
        <v>434</v>
      </c>
      <c r="B71" s="122">
        <f>SUM(C71:E71)</f>
        <v>20770</v>
      </c>
      <c r="C71" s="300">
        <v>0</v>
      </c>
      <c r="D71" s="300">
        <v>0</v>
      </c>
      <c r="E71" s="300">
        <v>20770</v>
      </c>
      <c r="F71" s="300"/>
      <c r="G71" s="300"/>
      <c r="H71" s="300"/>
      <c r="I71" s="300"/>
    </row>
    <row r="72" spans="1:9" ht="12.75">
      <c r="A72" s="271"/>
      <c r="B72" s="122"/>
      <c r="C72" s="300"/>
      <c r="D72" s="300"/>
      <c r="E72" s="300"/>
      <c r="F72" s="300"/>
      <c r="G72" s="300"/>
      <c r="H72" s="300"/>
      <c r="I72" s="300"/>
    </row>
    <row r="73" spans="1:9" ht="12.75">
      <c r="A73" s="302" t="s">
        <v>439</v>
      </c>
      <c r="B73" s="308">
        <f>SUM(C73:E73)</f>
        <v>0</v>
      </c>
      <c r="C73" s="309">
        <v>0</v>
      </c>
      <c r="D73" s="309">
        <v>0</v>
      </c>
      <c r="E73" s="309">
        <v>0</v>
      </c>
      <c r="F73" s="309"/>
      <c r="G73" s="309"/>
      <c r="H73" s="309"/>
      <c r="I73" s="309"/>
    </row>
    <row r="74" spans="1:9" ht="12.75">
      <c r="A74" s="20"/>
      <c r="B74" s="122"/>
      <c r="C74" s="300"/>
      <c r="D74" s="300"/>
      <c r="E74" s="300"/>
      <c r="F74" s="300"/>
      <c r="G74" s="300"/>
      <c r="H74" s="300"/>
      <c r="I74" s="300"/>
    </row>
    <row r="75" spans="1:9" ht="12.75">
      <c r="A75" s="302" t="s">
        <v>440</v>
      </c>
      <c r="B75" s="308">
        <f>SUM(C75:E75)</f>
        <v>704054</v>
      </c>
      <c r="C75" s="309">
        <v>6139</v>
      </c>
      <c r="D75" s="309">
        <v>4802</v>
      </c>
      <c r="E75" s="309">
        <v>693113</v>
      </c>
      <c r="F75" s="309"/>
      <c r="G75" s="309"/>
      <c r="H75" s="309"/>
      <c r="I75" s="309"/>
    </row>
    <row r="76" spans="1:9" ht="12.75">
      <c r="A76" s="20"/>
      <c r="B76" s="122"/>
      <c r="C76" s="300"/>
      <c r="D76" s="300"/>
      <c r="E76" s="300"/>
      <c r="F76" s="300"/>
      <c r="G76" s="300"/>
      <c r="H76" s="300"/>
      <c r="I76" s="300"/>
    </row>
    <row r="77" spans="1:9" ht="12.75">
      <c r="A77" s="19" t="s">
        <v>435</v>
      </c>
      <c r="B77" s="310">
        <f>B58+B67+B73+B75</f>
        <v>3139995</v>
      </c>
      <c r="C77" s="310">
        <f>C58+C67+C73+C75</f>
        <v>7525</v>
      </c>
      <c r="D77" s="310">
        <f>D58+D67+D73+D75</f>
        <v>1053</v>
      </c>
      <c r="E77" s="310">
        <f>E58+E67+E73+E75</f>
        <v>3131417</v>
      </c>
      <c r="F77" s="310"/>
      <c r="G77" s="310"/>
      <c r="H77" s="310"/>
      <c r="I77" s="310"/>
    </row>
    <row r="79" spans="1:2" ht="38.25">
      <c r="A79" s="267" t="s">
        <v>436</v>
      </c>
      <c r="B79" s="156" t="s">
        <v>437</v>
      </c>
    </row>
    <row r="80" spans="1:2" ht="12.75">
      <c r="A80" s="2"/>
      <c r="B80" s="2"/>
    </row>
    <row r="81" spans="1:2" ht="12.75">
      <c r="A81" s="271" t="s">
        <v>438</v>
      </c>
      <c r="B81" s="156" t="s">
        <v>437</v>
      </c>
    </row>
  </sheetData>
  <sheetProtection/>
  <mergeCells count="8">
    <mergeCell ref="A3:I3"/>
    <mergeCell ref="A4:I4"/>
    <mergeCell ref="A5:I5"/>
    <mergeCell ref="A8:A9"/>
    <mergeCell ref="B8:B9"/>
    <mergeCell ref="C8:E8"/>
    <mergeCell ref="F8:H8"/>
    <mergeCell ref="I8:I9"/>
  </mergeCells>
  <printOptions/>
  <pageMargins left="0.7" right="0.7" top="0.75" bottom="0.75" header="0.3" footer="0.3"/>
  <pageSetup horizontalDpi="600" verticalDpi="600" orientation="portrait" paperSize="9" scale="65" r:id="rId1"/>
  <ignoredErrors>
    <ignoredError sqref="B20 B32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7.28125" style="0" customWidth="1"/>
    <col min="2" max="2" width="10.28125" style="0" customWidth="1"/>
    <col min="3" max="3" width="11.28125" style="0" customWidth="1"/>
  </cols>
  <sheetData>
    <row r="1" ht="12.75">
      <c r="E1" s="39" t="s">
        <v>441</v>
      </c>
    </row>
    <row r="3" spans="1:5" ht="12.75">
      <c r="A3" s="331" t="s">
        <v>547</v>
      </c>
      <c r="B3" s="331"/>
      <c r="C3" s="331"/>
      <c r="D3" s="331"/>
      <c r="E3" s="331"/>
    </row>
    <row r="4" spans="1:5" ht="12.75">
      <c r="A4" s="331" t="s">
        <v>370</v>
      </c>
      <c r="B4" s="331"/>
      <c r="C4" s="331"/>
      <c r="D4" s="331"/>
      <c r="E4" s="331"/>
    </row>
    <row r="5" spans="1:5" ht="12.75">
      <c r="A5" s="331" t="s">
        <v>442</v>
      </c>
      <c r="B5" s="331"/>
      <c r="C5" s="331"/>
      <c r="D5" s="331"/>
      <c r="E5" s="331"/>
    </row>
    <row r="6" spans="1:5" ht="12.75">
      <c r="A6" s="331" t="s">
        <v>467</v>
      </c>
      <c r="B6" s="331"/>
      <c r="C6" s="331"/>
      <c r="D6" s="331"/>
      <c r="E6" s="331"/>
    </row>
    <row r="8" ht="12.75">
      <c r="C8" s="47" t="s">
        <v>361</v>
      </c>
    </row>
    <row r="9" spans="1:3" ht="25.5">
      <c r="A9" s="156" t="s">
        <v>105</v>
      </c>
      <c r="B9" s="156" t="s">
        <v>443</v>
      </c>
      <c r="C9" s="150" t="s">
        <v>444</v>
      </c>
    </row>
    <row r="10" spans="1:3" ht="12.75">
      <c r="A10" s="20"/>
      <c r="B10" s="48"/>
      <c r="C10" s="48"/>
    </row>
    <row r="11" spans="1:3" ht="12.75">
      <c r="A11" s="271" t="s">
        <v>445</v>
      </c>
      <c r="B11" s="48">
        <f>B12+B15+B18</f>
        <v>41295</v>
      </c>
      <c r="C11" s="48">
        <f>C12+C15+C18</f>
        <v>0</v>
      </c>
    </row>
    <row r="12" spans="1:3" ht="12.75">
      <c r="A12" s="271" t="s">
        <v>446</v>
      </c>
      <c r="B12" s="48">
        <f>SUM(B13:B14)</f>
        <v>0</v>
      </c>
      <c r="C12" s="48">
        <f>SUM(C13:C14)</f>
        <v>0</v>
      </c>
    </row>
    <row r="13" spans="1:3" ht="12.75">
      <c r="A13" s="271" t="s">
        <v>447</v>
      </c>
      <c r="B13" s="48">
        <v>0</v>
      </c>
      <c r="C13" s="48">
        <v>0</v>
      </c>
    </row>
    <row r="14" spans="1:3" ht="12.75">
      <c r="A14" s="271" t="s">
        <v>448</v>
      </c>
      <c r="B14" s="48">
        <v>0</v>
      </c>
      <c r="C14" s="48">
        <v>0</v>
      </c>
    </row>
    <row r="15" spans="1:3" ht="12.75">
      <c r="A15" s="271" t="s">
        <v>449</v>
      </c>
      <c r="B15" s="48">
        <f>SUM(B16:B17)</f>
        <v>41295</v>
      </c>
      <c r="C15" s="48">
        <f>SUM(C16:C17)</f>
        <v>0</v>
      </c>
    </row>
    <row r="16" spans="1:3" ht="12.75">
      <c r="A16" s="271" t="s">
        <v>447</v>
      </c>
      <c r="B16" s="48">
        <v>41295</v>
      </c>
      <c r="C16" s="48">
        <v>0</v>
      </c>
    </row>
    <row r="17" spans="1:3" ht="12.75">
      <c r="A17" s="271" t="s">
        <v>448</v>
      </c>
      <c r="B17" s="48">
        <v>0</v>
      </c>
      <c r="C17" s="48">
        <v>0</v>
      </c>
    </row>
    <row r="18" spans="1:3" ht="12.75">
      <c r="A18" s="271" t="s">
        <v>450</v>
      </c>
      <c r="B18" s="48">
        <v>0</v>
      </c>
      <c r="C18" s="48">
        <v>0</v>
      </c>
    </row>
    <row r="19" spans="1:3" ht="12.75">
      <c r="A19" s="20"/>
      <c r="B19" s="48"/>
      <c r="C19" s="48"/>
    </row>
    <row r="20" spans="1:3" ht="12.75">
      <c r="A20" s="271" t="s">
        <v>451</v>
      </c>
      <c r="B20" s="48">
        <f>SUM(B21:B22)</f>
        <v>0</v>
      </c>
      <c r="C20" s="48">
        <f>SUM(C21:C22)</f>
        <v>0</v>
      </c>
    </row>
    <row r="21" spans="1:3" ht="12.75">
      <c r="A21" s="271" t="s">
        <v>452</v>
      </c>
      <c r="B21" s="48">
        <v>0</v>
      </c>
      <c r="C21" s="48">
        <v>0</v>
      </c>
    </row>
    <row r="22" spans="1:3" ht="12.75">
      <c r="A22" s="271" t="s">
        <v>453</v>
      </c>
      <c r="B22" s="48">
        <v>0</v>
      </c>
      <c r="C22" s="48">
        <v>0</v>
      </c>
    </row>
    <row r="23" spans="1:3" ht="12.75">
      <c r="A23" s="20"/>
      <c r="B23" s="48"/>
      <c r="C23" s="48"/>
    </row>
    <row r="24" spans="1:3" ht="12.75">
      <c r="A24" s="19" t="s">
        <v>454</v>
      </c>
      <c r="B24" s="109">
        <f>B11+B20</f>
        <v>41295</v>
      </c>
      <c r="C24" s="109">
        <f>C11+C20</f>
        <v>0</v>
      </c>
    </row>
  </sheetData>
  <sheetProtection/>
  <mergeCells count="4"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 r:id="rId1"/>
  <ignoredErrors>
    <ignoredError sqref="B15:C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39"/>
      <c r="J1" s="47" t="s">
        <v>211</v>
      </c>
      <c r="K1" s="39"/>
      <c r="L1" s="39"/>
    </row>
    <row r="4" spans="1:12" ht="12.75">
      <c r="A4" s="331" t="s">
        <v>547</v>
      </c>
      <c r="B4" s="331"/>
      <c r="C4" s="331"/>
      <c r="D4" s="331"/>
      <c r="E4" s="331"/>
      <c r="F4" s="331"/>
      <c r="G4" s="331"/>
      <c r="H4" s="332"/>
      <c r="I4" s="332"/>
      <c r="J4" s="332"/>
      <c r="K4" s="18"/>
      <c r="L4" s="18"/>
    </row>
    <row r="5" spans="1:12" ht="12.75">
      <c r="A5" s="331" t="s">
        <v>166</v>
      </c>
      <c r="B5" s="331"/>
      <c r="C5" s="331"/>
      <c r="D5" s="331"/>
      <c r="E5" s="331"/>
      <c r="F5" s="331"/>
      <c r="G5" s="331"/>
      <c r="H5" s="332"/>
      <c r="I5" s="332"/>
      <c r="J5" s="332"/>
      <c r="K5" s="18"/>
      <c r="L5" s="18"/>
    </row>
    <row r="6" spans="1:12" ht="12.75">
      <c r="A6" s="331" t="s">
        <v>357</v>
      </c>
      <c r="B6" s="331"/>
      <c r="C6" s="331"/>
      <c r="D6" s="331"/>
      <c r="E6" s="331"/>
      <c r="F6" s="331"/>
      <c r="G6" s="331"/>
      <c r="H6" s="332"/>
      <c r="I6" s="332"/>
      <c r="J6" s="332"/>
      <c r="K6" s="18"/>
      <c r="L6" s="18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9" ht="12.75">
      <c r="A8" s="16"/>
      <c r="B8" s="16"/>
      <c r="C8" s="16"/>
      <c r="D8" s="16"/>
      <c r="E8" s="16"/>
      <c r="F8" s="16"/>
      <c r="I8" s="39" t="s">
        <v>150</v>
      </c>
    </row>
    <row r="9" spans="1:10" ht="25.5">
      <c r="A9" s="363" t="s">
        <v>105</v>
      </c>
      <c r="B9" s="377"/>
      <c r="C9" s="377"/>
      <c r="D9" s="377"/>
      <c r="E9" s="377"/>
      <c r="F9" s="183"/>
      <c r="G9" s="112" t="s">
        <v>138</v>
      </c>
      <c r="H9" s="112" t="s">
        <v>139</v>
      </c>
      <c r="I9" s="113" t="s">
        <v>137</v>
      </c>
      <c r="J9" s="112" t="s">
        <v>140</v>
      </c>
    </row>
    <row r="10" spans="1:10" ht="12.75">
      <c r="A10" s="58" t="s">
        <v>229</v>
      </c>
      <c r="B10" s="36"/>
      <c r="C10" s="36"/>
      <c r="D10" s="36"/>
      <c r="E10" s="36"/>
      <c r="F10" s="36"/>
      <c r="G10" s="109">
        <f>SUM(G11:G15)</f>
        <v>590299</v>
      </c>
      <c r="H10" s="109">
        <f>SUM(H11:H15)</f>
        <v>663727</v>
      </c>
      <c r="I10" s="109">
        <f>SUM(I11:I15)</f>
        <v>628187</v>
      </c>
      <c r="J10" s="117">
        <f>I10/H10*100</f>
        <v>94.64538884209924</v>
      </c>
    </row>
    <row r="11" spans="1:10" ht="12.75">
      <c r="A11" s="75"/>
      <c r="B11" s="29" t="s">
        <v>155</v>
      </c>
      <c r="C11" s="2"/>
      <c r="D11" s="36"/>
      <c r="E11" s="36"/>
      <c r="F11" s="36"/>
      <c r="G11" s="48">
        <f>SUM('5. kiadások fel. szerint'!G13:I13)</f>
        <v>208853</v>
      </c>
      <c r="H11" s="48">
        <f>SUM('5. kiadások fel. szerint'!J13:L13)</f>
        <v>216112</v>
      </c>
      <c r="I11" s="48">
        <f>SUM('5. kiadások fel. szerint'!M13:O13)</f>
        <v>209051</v>
      </c>
      <c r="J11" s="116">
        <f>I11/H11*100</f>
        <v>96.73271266750574</v>
      </c>
    </row>
    <row r="12" spans="1:10" ht="12.75">
      <c r="A12" s="75"/>
      <c r="B12" s="29" t="s">
        <v>225</v>
      </c>
      <c r="C12" s="36"/>
      <c r="D12" s="36"/>
      <c r="E12" s="36"/>
      <c r="F12" s="36"/>
      <c r="G12" s="48">
        <f>SUM('5. kiadások fel. szerint'!G14:I14)</f>
        <v>41001</v>
      </c>
      <c r="H12" s="48">
        <f>SUM('5. kiadások fel. szerint'!J14:L14)</f>
        <v>41277</v>
      </c>
      <c r="I12" s="48">
        <f>SUM('5. kiadások fel. szerint'!M14:O14)</f>
        <v>40529</v>
      </c>
      <c r="J12" s="116">
        <f aca="true" t="shared" si="0" ref="J12:J23">I12/H12*100</f>
        <v>98.18785279937981</v>
      </c>
    </row>
    <row r="13" spans="1:10" ht="12.75">
      <c r="A13" s="75"/>
      <c r="B13" s="29" t="s">
        <v>156</v>
      </c>
      <c r="C13" s="36"/>
      <c r="D13" s="36"/>
      <c r="E13" s="36"/>
      <c r="F13" s="36"/>
      <c r="G13" s="48">
        <f>SUM('5. kiadások fel. szerint'!G15:I15)</f>
        <v>261562</v>
      </c>
      <c r="H13" s="48">
        <f>SUM('5. kiadások fel. szerint'!J15:L15)</f>
        <v>301213</v>
      </c>
      <c r="I13" s="48">
        <f>SUM('5. kiadások fel. szerint'!M15:O15)</f>
        <v>278965</v>
      </c>
      <c r="J13" s="116">
        <f t="shared" si="0"/>
        <v>92.61386460743725</v>
      </c>
    </row>
    <row r="14" spans="1:10" ht="12.75">
      <c r="A14" s="75"/>
      <c r="B14" s="29" t="s">
        <v>104</v>
      </c>
      <c r="C14" s="36"/>
      <c r="D14" s="36"/>
      <c r="E14" s="36"/>
      <c r="F14" s="36"/>
      <c r="G14" s="48">
        <f>SUM('5. kiadások fel. szerint'!G16:I16)</f>
        <v>6896</v>
      </c>
      <c r="H14" s="48">
        <f>SUM('5. kiadások fel. szerint'!J16:L16)</f>
        <v>5896</v>
      </c>
      <c r="I14" s="48">
        <f>SUM('5. kiadások fel. szerint'!M16:O16)</f>
        <v>4767</v>
      </c>
      <c r="J14" s="116">
        <f t="shared" si="0"/>
        <v>80.85142469470827</v>
      </c>
    </row>
    <row r="15" spans="1:10" ht="12.75">
      <c r="A15" s="75"/>
      <c r="B15" s="29" t="s">
        <v>157</v>
      </c>
      <c r="C15" s="36"/>
      <c r="D15" s="36"/>
      <c r="E15" s="36"/>
      <c r="F15" s="36"/>
      <c r="G15" s="48">
        <f>SUM('5. kiadások fel. szerint'!G17:I17)</f>
        <v>71987</v>
      </c>
      <c r="H15" s="48">
        <f>SUM('5. kiadások fel. szerint'!J17:L17)</f>
        <v>99229</v>
      </c>
      <c r="I15" s="48">
        <f>SUM('5. kiadások fel. szerint'!M17:O17)</f>
        <v>94875</v>
      </c>
      <c r="J15" s="116">
        <f t="shared" si="0"/>
        <v>95.61216982938456</v>
      </c>
    </row>
    <row r="16" spans="1:10" ht="12.75">
      <c r="A16" s="5" t="s">
        <v>215</v>
      </c>
      <c r="B16" s="36"/>
      <c r="C16" s="36"/>
      <c r="D16" s="36"/>
      <c r="E16" s="36"/>
      <c r="F16" s="36"/>
      <c r="G16" s="109">
        <f>SUM(G17:G19)</f>
        <v>334810</v>
      </c>
      <c r="H16" s="109">
        <f>SUM(H17:H19)</f>
        <v>667221</v>
      </c>
      <c r="I16" s="109">
        <f>SUM(I17:I19)</f>
        <v>466997</v>
      </c>
      <c r="J16" s="117">
        <f t="shared" si="0"/>
        <v>69.99135219065347</v>
      </c>
    </row>
    <row r="17" spans="1:10" ht="12.75">
      <c r="A17" s="75"/>
      <c r="B17" s="29" t="s">
        <v>212</v>
      </c>
      <c r="C17" s="36"/>
      <c r="D17" s="36"/>
      <c r="E17" s="36"/>
      <c r="F17" s="36"/>
      <c r="G17" s="48">
        <f>SUM('5. kiadások fel. szerint'!G19:I19)</f>
        <v>312695</v>
      </c>
      <c r="H17" s="48">
        <f>SUM('5. kiadások fel. szerint'!J19:L19)</f>
        <v>599389</v>
      </c>
      <c r="I17" s="48">
        <f>SUM('5. kiadások fel. szerint'!M19:O19)</f>
        <v>412551</v>
      </c>
      <c r="J17" s="116">
        <f t="shared" si="0"/>
        <v>68.82859044793949</v>
      </c>
    </row>
    <row r="18" spans="1:10" ht="12.75">
      <c r="A18" s="75"/>
      <c r="B18" s="29" t="s">
        <v>213</v>
      </c>
      <c r="C18" s="36"/>
      <c r="D18" s="36"/>
      <c r="E18" s="36"/>
      <c r="F18" s="36"/>
      <c r="G18" s="48">
        <f>SUM('5. kiadások fel. szerint'!G20:I20)</f>
        <v>20115</v>
      </c>
      <c r="H18" s="48">
        <f>SUM('5. kiadások fel. szerint'!J20:L20)</f>
        <v>65832</v>
      </c>
      <c r="I18" s="48">
        <f>SUM('5. kiadások fel. szerint'!M20:O20)</f>
        <v>53846</v>
      </c>
      <c r="J18" s="116">
        <f t="shared" si="0"/>
        <v>81.79304897314375</v>
      </c>
    </row>
    <row r="19" spans="1:10" ht="12.75">
      <c r="A19" s="75"/>
      <c r="B19" s="29" t="s">
        <v>214</v>
      </c>
      <c r="C19" s="2"/>
      <c r="D19" s="2"/>
      <c r="E19" s="2"/>
      <c r="F19" s="2"/>
      <c r="G19" s="48">
        <f>SUM('5. kiadások fel. szerint'!G21:I21)</f>
        <v>2000</v>
      </c>
      <c r="H19" s="48">
        <f>SUM('5. kiadások fel. szerint'!J21:L21)</f>
        <v>2000</v>
      </c>
      <c r="I19" s="48">
        <f>SUM('5. kiadások fel. szerint'!M21:O21)</f>
        <v>600</v>
      </c>
      <c r="J19" s="116">
        <f t="shared" si="0"/>
        <v>30</v>
      </c>
    </row>
    <row r="20" spans="1:10" ht="12.75">
      <c r="A20" s="5" t="s">
        <v>227</v>
      </c>
      <c r="B20" s="2"/>
      <c r="C20" s="2"/>
      <c r="D20" s="2"/>
      <c r="E20" s="2"/>
      <c r="F20" s="2"/>
      <c r="G20" s="109">
        <f>G10+G16</f>
        <v>925109</v>
      </c>
      <c r="H20" s="109">
        <f>H10+H16</f>
        <v>1330948</v>
      </c>
      <c r="I20" s="109">
        <f>I10+I16</f>
        <v>1095184</v>
      </c>
      <c r="J20" s="117">
        <f t="shared" si="0"/>
        <v>82.28600967130197</v>
      </c>
    </row>
    <row r="21" spans="1:10" ht="12.75">
      <c r="A21" s="5" t="s">
        <v>216</v>
      </c>
      <c r="B21" s="2"/>
      <c r="C21" s="2"/>
      <c r="D21" s="2"/>
      <c r="E21" s="2"/>
      <c r="F21" s="2"/>
      <c r="G21" s="109">
        <f>G22+G26</f>
        <v>6762</v>
      </c>
      <c r="H21" s="109">
        <f>H22+H26</f>
        <v>156762</v>
      </c>
      <c r="I21" s="109">
        <f>I22+I26</f>
        <v>126762</v>
      </c>
      <c r="J21" s="117">
        <f t="shared" si="0"/>
        <v>80.86270907490336</v>
      </c>
    </row>
    <row r="22" spans="1:10" ht="12.75">
      <c r="A22" s="23"/>
      <c r="B22" s="1" t="s">
        <v>42</v>
      </c>
      <c r="C22" s="2"/>
      <c r="D22" s="2"/>
      <c r="E22" s="2"/>
      <c r="F22" s="2"/>
      <c r="G22" s="110">
        <f>SUM(G23:G25)</f>
        <v>6762</v>
      </c>
      <c r="H22" s="110">
        <f>SUM(H23:H25)</f>
        <v>156762</v>
      </c>
      <c r="I22" s="110">
        <f>SUM(I23:I25)</f>
        <v>126762</v>
      </c>
      <c r="J22" s="116">
        <f t="shared" si="0"/>
        <v>80.86270907490336</v>
      </c>
    </row>
    <row r="23" spans="1:10" ht="12.75">
      <c r="A23" s="12"/>
      <c r="B23" s="11"/>
      <c r="C23" s="36" t="s">
        <v>230</v>
      </c>
      <c r="D23" s="2"/>
      <c r="E23" s="2"/>
      <c r="F23" s="2"/>
      <c r="G23" s="110">
        <f>SUM('5. kiadások fel. szerint'!G25:I25)</f>
        <v>6762</v>
      </c>
      <c r="H23" s="110">
        <f>SUM('5. kiadások fel. szerint'!J25:L25)</f>
        <v>156762</v>
      </c>
      <c r="I23" s="110">
        <f>SUM('5. kiadások fel. szerint'!M25:O25)</f>
        <v>126762</v>
      </c>
      <c r="J23" s="116">
        <f t="shared" si="0"/>
        <v>80.86270907490336</v>
      </c>
    </row>
    <row r="24" spans="1:10" ht="12.75">
      <c r="A24" s="12"/>
      <c r="B24" s="35"/>
      <c r="C24" s="36" t="s">
        <v>223</v>
      </c>
      <c r="D24" s="2"/>
      <c r="E24" s="2"/>
      <c r="F24" s="2"/>
      <c r="G24" s="109"/>
      <c r="H24" s="109"/>
      <c r="I24" s="110"/>
      <c r="J24" s="117"/>
    </row>
    <row r="25" spans="1:10" ht="12.75">
      <c r="A25" s="12"/>
      <c r="B25" s="15"/>
      <c r="C25" s="36" t="s">
        <v>224</v>
      </c>
      <c r="D25" s="2"/>
      <c r="E25" s="2"/>
      <c r="F25" s="2"/>
      <c r="G25" s="109"/>
      <c r="H25" s="109"/>
      <c r="I25" s="110"/>
      <c r="J25" s="117"/>
    </row>
    <row r="26" spans="1:10" ht="12.75">
      <c r="A26" s="12"/>
      <c r="B26" s="1" t="s">
        <v>43</v>
      </c>
      <c r="C26" s="2"/>
      <c r="D26" s="2"/>
      <c r="E26" s="2"/>
      <c r="F26" s="2"/>
      <c r="G26" s="109"/>
      <c r="H26" s="109"/>
      <c r="I26" s="110"/>
      <c r="J26" s="117"/>
    </row>
    <row r="27" spans="1:10" ht="12.75">
      <c r="A27" s="12"/>
      <c r="B27" s="4"/>
      <c r="C27" s="29" t="s">
        <v>230</v>
      </c>
      <c r="D27" s="2"/>
      <c r="E27" s="2"/>
      <c r="F27" s="2"/>
      <c r="G27" s="109"/>
      <c r="H27" s="109"/>
      <c r="I27" s="110"/>
      <c r="J27" s="117"/>
    </row>
    <row r="28" spans="1:10" ht="12.75">
      <c r="A28" s="12"/>
      <c r="B28" s="7"/>
      <c r="C28" s="29" t="s">
        <v>223</v>
      </c>
      <c r="D28" s="2"/>
      <c r="E28" s="2"/>
      <c r="F28" s="2"/>
      <c r="G28" s="109"/>
      <c r="H28" s="109"/>
      <c r="I28" s="110"/>
      <c r="J28" s="117"/>
    </row>
    <row r="29" spans="1:10" ht="12.75">
      <c r="A29" s="12"/>
      <c r="B29" s="7"/>
      <c r="C29" s="29" t="s">
        <v>224</v>
      </c>
      <c r="D29" s="2"/>
      <c r="E29" s="2"/>
      <c r="F29" s="2"/>
      <c r="G29" s="109"/>
      <c r="H29" s="109"/>
      <c r="I29" s="110"/>
      <c r="J29" s="117"/>
    </row>
    <row r="30" spans="1:10" ht="12.75">
      <c r="A30" s="5" t="s">
        <v>228</v>
      </c>
      <c r="B30" s="2"/>
      <c r="C30" s="2"/>
      <c r="D30" s="2"/>
      <c r="E30" s="2"/>
      <c r="F30" s="2"/>
      <c r="G30" s="109">
        <f>G10+G16+G21</f>
        <v>931871</v>
      </c>
      <c r="H30" s="109">
        <f>H10+H16+H21</f>
        <v>1487710</v>
      </c>
      <c r="I30" s="109">
        <f>I10+I16+I21</f>
        <v>1221946</v>
      </c>
      <c r="J30" s="117">
        <f>I30/H30*100</f>
        <v>82.1360345766312</v>
      </c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57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21" width="10.57421875" style="0" customWidth="1"/>
  </cols>
  <sheetData>
    <row r="1" ht="12.75">
      <c r="U1" s="47" t="s">
        <v>231</v>
      </c>
    </row>
    <row r="3" spans="1:21" ht="12.75">
      <c r="A3" s="331" t="s">
        <v>547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</row>
    <row r="4" spans="1:21" ht="12.75">
      <c r="A4" s="331" t="s">
        <v>168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</row>
    <row r="5" spans="1:21" ht="12.75">
      <c r="A5" s="331" t="s">
        <v>358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</row>
    <row r="6" spans="1:21" ht="12.75">
      <c r="A6" s="331" t="s">
        <v>232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1:13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</row>
    <row r="8" ht="12.75">
      <c r="R8" s="39" t="s">
        <v>150</v>
      </c>
    </row>
    <row r="9" spans="1:21" ht="12.75">
      <c r="A9" s="378" t="s">
        <v>105</v>
      </c>
      <c r="B9" s="379"/>
      <c r="C9" s="379"/>
      <c r="D9" s="379"/>
      <c r="E9" s="379"/>
      <c r="F9" s="379"/>
      <c r="G9" s="379"/>
      <c r="H9" s="379"/>
      <c r="I9" s="380"/>
      <c r="J9" s="384" t="s">
        <v>138</v>
      </c>
      <c r="K9" s="385"/>
      <c r="L9" s="386"/>
      <c r="M9" s="384" t="s">
        <v>139</v>
      </c>
      <c r="N9" s="385"/>
      <c r="O9" s="386"/>
      <c r="P9" s="384" t="s">
        <v>137</v>
      </c>
      <c r="Q9" s="385"/>
      <c r="R9" s="386"/>
      <c r="S9" s="384" t="s">
        <v>140</v>
      </c>
      <c r="T9" s="385"/>
      <c r="U9" s="386"/>
    </row>
    <row r="10" spans="1:21" ht="38.25">
      <c r="A10" s="381"/>
      <c r="B10" s="382"/>
      <c r="C10" s="382"/>
      <c r="D10" s="382"/>
      <c r="E10" s="382"/>
      <c r="F10" s="382"/>
      <c r="G10" s="382"/>
      <c r="H10" s="382"/>
      <c r="I10" s="383"/>
      <c r="J10" s="184" t="s">
        <v>8</v>
      </c>
      <c r="K10" s="184" t="s">
        <v>9</v>
      </c>
      <c r="L10" s="150" t="s">
        <v>10</v>
      </c>
      <c r="M10" s="260" t="s">
        <v>8</v>
      </c>
      <c r="N10" s="184" t="s">
        <v>9</v>
      </c>
      <c r="O10" s="150" t="s">
        <v>10</v>
      </c>
      <c r="P10" s="260" t="s">
        <v>8</v>
      </c>
      <c r="Q10" s="184" t="s">
        <v>9</v>
      </c>
      <c r="R10" s="150" t="s">
        <v>10</v>
      </c>
      <c r="S10" s="260" t="s">
        <v>8</v>
      </c>
      <c r="T10" s="184" t="s">
        <v>9</v>
      </c>
      <c r="U10" s="150" t="s">
        <v>10</v>
      </c>
    </row>
    <row r="11" spans="1:21" ht="12.75">
      <c r="A11" s="352" t="s">
        <v>95</v>
      </c>
      <c r="B11" s="352"/>
      <c r="C11" s="352"/>
      <c r="D11" s="352"/>
      <c r="E11" s="352"/>
      <c r="F11" s="352"/>
      <c r="G11" s="352"/>
      <c r="H11" s="352"/>
      <c r="I11" s="352"/>
      <c r="J11" s="109">
        <f aca="true" t="shared" si="0" ref="J11:R11">J12+J19+J26+J38</f>
        <v>454870</v>
      </c>
      <c r="K11" s="109">
        <f t="shared" si="0"/>
        <v>5024</v>
      </c>
      <c r="L11" s="109">
        <f t="shared" si="0"/>
        <v>30307</v>
      </c>
      <c r="M11" s="109">
        <f t="shared" si="0"/>
        <v>549902</v>
      </c>
      <c r="N11" s="109">
        <f t="shared" si="0"/>
        <v>8496</v>
      </c>
      <c r="O11" s="109">
        <f t="shared" si="0"/>
        <v>35398</v>
      </c>
      <c r="P11" s="109">
        <f t="shared" si="0"/>
        <v>608959</v>
      </c>
      <c r="Q11" s="109">
        <f t="shared" si="0"/>
        <v>9536</v>
      </c>
      <c r="R11" s="109">
        <f t="shared" si="0"/>
        <v>35437</v>
      </c>
      <c r="S11" s="109">
        <f aca="true" t="shared" si="1" ref="S11:U12">P11/M11*100</f>
        <v>110.73954995617402</v>
      </c>
      <c r="T11" s="109">
        <f t="shared" si="1"/>
        <v>112.24105461393596</v>
      </c>
      <c r="U11" s="109">
        <f t="shared" si="1"/>
        <v>100.11017571614215</v>
      </c>
    </row>
    <row r="12" spans="1:21" ht="12.75">
      <c r="A12" s="163"/>
      <c r="B12" s="355" t="s">
        <v>163</v>
      </c>
      <c r="C12" s="356"/>
      <c r="D12" s="356"/>
      <c r="E12" s="356"/>
      <c r="F12" s="356"/>
      <c r="G12" s="356"/>
      <c r="H12" s="356"/>
      <c r="I12" s="356"/>
      <c r="J12" s="166">
        <f aca="true" t="shared" si="2" ref="J12:R12">SUM(J13:J18)</f>
        <v>155741</v>
      </c>
      <c r="K12" s="166">
        <f t="shared" si="2"/>
        <v>1000</v>
      </c>
      <c r="L12" s="166">
        <f t="shared" si="2"/>
        <v>29996</v>
      </c>
      <c r="M12" s="166">
        <f t="shared" si="2"/>
        <v>212487</v>
      </c>
      <c r="N12" s="166">
        <f t="shared" si="2"/>
        <v>1436</v>
      </c>
      <c r="O12" s="166">
        <f t="shared" si="2"/>
        <v>34898</v>
      </c>
      <c r="P12" s="166">
        <f t="shared" si="2"/>
        <v>210537</v>
      </c>
      <c r="Q12" s="166">
        <f t="shared" si="2"/>
        <v>436</v>
      </c>
      <c r="R12" s="166">
        <f t="shared" si="2"/>
        <v>34898</v>
      </c>
      <c r="S12" s="166">
        <f t="shared" si="1"/>
        <v>99.0822967993336</v>
      </c>
      <c r="T12" s="166">
        <f t="shared" si="1"/>
        <v>30.362116991643457</v>
      </c>
      <c r="U12" s="166">
        <f t="shared" si="1"/>
        <v>100</v>
      </c>
    </row>
    <row r="13" spans="1:21" ht="12.75">
      <c r="A13" s="75"/>
      <c r="B13" s="168"/>
      <c r="C13" s="334" t="s">
        <v>169</v>
      </c>
      <c r="D13" s="335"/>
      <c r="E13" s="335"/>
      <c r="F13" s="335"/>
      <c r="G13" s="335"/>
      <c r="H13" s="335"/>
      <c r="I13" s="336"/>
      <c r="J13" s="110">
        <f>'6. PMH'!J14+'7. Óvoda'!I14+'8. Önkormányzat'!I13</f>
        <v>146452</v>
      </c>
      <c r="K13" s="110"/>
      <c r="L13" s="110">
        <f>'6. PMH'!L14+'7. Óvoda'!K14+'8. Önkormányzat'!K13</f>
        <v>29996</v>
      </c>
      <c r="M13" s="110">
        <f>'6. PMH'!M14+'7. Óvoda'!L14+'8. Önkormányzat'!L13</f>
        <v>197178</v>
      </c>
      <c r="N13" s="110"/>
      <c r="O13" s="110">
        <f>'6. PMH'!O14+'7. Óvoda'!N14+'8. Önkormányzat'!N13</f>
        <v>32677</v>
      </c>
      <c r="P13" s="48">
        <f>'6. PMH'!P14+'7. Óvoda'!O14+'8. Önkormányzat'!O13</f>
        <v>197178</v>
      </c>
      <c r="Q13" s="48"/>
      <c r="R13" s="48">
        <f>'6. PMH'!R14+'7. Óvoda'!Q14+'8. Önkormányzat'!Q13</f>
        <v>32677</v>
      </c>
      <c r="S13" s="48">
        <f>P13/M13*100</f>
        <v>100</v>
      </c>
      <c r="T13" s="48"/>
      <c r="U13" s="48">
        <f>R13/O13*100</f>
        <v>100</v>
      </c>
    </row>
    <row r="14" spans="1:21" ht="12.75">
      <c r="A14" s="75"/>
      <c r="B14" s="186"/>
      <c r="C14" s="334" t="s">
        <v>170</v>
      </c>
      <c r="D14" s="335"/>
      <c r="E14" s="335"/>
      <c r="F14" s="335"/>
      <c r="G14" s="335"/>
      <c r="H14" s="335"/>
      <c r="I14" s="336"/>
      <c r="J14" s="110"/>
      <c r="K14" s="110"/>
      <c r="L14" s="110"/>
      <c r="M14" s="110"/>
      <c r="N14" s="110"/>
      <c r="O14" s="110"/>
      <c r="P14" s="48"/>
      <c r="Q14" s="48"/>
      <c r="R14" s="48"/>
      <c r="S14" s="48"/>
      <c r="T14" s="48"/>
      <c r="U14" s="48"/>
    </row>
    <row r="15" spans="1:21" ht="12.75">
      <c r="A15" s="75"/>
      <c r="B15" s="186"/>
      <c r="C15" s="334" t="s">
        <v>171</v>
      </c>
      <c r="D15" s="335"/>
      <c r="E15" s="335"/>
      <c r="F15" s="335"/>
      <c r="G15" s="335"/>
      <c r="H15" s="335"/>
      <c r="I15" s="336"/>
      <c r="J15" s="110"/>
      <c r="K15" s="110"/>
      <c r="L15" s="110"/>
      <c r="M15" s="110"/>
      <c r="N15" s="110"/>
      <c r="O15" s="110"/>
      <c r="P15" s="48"/>
      <c r="Q15" s="48"/>
      <c r="R15" s="48"/>
      <c r="S15" s="48"/>
      <c r="T15" s="48"/>
      <c r="U15" s="48"/>
    </row>
    <row r="16" spans="1:21" ht="12.75">
      <c r="A16" s="75"/>
      <c r="B16" s="186"/>
      <c r="C16" s="334" t="s">
        <v>172</v>
      </c>
      <c r="D16" s="335"/>
      <c r="E16" s="335"/>
      <c r="F16" s="335"/>
      <c r="G16" s="335"/>
      <c r="H16" s="335"/>
      <c r="I16" s="336"/>
      <c r="J16" s="110"/>
      <c r="K16" s="110"/>
      <c r="L16" s="110"/>
      <c r="M16" s="110"/>
      <c r="N16" s="110"/>
      <c r="O16" s="110"/>
      <c r="P16" s="48"/>
      <c r="Q16" s="48"/>
      <c r="R16" s="48"/>
      <c r="S16" s="48"/>
      <c r="T16" s="48"/>
      <c r="U16" s="48"/>
    </row>
    <row r="17" spans="1:21" ht="12.75">
      <c r="A17" s="75"/>
      <c r="B17" s="186"/>
      <c r="C17" s="334" t="s">
        <v>173</v>
      </c>
      <c r="D17" s="335"/>
      <c r="E17" s="335"/>
      <c r="F17" s="335"/>
      <c r="G17" s="335"/>
      <c r="H17" s="335"/>
      <c r="I17" s="336"/>
      <c r="J17" s="110"/>
      <c r="K17" s="110"/>
      <c r="L17" s="110"/>
      <c r="M17" s="110"/>
      <c r="N17" s="110"/>
      <c r="O17" s="110"/>
      <c r="P17" s="48"/>
      <c r="Q17" s="48"/>
      <c r="R17" s="48"/>
      <c r="S17" s="48"/>
      <c r="T17" s="48"/>
      <c r="U17" s="48"/>
    </row>
    <row r="18" spans="1:21" ht="12.75">
      <c r="A18" s="75"/>
      <c r="B18" s="186"/>
      <c r="C18" s="366" t="s">
        <v>174</v>
      </c>
      <c r="D18" s="367"/>
      <c r="E18" s="367"/>
      <c r="F18" s="367"/>
      <c r="G18" s="367"/>
      <c r="H18" s="367"/>
      <c r="I18" s="368"/>
      <c r="J18" s="110">
        <f>'6. PMH'!J19+'7. Óvoda'!I19+'8. Önkormányzat'!I18</f>
        <v>9289</v>
      </c>
      <c r="K18" s="110">
        <f>'6. PMH'!K19+'7. Óvoda'!J19+'8. Önkormányzat'!J18</f>
        <v>1000</v>
      </c>
      <c r="L18" s="110"/>
      <c r="M18" s="110">
        <f>'6. PMH'!M19+'7. Óvoda'!L19+'8. Önkormányzat'!L18</f>
        <v>15309</v>
      </c>
      <c r="N18" s="110">
        <f>'6. PMH'!N19+'7. Óvoda'!M19+'8. Önkormányzat'!M18</f>
        <v>1436</v>
      </c>
      <c r="O18" s="110">
        <f>'6. PMH'!O19+'7. Óvoda'!N19+'8. Önkormányzat'!N18</f>
        <v>2221</v>
      </c>
      <c r="P18" s="48">
        <f>'6. PMH'!P19+'7. Óvoda'!O19+'8. Önkormányzat'!O18</f>
        <v>13359</v>
      </c>
      <c r="Q18" s="48">
        <f>'6. PMH'!Q19+'7. Óvoda'!P19+'8. Önkormányzat'!P18</f>
        <v>436</v>
      </c>
      <c r="R18" s="48">
        <f>'6. PMH'!R19+'7. Óvoda'!Q19+'8. Önkormányzat'!Q18</f>
        <v>2221</v>
      </c>
      <c r="S18" s="48">
        <f>P18/M18*100</f>
        <v>87.26239466980208</v>
      </c>
      <c r="T18" s="48">
        <f>Q18/N18*100</f>
        <v>30.362116991643457</v>
      </c>
      <c r="U18" s="125">
        <f>R18/O18*100</f>
        <v>100</v>
      </c>
    </row>
    <row r="19" spans="1:21" ht="12.75">
      <c r="A19" s="163"/>
      <c r="B19" s="356" t="s">
        <v>254</v>
      </c>
      <c r="C19" s="356"/>
      <c r="D19" s="356"/>
      <c r="E19" s="356"/>
      <c r="F19" s="356"/>
      <c r="G19" s="356"/>
      <c r="H19" s="356"/>
      <c r="I19" s="356"/>
      <c r="J19" s="166">
        <f>SUM(J20:J25)</f>
        <v>231700</v>
      </c>
      <c r="K19" s="166"/>
      <c r="L19" s="166">
        <f>SUM(L20:L25)</f>
        <v>50</v>
      </c>
      <c r="M19" s="166">
        <f>SUM(M20:M25)</f>
        <v>231700</v>
      </c>
      <c r="N19" s="166"/>
      <c r="O19" s="166">
        <f>SUM(O20:O25)</f>
        <v>50</v>
      </c>
      <c r="P19" s="166">
        <f>SUM(P20:P25)</f>
        <v>281581</v>
      </c>
      <c r="Q19" s="166"/>
      <c r="R19" s="166"/>
      <c r="S19" s="166">
        <f>P19/M19*100</f>
        <v>121.52826931376781</v>
      </c>
      <c r="T19" s="166"/>
      <c r="U19" s="166">
        <f>R19/O19*100</f>
        <v>0</v>
      </c>
    </row>
    <row r="20" spans="1:21" ht="12.75">
      <c r="A20" s="75"/>
      <c r="B20" s="11"/>
      <c r="C20" s="357" t="s">
        <v>177</v>
      </c>
      <c r="D20" s="342"/>
      <c r="E20" s="342"/>
      <c r="F20" s="342"/>
      <c r="G20" s="342"/>
      <c r="H20" s="342"/>
      <c r="I20" s="342"/>
      <c r="J20" s="110"/>
      <c r="K20" s="110"/>
      <c r="L20" s="110"/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12.75">
      <c r="A21" s="75"/>
      <c r="B21" s="35"/>
      <c r="C21" s="361" t="s">
        <v>178</v>
      </c>
      <c r="D21" s="362"/>
      <c r="E21" s="362"/>
      <c r="F21" s="362"/>
      <c r="G21" s="362"/>
      <c r="H21" s="362"/>
      <c r="I21" s="362"/>
      <c r="J21" s="110"/>
      <c r="K21" s="110"/>
      <c r="L21" s="110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2.75">
      <c r="A22" s="75"/>
      <c r="B22" s="35"/>
      <c r="C22" s="357" t="s">
        <v>179</v>
      </c>
      <c r="D22" s="342"/>
      <c r="E22" s="342"/>
      <c r="F22" s="342"/>
      <c r="G22" s="342"/>
      <c r="H22" s="342"/>
      <c r="I22" s="342"/>
      <c r="J22" s="110"/>
      <c r="K22" s="110"/>
      <c r="L22" s="110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12.75">
      <c r="A23" s="75"/>
      <c r="B23" s="35"/>
      <c r="C23" s="357" t="s">
        <v>180</v>
      </c>
      <c r="D23" s="342"/>
      <c r="E23" s="342"/>
      <c r="F23" s="342"/>
      <c r="G23" s="342"/>
      <c r="H23" s="342"/>
      <c r="I23" s="342"/>
      <c r="J23" s="110">
        <f>'6. PMH'!J24+'7. Óvoda'!I24+'8. Önkormányzat'!I23</f>
        <v>165000</v>
      </c>
      <c r="K23" s="110"/>
      <c r="L23" s="110"/>
      <c r="M23" s="48">
        <f>'6. PMH'!M24+'7. Óvoda'!L24+'8. Önkormányzat'!L23</f>
        <v>165000</v>
      </c>
      <c r="N23" s="48"/>
      <c r="O23" s="48"/>
      <c r="P23" s="48">
        <f>'6. PMH'!P24+'7. Óvoda'!O24+'8. Önkormányzat'!O23</f>
        <v>178880</v>
      </c>
      <c r="Q23" s="48"/>
      <c r="R23" s="48"/>
      <c r="S23" s="48">
        <f aca="true" t="shared" si="3" ref="S23:S32">P23/M23*100</f>
        <v>108.4121212121212</v>
      </c>
      <c r="T23" s="48"/>
      <c r="U23" s="48"/>
    </row>
    <row r="24" spans="1:21" ht="12.75">
      <c r="A24" s="75"/>
      <c r="B24" s="35"/>
      <c r="C24" s="357" t="s">
        <v>181</v>
      </c>
      <c r="D24" s="342"/>
      <c r="E24" s="342"/>
      <c r="F24" s="342"/>
      <c r="G24" s="342"/>
      <c r="H24" s="342"/>
      <c r="I24" s="342"/>
      <c r="J24" s="110">
        <f>'6. PMH'!J25+'7. Óvoda'!I25+'8. Önkormányzat'!I24</f>
        <v>66000</v>
      </c>
      <c r="K24" s="110"/>
      <c r="L24" s="110"/>
      <c r="M24" s="48">
        <f>'6. PMH'!M25+'7. Óvoda'!L25+'8. Önkormányzat'!L24</f>
        <v>66000</v>
      </c>
      <c r="N24" s="48"/>
      <c r="O24" s="48"/>
      <c r="P24" s="48">
        <f>'6. PMH'!P25+'7. Óvoda'!O25+'8. Önkormányzat'!O24</f>
        <v>101766</v>
      </c>
      <c r="Q24" s="48"/>
      <c r="R24" s="48"/>
      <c r="S24" s="48">
        <f t="shared" si="3"/>
        <v>154.1909090909091</v>
      </c>
      <c r="T24" s="48"/>
      <c r="U24" s="48"/>
    </row>
    <row r="25" spans="1:21" ht="12.75">
      <c r="A25" s="75"/>
      <c r="B25" s="35"/>
      <c r="C25" s="357" t="s">
        <v>182</v>
      </c>
      <c r="D25" s="342"/>
      <c r="E25" s="342"/>
      <c r="F25" s="342"/>
      <c r="G25" s="342"/>
      <c r="H25" s="342"/>
      <c r="I25" s="342"/>
      <c r="J25" s="110">
        <f>'6. PMH'!J26+'7. Óvoda'!I26+'8. Önkormányzat'!I25</f>
        <v>700</v>
      </c>
      <c r="K25" s="110"/>
      <c r="L25" s="110">
        <f>'6. PMH'!L26+'7. Óvoda'!K26+'8. Önkormányzat'!K25</f>
        <v>50</v>
      </c>
      <c r="M25" s="48">
        <f>'6. PMH'!M26+'7. Óvoda'!L26+'8. Önkormányzat'!L25</f>
        <v>700</v>
      </c>
      <c r="N25" s="48"/>
      <c r="O25" s="48">
        <f>'6. PMH'!O26+'7. Óvoda'!N26+'8. Önkormányzat'!N25</f>
        <v>50</v>
      </c>
      <c r="P25" s="48">
        <f>'6. PMH'!P26+'7. Óvoda'!O26+'8. Önkormányzat'!O25</f>
        <v>935</v>
      </c>
      <c r="Q25" s="48"/>
      <c r="R25" s="48"/>
      <c r="S25" s="48">
        <f t="shared" si="3"/>
        <v>133.57142857142856</v>
      </c>
      <c r="T25" s="48"/>
      <c r="U25" s="48">
        <f>R25/O25*100</f>
        <v>0</v>
      </c>
    </row>
    <row r="26" spans="1:21" ht="12.75">
      <c r="A26" s="163"/>
      <c r="B26" s="356" t="s">
        <v>184</v>
      </c>
      <c r="C26" s="356"/>
      <c r="D26" s="356"/>
      <c r="E26" s="356"/>
      <c r="F26" s="356"/>
      <c r="G26" s="356"/>
      <c r="H26" s="356"/>
      <c r="I26" s="356"/>
      <c r="J26" s="166">
        <f aca="true" t="shared" si="4" ref="J26:R26">SUM(J27:J37)</f>
        <v>67429</v>
      </c>
      <c r="K26" s="166">
        <f t="shared" si="4"/>
        <v>4024</v>
      </c>
      <c r="L26" s="166">
        <f t="shared" si="4"/>
        <v>261</v>
      </c>
      <c r="M26" s="166">
        <f t="shared" si="4"/>
        <v>105715</v>
      </c>
      <c r="N26" s="166">
        <f t="shared" si="4"/>
        <v>7060</v>
      </c>
      <c r="O26" s="166">
        <f t="shared" si="4"/>
        <v>450</v>
      </c>
      <c r="P26" s="166">
        <f t="shared" si="4"/>
        <v>116841</v>
      </c>
      <c r="Q26" s="166">
        <f t="shared" si="4"/>
        <v>9100</v>
      </c>
      <c r="R26" s="166">
        <f t="shared" si="4"/>
        <v>539</v>
      </c>
      <c r="S26" s="166">
        <f t="shared" si="3"/>
        <v>110.52452348294943</v>
      </c>
      <c r="T26" s="166">
        <f>Q26/N26*100</f>
        <v>128.89518413597733</v>
      </c>
      <c r="U26" s="166">
        <f>R26/O26*100</f>
        <v>119.77777777777779</v>
      </c>
    </row>
    <row r="27" spans="1:21" ht="12.75">
      <c r="A27" s="75"/>
      <c r="B27" s="11"/>
      <c r="C27" s="369" t="s">
        <v>185</v>
      </c>
      <c r="D27" s="340"/>
      <c r="E27" s="340"/>
      <c r="F27" s="340"/>
      <c r="G27" s="340"/>
      <c r="H27" s="340"/>
      <c r="I27" s="340"/>
      <c r="J27" s="110">
        <f>'6. PMH'!J28+'7. Óvoda'!I28+'8. Önkormányzat'!I27</f>
        <v>0</v>
      </c>
      <c r="K27" s="110">
        <f>'6. PMH'!K28+'7. Óvoda'!J28+'8. Önkormányzat'!J27</f>
        <v>89</v>
      </c>
      <c r="L27" s="110"/>
      <c r="M27" s="110"/>
      <c r="N27" s="110">
        <f>'6. PMH'!N28+'7. Óvoda'!M28+'8. Önkormányzat'!M27</f>
        <v>89</v>
      </c>
      <c r="O27" s="110"/>
      <c r="P27" s="48"/>
      <c r="Q27" s="48">
        <f>'6. PMH'!Q28+'7. Óvoda'!P28+'8. Önkormányzat'!P27</f>
        <v>89</v>
      </c>
      <c r="R27" s="48"/>
      <c r="S27" s="48"/>
      <c r="T27" s="48">
        <f>Q27/N27*100</f>
        <v>100</v>
      </c>
      <c r="U27" s="48"/>
    </row>
    <row r="28" spans="1:21" ht="12.75">
      <c r="A28" s="75"/>
      <c r="B28" s="35"/>
      <c r="C28" s="369" t="s">
        <v>186</v>
      </c>
      <c r="D28" s="340"/>
      <c r="E28" s="340"/>
      <c r="F28" s="340"/>
      <c r="G28" s="340"/>
      <c r="H28" s="340"/>
      <c r="I28" s="340"/>
      <c r="J28" s="110">
        <f>'6. PMH'!J29+'7. Óvoda'!I29+'8. Önkormányzat'!I28</f>
        <v>49219</v>
      </c>
      <c r="K28" s="110">
        <f>'6. PMH'!K29+'7. Óvoda'!J29+'8. Önkormányzat'!J28</f>
        <v>2742</v>
      </c>
      <c r="L28" s="110">
        <f>'6. PMH'!L29+'7. Óvoda'!K29+'8. Önkormányzat'!K28</f>
        <v>261</v>
      </c>
      <c r="M28" s="110">
        <f>'6. PMH'!M29+'7. Óvoda'!L29+'8. Önkormányzat'!L28</f>
        <v>76957</v>
      </c>
      <c r="N28" s="110">
        <f>'6. PMH'!N29+'7. Óvoda'!M29+'8. Önkormányzat'!M28</f>
        <v>5026</v>
      </c>
      <c r="O28" s="110">
        <f>'6. PMH'!O29+'7. Óvoda'!N29+'8. Önkormányzat'!N28</f>
        <v>450</v>
      </c>
      <c r="P28" s="48">
        <f>'6. PMH'!P29+'7. Óvoda'!O29+'8. Önkormányzat'!O28</f>
        <v>84177</v>
      </c>
      <c r="Q28" s="48">
        <f>'6. PMH'!Q29+'7. Óvoda'!P29+'8. Önkormányzat'!P28</f>
        <v>6742</v>
      </c>
      <c r="R28" s="48">
        <f>'6. PMH'!R29+'7. Óvoda'!Q29+'8. Önkormányzat'!Q28</f>
        <v>395</v>
      </c>
      <c r="S28" s="48">
        <f t="shared" si="3"/>
        <v>109.38186259859401</v>
      </c>
      <c r="T28" s="48">
        <f>Q28/N28*100</f>
        <v>134.1424592120971</v>
      </c>
      <c r="U28" s="48">
        <f>R28/O28*100</f>
        <v>87.77777777777777</v>
      </c>
    </row>
    <row r="29" spans="1:21" ht="12.75">
      <c r="A29" s="75"/>
      <c r="B29" s="35"/>
      <c r="C29" s="369" t="s">
        <v>187</v>
      </c>
      <c r="D29" s="340"/>
      <c r="E29" s="340"/>
      <c r="F29" s="340"/>
      <c r="G29" s="340"/>
      <c r="H29" s="340"/>
      <c r="I29" s="340"/>
      <c r="J29" s="110">
        <f>'6. PMH'!J30+'7. Óvoda'!I30+'8. Önkormányzat'!I29</f>
        <v>113</v>
      </c>
      <c r="K29" s="110">
        <f>'6. PMH'!K30+'7. Óvoda'!J30+'8. Önkormányzat'!J29</f>
        <v>458</v>
      </c>
      <c r="L29" s="110"/>
      <c r="M29" s="110">
        <f>'6. PMH'!M30+'7. Óvoda'!L30+'8. Önkormányzat'!L29</f>
        <v>3254</v>
      </c>
      <c r="N29" s="110">
        <f>'6. PMH'!N30+'7. Óvoda'!M30+'8. Önkormányzat'!M29</f>
        <v>458</v>
      </c>
      <c r="O29" s="110"/>
      <c r="P29" s="48">
        <f>'6. PMH'!P30+'7. Óvoda'!O30+'8. Önkormányzat'!O29</f>
        <v>3121</v>
      </c>
      <c r="Q29" s="48">
        <f>'6. PMH'!Q30+'7. Óvoda'!P30+'8. Önkormányzat'!P29</f>
        <v>389</v>
      </c>
      <c r="R29" s="48"/>
      <c r="S29" s="48">
        <f t="shared" si="3"/>
        <v>95.91272280270437</v>
      </c>
      <c r="T29" s="48">
        <f>Q29/N29*100</f>
        <v>84.93449781659389</v>
      </c>
      <c r="U29" s="48"/>
    </row>
    <row r="30" spans="1:21" ht="12.75">
      <c r="A30" s="75"/>
      <c r="B30" s="35"/>
      <c r="C30" s="357" t="s">
        <v>188</v>
      </c>
      <c r="D30" s="342"/>
      <c r="E30" s="342"/>
      <c r="F30" s="342"/>
      <c r="G30" s="342"/>
      <c r="H30" s="342"/>
      <c r="I30" s="342"/>
      <c r="J30" s="110"/>
      <c r="K30" s="110"/>
      <c r="L30" s="110"/>
      <c r="M30" s="110"/>
      <c r="N30" s="110"/>
      <c r="O30" s="110"/>
      <c r="P30" s="48"/>
      <c r="Q30" s="48"/>
      <c r="R30" s="48"/>
      <c r="S30" s="48"/>
      <c r="T30" s="48"/>
      <c r="U30" s="48"/>
    </row>
    <row r="31" spans="1:21" ht="12.75">
      <c r="A31" s="75"/>
      <c r="B31" s="35"/>
      <c r="C31" s="357" t="s">
        <v>189</v>
      </c>
      <c r="D31" s="342"/>
      <c r="E31" s="342"/>
      <c r="F31" s="342"/>
      <c r="G31" s="342"/>
      <c r="H31" s="342"/>
      <c r="I31" s="342"/>
      <c r="J31" s="110">
        <f>'6. PMH'!J32+'7. Óvoda'!I32+'8. Önkormányzat'!I31</f>
        <v>3822</v>
      </c>
      <c r="K31" s="110"/>
      <c r="L31" s="110"/>
      <c r="M31" s="110">
        <f>'6. PMH'!M32+'7. Óvoda'!L32+'8. Önkormányzat'!L31</f>
        <v>3822</v>
      </c>
      <c r="N31" s="110"/>
      <c r="O31" s="110"/>
      <c r="P31" s="48">
        <f>'6. PMH'!P32+'7. Óvoda'!O32+'8. Önkormányzat'!O31</f>
        <v>3361</v>
      </c>
      <c r="Q31" s="48"/>
      <c r="R31" s="48"/>
      <c r="S31" s="48">
        <f t="shared" si="3"/>
        <v>87.9382522239665</v>
      </c>
      <c r="T31" s="48"/>
      <c r="U31" s="48"/>
    </row>
    <row r="32" spans="1:21" ht="12.75">
      <c r="A32" s="75"/>
      <c r="B32" s="35"/>
      <c r="C32" s="334" t="s">
        <v>190</v>
      </c>
      <c r="D32" s="335"/>
      <c r="E32" s="335"/>
      <c r="F32" s="335"/>
      <c r="G32" s="335"/>
      <c r="H32" s="335"/>
      <c r="I32" s="336"/>
      <c r="J32" s="110">
        <f>'6. PMH'!J33+'7. Óvoda'!I33+'8. Önkormányzat'!I32</f>
        <v>14270</v>
      </c>
      <c r="K32" s="110">
        <f>'6. PMH'!K33+'7. Óvoda'!J33+'8. Önkormányzat'!J32</f>
        <v>735</v>
      </c>
      <c r="L32" s="110"/>
      <c r="M32" s="110">
        <f>'6. PMH'!M33+'7. Óvoda'!L33+'8. Önkormányzat'!L32</f>
        <v>21676</v>
      </c>
      <c r="N32" s="110">
        <f>'6. PMH'!N33+'7. Óvoda'!M33+'8. Önkormányzat'!M32</f>
        <v>1487</v>
      </c>
      <c r="O32" s="110"/>
      <c r="P32" s="48">
        <f>'6. PMH'!P33+'7. Óvoda'!O33+'8. Önkormányzat'!O32</f>
        <v>24012</v>
      </c>
      <c r="Q32" s="48">
        <f>'6. PMH'!Q33+'7. Óvoda'!P33+'8. Önkormányzat'!P32</f>
        <v>1880</v>
      </c>
      <c r="R32" s="48"/>
      <c r="S32" s="48">
        <f t="shared" si="3"/>
        <v>110.77689610629267</v>
      </c>
      <c r="T32" s="48">
        <f>Q32/N32*100</f>
        <v>126.42905178211163</v>
      </c>
      <c r="U32" s="48"/>
    </row>
    <row r="33" spans="1:21" ht="12.75">
      <c r="A33" s="75"/>
      <c r="B33" s="35"/>
      <c r="C33" s="334" t="s">
        <v>191</v>
      </c>
      <c r="D33" s="335"/>
      <c r="E33" s="335"/>
      <c r="F33" s="335"/>
      <c r="G33" s="335"/>
      <c r="H33" s="335"/>
      <c r="I33" s="336"/>
      <c r="J33" s="110"/>
      <c r="K33" s="110"/>
      <c r="L33" s="110"/>
      <c r="M33" s="110"/>
      <c r="N33" s="110"/>
      <c r="O33" s="110"/>
      <c r="P33" s="48"/>
      <c r="Q33" s="48"/>
      <c r="R33" s="48"/>
      <c r="S33" s="48"/>
      <c r="T33" s="48"/>
      <c r="U33" s="48"/>
    </row>
    <row r="34" spans="1:21" ht="12.75">
      <c r="A34" s="75"/>
      <c r="B34" s="35"/>
      <c r="C34" s="334" t="s">
        <v>192</v>
      </c>
      <c r="D34" s="335"/>
      <c r="E34" s="335"/>
      <c r="F34" s="335"/>
      <c r="G34" s="335"/>
      <c r="H34" s="335"/>
      <c r="I34" s="336"/>
      <c r="J34" s="110">
        <f>'6. PMH'!J35+'7. Óvoda'!I35+'8. Önkormányzat'!I34</f>
        <v>5</v>
      </c>
      <c r="K34" s="110"/>
      <c r="L34" s="110"/>
      <c r="M34" s="110">
        <f>'6. PMH'!M35+'7. Óvoda'!L35+'8. Önkormányzat'!L34</f>
        <v>5</v>
      </c>
      <c r="N34" s="110"/>
      <c r="O34" s="110"/>
      <c r="P34" s="48">
        <f>'6. PMH'!P35+'7. Óvoda'!O35+'8. Önkormányzat'!O34</f>
        <v>41</v>
      </c>
      <c r="Q34" s="48"/>
      <c r="R34" s="48"/>
      <c r="S34" s="48">
        <f>P34/M34*100</f>
        <v>819.9999999999999</v>
      </c>
      <c r="T34" s="48"/>
      <c r="U34" s="48"/>
    </row>
    <row r="35" spans="1:21" ht="12.75">
      <c r="A35" s="75"/>
      <c r="B35" s="35"/>
      <c r="C35" s="357" t="s">
        <v>193</v>
      </c>
      <c r="D35" s="342"/>
      <c r="E35" s="342"/>
      <c r="F35" s="342"/>
      <c r="G35" s="342"/>
      <c r="H35" s="342"/>
      <c r="I35" s="342"/>
      <c r="J35" s="110"/>
      <c r="K35" s="110"/>
      <c r="L35" s="110"/>
      <c r="M35" s="110">
        <f>'6. PMH'!M36+'7. Óvoda'!L36+'8. Önkormányzat'!L35</f>
        <v>1</v>
      </c>
      <c r="N35" s="110"/>
      <c r="O35" s="110"/>
      <c r="P35" s="48">
        <f>'6. PMH'!P36+'7. Óvoda'!O36+'8. Önkormányzat'!O35</f>
        <v>1831</v>
      </c>
      <c r="Q35" s="48"/>
      <c r="R35" s="48"/>
      <c r="S35" s="48">
        <f>P35/M35*100</f>
        <v>183100</v>
      </c>
      <c r="T35" s="48"/>
      <c r="U35" s="48"/>
    </row>
    <row r="36" spans="1:21" ht="12.75">
      <c r="A36" s="75"/>
      <c r="B36" s="35"/>
      <c r="C36" s="334" t="s">
        <v>324</v>
      </c>
      <c r="D36" s="335"/>
      <c r="E36" s="335"/>
      <c r="F36" s="335"/>
      <c r="G36" s="335"/>
      <c r="H36" s="335"/>
      <c r="I36" s="336"/>
      <c r="J36" s="110"/>
      <c r="K36" s="110"/>
      <c r="L36" s="110"/>
      <c r="M36" s="110"/>
      <c r="N36" s="110"/>
      <c r="O36" s="110"/>
      <c r="P36" s="48"/>
      <c r="Q36" s="48"/>
      <c r="R36" s="48"/>
      <c r="S36" s="48"/>
      <c r="T36" s="48"/>
      <c r="U36" s="48"/>
    </row>
    <row r="37" spans="1:21" ht="12.75">
      <c r="A37" s="75"/>
      <c r="B37" s="15"/>
      <c r="C37" s="357" t="s">
        <v>194</v>
      </c>
      <c r="D37" s="342"/>
      <c r="E37" s="342"/>
      <c r="F37" s="342"/>
      <c r="G37" s="342"/>
      <c r="H37" s="342"/>
      <c r="I37" s="342"/>
      <c r="J37" s="110"/>
      <c r="K37" s="110"/>
      <c r="L37" s="110"/>
      <c r="M37" s="110"/>
      <c r="N37" s="110"/>
      <c r="O37" s="110"/>
      <c r="P37" s="48">
        <f>'6. PMH'!P38+'7. Óvoda'!O38+'8. Önkormányzat'!O37</f>
        <v>298</v>
      </c>
      <c r="Q37" s="48"/>
      <c r="R37" s="48">
        <f>'6. PMH'!R38+'7. Óvoda'!Q38+'8. Önkormányzat'!Q37</f>
        <v>144</v>
      </c>
      <c r="S37" s="125" t="s">
        <v>344</v>
      </c>
      <c r="T37" s="48"/>
      <c r="U37" s="125" t="s">
        <v>344</v>
      </c>
    </row>
    <row r="38" spans="1:21" ht="12.75">
      <c r="A38" s="163"/>
      <c r="B38" s="356" t="s">
        <v>256</v>
      </c>
      <c r="C38" s="356"/>
      <c r="D38" s="356"/>
      <c r="E38" s="356"/>
      <c r="F38" s="356"/>
      <c r="G38" s="356"/>
      <c r="H38" s="356"/>
      <c r="I38" s="356"/>
      <c r="J38" s="166"/>
      <c r="K38" s="166"/>
      <c r="L38" s="166"/>
      <c r="M38" s="110"/>
      <c r="N38" s="110"/>
      <c r="O38" s="110"/>
      <c r="P38" s="48"/>
      <c r="Q38" s="48"/>
      <c r="R38" s="48"/>
      <c r="S38" s="48"/>
      <c r="T38" s="48"/>
      <c r="U38" s="48"/>
    </row>
    <row r="39" spans="1:21" ht="12.75">
      <c r="A39" s="75"/>
      <c r="B39" s="167"/>
      <c r="C39" s="337" t="s">
        <v>201</v>
      </c>
      <c r="D39" s="353"/>
      <c r="E39" s="353"/>
      <c r="F39" s="353"/>
      <c r="G39" s="353"/>
      <c r="H39" s="353"/>
      <c r="I39" s="354"/>
      <c r="J39" s="110"/>
      <c r="K39" s="110"/>
      <c r="L39" s="110"/>
      <c r="M39" s="110"/>
      <c r="N39" s="110"/>
      <c r="O39" s="110"/>
      <c r="P39" s="48"/>
      <c r="Q39" s="48"/>
      <c r="R39" s="48"/>
      <c r="S39" s="48"/>
      <c r="T39" s="48"/>
      <c r="U39" s="48"/>
    </row>
    <row r="40" spans="1:21" ht="12.75">
      <c r="A40" s="75"/>
      <c r="B40" s="171"/>
      <c r="C40" s="334" t="s">
        <v>325</v>
      </c>
      <c r="D40" s="335"/>
      <c r="E40" s="335"/>
      <c r="F40" s="335"/>
      <c r="G40" s="335"/>
      <c r="H40" s="335"/>
      <c r="I40" s="336"/>
      <c r="J40" s="110"/>
      <c r="K40" s="110"/>
      <c r="L40" s="110"/>
      <c r="M40" s="110"/>
      <c r="N40" s="110"/>
      <c r="O40" s="110"/>
      <c r="P40" s="48"/>
      <c r="Q40" s="48"/>
      <c r="R40" s="48"/>
      <c r="S40" s="48"/>
      <c r="T40" s="48"/>
      <c r="U40" s="48"/>
    </row>
    <row r="41" spans="1:21" ht="25.5" customHeight="1">
      <c r="A41" s="75"/>
      <c r="B41" s="171"/>
      <c r="C41" s="371" t="s">
        <v>326</v>
      </c>
      <c r="D41" s="372"/>
      <c r="E41" s="372"/>
      <c r="F41" s="372"/>
      <c r="G41" s="372"/>
      <c r="H41" s="372"/>
      <c r="I41" s="373"/>
      <c r="J41" s="110"/>
      <c r="K41" s="110"/>
      <c r="L41" s="110"/>
      <c r="M41" s="110"/>
      <c r="N41" s="110"/>
      <c r="O41" s="110"/>
      <c r="P41" s="48"/>
      <c r="Q41" s="48"/>
      <c r="R41" s="48"/>
      <c r="S41" s="48"/>
      <c r="T41" s="48"/>
      <c r="U41" s="48"/>
    </row>
    <row r="42" spans="1:21" ht="12.75">
      <c r="A42" s="75"/>
      <c r="B42" s="171"/>
      <c r="C42" s="337" t="s">
        <v>0</v>
      </c>
      <c r="D42" s="353"/>
      <c r="E42" s="353"/>
      <c r="F42" s="353"/>
      <c r="G42" s="353"/>
      <c r="H42" s="353"/>
      <c r="I42" s="354"/>
      <c r="J42" s="110"/>
      <c r="K42" s="110"/>
      <c r="L42" s="110"/>
      <c r="M42" s="110"/>
      <c r="N42" s="110"/>
      <c r="O42" s="110"/>
      <c r="P42" s="48"/>
      <c r="Q42" s="48"/>
      <c r="R42" s="48"/>
      <c r="S42" s="48"/>
      <c r="T42" s="48"/>
      <c r="U42" s="48"/>
    </row>
    <row r="43" spans="1:21" ht="12.75">
      <c r="A43" s="75"/>
      <c r="B43" s="171"/>
      <c r="C43" s="337" t="s">
        <v>202</v>
      </c>
      <c r="D43" s="353"/>
      <c r="E43" s="353"/>
      <c r="F43" s="353"/>
      <c r="G43" s="353"/>
      <c r="H43" s="353"/>
      <c r="I43" s="354"/>
      <c r="J43" s="110"/>
      <c r="K43" s="110"/>
      <c r="L43" s="110"/>
      <c r="M43" s="110"/>
      <c r="N43" s="110"/>
      <c r="O43" s="110"/>
      <c r="P43" s="48"/>
      <c r="Q43" s="48"/>
      <c r="R43" s="48"/>
      <c r="S43" s="48"/>
      <c r="T43" s="48"/>
      <c r="U43" s="48"/>
    </row>
    <row r="44" spans="1:21" ht="12.75">
      <c r="A44" s="358"/>
      <c r="B44" s="359"/>
      <c r="C44" s="359"/>
      <c r="D44" s="359"/>
      <c r="E44" s="359"/>
      <c r="F44" s="359"/>
      <c r="G44" s="359"/>
      <c r="H44" s="359"/>
      <c r="I44" s="360"/>
      <c r="J44" s="109"/>
      <c r="K44" s="109"/>
      <c r="L44" s="109"/>
      <c r="M44" s="110"/>
      <c r="N44" s="110"/>
      <c r="O44" s="110"/>
      <c r="P44" s="48"/>
      <c r="Q44" s="48"/>
      <c r="R44" s="48"/>
      <c r="S44" s="48"/>
      <c r="T44" s="48"/>
      <c r="U44" s="48"/>
    </row>
    <row r="45" spans="1:21" ht="12.75">
      <c r="A45" s="352" t="s">
        <v>96</v>
      </c>
      <c r="B45" s="352"/>
      <c r="C45" s="352"/>
      <c r="D45" s="352"/>
      <c r="E45" s="352"/>
      <c r="F45" s="352"/>
      <c r="G45" s="352"/>
      <c r="H45" s="352"/>
      <c r="I45" s="352"/>
      <c r="J45" s="109">
        <f>J46+J52+J58</f>
        <v>47358</v>
      </c>
      <c r="K45" s="109">
        <f>K46+K52+K58</f>
        <v>680</v>
      </c>
      <c r="L45" s="109"/>
      <c r="M45" s="109">
        <f>M46+M52+M58</f>
        <v>349505</v>
      </c>
      <c r="N45" s="109">
        <f>N46+N52+N58</f>
        <v>680</v>
      </c>
      <c r="O45" s="109"/>
      <c r="P45" s="109">
        <f>P46+P52+P58</f>
        <v>350618</v>
      </c>
      <c r="Q45" s="109">
        <f>Q46+Q52+Q58</f>
        <v>946</v>
      </c>
      <c r="R45" s="48"/>
      <c r="S45" s="109">
        <f>P45/M45*100</f>
        <v>100.3184503798229</v>
      </c>
      <c r="T45" s="109">
        <f>Q45/N45*100</f>
        <v>139.11764705882354</v>
      </c>
      <c r="U45" s="48"/>
    </row>
    <row r="46" spans="1:21" ht="12.75">
      <c r="A46" s="187"/>
      <c r="B46" s="343" t="s">
        <v>183</v>
      </c>
      <c r="C46" s="344"/>
      <c r="D46" s="344"/>
      <c r="E46" s="344"/>
      <c r="F46" s="344"/>
      <c r="G46" s="344"/>
      <c r="H46" s="344"/>
      <c r="I46" s="345"/>
      <c r="J46" s="166">
        <f>SUM(J47:J51)</f>
        <v>43358</v>
      </c>
      <c r="K46" s="166"/>
      <c r="L46" s="166"/>
      <c r="M46" s="166">
        <f>SUM(M47:M51)</f>
        <v>345505</v>
      </c>
      <c r="N46" s="166"/>
      <c r="O46" s="166"/>
      <c r="P46" s="166">
        <f>SUM(P47:P51)</f>
        <v>345505</v>
      </c>
      <c r="Q46" s="166"/>
      <c r="R46" s="48"/>
      <c r="S46" s="166">
        <f>P46/M46*100</f>
        <v>100</v>
      </c>
      <c r="T46" s="166"/>
      <c r="U46" s="48"/>
    </row>
    <row r="47" spans="1:21" ht="12.75">
      <c r="A47" s="188"/>
      <c r="B47" s="35"/>
      <c r="C47" s="350" t="s">
        <v>175</v>
      </c>
      <c r="D47" s="351"/>
      <c r="E47" s="351"/>
      <c r="F47" s="351"/>
      <c r="G47" s="351"/>
      <c r="H47" s="351"/>
      <c r="I47" s="351"/>
      <c r="J47" s="110"/>
      <c r="K47" s="110"/>
      <c r="L47" s="110"/>
      <c r="M47" s="110">
        <f>'6. PMH'!M48+'7. Óvoda'!L48+'8. Önkormányzat'!L47</f>
        <v>48259</v>
      </c>
      <c r="N47" s="110"/>
      <c r="O47" s="110"/>
      <c r="P47" s="48">
        <f>'6. PMH'!P48+'7. Óvoda'!O48+'8. Önkormányzat'!O47</f>
        <v>48259</v>
      </c>
      <c r="Q47" s="48"/>
      <c r="R47" s="48"/>
      <c r="S47" s="48">
        <f>P47/M47*100</f>
        <v>100</v>
      </c>
      <c r="T47" s="48"/>
      <c r="U47" s="48"/>
    </row>
    <row r="48" spans="1:21" ht="12.75">
      <c r="A48" s="188"/>
      <c r="B48" s="35"/>
      <c r="C48" s="348" t="s">
        <v>171</v>
      </c>
      <c r="D48" s="349"/>
      <c r="E48" s="349"/>
      <c r="F48" s="349"/>
      <c r="G48" s="349"/>
      <c r="H48" s="349"/>
      <c r="I48" s="349"/>
      <c r="J48" s="110"/>
      <c r="K48" s="110"/>
      <c r="L48" s="110"/>
      <c r="M48" s="110"/>
      <c r="N48" s="110"/>
      <c r="O48" s="110"/>
      <c r="P48" s="48"/>
      <c r="Q48" s="48"/>
      <c r="R48" s="48"/>
      <c r="S48" s="48"/>
      <c r="T48" s="48"/>
      <c r="U48" s="48"/>
    </row>
    <row r="49" spans="1:21" ht="12.75">
      <c r="A49" s="188"/>
      <c r="B49" s="35"/>
      <c r="C49" s="348" t="s">
        <v>172</v>
      </c>
      <c r="D49" s="349"/>
      <c r="E49" s="349"/>
      <c r="F49" s="349"/>
      <c r="G49" s="349"/>
      <c r="H49" s="349"/>
      <c r="I49" s="349"/>
      <c r="J49" s="110"/>
      <c r="K49" s="110"/>
      <c r="L49" s="110"/>
      <c r="M49" s="110"/>
      <c r="N49" s="110"/>
      <c r="O49" s="110"/>
      <c r="P49" s="48"/>
      <c r="Q49" s="48"/>
      <c r="R49" s="48"/>
      <c r="S49" s="48"/>
      <c r="T49" s="48"/>
      <c r="U49" s="48"/>
    </row>
    <row r="50" spans="1:21" ht="12.75">
      <c r="A50" s="188"/>
      <c r="B50" s="35"/>
      <c r="C50" s="346" t="s">
        <v>173</v>
      </c>
      <c r="D50" s="347"/>
      <c r="E50" s="347"/>
      <c r="F50" s="347"/>
      <c r="G50" s="347"/>
      <c r="H50" s="347"/>
      <c r="I50" s="347"/>
      <c r="J50" s="110"/>
      <c r="K50" s="110"/>
      <c r="L50" s="110"/>
      <c r="M50" s="110"/>
      <c r="N50" s="110"/>
      <c r="O50" s="110"/>
      <c r="P50" s="48"/>
      <c r="Q50" s="48"/>
      <c r="R50" s="48"/>
      <c r="S50" s="48"/>
      <c r="T50" s="48"/>
      <c r="U50" s="48"/>
    </row>
    <row r="51" spans="1:21" ht="12.75">
      <c r="A51" s="188"/>
      <c r="B51" s="35"/>
      <c r="C51" s="348" t="s">
        <v>176</v>
      </c>
      <c r="D51" s="349"/>
      <c r="E51" s="349"/>
      <c r="F51" s="349"/>
      <c r="G51" s="349"/>
      <c r="H51" s="349"/>
      <c r="I51" s="349"/>
      <c r="J51" s="110">
        <f>'6. PMH'!J52+'7. Óvoda'!I52+'8. Önkormányzat'!I51</f>
        <v>43358</v>
      </c>
      <c r="K51" s="110"/>
      <c r="L51" s="110"/>
      <c r="M51" s="110">
        <f>'6. PMH'!M52+'7. Óvoda'!L52+'8. Önkormányzat'!L51</f>
        <v>297246</v>
      </c>
      <c r="N51" s="110"/>
      <c r="O51" s="110"/>
      <c r="P51" s="48">
        <f>'6. PMH'!P52+'7. Óvoda'!O52+'8. Önkormányzat'!O51</f>
        <v>297246</v>
      </c>
      <c r="Q51" s="48"/>
      <c r="R51" s="48"/>
      <c r="S51" s="48">
        <f>P51/M51*100</f>
        <v>100</v>
      </c>
      <c r="T51" s="48"/>
      <c r="U51" s="48"/>
    </row>
    <row r="52" spans="1:21" ht="12.75">
      <c r="A52" s="163"/>
      <c r="B52" s="355" t="s">
        <v>195</v>
      </c>
      <c r="C52" s="356"/>
      <c r="D52" s="356"/>
      <c r="E52" s="356"/>
      <c r="F52" s="356"/>
      <c r="G52" s="356"/>
      <c r="H52" s="356"/>
      <c r="I52" s="356"/>
      <c r="J52" s="109"/>
      <c r="K52" s="109"/>
      <c r="L52" s="109"/>
      <c r="M52" s="110"/>
      <c r="N52" s="110"/>
      <c r="O52" s="110"/>
      <c r="P52" s="48"/>
      <c r="Q52" s="48"/>
      <c r="R52" s="48"/>
      <c r="S52" s="48"/>
      <c r="T52" s="48"/>
      <c r="U52" s="48"/>
    </row>
    <row r="53" spans="1:21" ht="12.75">
      <c r="A53" s="75"/>
      <c r="B53" s="168"/>
      <c r="C53" s="334" t="s">
        <v>196</v>
      </c>
      <c r="D53" s="335"/>
      <c r="E53" s="335"/>
      <c r="F53" s="335"/>
      <c r="G53" s="335"/>
      <c r="H53" s="335"/>
      <c r="I53" s="336"/>
      <c r="J53" s="110"/>
      <c r="K53" s="110"/>
      <c r="L53" s="110"/>
      <c r="M53" s="110"/>
      <c r="N53" s="110"/>
      <c r="O53" s="110"/>
      <c r="P53" s="48"/>
      <c r="Q53" s="48"/>
      <c r="R53" s="48"/>
      <c r="S53" s="48"/>
      <c r="T53" s="48"/>
      <c r="U53" s="48"/>
    </row>
    <row r="54" spans="1:21" ht="12.75">
      <c r="A54" s="75"/>
      <c r="B54" s="186"/>
      <c r="C54" s="334" t="s">
        <v>197</v>
      </c>
      <c r="D54" s="335"/>
      <c r="E54" s="335"/>
      <c r="F54" s="335"/>
      <c r="G54" s="335"/>
      <c r="H54" s="335"/>
      <c r="I54" s="336"/>
      <c r="J54" s="110"/>
      <c r="K54" s="110"/>
      <c r="L54" s="110"/>
      <c r="M54" s="110"/>
      <c r="N54" s="110"/>
      <c r="O54" s="110"/>
      <c r="P54" s="48"/>
      <c r="Q54" s="48"/>
      <c r="R54" s="48"/>
      <c r="S54" s="48"/>
      <c r="T54" s="48"/>
      <c r="U54" s="48"/>
    </row>
    <row r="55" spans="1:21" ht="12.75">
      <c r="A55" s="75"/>
      <c r="B55" s="186"/>
      <c r="C55" s="334" t="s">
        <v>198</v>
      </c>
      <c r="D55" s="335"/>
      <c r="E55" s="335"/>
      <c r="F55" s="335"/>
      <c r="G55" s="335"/>
      <c r="H55" s="335"/>
      <c r="I55" s="336"/>
      <c r="J55" s="110"/>
      <c r="K55" s="110"/>
      <c r="L55" s="110"/>
      <c r="M55" s="166"/>
      <c r="N55" s="166"/>
      <c r="O55" s="166"/>
      <c r="P55" s="48"/>
      <c r="Q55" s="48"/>
      <c r="R55" s="48"/>
      <c r="S55" s="48"/>
      <c r="T55" s="48"/>
      <c r="U55" s="48"/>
    </row>
    <row r="56" spans="1:21" ht="12.75">
      <c r="A56" s="75"/>
      <c r="B56" s="35"/>
      <c r="C56" s="357" t="s">
        <v>199</v>
      </c>
      <c r="D56" s="357"/>
      <c r="E56" s="357"/>
      <c r="F56" s="357"/>
      <c r="G56" s="357"/>
      <c r="H56" s="357"/>
      <c r="I56" s="357"/>
      <c r="J56" s="110"/>
      <c r="K56" s="110"/>
      <c r="L56" s="110"/>
      <c r="M56" s="110"/>
      <c r="N56" s="110"/>
      <c r="O56" s="110"/>
      <c r="P56" s="48"/>
      <c r="Q56" s="48"/>
      <c r="R56" s="48"/>
      <c r="S56" s="48"/>
      <c r="T56" s="48"/>
      <c r="U56" s="48"/>
    </row>
    <row r="57" spans="1:21" ht="12.75">
      <c r="A57" s="75"/>
      <c r="B57" s="35"/>
      <c r="C57" s="357" t="s">
        <v>200</v>
      </c>
      <c r="D57" s="357"/>
      <c r="E57" s="357"/>
      <c r="F57" s="357"/>
      <c r="G57" s="357"/>
      <c r="H57" s="357"/>
      <c r="I57" s="357"/>
      <c r="J57" s="110"/>
      <c r="K57" s="110"/>
      <c r="L57" s="110"/>
      <c r="M57" s="110"/>
      <c r="N57" s="110"/>
      <c r="O57" s="110"/>
      <c r="P57" s="48"/>
      <c r="Q57" s="48"/>
      <c r="R57" s="48"/>
      <c r="S57" s="48"/>
      <c r="T57" s="48"/>
      <c r="U57" s="48"/>
    </row>
    <row r="58" spans="1:21" ht="12.75">
      <c r="A58" s="163"/>
      <c r="B58" s="356" t="s">
        <v>97</v>
      </c>
      <c r="C58" s="342"/>
      <c r="D58" s="342"/>
      <c r="E58" s="342"/>
      <c r="F58" s="342"/>
      <c r="G58" s="342"/>
      <c r="H58" s="342"/>
      <c r="I58" s="342"/>
      <c r="J58" s="166">
        <f>SUM(J59:J63)</f>
        <v>4000</v>
      </c>
      <c r="K58" s="166">
        <f>SUM(K59:K63)</f>
        <v>680</v>
      </c>
      <c r="L58" s="166"/>
      <c r="M58" s="166">
        <f>SUM(M59:M63)</f>
        <v>4000</v>
      </c>
      <c r="N58" s="166">
        <f>SUM(N59:N63)</f>
        <v>680</v>
      </c>
      <c r="O58" s="166"/>
      <c r="P58" s="166">
        <f>SUM(P59:P63)</f>
        <v>5113</v>
      </c>
      <c r="Q58" s="166">
        <f>SUM(Q59:Q63)</f>
        <v>946</v>
      </c>
      <c r="R58" s="48"/>
      <c r="S58" s="166">
        <f>P58/M58*100</f>
        <v>127.82500000000002</v>
      </c>
      <c r="T58" s="166">
        <f>Q58/N58*100</f>
        <v>139.11764705882354</v>
      </c>
      <c r="U58" s="48"/>
    </row>
    <row r="59" spans="1:21" ht="12.75">
      <c r="A59" s="75"/>
      <c r="B59" s="167"/>
      <c r="C59" s="337" t="s">
        <v>201</v>
      </c>
      <c r="D59" s="353"/>
      <c r="E59" s="353"/>
      <c r="F59" s="353"/>
      <c r="G59" s="353"/>
      <c r="H59" s="353"/>
      <c r="I59" s="354"/>
      <c r="J59" s="110"/>
      <c r="K59" s="110"/>
      <c r="L59" s="110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2.75">
      <c r="A60" s="75"/>
      <c r="B60" s="171"/>
      <c r="C60" s="334" t="s">
        <v>327</v>
      </c>
      <c r="D60" s="335"/>
      <c r="E60" s="335"/>
      <c r="F60" s="335"/>
      <c r="G60" s="335"/>
      <c r="H60" s="335"/>
      <c r="I60" s="336"/>
      <c r="J60" s="110"/>
      <c r="K60" s="110"/>
      <c r="L60" s="110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25.5" customHeight="1">
      <c r="A61" s="75"/>
      <c r="B61" s="171"/>
      <c r="C61" s="371" t="s">
        <v>328</v>
      </c>
      <c r="D61" s="372"/>
      <c r="E61" s="372"/>
      <c r="F61" s="372"/>
      <c r="G61" s="372"/>
      <c r="H61" s="372"/>
      <c r="I61" s="373"/>
      <c r="J61" s="110"/>
      <c r="K61" s="110"/>
      <c r="L61" s="110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2.75">
      <c r="A62" s="75"/>
      <c r="B62" s="171"/>
      <c r="C62" s="337" t="s">
        <v>0</v>
      </c>
      <c r="D62" s="353"/>
      <c r="E62" s="353"/>
      <c r="F62" s="353"/>
      <c r="G62" s="353"/>
      <c r="H62" s="353"/>
      <c r="I62" s="354"/>
      <c r="J62" s="110"/>
      <c r="K62" s="110">
        <f>'6. PMH'!K63+'7. Óvoda'!J63+'8. Önkormányzat'!J62</f>
        <v>680</v>
      </c>
      <c r="L62" s="110"/>
      <c r="M62" s="48"/>
      <c r="N62" s="48">
        <f>'6. PMH'!N63+'7. Óvoda'!M63+'8. Önkormányzat'!M62</f>
        <v>680</v>
      </c>
      <c r="O62" s="48"/>
      <c r="P62" s="48"/>
      <c r="Q62" s="48">
        <f>'6. PMH'!Q63+'7. Óvoda'!P63+'8. Önkormányzat'!P62</f>
        <v>946</v>
      </c>
      <c r="R62" s="48"/>
      <c r="S62" s="48"/>
      <c r="T62" s="48">
        <f>Q62/N62*100</f>
        <v>139.11764705882354</v>
      </c>
      <c r="U62" s="48"/>
    </row>
    <row r="63" spans="1:21" ht="12.75">
      <c r="A63" s="75"/>
      <c r="B63" s="171"/>
      <c r="C63" s="337" t="s">
        <v>203</v>
      </c>
      <c r="D63" s="353"/>
      <c r="E63" s="353"/>
      <c r="F63" s="353"/>
      <c r="G63" s="353"/>
      <c r="H63" s="353"/>
      <c r="I63" s="354"/>
      <c r="J63" s="110">
        <f>'6. PMH'!J64+'7. Óvoda'!I64+'8. Önkormányzat'!I63</f>
        <v>4000</v>
      </c>
      <c r="K63" s="110"/>
      <c r="L63" s="110"/>
      <c r="M63" s="48">
        <f>'6. PMH'!M64+'7. Óvoda'!L64+'8. Önkormányzat'!L63</f>
        <v>4000</v>
      </c>
      <c r="N63" s="48"/>
      <c r="O63" s="48"/>
      <c r="P63" s="48">
        <f>'6. PMH'!P64+'7. Óvoda'!O64+'8. Önkormányzat'!O63</f>
        <v>5113</v>
      </c>
      <c r="Q63" s="48"/>
      <c r="R63" s="48"/>
      <c r="S63" s="48">
        <f>P63/M63*100</f>
        <v>127.82500000000002</v>
      </c>
      <c r="T63" s="48"/>
      <c r="U63" s="48"/>
    </row>
    <row r="64" spans="1:21" ht="12.75">
      <c r="A64" s="358"/>
      <c r="B64" s="359"/>
      <c r="C64" s="359"/>
      <c r="D64" s="359"/>
      <c r="E64" s="359"/>
      <c r="F64" s="359"/>
      <c r="G64" s="359"/>
      <c r="H64" s="359"/>
      <c r="I64" s="360"/>
      <c r="J64" s="109"/>
      <c r="K64" s="109"/>
      <c r="L64" s="109"/>
      <c r="M64" s="48"/>
      <c r="N64" s="20"/>
      <c r="O64" s="20"/>
      <c r="P64" s="48"/>
      <c r="Q64" s="48"/>
      <c r="R64" s="48"/>
      <c r="S64" s="48"/>
      <c r="T64" s="48"/>
      <c r="U64" s="48"/>
    </row>
    <row r="65" spans="1:21" ht="12.75">
      <c r="A65" s="352" t="s">
        <v>1</v>
      </c>
      <c r="B65" s="352"/>
      <c r="C65" s="352"/>
      <c r="D65" s="352"/>
      <c r="E65" s="352"/>
      <c r="F65" s="352"/>
      <c r="G65" s="352"/>
      <c r="H65" s="352"/>
      <c r="I65" s="352"/>
      <c r="J65" s="109">
        <f aca="true" t="shared" si="5" ref="J65:R65">J11+J45</f>
        <v>502228</v>
      </c>
      <c r="K65" s="109">
        <f t="shared" si="5"/>
        <v>5704</v>
      </c>
      <c r="L65" s="109">
        <f t="shared" si="5"/>
        <v>30307</v>
      </c>
      <c r="M65" s="109">
        <f t="shared" si="5"/>
        <v>899407</v>
      </c>
      <c r="N65" s="109">
        <f t="shared" si="5"/>
        <v>9176</v>
      </c>
      <c r="O65" s="109">
        <f t="shared" si="5"/>
        <v>35398</v>
      </c>
      <c r="P65" s="109">
        <f t="shared" si="5"/>
        <v>959577</v>
      </c>
      <c r="Q65" s="109">
        <f t="shared" si="5"/>
        <v>10482</v>
      </c>
      <c r="R65" s="109">
        <f t="shared" si="5"/>
        <v>35437</v>
      </c>
      <c r="S65" s="109">
        <f>P65/M65*100</f>
        <v>106.68996349817156</v>
      </c>
      <c r="T65" s="109">
        <f>Q65/N65*100</f>
        <v>114.23278116826503</v>
      </c>
      <c r="U65" s="109">
        <f>R65/O65*100</f>
        <v>100.11017571614215</v>
      </c>
    </row>
    <row r="66" spans="1:21" ht="12.75">
      <c r="A66" s="374"/>
      <c r="B66" s="375"/>
      <c r="C66" s="375"/>
      <c r="D66" s="375"/>
      <c r="E66" s="375"/>
      <c r="F66" s="375"/>
      <c r="G66" s="375"/>
      <c r="H66" s="375"/>
      <c r="I66" s="376"/>
      <c r="J66" s="109"/>
      <c r="K66" s="109"/>
      <c r="L66" s="109"/>
      <c r="M66" s="48"/>
      <c r="N66" s="20"/>
      <c r="O66" s="20"/>
      <c r="P66" s="48"/>
      <c r="Q66" s="48"/>
      <c r="R66" s="48"/>
      <c r="S66" s="48"/>
      <c r="T66" s="48"/>
      <c r="U66" s="48"/>
    </row>
    <row r="67" spans="1:21" ht="25.5" customHeight="1">
      <c r="A67" s="370" t="s">
        <v>204</v>
      </c>
      <c r="B67" s="342"/>
      <c r="C67" s="342"/>
      <c r="D67" s="342"/>
      <c r="E67" s="342"/>
      <c r="F67" s="342"/>
      <c r="G67" s="342"/>
      <c r="H67" s="342"/>
      <c r="I67" s="342"/>
      <c r="J67" s="130">
        <f aca="true" t="shared" si="6" ref="J67:R67">SUM(J68:J69)</f>
        <v>386229</v>
      </c>
      <c r="K67" s="130">
        <f t="shared" si="6"/>
        <v>0</v>
      </c>
      <c r="L67" s="130">
        <f t="shared" si="6"/>
        <v>641</v>
      </c>
      <c r="M67" s="130">
        <f t="shared" si="6"/>
        <v>274707</v>
      </c>
      <c r="N67" s="130">
        <f t="shared" si="6"/>
        <v>14750</v>
      </c>
      <c r="O67" s="130">
        <f t="shared" si="6"/>
        <v>1137</v>
      </c>
      <c r="P67" s="130">
        <f t="shared" si="6"/>
        <v>230679</v>
      </c>
      <c r="Q67" s="130">
        <f t="shared" si="6"/>
        <v>11351</v>
      </c>
      <c r="R67" s="130">
        <f t="shared" si="6"/>
        <v>48564</v>
      </c>
      <c r="S67" s="115">
        <f aca="true" t="shared" si="7" ref="S67:U68">P67/M67*100</f>
        <v>83.97274186678898</v>
      </c>
      <c r="T67" s="115">
        <f t="shared" si="7"/>
        <v>76.95593220338984</v>
      </c>
      <c r="U67" s="115">
        <f t="shared" si="7"/>
        <v>4271.240105540896</v>
      </c>
    </row>
    <row r="68" spans="1:21" ht="12.75">
      <c r="A68" s="34"/>
      <c r="B68" s="342" t="s">
        <v>98</v>
      </c>
      <c r="C68" s="342"/>
      <c r="D68" s="342"/>
      <c r="E68" s="342"/>
      <c r="F68" s="342"/>
      <c r="G68" s="342"/>
      <c r="H68" s="342"/>
      <c r="I68" s="342"/>
      <c r="J68" s="110">
        <f>'6. PMH'!J69+'7. Óvoda'!I69+'8. Önkormányzat'!I68</f>
        <v>61850</v>
      </c>
      <c r="K68" s="110">
        <f>'6. PMH'!K69+'7. Óvoda'!J69+'8. Önkormányzat'!J68</f>
        <v>0</v>
      </c>
      <c r="L68" s="110">
        <f>'6. PMH'!L69+'7. Óvoda'!K69+'8. Önkormányzat'!K68</f>
        <v>641</v>
      </c>
      <c r="M68" s="48">
        <f>'6. PMH'!M69+'7. Óvoda'!L69+'8. Önkormányzat'!L68</f>
        <v>64</v>
      </c>
      <c r="N68" s="48">
        <f>'6. PMH'!N69+'7. Óvoda'!M69+'8. Önkormányzat'!M68</f>
        <v>0</v>
      </c>
      <c r="O68" s="48">
        <f>'6. PMH'!O69+'7. Óvoda'!N69+'8. Önkormányzat'!N68</f>
        <v>737</v>
      </c>
      <c r="P68" s="48">
        <f>'6. PMH'!P69+'7. Óvoda'!O69+'8. Önkormányzat'!O68</f>
        <v>64</v>
      </c>
      <c r="Q68" s="48">
        <f>'6. PMH'!Q69+'7. Óvoda'!P69+'8. Önkormányzat'!P68</f>
        <v>0</v>
      </c>
      <c r="R68" s="48">
        <f>'6. PMH'!R69+'7. Óvoda'!Q69+'8. Önkormányzat'!Q68</f>
        <v>48254</v>
      </c>
      <c r="S68" s="48">
        <f t="shared" si="7"/>
        <v>100</v>
      </c>
      <c r="T68" s="48" t="e">
        <f t="shared" si="7"/>
        <v>#DIV/0!</v>
      </c>
      <c r="U68" s="48">
        <f t="shared" si="7"/>
        <v>6547.354138398914</v>
      </c>
    </row>
    <row r="69" spans="1:21" ht="12.75">
      <c r="A69" s="163"/>
      <c r="B69" s="342" t="s">
        <v>99</v>
      </c>
      <c r="C69" s="342"/>
      <c r="D69" s="342"/>
      <c r="E69" s="342"/>
      <c r="F69" s="342"/>
      <c r="G69" s="342"/>
      <c r="H69" s="342"/>
      <c r="I69" s="342"/>
      <c r="J69" s="110">
        <f>'6. PMH'!J70+'7. Óvoda'!I70+'8. Önkormányzat'!I69</f>
        <v>324379</v>
      </c>
      <c r="K69" s="110">
        <f>'6. PMH'!K70+'7. Óvoda'!J70+'8. Önkormányzat'!J69</f>
        <v>0</v>
      </c>
      <c r="L69" s="110">
        <f>'6. PMH'!L70+'7. Óvoda'!K70+'8. Önkormányzat'!K69</f>
        <v>0</v>
      </c>
      <c r="M69" s="48">
        <f>'6. PMH'!M70+'7. Óvoda'!L70+'8. Önkormányzat'!L69</f>
        <v>274643</v>
      </c>
      <c r="N69" s="48">
        <f>'6. PMH'!N70+'7. Óvoda'!M70+'8. Önkormányzat'!M69</f>
        <v>14750</v>
      </c>
      <c r="O69" s="48">
        <f>'6. PMH'!O70+'7. Óvoda'!N70+'8. Önkormányzat'!N69</f>
        <v>400</v>
      </c>
      <c r="P69" s="48">
        <f>'6. PMH'!P70+'7. Óvoda'!O70+'8. Önkormányzat'!O69</f>
        <v>230615</v>
      </c>
      <c r="Q69" s="48">
        <f>'6. PMH'!Q70+'7. Óvoda'!P70+'8. Önkormányzat'!P69</f>
        <v>11351</v>
      </c>
      <c r="R69" s="48">
        <f>'6. PMH'!R70+'7. Óvoda'!Q70+'8. Önkormányzat'!Q69</f>
        <v>310</v>
      </c>
      <c r="S69" s="48">
        <f aca="true" t="shared" si="8" ref="S69:S75">P69/M69*100</f>
        <v>83.9690070382278</v>
      </c>
      <c r="T69" s="48">
        <f>Q69/N69*100</f>
        <v>76.95593220338984</v>
      </c>
      <c r="U69" s="48">
        <f>R69/O69*100</f>
        <v>77.5</v>
      </c>
    </row>
    <row r="70" spans="1:21" ht="12.75">
      <c r="A70" s="341"/>
      <c r="B70" s="342"/>
      <c r="C70" s="342"/>
      <c r="D70" s="342"/>
      <c r="E70" s="342"/>
      <c r="F70" s="342"/>
      <c r="G70" s="342"/>
      <c r="H70" s="342"/>
      <c r="I70" s="342"/>
      <c r="J70" s="109"/>
      <c r="K70" s="109"/>
      <c r="L70" s="109"/>
      <c r="M70" s="48"/>
      <c r="N70" s="20"/>
      <c r="O70" s="20"/>
      <c r="P70" s="48"/>
      <c r="Q70" s="48"/>
      <c r="R70" s="48"/>
      <c r="S70" s="48"/>
      <c r="T70" s="48"/>
      <c r="U70" s="48"/>
    </row>
    <row r="71" spans="1:21" ht="12.75">
      <c r="A71" s="352" t="s">
        <v>2</v>
      </c>
      <c r="B71" s="352"/>
      <c r="C71" s="352"/>
      <c r="D71" s="352"/>
      <c r="E71" s="352"/>
      <c r="F71" s="352"/>
      <c r="G71" s="352"/>
      <c r="H71" s="352"/>
      <c r="I71" s="352"/>
      <c r="J71" s="109">
        <f>J72+J83</f>
        <v>6762</v>
      </c>
      <c r="K71" s="109"/>
      <c r="L71" s="109"/>
      <c r="M71" s="109">
        <f>M72+M83</f>
        <v>253135</v>
      </c>
      <c r="N71" s="109"/>
      <c r="O71" s="109"/>
      <c r="P71" s="109">
        <f>P72+P83</f>
        <v>175135</v>
      </c>
      <c r="Q71" s="109"/>
      <c r="R71" s="109"/>
      <c r="S71" s="109">
        <f t="shared" si="8"/>
        <v>69.18640251249334</v>
      </c>
      <c r="T71" s="48"/>
      <c r="U71" s="48"/>
    </row>
    <row r="72" spans="1:21" ht="12.75">
      <c r="A72" s="34"/>
      <c r="B72" s="342" t="s">
        <v>100</v>
      </c>
      <c r="C72" s="342"/>
      <c r="D72" s="342"/>
      <c r="E72" s="342"/>
      <c r="F72" s="342"/>
      <c r="G72" s="342"/>
      <c r="H72" s="342"/>
      <c r="I72" s="342"/>
      <c r="J72" s="48">
        <f>SUM(J73:J82)</f>
        <v>6762</v>
      </c>
      <c r="K72" s="48"/>
      <c r="L72" s="48"/>
      <c r="M72" s="48">
        <f>SUM(M73:M82)</f>
        <v>253135</v>
      </c>
      <c r="N72" s="48"/>
      <c r="O72" s="48"/>
      <c r="P72" s="48">
        <f>SUM(P73:P82)</f>
        <v>175135</v>
      </c>
      <c r="Q72" s="48"/>
      <c r="R72" s="48"/>
      <c r="S72" s="48">
        <f t="shared" si="8"/>
        <v>69.18640251249334</v>
      </c>
      <c r="T72" s="48"/>
      <c r="U72" s="48"/>
    </row>
    <row r="73" spans="1:21" ht="12.75">
      <c r="A73" s="75"/>
      <c r="B73" s="165"/>
      <c r="C73" s="337" t="s">
        <v>332</v>
      </c>
      <c r="D73" s="338"/>
      <c r="E73" s="338"/>
      <c r="F73" s="338"/>
      <c r="G73" s="338"/>
      <c r="H73" s="338"/>
      <c r="I73" s="339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12.75">
      <c r="A74" s="75"/>
      <c r="B74" s="170"/>
      <c r="C74" s="337" t="s">
        <v>4</v>
      </c>
      <c r="D74" s="338"/>
      <c r="E74" s="338"/>
      <c r="F74" s="338"/>
      <c r="G74" s="338"/>
      <c r="H74" s="338"/>
      <c r="I74" s="339"/>
      <c r="J74" s="48">
        <f>'6. PMH'!J75+'7. Óvoda'!I75+'8. Önkormányzat'!I74</f>
        <v>0</v>
      </c>
      <c r="K74" s="48"/>
      <c r="L74" s="48"/>
      <c r="M74" s="48">
        <f>'6. PMH'!M75+'7. Óvoda'!L75+'8. Önkormányzat'!L74</f>
        <v>246373</v>
      </c>
      <c r="N74" s="48"/>
      <c r="O74" s="48"/>
      <c r="P74" s="48">
        <f>'6. PMH'!P75+'7. Óvoda'!O75+'8. Önkormányzat'!O74</f>
        <v>167568</v>
      </c>
      <c r="Q74" s="48"/>
      <c r="R74" s="48"/>
      <c r="S74" s="48">
        <f t="shared" si="8"/>
        <v>68.01394633340504</v>
      </c>
      <c r="T74" s="48"/>
      <c r="U74" s="48"/>
    </row>
    <row r="75" spans="1:21" ht="12.75">
      <c r="A75" s="75"/>
      <c r="B75" s="170"/>
      <c r="C75" s="337" t="s">
        <v>205</v>
      </c>
      <c r="D75" s="338"/>
      <c r="E75" s="338"/>
      <c r="F75" s="338"/>
      <c r="G75" s="338"/>
      <c r="H75" s="338"/>
      <c r="I75" s="339"/>
      <c r="J75" s="48">
        <f>'6. PMH'!J76+'7. Óvoda'!I76+'8. Önkormányzat'!I75</f>
        <v>6762</v>
      </c>
      <c r="K75" s="48"/>
      <c r="L75" s="48"/>
      <c r="M75" s="48">
        <f>'6. PMH'!M76+'7. Óvoda'!L76+'8. Önkormányzat'!L75</f>
        <v>6762</v>
      </c>
      <c r="N75" s="48"/>
      <c r="O75" s="48"/>
      <c r="P75" s="48">
        <f>'6. PMH'!P76+'7. Óvoda'!O76+'8. Önkormányzat'!O75</f>
        <v>7567</v>
      </c>
      <c r="Q75" s="48"/>
      <c r="R75" s="48"/>
      <c r="S75" s="48">
        <f t="shared" si="8"/>
        <v>111.90476190476191</v>
      </c>
      <c r="T75" s="48"/>
      <c r="U75" s="48"/>
    </row>
    <row r="76" spans="1:21" ht="12.75">
      <c r="A76" s="75"/>
      <c r="B76" s="170"/>
      <c r="C76" s="334" t="s">
        <v>206</v>
      </c>
      <c r="D76" s="335"/>
      <c r="E76" s="335"/>
      <c r="F76" s="335"/>
      <c r="G76" s="335"/>
      <c r="H76" s="335"/>
      <c r="I76" s="336"/>
      <c r="J76" s="109"/>
      <c r="K76" s="109"/>
      <c r="L76" s="109"/>
      <c r="M76" s="48"/>
      <c r="N76" s="20"/>
      <c r="O76" s="20"/>
      <c r="P76" s="48"/>
      <c r="Q76" s="48"/>
      <c r="R76" s="48"/>
      <c r="S76" s="48"/>
      <c r="T76" s="48"/>
      <c r="U76" s="48"/>
    </row>
    <row r="77" spans="1:21" ht="12.75">
      <c r="A77" s="75"/>
      <c r="B77" s="170"/>
      <c r="C77" s="337" t="s">
        <v>5</v>
      </c>
      <c r="D77" s="338"/>
      <c r="E77" s="338"/>
      <c r="F77" s="338"/>
      <c r="G77" s="338"/>
      <c r="H77" s="338"/>
      <c r="I77" s="339"/>
      <c r="J77" s="109"/>
      <c r="K77" s="109"/>
      <c r="L77" s="109"/>
      <c r="M77" s="48"/>
      <c r="N77" s="20"/>
      <c r="O77" s="20"/>
      <c r="P77" s="48"/>
      <c r="Q77" s="48"/>
      <c r="R77" s="48"/>
      <c r="S77" s="48"/>
      <c r="T77" s="48"/>
      <c r="U77" s="48"/>
    </row>
    <row r="78" spans="1:21" ht="12.75">
      <c r="A78" s="75"/>
      <c r="B78" s="170"/>
      <c r="C78" s="337" t="s">
        <v>331</v>
      </c>
      <c r="D78" s="338"/>
      <c r="E78" s="338"/>
      <c r="F78" s="338"/>
      <c r="G78" s="338"/>
      <c r="H78" s="338"/>
      <c r="I78" s="339"/>
      <c r="J78" s="109"/>
      <c r="K78" s="109"/>
      <c r="L78" s="109"/>
      <c r="M78" s="48"/>
      <c r="N78" s="20"/>
      <c r="O78" s="20"/>
      <c r="P78" s="48"/>
      <c r="Q78" s="48"/>
      <c r="R78" s="48"/>
      <c r="S78" s="48"/>
      <c r="T78" s="48"/>
      <c r="U78" s="48"/>
    </row>
    <row r="79" spans="1:21" ht="12.75">
      <c r="A79" s="75"/>
      <c r="B79" s="170"/>
      <c r="C79" s="334" t="s">
        <v>330</v>
      </c>
      <c r="D79" s="335"/>
      <c r="E79" s="335"/>
      <c r="F79" s="335"/>
      <c r="G79" s="335"/>
      <c r="H79" s="335"/>
      <c r="I79" s="336"/>
      <c r="J79" s="109"/>
      <c r="K79" s="109"/>
      <c r="L79" s="109"/>
      <c r="M79" s="48"/>
      <c r="N79" s="20"/>
      <c r="O79" s="20"/>
      <c r="P79" s="48"/>
      <c r="Q79" s="48"/>
      <c r="R79" s="48"/>
      <c r="S79" s="48"/>
      <c r="T79" s="48"/>
      <c r="U79" s="48"/>
    </row>
    <row r="80" spans="1:21" ht="12.75">
      <c r="A80" s="75"/>
      <c r="B80" s="170"/>
      <c r="C80" s="337" t="s">
        <v>6</v>
      </c>
      <c r="D80" s="338"/>
      <c r="E80" s="338"/>
      <c r="F80" s="338"/>
      <c r="G80" s="338"/>
      <c r="H80" s="338"/>
      <c r="I80" s="339"/>
      <c r="J80" s="109"/>
      <c r="K80" s="109"/>
      <c r="L80" s="109"/>
      <c r="M80" s="48"/>
      <c r="N80" s="20"/>
      <c r="O80" s="20"/>
      <c r="P80" s="48"/>
      <c r="Q80" s="48"/>
      <c r="R80" s="48"/>
      <c r="S80" s="48"/>
      <c r="T80" s="48"/>
      <c r="U80" s="48"/>
    </row>
    <row r="81" spans="1:21" ht="12.75">
      <c r="A81" s="75"/>
      <c r="B81" s="170"/>
      <c r="C81" s="337" t="s">
        <v>208</v>
      </c>
      <c r="D81" s="338"/>
      <c r="E81" s="338"/>
      <c r="F81" s="338"/>
      <c r="G81" s="338"/>
      <c r="H81" s="338"/>
      <c r="I81" s="339"/>
      <c r="J81" s="109"/>
      <c r="K81" s="109"/>
      <c r="L81" s="109"/>
      <c r="M81" s="48"/>
      <c r="N81" s="20"/>
      <c r="O81" s="20"/>
      <c r="P81" s="48"/>
      <c r="Q81" s="48"/>
      <c r="R81" s="48"/>
      <c r="S81" s="48"/>
      <c r="T81" s="48"/>
      <c r="U81" s="48"/>
    </row>
    <row r="82" spans="1:21" ht="12.75">
      <c r="A82" s="75"/>
      <c r="B82" s="164"/>
      <c r="C82" s="334" t="s">
        <v>329</v>
      </c>
      <c r="D82" s="335"/>
      <c r="E82" s="335"/>
      <c r="F82" s="335"/>
      <c r="G82" s="335"/>
      <c r="H82" s="335"/>
      <c r="I82" s="336"/>
      <c r="J82" s="109"/>
      <c r="K82" s="109"/>
      <c r="L82" s="109"/>
      <c r="M82" s="48"/>
      <c r="N82" s="20"/>
      <c r="O82" s="20"/>
      <c r="P82" s="48"/>
      <c r="Q82" s="48"/>
      <c r="R82" s="48"/>
      <c r="S82" s="48"/>
      <c r="T82" s="48"/>
      <c r="U82" s="48"/>
    </row>
    <row r="83" spans="1:21" ht="12.75">
      <c r="A83" s="163"/>
      <c r="B83" s="340" t="s">
        <v>101</v>
      </c>
      <c r="C83" s="340"/>
      <c r="D83" s="340"/>
      <c r="E83" s="340"/>
      <c r="F83" s="340"/>
      <c r="G83" s="340"/>
      <c r="H83" s="340"/>
      <c r="I83" s="340"/>
      <c r="J83" s="109"/>
      <c r="K83" s="109"/>
      <c r="L83" s="109"/>
      <c r="M83" s="48"/>
      <c r="N83" s="20"/>
      <c r="O83" s="20"/>
      <c r="P83" s="48"/>
      <c r="Q83" s="48"/>
      <c r="R83" s="48"/>
      <c r="S83" s="48"/>
      <c r="T83" s="48"/>
      <c r="U83" s="48"/>
    </row>
    <row r="84" spans="1:21" ht="12.75">
      <c r="A84" s="75"/>
      <c r="B84" s="181"/>
      <c r="C84" s="337" t="s">
        <v>332</v>
      </c>
      <c r="D84" s="338"/>
      <c r="E84" s="338"/>
      <c r="F84" s="338"/>
      <c r="G84" s="338"/>
      <c r="H84" s="338"/>
      <c r="I84" s="339"/>
      <c r="J84" s="109"/>
      <c r="K84" s="109"/>
      <c r="L84" s="109"/>
      <c r="M84" s="48"/>
      <c r="N84" s="20"/>
      <c r="O84" s="20"/>
      <c r="P84" s="48"/>
      <c r="Q84" s="48"/>
      <c r="R84" s="48"/>
      <c r="S84" s="48"/>
      <c r="T84" s="48"/>
      <c r="U84" s="48"/>
    </row>
    <row r="85" spans="1:21" ht="12.75">
      <c r="A85" s="75"/>
      <c r="B85" s="182"/>
      <c r="C85" s="337" t="s">
        <v>4</v>
      </c>
      <c r="D85" s="338"/>
      <c r="E85" s="338"/>
      <c r="F85" s="338"/>
      <c r="G85" s="338"/>
      <c r="H85" s="338"/>
      <c r="I85" s="339"/>
      <c r="J85" s="109"/>
      <c r="K85" s="109"/>
      <c r="L85" s="109"/>
      <c r="M85" s="48"/>
      <c r="N85" s="20"/>
      <c r="O85" s="20"/>
      <c r="P85" s="48"/>
      <c r="Q85" s="48"/>
      <c r="R85" s="48"/>
      <c r="S85" s="48"/>
      <c r="T85" s="48"/>
      <c r="U85" s="48"/>
    </row>
    <row r="86" spans="1:21" ht="12.75">
      <c r="A86" s="75"/>
      <c r="B86" s="182"/>
      <c r="C86" s="337" t="s">
        <v>205</v>
      </c>
      <c r="D86" s="338"/>
      <c r="E86" s="338"/>
      <c r="F86" s="338"/>
      <c r="G86" s="338"/>
      <c r="H86" s="338"/>
      <c r="I86" s="339"/>
      <c r="J86" s="109"/>
      <c r="K86" s="109"/>
      <c r="L86" s="109"/>
      <c r="M86" s="109"/>
      <c r="N86" s="109"/>
      <c r="O86" s="109"/>
      <c r="P86" s="48"/>
      <c r="Q86" s="48"/>
      <c r="R86" s="48"/>
      <c r="S86" s="48"/>
      <c r="T86" s="48"/>
      <c r="U86" s="48"/>
    </row>
    <row r="87" spans="1:21" ht="12.75">
      <c r="A87" s="75"/>
      <c r="B87" s="182"/>
      <c r="C87" s="334" t="s">
        <v>206</v>
      </c>
      <c r="D87" s="335"/>
      <c r="E87" s="335"/>
      <c r="F87" s="335"/>
      <c r="G87" s="335"/>
      <c r="H87" s="335"/>
      <c r="I87" s="336"/>
      <c r="J87" s="109"/>
      <c r="K87" s="109"/>
      <c r="L87" s="109"/>
      <c r="M87" s="109"/>
      <c r="N87" s="109"/>
      <c r="O87" s="109"/>
      <c r="P87" s="48"/>
      <c r="Q87" s="48"/>
      <c r="R87" s="48"/>
      <c r="S87" s="48"/>
      <c r="T87" s="48"/>
      <c r="U87" s="48"/>
    </row>
    <row r="88" spans="1:21" ht="12.75">
      <c r="A88" s="75"/>
      <c r="B88" s="182"/>
      <c r="C88" s="337" t="s">
        <v>5</v>
      </c>
      <c r="D88" s="338"/>
      <c r="E88" s="338"/>
      <c r="F88" s="338"/>
      <c r="G88" s="338"/>
      <c r="H88" s="338"/>
      <c r="I88" s="339"/>
      <c r="J88" s="109"/>
      <c r="K88" s="109"/>
      <c r="L88" s="109"/>
      <c r="M88" s="109"/>
      <c r="N88" s="109"/>
      <c r="O88" s="109"/>
      <c r="P88" s="48"/>
      <c r="Q88" s="48"/>
      <c r="R88" s="48"/>
      <c r="S88" s="48"/>
      <c r="T88" s="48"/>
      <c r="U88" s="48"/>
    </row>
    <row r="89" spans="1:21" ht="12.75">
      <c r="A89" s="75"/>
      <c r="B89" s="182"/>
      <c r="C89" s="337" t="s">
        <v>331</v>
      </c>
      <c r="D89" s="338"/>
      <c r="E89" s="338"/>
      <c r="F89" s="338"/>
      <c r="G89" s="338"/>
      <c r="H89" s="338"/>
      <c r="I89" s="339"/>
      <c r="J89" s="109"/>
      <c r="K89" s="109"/>
      <c r="L89" s="109"/>
      <c r="M89" s="109"/>
      <c r="N89" s="109"/>
      <c r="O89" s="109"/>
      <c r="P89" s="48"/>
      <c r="Q89" s="48"/>
      <c r="R89" s="48"/>
      <c r="S89" s="48"/>
      <c r="T89" s="48"/>
      <c r="U89" s="48"/>
    </row>
    <row r="90" spans="1:21" ht="12.75">
      <c r="A90" s="75"/>
      <c r="B90" s="182"/>
      <c r="C90" s="334" t="s">
        <v>330</v>
      </c>
      <c r="D90" s="335"/>
      <c r="E90" s="335"/>
      <c r="F90" s="335"/>
      <c r="G90" s="335"/>
      <c r="H90" s="335"/>
      <c r="I90" s="336"/>
      <c r="J90" s="109"/>
      <c r="K90" s="109"/>
      <c r="L90" s="109"/>
      <c r="M90" s="109"/>
      <c r="N90" s="109"/>
      <c r="O90" s="109"/>
      <c r="P90" s="48"/>
      <c r="Q90" s="48"/>
      <c r="R90" s="48"/>
      <c r="S90" s="48"/>
      <c r="T90" s="48"/>
      <c r="U90" s="48"/>
    </row>
    <row r="91" spans="1:21" ht="12.75">
      <c r="A91" s="75"/>
      <c r="B91" s="182"/>
      <c r="C91" s="337" t="s">
        <v>6</v>
      </c>
      <c r="D91" s="338"/>
      <c r="E91" s="338"/>
      <c r="F91" s="338"/>
      <c r="G91" s="338"/>
      <c r="H91" s="338"/>
      <c r="I91" s="339"/>
      <c r="J91" s="109"/>
      <c r="K91" s="109"/>
      <c r="L91" s="109"/>
      <c r="M91" s="109"/>
      <c r="N91" s="109"/>
      <c r="O91" s="109"/>
      <c r="P91" s="48"/>
      <c r="Q91" s="48"/>
      <c r="R91" s="48"/>
      <c r="S91" s="48"/>
      <c r="T91" s="48"/>
      <c r="U91" s="48"/>
    </row>
    <row r="92" spans="1:21" ht="12.75">
      <c r="A92" s="75"/>
      <c r="B92" s="182"/>
      <c r="C92" s="337" t="s">
        <v>208</v>
      </c>
      <c r="D92" s="338"/>
      <c r="E92" s="338"/>
      <c r="F92" s="338"/>
      <c r="G92" s="338"/>
      <c r="H92" s="338"/>
      <c r="I92" s="339"/>
      <c r="J92" s="109"/>
      <c r="K92" s="109"/>
      <c r="L92" s="109"/>
      <c r="M92" s="109"/>
      <c r="N92" s="109"/>
      <c r="O92" s="109"/>
      <c r="P92" s="48"/>
      <c r="Q92" s="48"/>
      <c r="R92" s="48"/>
      <c r="S92" s="48"/>
      <c r="T92" s="48"/>
      <c r="U92" s="48"/>
    </row>
    <row r="93" spans="1:21" ht="12.75">
      <c r="A93" s="75"/>
      <c r="B93" s="182"/>
      <c r="C93" s="334" t="s">
        <v>329</v>
      </c>
      <c r="D93" s="335"/>
      <c r="E93" s="335"/>
      <c r="F93" s="335"/>
      <c r="G93" s="335"/>
      <c r="H93" s="335"/>
      <c r="I93" s="336"/>
      <c r="J93" s="109"/>
      <c r="K93" s="109"/>
      <c r="L93" s="109"/>
      <c r="M93" s="109"/>
      <c r="N93" s="109"/>
      <c r="O93" s="109"/>
      <c r="P93" s="48"/>
      <c r="Q93" s="48"/>
      <c r="R93" s="48"/>
      <c r="S93" s="48"/>
      <c r="T93" s="48"/>
      <c r="U93" s="48"/>
    </row>
    <row r="94" spans="1:21" ht="12.75">
      <c r="A94" s="341"/>
      <c r="B94" s="341"/>
      <c r="C94" s="342"/>
      <c r="D94" s="342"/>
      <c r="E94" s="342"/>
      <c r="F94" s="342"/>
      <c r="G94" s="342"/>
      <c r="H94" s="342"/>
      <c r="I94" s="342"/>
      <c r="J94" s="109"/>
      <c r="K94" s="109"/>
      <c r="L94" s="109"/>
      <c r="M94" s="109"/>
      <c r="N94" s="109"/>
      <c r="O94" s="109"/>
      <c r="P94" s="48"/>
      <c r="Q94" s="48"/>
      <c r="R94" s="48"/>
      <c r="S94" s="48"/>
      <c r="T94" s="48"/>
      <c r="U94" s="48"/>
    </row>
    <row r="95" spans="1:21" ht="12.75">
      <c r="A95" s="352" t="s">
        <v>209</v>
      </c>
      <c r="B95" s="352"/>
      <c r="C95" s="352"/>
      <c r="D95" s="352"/>
      <c r="E95" s="352"/>
      <c r="F95" s="352"/>
      <c r="G95" s="352"/>
      <c r="H95" s="352"/>
      <c r="I95" s="352"/>
      <c r="J95" s="109">
        <f aca="true" t="shared" si="9" ref="J95:R95">J65+J67+J71</f>
        <v>895219</v>
      </c>
      <c r="K95" s="109">
        <f t="shared" si="9"/>
        <v>5704</v>
      </c>
      <c r="L95" s="109">
        <f t="shared" si="9"/>
        <v>30948</v>
      </c>
      <c r="M95" s="109">
        <f t="shared" si="9"/>
        <v>1427249</v>
      </c>
      <c r="N95" s="109">
        <f t="shared" si="9"/>
        <v>23926</v>
      </c>
      <c r="O95" s="109">
        <f t="shared" si="9"/>
        <v>36535</v>
      </c>
      <c r="P95" s="109">
        <f t="shared" si="9"/>
        <v>1365391</v>
      </c>
      <c r="Q95" s="109">
        <f t="shared" si="9"/>
        <v>21833</v>
      </c>
      <c r="R95" s="109">
        <f t="shared" si="9"/>
        <v>84001</v>
      </c>
      <c r="S95" s="109">
        <f>P95/M95*100</f>
        <v>95.66592794950286</v>
      </c>
      <c r="T95" s="109">
        <f>Q95/N95*100</f>
        <v>91.25219426565243</v>
      </c>
      <c r="U95" s="109">
        <f>R95/O95*100</f>
        <v>229.9192555084166</v>
      </c>
    </row>
    <row r="97" spans="12:18" ht="12.75">
      <c r="L97" s="127"/>
      <c r="O97" s="127"/>
      <c r="R97" s="127"/>
    </row>
    <row r="98" ht="12.75">
      <c r="O98" s="127"/>
    </row>
    <row r="99" ht="12.75">
      <c r="O99" s="127"/>
    </row>
  </sheetData>
  <sheetProtection/>
  <mergeCells count="94">
    <mergeCell ref="C88:I88"/>
    <mergeCell ref="C87:I87"/>
    <mergeCell ref="A71:I71"/>
    <mergeCell ref="B72:I72"/>
    <mergeCell ref="C75:I75"/>
    <mergeCell ref="C76:I76"/>
    <mergeCell ref="C73:I73"/>
    <mergeCell ref="C74:I74"/>
    <mergeCell ref="C77:I77"/>
    <mergeCell ref="C79:I79"/>
    <mergeCell ref="C85:I85"/>
    <mergeCell ref="C82:I82"/>
    <mergeCell ref="A94:I94"/>
    <mergeCell ref="A95:I95"/>
    <mergeCell ref="C86:I86"/>
    <mergeCell ref="C89:I89"/>
    <mergeCell ref="C90:I90"/>
    <mergeCell ref="C93:I93"/>
    <mergeCell ref="C92:I92"/>
    <mergeCell ref="C91:I91"/>
    <mergeCell ref="C54:I54"/>
    <mergeCell ref="B83:I83"/>
    <mergeCell ref="C84:I84"/>
    <mergeCell ref="C80:I80"/>
    <mergeCell ref="C81:I81"/>
    <mergeCell ref="C78:I78"/>
    <mergeCell ref="A70:I70"/>
    <mergeCell ref="C63:I63"/>
    <mergeCell ref="A64:I64"/>
    <mergeCell ref="A65:I65"/>
    <mergeCell ref="C49:I49"/>
    <mergeCell ref="C50:I50"/>
    <mergeCell ref="C51:I51"/>
    <mergeCell ref="B52:I52"/>
    <mergeCell ref="C53:I53"/>
    <mergeCell ref="B68:I68"/>
    <mergeCell ref="C59:I59"/>
    <mergeCell ref="C62:I62"/>
    <mergeCell ref="C60:I60"/>
    <mergeCell ref="C61:I61"/>
    <mergeCell ref="A66:I66"/>
    <mergeCell ref="B69:I69"/>
    <mergeCell ref="C55:I55"/>
    <mergeCell ref="C56:I56"/>
    <mergeCell ref="C57:I57"/>
    <mergeCell ref="B58:I58"/>
    <mergeCell ref="A67:I67"/>
    <mergeCell ref="C39:I39"/>
    <mergeCell ref="C42:I42"/>
    <mergeCell ref="C43:I43"/>
    <mergeCell ref="A44:I44"/>
    <mergeCell ref="A45:I45"/>
    <mergeCell ref="B46:I46"/>
    <mergeCell ref="C40:I40"/>
    <mergeCell ref="C41:I41"/>
    <mergeCell ref="C47:I47"/>
    <mergeCell ref="C29:I29"/>
    <mergeCell ref="C30:I30"/>
    <mergeCell ref="C31:I31"/>
    <mergeCell ref="C48:I48"/>
    <mergeCell ref="C34:I34"/>
    <mergeCell ref="C35:I35"/>
    <mergeCell ref="C37:I37"/>
    <mergeCell ref="B38:I38"/>
    <mergeCell ref="C36:I36"/>
    <mergeCell ref="B19:I19"/>
    <mergeCell ref="C32:I32"/>
    <mergeCell ref="C33:I33"/>
    <mergeCell ref="C22:I22"/>
    <mergeCell ref="C23:I23"/>
    <mergeCell ref="C24:I24"/>
    <mergeCell ref="C25:I25"/>
    <mergeCell ref="B26:I26"/>
    <mergeCell ref="C27:I27"/>
    <mergeCell ref="C28:I28"/>
    <mergeCell ref="C20:I20"/>
    <mergeCell ref="C21:I21"/>
    <mergeCell ref="A11:I11"/>
    <mergeCell ref="B12:I12"/>
    <mergeCell ref="C13:I13"/>
    <mergeCell ref="C14:I14"/>
    <mergeCell ref="C15:I15"/>
    <mergeCell ref="C16:I16"/>
    <mergeCell ref="C17:I17"/>
    <mergeCell ref="C18:I18"/>
    <mergeCell ref="A3:U3"/>
    <mergeCell ref="A9:I10"/>
    <mergeCell ref="A6:U6"/>
    <mergeCell ref="A5:U5"/>
    <mergeCell ref="A4:U4"/>
    <mergeCell ref="M9:O9"/>
    <mergeCell ref="P9:R9"/>
    <mergeCell ref="S9:U9"/>
    <mergeCell ref="J9:L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4" r:id="rId1"/>
  <ignoredErrors>
    <ignoredError sqref="T23:T2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5" sqref="A5:R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39"/>
      <c r="K1" s="39"/>
      <c r="L1" s="39"/>
      <c r="R1" s="47" t="s">
        <v>233</v>
      </c>
    </row>
    <row r="4" spans="1:18" ht="12.75">
      <c r="A4" s="331" t="s">
        <v>547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18" ht="12.75">
      <c r="A5" s="331" t="s">
        <v>166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</row>
    <row r="6" spans="1:18" ht="12.75">
      <c r="A6" s="331" t="s">
        <v>357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</row>
    <row r="7" spans="1:18" ht="12.75">
      <c r="A7" s="331" t="s">
        <v>232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</row>
    <row r="8" spans="1:12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ht="12.75">
      <c r="A9" s="16"/>
      <c r="B9" s="16"/>
      <c r="C9" s="16"/>
      <c r="D9" s="16"/>
      <c r="E9" s="16"/>
      <c r="F9" s="16"/>
      <c r="O9" s="39" t="s">
        <v>150</v>
      </c>
    </row>
    <row r="10" spans="1:18" ht="12.75">
      <c r="A10" s="378" t="s">
        <v>105</v>
      </c>
      <c r="B10" s="379"/>
      <c r="C10" s="379"/>
      <c r="D10" s="379"/>
      <c r="E10" s="379"/>
      <c r="F10" s="380"/>
      <c r="G10" s="384" t="s">
        <v>138</v>
      </c>
      <c r="H10" s="385"/>
      <c r="I10" s="386"/>
      <c r="J10" s="384" t="s">
        <v>139</v>
      </c>
      <c r="K10" s="385"/>
      <c r="L10" s="386"/>
      <c r="M10" s="384" t="s">
        <v>137</v>
      </c>
      <c r="N10" s="385"/>
      <c r="O10" s="386"/>
      <c r="P10" s="384" t="s">
        <v>140</v>
      </c>
      <c r="Q10" s="385"/>
      <c r="R10" s="386"/>
    </row>
    <row r="11" spans="1:18" ht="38.25">
      <c r="A11" s="381"/>
      <c r="B11" s="382"/>
      <c r="C11" s="382"/>
      <c r="D11" s="382"/>
      <c r="E11" s="382"/>
      <c r="F11" s="383"/>
      <c r="G11" s="260" t="s">
        <v>8</v>
      </c>
      <c r="H11" s="184" t="s">
        <v>9</v>
      </c>
      <c r="I11" s="150" t="s">
        <v>10</v>
      </c>
      <c r="J11" s="260" t="s">
        <v>8</v>
      </c>
      <c r="K11" s="184" t="s">
        <v>9</v>
      </c>
      <c r="L11" s="150" t="s">
        <v>10</v>
      </c>
      <c r="M11" s="260" t="s">
        <v>8</v>
      </c>
      <c r="N11" s="184" t="s">
        <v>9</v>
      </c>
      <c r="O11" s="150" t="s">
        <v>10</v>
      </c>
      <c r="P11" s="260" t="s">
        <v>8</v>
      </c>
      <c r="Q11" s="184" t="s">
        <v>9</v>
      </c>
      <c r="R11" s="150" t="s">
        <v>10</v>
      </c>
    </row>
    <row r="12" spans="1:18" ht="12.75">
      <c r="A12" s="58" t="s">
        <v>229</v>
      </c>
      <c r="B12" s="36"/>
      <c r="C12" s="36"/>
      <c r="D12" s="36"/>
      <c r="E12" s="36"/>
      <c r="F12" s="36"/>
      <c r="G12" s="109">
        <f aca="true" t="shared" si="0" ref="G12:L12">SUM(G13:G17)</f>
        <v>426499</v>
      </c>
      <c r="H12" s="109">
        <f t="shared" si="0"/>
        <v>52828</v>
      </c>
      <c r="I12" s="109">
        <f t="shared" si="0"/>
        <v>110972</v>
      </c>
      <c r="J12" s="109">
        <f t="shared" si="0"/>
        <v>531620</v>
      </c>
      <c r="K12" s="109">
        <f t="shared" si="0"/>
        <v>16562</v>
      </c>
      <c r="L12" s="109">
        <f t="shared" si="0"/>
        <v>115545</v>
      </c>
      <c r="M12" s="109">
        <f>SUM(M13:M17)</f>
        <v>499457</v>
      </c>
      <c r="N12" s="109">
        <f>SUM(N13:N17)</f>
        <v>16562</v>
      </c>
      <c r="O12" s="109">
        <f>SUM(O13:O17)</f>
        <v>112168</v>
      </c>
      <c r="P12" s="109">
        <f>M12/J12*100</f>
        <v>93.95000188104285</v>
      </c>
      <c r="Q12" s="109">
        <f>N12/K12*100</f>
        <v>100</v>
      </c>
      <c r="R12" s="109">
        <f>O12/L12*100</f>
        <v>97.0773291791077</v>
      </c>
    </row>
    <row r="13" spans="1:18" ht="12.75">
      <c r="A13" s="75"/>
      <c r="B13" s="29" t="s">
        <v>155</v>
      </c>
      <c r="C13" s="2"/>
      <c r="D13" s="36"/>
      <c r="E13" s="36"/>
      <c r="F13" s="36"/>
      <c r="G13" s="110">
        <f>'6. PMH'!J102+'7. Óvoda'!I102+'8. Önkormányzat'!I101</f>
        <v>123941</v>
      </c>
      <c r="H13" s="110">
        <f>'6. PMH'!K102+'7. Óvoda'!J102+'8. Önkormányzat'!J101</f>
        <v>5731</v>
      </c>
      <c r="I13" s="110">
        <f>'6. PMH'!L102+'7. Óvoda'!K102+'8. Önkormányzat'!K101</f>
        <v>79181</v>
      </c>
      <c r="J13" s="48">
        <f>'6. PMH'!M102+'7. Óvoda'!L102+'8. Önkormányzat'!L101</f>
        <v>125117</v>
      </c>
      <c r="K13" s="48">
        <f>'6. PMH'!N102+'7. Óvoda'!M102+'8. Önkormányzat'!M101</f>
        <v>7480</v>
      </c>
      <c r="L13" s="48">
        <f>'6. PMH'!O102+'7. Óvoda'!N102+'8. Önkormányzat'!N101</f>
        <v>83515</v>
      </c>
      <c r="M13" s="48">
        <f>'6. PMH'!P102+'7. Óvoda'!O102+'8. Önkormányzat'!O101</f>
        <v>118280</v>
      </c>
      <c r="N13" s="48">
        <f>'6. PMH'!Q102+'7. Óvoda'!P102+'8. Önkormányzat'!P101</f>
        <v>7480</v>
      </c>
      <c r="O13" s="48">
        <f>'6. PMH'!R102+'7. Óvoda'!Q102+'8. Önkormányzat'!Q101</f>
        <v>83291</v>
      </c>
      <c r="P13" s="48">
        <f aca="true" t="shared" si="1" ref="P13:P32">M13/J13*100</f>
        <v>94.53551475818634</v>
      </c>
      <c r="Q13" s="48">
        <f aca="true" t="shared" si="2" ref="Q13:R15">N13/K13*100</f>
        <v>100</v>
      </c>
      <c r="R13" s="48">
        <f t="shared" si="2"/>
        <v>99.73178470933365</v>
      </c>
    </row>
    <row r="14" spans="1:18" ht="12.75">
      <c r="A14" s="75"/>
      <c r="B14" s="29" t="s">
        <v>225</v>
      </c>
      <c r="C14" s="36"/>
      <c r="D14" s="36"/>
      <c r="E14" s="36"/>
      <c r="F14" s="36"/>
      <c r="G14" s="110">
        <f>'6. PMH'!J103+'7. Óvoda'!I103+'8. Önkormányzat'!I102</f>
        <v>23578</v>
      </c>
      <c r="H14" s="110">
        <f>'6. PMH'!K103+'7. Óvoda'!J103+'8. Önkormányzat'!J102</f>
        <v>1380</v>
      </c>
      <c r="I14" s="110">
        <f>'6. PMH'!L103+'7. Óvoda'!K103+'8. Önkormányzat'!K102</f>
        <v>16043</v>
      </c>
      <c r="J14" s="48">
        <f>'6. PMH'!M103+'7. Óvoda'!L103+'8. Önkormányzat'!L102</f>
        <v>22628</v>
      </c>
      <c r="K14" s="48">
        <f>'6. PMH'!N103+'7. Óvoda'!M103+'8. Önkormányzat'!M102</f>
        <v>2665</v>
      </c>
      <c r="L14" s="48">
        <f>'6. PMH'!O103+'7. Óvoda'!N103+'8. Önkormányzat'!N102</f>
        <v>15984</v>
      </c>
      <c r="M14" s="48">
        <f>'6. PMH'!P103+'7. Óvoda'!O103+'8. Önkormányzat'!O102</f>
        <v>21880</v>
      </c>
      <c r="N14" s="48">
        <f>'6. PMH'!Q103+'7. Óvoda'!P103+'8. Önkormányzat'!P102</f>
        <v>2665</v>
      </c>
      <c r="O14" s="48">
        <f>'6. PMH'!R103+'7. Óvoda'!Q103+'8. Önkormányzat'!Q102</f>
        <v>15984</v>
      </c>
      <c r="P14" s="48">
        <f t="shared" si="1"/>
        <v>96.69436096871134</v>
      </c>
      <c r="Q14" s="48">
        <f t="shared" si="2"/>
        <v>100</v>
      </c>
      <c r="R14" s="48">
        <f t="shared" si="2"/>
        <v>100</v>
      </c>
    </row>
    <row r="15" spans="1:18" ht="12.75">
      <c r="A15" s="75"/>
      <c r="B15" s="29" t="s">
        <v>156</v>
      </c>
      <c r="C15" s="36"/>
      <c r="D15" s="36"/>
      <c r="E15" s="36"/>
      <c r="F15" s="36"/>
      <c r="G15" s="110">
        <f>'6. PMH'!J104+'7. Óvoda'!I104+'8. Önkormányzat'!I103</f>
        <v>200817</v>
      </c>
      <c r="H15" s="110">
        <f>'6. PMH'!K104+'7. Óvoda'!J104+'8. Önkormányzat'!J103</f>
        <v>44997</v>
      </c>
      <c r="I15" s="110">
        <f>'6. PMH'!L104+'7. Óvoda'!K104+'8. Önkormányzat'!K103</f>
        <v>15748</v>
      </c>
      <c r="J15" s="48">
        <f>'6. PMH'!M104+'7. Óvoda'!L104+'8. Önkormányzat'!L103</f>
        <v>284730</v>
      </c>
      <c r="K15" s="48">
        <f>'6. PMH'!N104+'7. Óvoda'!M104+'8. Önkormányzat'!M103</f>
        <v>437</v>
      </c>
      <c r="L15" s="48">
        <f>'6. PMH'!O104+'7. Óvoda'!N104+'8. Önkormányzat'!N103</f>
        <v>16046</v>
      </c>
      <c r="M15" s="48">
        <f>'6. PMH'!P104+'7. Óvoda'!O104+'8. Önkormányzat'!O103</f>
        <v>265635</v>
      </c>
      <c r="N15" s="48">
        <f>'6. PMH'!Q104+'7. Óvoda'!P104+'8. Önkormányzat'!P103</f>
        <v>437</v>
      </c>
      <c r="O15" s="48">
        <f>'6. PMH'!R104+'7. Óvoda'!Q104+'8. Önkormányzat'!Q103</f>
        <v>12893</v>
      </c>
      <c r="P15" s="48">
        <f t="shared" si="1"/>
        <v>93.29364661258033</v>
      </c>
      <c r="Q15" s="48">
        <f t="shared" si="2"/>
        <v>100</v>
      </c>
      <c r="R15" s="48">
        <f t="shared" si="2"/>
        <v>80.35024305122772</v>
      </c>
    </row>
    <row r="16" spans="1:18" ht="12.75">
      <c r="A16" s="75"/>
      <c r="B16" s="29" t="s">
        <v>104</v>
      </c>
      <c r="C16" s="36"/>
      <c r="D16" s="36"/>
      <c r="E16" s="36"/>
      <c r="F16" s="36"/>
      <c r="G16" s="110">
        <f>'6. PMH'!J105+'7. Óvoda'!I105+'8. Önkormányzat'!I104</f>
        <v>6896</v>
      </c>
      <c r="H16" s="110"/>
      <c r="I16" s="110"/>
      <c r="J16" s="48">
        <f>'6. PMH'!M105+'7. Óvoda'!L105+'8. Önkormányzat'!L104</f>
        <v>5896</v>
      </c>
      <c r="K16" s="48"/>
      <c r="L16" s="48"/>
      <c r="M16" s="48">
        <f>'6. PMH'!P105+'7. Óvoda'!O105+'8. Önkormányzat'!O104</f>
        <v>4767</v>
      </c>
      <c r="N16" s="48"/>
      <c r="O16" s="48"/>
      <c r="P16" s="48">
        <f t="shared" si="1"/>
        <v>80.85142469470827</v>
      </c>
      <c r="Q16" s="48"/>
      <c r="R16" s="48"/>
    </row>
    <row r="17" spans="1:18" ht="12.75">
      <c r="A17" s="75"/>
      <c r="B17" s="29" t="s">
        <v>157</v>
      </c>
      <c r="C17" s="36"/>
      <c r="D17" s="36"/>
      <c r="E17" s="36"/>
      <c r="F17" s="36"/>
      <c r="G17" s="110">
        <f>'6. PMH'!J106+'7. Óvoda'!I106+'8. Önkormányzat'!I105</f>
        <v>71267</v>
      </c>
      <c r="H17" s="110">
        <f>'6. PMH'!K106+'7. Óvoda'!J106+'8. Önkormányzat'!J105</f>
        <v>720</v>
      </c>
      <c r="I17" s="110"/>
      <c r="J17" s="48">
        <f>'6. PMH'!M106+'7. Óvoda'!L106+'8. Önkormányzat'!L105</f>
        <v>93249</v>
      </c>
      <c r="K17" s="48">
        <f>'6. PMH'!N106+'7. Óvoda'!M106+'8. Önkormányzat'!M105</f>
        <v>5980</v>
      </c>
      <c r="L17" s="48"/>
      <c r="M17" s="48">
        <f>'6. PMH'!P106+'7. Óvoda'!O106+'8. Önkormányzat'!O105</f>
        <v>88895</v>
      </c>
      <c r="N17" s="48">
        <f>'6. PMH'!Q106+'7. Óvoda'!P106+'8. Önkormányzat'!P105</f>
        <v>5980</v>
      </c>
      <c r="O17" s="48"/>
      <c r="P17" s="48">
        <f t="shared" si="1"/>
        <v>95.3307810271424</v>
      </c>
      <c r="Q17" s="48">
        <f>N17/K17*100</f>
        <v>100</v>
      </c>
      <c r="R17" s="48"/>
    </row>
    <row r="18" spans="1:18" ht="12.75">
      <c r="A18" s="5" t="s">
        <v>215</v>
      </c>
      <c r="B18" s="36"/>
      <c r="C18" s="36"/>
      <c r="D18" s="36"/>
      <c r="E18" s="36"/>
      <c r="F18" s="36"/>
      <c r="G18" s="109">
        <f aca="true" t="shared" si="3" ref="G18:O18">SUM(G19:G21)</f>
        <v>314206</v>
      </c>
      <c r="H18" s="109">
        <f t="shared" si="3"/>
        <v>20604</v>
      </c>
      <c r="I18" s="109">
        <f t="shared" si="3"/>
        <v>0</v>
      </c>
      <c r="J18" s="109">
        <f t="shared" si="3"/>
        <v>651391</v>
      </c>
      <c r="K18" s="109">
        <f t="shared" si="3"/>
        <v>15430</v>
      </c>
      <c r="L18" s="109">
        <f t="shared" si="3"/>
        <v>400</v>
      </c>
      <c r="M18" s="109">
        <f t="shared" si="3"/>
        <v>454390</v>
      </c>
      <c r="N18" s="109">
        <f t="shared" si="3"/>
        <v>12297</v>
      </c>
      <c r="O18" s="109">
        <f t="shared" si="3"/>
        <v>310</v>
      </c>
      <c r="P18" s="109">
        <f t="shared" si="1"/>
        <v>69.75687413550386</v>
      </c>
      <c r="Q18" s="109">
        <f>N18/K18*100</f>
        <v>79.6953985742061</v>
      </c>
      <c r="R18" s="109">
        <f>O18/L18*100</f>
        <v>77.5</v>
      </c>
    </row>
    <row r="19" spans="1:18" ht="12.75">
      <c r="A19" s="75"/>
      <c r="B19" s="29" t="s">
        <v>212</v>
      </c>
      <c r="C19" s="36"/>
      <c r="D19" s="36"/>
      <c r="E19" s="36"/>
      <c r="F19" s="36"/>
      <c r="G19" s="110">
        <f>'6. PMH'!J108+'7. Óvoda'!I108+'8. Önkormányzat'!I107</f>
        <v>294091</v>
      </c>
      <c r="H19" s="110">
        <f>'6. PMH'!K108+'7. Óvoda'!J108+'8. Önkormányzat'!J107</f>
        <v>18604</v>
      </c>
      <c r="I19" s="110"/>
      <c r="J19" s="48">
        <f>'6. PMH'!M108+'7. Óvoda'!L108+'8. Önkormányzat'!L107</f>
        <v>585559</v>
      </c>
      <c r="K19" s="48">
        <f>'6. PMH'!N108+'7. Óvoda'!M108+'8. Önkormányzat'!M107</f>
        <v>13430</v>
      </c>
      <c r="L19" s="48">
        <f>'6. PMH'!O108+'7. Óvoda'!N108+'8. Önkormányzat'!N107</f>
        <v>400</v>
      </c>
      <c r="M19" s="48">
        <f>'6. PMH'!P108+'7. Óvoda'!O108+'8. Önkormányzat'!O107</f>
        <v>400544</v>
      </c>
      <c r="N19" s="48">
        <f>'6. PMH'!Q108+'7. Óvoda'!P108+'8. Önkormányzat'!P107</f>
        <v>11697</v>
      </c>
      <c r="O19" s="48">
        <f>'6. PMH'!R108+'7. Óvoda'!Q108+'8. Önkormányzat'!Q107</f>
        <v>310</v>
      </c>
      <c r="P19" s="48">
        <f t="shared" si="1"/>
        <v>68.40369629704266</v>
      </c>
      <c r="Q19" s="48">
        <f>N19/K19*100</f>
        <v>87.09605361131794</v>
      </c>
      <c r="R19" s="48">
        <f>O19/L19*100</f>
        <v>77.5</v>
      </c>
    </row>
    <row r="20" spans="1:18" ht="12.75">
      <c r="A20" s="75"/>
      <c r="B20" s="29" t="s">
        <v>213</v>
      </c>
      <c r="C20" s="36"/>
      <c r="D20" s="36"/>
      <c r="E20" s="36"/>
      <c r="F20" s="36"/>
      <c r="G20" s="110">
        <f>'6. PMH'!J109+'7. Óvoda'!I109+'8. Önkormányzat'!I108</f>
        <v>20115</v>
      </c>
      <c r="H20" s="110"/>
      <c r="I20" s="110"/>
      <c r="J20" s="48">
        <f>'6. PMH'!M109+'7. Óvoda'!L109+'8. Önkormányzat'!L108</f>
        <v>65832</v>
      </c>
      <c r="K20" s="48"/>
      <c r="L20" s="48"/>
      <c r="M20" s="48">
        <f>'6. PMH'!P109+'7. Óvoda'!O109+'8. Önkormányzat'!O108</f>
        <v>53846</v>
      </c>
      <c r="N20" s="48"/>
      <c r="O20" s="48"/>
      <c r="P20" s="48">
        <f t="shared" si="1"/>
        <v>81.79304897314375</v>
      </c>
      <c r="Q20" s="48"/>
      <c r="R20" s="48"/>
    </row>
    <row r="21" spans="1:18" ht="12.75">
      <c r="A21" s="75"/>
      <c r="B21" s="29" t="s">
        <v>214</v>
      </c>
      <c r="C21" s="2"/>
      <c r="D21" s="2"/>
      <c r="E21" s="2"/>
      <c r="F21" s="2"/>
      <c r="G21" s="110"/>
      <c r="H21" s="110">
        <f>'6. PMH'!K110+'7. Óvoda'!J110+'8. Önkormányzat'!J109</f>
        <v>2000</v>
      </c>
      <c r="I21" s="110"/>
      <c r="J21" s="48"/>
      <c r="K21" s="48">
        <f>'6. PMH'!N110+'7. Óvoda'!M110+'8. Önkormányzat'!M109</f>
        <v>2000</v>
      </c>
      <c r="L21" s="48"/>
      <c r="M21" s="48"/>
      <c r="N21" s="48">
        <f>'6. PMH'!Q110+'7. Óvoda'!P110+'8. Önkormányzat'!P109</f>
        <v>600</v>
      </c>
      <c r="O21" s="48"/>
      <c r="P21" s="48"/>
      <c r="Q21" s="48">
        <f>N21/K21*100</f>
        <v>30</v>
      </c>
      <c r="R21" s="48"/>
    </row>
    <row r="22" spans="1:18" ht="12.75">
      <c r="A22" s="5" t="s">
        <v>227</v>
      </c>
      <c r="B22" s="2"/>
      <c r="C22" s="2"/>
      <c r="D22" s="2"/>
      <c r="E22" s="2"/>
      <c r="F22" s="2"/>
      <c r="G22" s="109">
        <f aca="true" t="shared" si="4" ref="G22:O22">G12+G18</f>
        <v>740705</v>
      </c>
      <c r="H22" s="109">
        <f t="shared" si="4"/>
        <v>73432</v>
      </c>
      <c r="I22" s="109">
        <f t="shared" si="4"/>
        <v>110972</v>
      </c>
      <c r="J22" s="109">
        <f t="shared" si="4"/>
        <v>1183011</v>
      </c>
      <c r="K22" s="109">
        <f t="shared" si="4"/>
        <v>31992</v>
      </c>
      <c r="L22" s="109">
        <f t="shared" si="4"/>
        <v>115945</v>
      </c>
      <c r="M22" s="109">
        <f t="shared" si="4"/>
        <v>953847</v>
      </c>
      <c r="N22" s="109">
        <f t="shared" si="4"/>
        <v>28859</v>
      </c>
      <c r="O22" s="109">
        <f t="shared" si="4"/>
        <v>112478</v>
      </c>
      <c r="P22" s="109">
        <f t="shared" si="1"/>
        <v>80.62875155007012</v>
      </c>
      <c r="Q22" s="109">
        <f>N22/K22*100</f>
        <v>90.20692673168293</v>
      </c>
      <c r="R22" s="109">
        <f>O22/L22*100</f>
        <v>97.00978912415368</v>
      </c>
    </row>
    <row r="23" spans="1:18" ht="12.75">
      <c r="A23" s="5" t="s">
        <v>216</v>
      </c>
      <c r="B23" s="2"/>
      <c r="C23" s="2"/>
      <c r="D23" s="2"/>
      <c r="E23" s="2"/>
      <c r="F23" s="2"/>
      <c r="G23" s="109">
        <f>G28+G24</f>
        <v>6762</v>
      </c>
      <c r="H23" s="109"/>
      <c r="I23" s="109"/>
      <c r="J23" s="109">
        <f>J24+J28</f>
        <v>156762</v>
      </c>
      <c r="K23" s="20"/>
      <c r="L23" s="20"/>
      <c r="M23" s="109">
        <f>M24+M28</f>
        <v>126762</v>
      </c>
      <c r="N23" s="48"/>
      <c r="O23" s="48"/>
      <c r="P23" s="109">
        <f t="shared" si="1"/>
        <v>80.86270907490336</v>
      </c>
      <c r="Q23" s="48"/>
      <c r="R23" s="48"/>
    </row>
    <row r="24" spans="1:18" ht="12.75">
      <c r="A24" s="23"/>
      <c r="B24" s="1" t="s">
        <v>42</v>
      </c>
      <c r="C24" s="2"/>
      <c r="D24" s="2"/>
      <c r="E24" s="2"/>
      <c r="F24" s="2"/>
      <c r="G24" s="110">
        <f>SUM(G25:G27)</f>
        <v>6762</v>
      </c>
      <c r="H24" s="109"/>
      <c r="I24" s="109"/>
      <c r="J24" s="110">
        <f>SUM(J25:J27)</f>
        <v>156762</v>
      </c>
      <c r="K24" s="20"/>
      <c r="L24" s="20"/>
      <c r="M24" s="48">
        <f>SUM(M25:M27)</f>
        <v>126762</v>
      </c>
      <c r="N24" s="48"/>
      <c r="O24" s="48"/>
      <c r="P24" s="48">
        <f t="shared" si="1"/>
        <v>80.86270907490336</v>
      </c>
      <c r="Q24" s="48"/>
      <c r="R24" s="48"/>
    </row>
    <row r="25" spans="1:18" ht="12.75">
      <c r="A25" s="12"/>
      <c r="B25" s="11"/>
      <c r="C25" s="36" t="s">
        <v>230</v>
      </c>
      <c r="D25" s="2"/>
      <c r="E25" s="2"/>
      <c r="F25" s="2"/>
      <c r="G25" s="110">
        <v>6762</v>
      </c>
      <c r="H25" s="110"/>
      <c r="I25" s="110"/>
      <c r="J25" s="110">
        <f>'8. Önkormányzat'!L113-'7. Óvoda'!L78-'6. PMH'!M78</f>
        <v>156762</v>
      </c>
      <c r="K25" s="110"/>
      <c r="L25" s="110"/>
      <c r="M25" s="48">
        <f>'8. Önkormányzat'!O113-'7. Óvoda'!O78-'6. PMH'!P78</f>
        <v>126762</v>
      </c>
      <c r="N25" s="48"/>
      <c r="O25" s="48"/>
      <c r="P25" s="48">
        <f t="shared" si="1"/>
        <v>80.86270907490336</v>
      </c>
      <c r="Q25" s="48"/>
      <c r="R25" s="48"/>
    </row>
    <row r="26" spans="1:18" ht="12.75">
      <c r="A26" s="12"/>
      <c r="B26" s="35"/>
      <c r="C26" s="36" t="s">
        <v>223</v>
      </c>
      <c r="D26" s="2"/>
      <c r="E26" s="2"/>
      <c r="F26" s="2"/>
      <c r="G26" s="109"/>
      <c r="H26" s="109"/>
      <c r="I26" s="109"/>
      <c r="J26" s="117"/>
      <c r="K26" s="20"/>
      <c r="L26" s="20"/>
      <c r="M26" s="48"/>
      <c r="N26" s="48"/>
      <c r="O26" s="48"/>
      <c r="P26" s="48"/>
      <c r="Q26" s="48"/>
      <c r="R26" s="48"/>
    </row>
    <row r="27" spans="1:18" ht="12.75">
      <c r="A27" s="12"/>
      <c r="B27" s="15"/>
      <c r="C27" s="36" t="s">
        <v>224</v>
      </c>
      <c r="D27" s="2"/>
      <c r="E27" s="2"/>
      <c r="F27" s="2"/>
      <c r="G27" s="109"/>
      <c r="H27" s="109"/>
      <c r="I27" s="109"/>
      <c r="J27" s="117"/>
      <c r="K27" s="20"/>
      <c r="L27" s="20"/>
      <c r="M27" s="48"/>
      <c r="N27" s="48"/>
      <c r="O27" s="48"/>
      <c r="P27" s="48"/>
      <c r="Q27" s="48"/>
      <c r="R27" s="48"/>
    </row>
    <row r="28" spans="1:18" ht="12.75">
      <c r="A28" s="12"/>
      <c r="B28" s="1" t="s">
        <v>43</v>
      </c>
      <c r="C28" s="2"/>
      <c r="D28" s="2"/>
      <c r="E28" s="2"/>
      <c r="F28" s="2"/>
      <c r="G28" s="109"/>
      <c r="H28" s="109"/>
      <c r="I28" s="109"/>
      <c r="J28" s="117"/>
      <c r="K28" s="20"/>
      <c r="L28" s="20"/>
      <c r="M28" s="48"/>
      <c r="N28" s="48"/>
      <c r="O28" s="48"/>
      <c r="P28" s="48"/>
      <c r="Q28" s="48"/>
      <c r="R28" s="48"/>
    </row>
    <row r="29" spans="1:18" ht="12.75">
      <c r="A29" s="12"/>
      <c r="B29" s="4"/>
      <c r="C29" s="29" t="s">
        <v>230</v>
      </c>
      <c r="D29" s="2"/>
      <c r="E29" s="2"/>
      <c r="F29" s="2"/>
      <c r="G29" s="109"/>
      <c r="H29" s="109"/>
      <c r="I29" s="109"/>
      <c r="J29" s="117"/>
      <c r="K29" s="20"/>
      <c r="L29" s="20"/>
      <c r="M29" s="48"/>
      <c r="N29" s="48"/>
      <c r="O29" s="48"/>
      <c r="P29" s="48"/>
      <c r="Q29" s="48"/>
      <c r="R29" s="48"/>
    </row>
    <row r="30" spans="1:18" ht="12.75">
      <c r="A30" s="12"/>
      <c r="B30" s="7"/>
      <c r="C30" s="29" t="s">
        <v>223</v>
      </c>
      <c r="D30" s="2"/>
      <c r="E30" s="2"/>
      <c r="F30" s="2"/>
      <c r="G30" s="109"/>
      <c r="H30" s="109"/>
      <c r="I30" s="109"/>
      <c r="J30" s="117"/>
      <c r="K30" s="20"/>
      <c r="L30" s="20"/>
      <c r="M30" s="48"/>
      <c r="N30" s="48"/>
      <c r="O30" s="48"/>
      <c r="P30" s="48"/>
      <c r="Q30" s="48"/>
      <c r="R30" s="48"/>
    </row>
    <row r="31" spans="1:18" ht="12.75">
      <c r="A31" s="12"/>
      <c r="B31" s="7"/>
      <c r="C31" s="29" t="s">
        <v>224</v>
      </c>
      <c r="D31" s="2"/>
      <c r="E31" s="2"/>
      <c r="F31" s="2"/>
      <c r="G31" s="109"/>
      <c r="H31" s="109"/>
      <c r="I31" s="109"/>
      <c r="J31" s="117"/>
      <c r="K31" s="20"/>
      <c r="L31" s="20"/>
      <c r="M31" s="48"/>
      <c r="N31" s="48"/>
      <c r="O31" s="48"/>
      <c r="P31" s="48"/>
      <c r="Q31" s="48"/>
      <c r="R31" s="48"/>
    </row>
    <row r="32" spans="1:18" ht="12.75">
      <c r="A32" s="5" t="s">
        <v>228</v>
      </c>
      <c r="B32" s="2"/>
      <c r="C32" s="2"/>
      <c r="D32" s="2"/>
      <c r="E32" s="2"/>
      <c r="F32" s="2"/>
      <c r="G32" s="109">
        <f aca="true" t="shared" si="5" ref="G32:O32">G22+G23</f>
        <v>747467</v>
      </c>
      <c r="H32" s="109">
        <f t="shared" si="5"/>
        <v>73432</v>
      </c>
      <c r="I32" s="109">
        <f t="shared" si="5"/>
        <v>110972</v>
      </c>
      <c r="J32" s="109">
        <f t="shared" si="5"/>
        <v>1339773</v>
      </c>
      <c r="K32" s="109">
        <f t="shared" si="5"/>
        <v>31992</v>
      </c>
      <c r="L32" s="109">
        <f t="shared" si="5"/>
        <v>115945</v>
      </c>
      <c r="M32" s="109">
        <f t="shared" si="5"/>
        <v>1080609</v>
      </c>
      <c r="N32" s="109">
        <f t="shared" si="5"/>
        <v>28859</v>
      </c>
      <c r="O32" s="109">
        <f t="shared" si="5"/>
        <v>112478</v>
      </c>
      <c r="P32" s="109">
        <f t="shared" si="1"/>
        <v>80.65612607508884</v>
      </c>
      <c r="Q32" s="109">
        <f>N32/K32*100</f>
        <v>90.20692673168293</v>
      </c>
      <c r="R32" s="109">
        <f>O32/L32*100</f>
        <v>97.00978912415368</v>
      </c>
    </row>
    <row r="34" spans="9:15" ht="12.75">
      <c r="I34" s="127"/>
      <c r="L34" s="127"/>
      <c r="O34" s="127"/>
    </row>
    <row r="35" ht="12.75">
      <c r="L35" s="127"/>
    </row>
    <row r="36" ht="12.75">
      <c r="L36" s="12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ht="12.75">
      <c r="A41" s="9"/>
    </row>
    <row r="43" spans="1:9" ht="12.75">
      <c r="A43" s="57"/>
      <c r="B43" s="10"/>
      <c r="C43" s="10"/>
      <c r="D43" s="10"/>
      <c r="E43" s="10"/>
      <c r="F43" s="10"/>
      <c r="I43" s="9"/>
    </row>
    <row r="44" spans="4:6" ht="12.75"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1:9" ht="12.75">
      <c r="A55" s="9"/>
      <c r="B55" s="10"/>
      <c r="C55" s="10"/>
      <c r="D55" s="10"/>
      <c r="E55" s="10"/>
      <c r="F55" s="10"/>
      <c r="I55" s="9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spans="1:9" ht="12.75">
      <c r="A65" s="9"/>
      <c r="I65" s="9"/>
    </row>
    <row r="66" ht="12.75">
      <c r="A66" s="9"/>
    </row>
    <row r="67" ht="12.75">
      <c r="I67" s="9"/>
    </row>
    <row r="69" spans="1:7" ht="12.75">
      <c r="A69" s="7"/>
      <c r="B69" s="7"/>
      <c r="C69" s="7"/>
      <c r="D69" s="7"/>
      <c r="E69" s="7"/>
      <c r="F69" s="7"/>
      <c r="G69" s="7"/>
    </row>
  </sheetData>
  <sheetProtection/>
  <mergeCells count="9">
    <mergeCell ref="A4:R4"/>
    <mergeCell ref="P10:R10"/>
    <mergeCell ref="A7:R7"/>
    <mergeCell ref="A6:R6"/>
    <mergeCell ref="A5:R5"/>
    <mergeCell ref="A10:F11"/>
    <mergeCell ref="G10:I10"/>
    <mergeCell ref="J10:L10"/>
    <mergeCell ref="M10:O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1">
      <selection activeCell="A4" sqref="A4:U4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47" t="s">
        <v>234</v>
      </c>
    </row>
    <row r="3" spans="1:21" ht="12.75">
      <c r="A3" s="331" t="s">
        <v>547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</row>
    <row r="4" spans="1:21" ht="12.75">
      <c r="A4" s="331" t="s">
        <v>235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</row>
    <row r="5" spans="1:21" ht="12.75">
      <c r="A5" s="331" t="s">
        <v>236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</row>
    <row r="6" spans="1:21" ht="12.75">
      <c r="A6" s="331" t="s">
        <v>356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1:21" ht="12.75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</row>
    <row r="9" spans="1:18" ht="12.75">
      <c r="A9" s="16"/>
      <c r="B9" s="16"/>
      <c r="C9" s="16"/>
      <c r="D9" s="16"/>
      <c r="E9" s="16"/>
      <c r="F9" s="16"/>
      <c r="G9" s="16"/>
      <c r="H9" s="16"/>
      <c r="I9" s="16"/>
      <c r="Q9" s="39"/>
      <c r="R9" s="39" t="s">
        <v>150</v>
      </c>
    </row>
    <row r="10" spans="1:21" ht="25.5" customHeight="1">
      <c r="A10" s="378" t="s">
        <v>105</v>
      </c>
      <c r="B10" s="379"/>
      <c r="C10" s="379"/>
      <c r="D10" s="379"/>
      <c r="E10" s="379"/>
      <c r="F10" s="379"/>
      <c r="G10" s="379"/>
      <c r="H10" s="379"/>
      <c r="I10" s="380"/>
      <c r="J10" s="387" t="s">
        <v>138</v>
      </c>
      <c r="K10" s="388"/>
      <c r="L10" s="389"/>
      <c r="M10" s="387" t="s">
        <v>139</v>
      </c>
      <c r="N10" s="388"/>
      <c r="O10" s="389"/>
      <c r="P10" s="390" t="s">
        <v>137</v>
      </c>
      <c r="Q10" s="377"/>
      <c r="R10" s="391"/>
      <c r="S10" s="392" t="s">
        <v>140</v>
      </c>
      <c r="T10" s="392"/>
      <c r="U10" s="392"/>
    </row>
    <row r="11" spans="1:21" ht="51">
      <c r="A11" s="381"/>
      <c r="B11" s="382"/>
      <c r="C11" s="382"/>
      <c r="D11" s="382"/>
      <c r="E11" s="382"/>
      <c r="F11" s="382"/>
      <c r="G11" s="382"/>
      <c r="H11" s="382"/>
      <c r="I11" s="383"/>
      <c r="J11" s="184" t="s">
        <v>8</v>
      </c>
      <c r="K11" s="184" t="s">
        <v>9</v>
      </c>
      <c r="L11" s="150" t="s">
        <v>10</v>
      </c>
      <c r="M11" s="184" t="s">
        <v>8</v>
      </c>
      <c r="N11" s="184" t="s">
        <v>9</v>
      </c>
      <c r="O11" s="150" t="s">
        <v>10</v>
      </c>
      <c r="P11" s="184" t="s">
        <v>8</v>
      </c>
      <c r="Q11" s="184" t="s">
        <v>9</v>
      </c>
      <c r="R11" s="150" t="s">
        <v>10</v>
      </c>
      <c r="S11" s="184" t="s">
        <v>8</v>
      </c>
      <c r="T11" s="184" t="s">
        <v>9</v>
      </c>
      <c r="U11" s="150" t="s">
        <v>10</v>
      </c>
    </row>
    <row r="12" spans="1:21" ht="12.75">
      <c r="A12" s="352" t="s">
        <v>95</v>
      </c>
      <c r="B12" s="352"/>
      <c r="C12" s="352"/>
      <c r="D12" s="352"/>
      <c r="E12" s="352"/>
      <c r="F12" s="352"/>
      <c r="G12" s="352"/>
      <c r="H12" s="352"/>
      <c r="I12" s="352"/>
      <c r="J12" s="109">
        <f aca="true" t="shared" si="0" ref="J12:O12">J13+J20+J27+J39</f>
        <v>17706</v>
      </c>
      <c r="K12" s="109">
        <f t="shared" si="0"/>
        <v>4929</v>
      </c>
      <c r="L12" s="109">
        <f t="shared" si="0"/>
        <v>311</v>
      </c>
      <c r="M12" s="109">
        <f t="shared" si="0"/>
        <v>14281</v>
      </c>
      <c r="N12" s="109">
        <f t="shared" si="0"/>
        <v>7965</v>
      </c>
      <c r="O12" s="109">
        <f t="shared" si="0"/>
        <v>2721</v>
      </c>
      <c r="P12" s="109">
        <f>P13+P20+P27+P39</f>
        <v>14394</v>
      </c>
      <c r="Q12" s="109">
        <f>Q13+Q20+Q27+Q39</f>
        <v>9006</v>
      </c>
      <c r="R12" s="109">
        <f>R13+R20+R27+R39</f>
        <v>2760</v>
      </c>
      <c r="S12" s="109">
        <f>P12/M12*100</f>
        <v>100.79126111616834</v>
      </c>
      <c r="T12" s="109">
        <f>Q12/N12*100</f>
        <v>113.06967984934087</v>
      </c>
      <c r="U12" s="109">
        <f>R12/O12*100</f>
        <v>101.43329658213891</v>
      </c>
    </row>
    <row r="13" spans="1:21" ht="12.75">
      <c r="A13" s="163"/>
      <c r="B13" s="355" t="s">
        <v>163</v>
      </c>
      <c r="C13" s="356"/>
      <c r="D13" s="356"/>
      <c r="E13" s="356"/>
      <c r="F13" s="356"/>
      <c r="G13" s="356"/>
      <c r="H13" s="356"/>
      <c r="I13" s="356"/>
      <c r="J13" s="166"/>
      <c r="K13" s="166">
        <f>SUM(K14:K19)</f>
        <v>1000</v>
      </c>
      <c r="L13" s="166"/>
      <c r="M13" s="166"/>
      <c r="N13" s="166">
        <f>SUM(N14:N19)</f>
        <v>1000</v>
      </c>
      <c r="O13" s="166">
        <f>SUM(O14:O19)</f>
        <v>2221</v>
      </c>
      <c r="P13" s="166"/>
      <c r="Q13" s="166"/>
      <c r="R13" s="166">
        <f>SUM(R14:R19)</f>
        <v>2221</v>
      </c>
      <c r="S13" s="166"/>
      <c r="T13" s="166">
        <f>Q13/N13*100</f>
        <v>0</v>
      </c>
      <c r="U13" s="109">
        <f>R13/O13*100</f>
        <v>100</v>
      </c>
    </row>
    <row r="14" spans="1:21" ht="12.75">
      <c r="A14" s="75"/>
      <c r="B14" s="168"/>
      <c r="C14" s="334" t="s">
        <v>169</v>
      </c>
      <c r="D14" s="335"/>
      <c r="E14" s="335"/>
      <c r="F14" s="335"/>
      <c r="G14" s="335"/>
      <c r="H14" s="335"/>
      <c r="I14" s="336"/>
      <c r="J14" s="110"/>
      <c r="K14" s="110"/>
      <c r="L14" s="110"/>
      <c r="M14" s="110"/>
      <c r="N14" s="110"/>
      <c r="O14" s="110"/>
      <c r="P14" s="110"/>
      <c r="Q14" s="110"/>
      <c r="R14" s="110"/>
      <c r="S14" s="48"/>
      <c r="T14" s="48"/>
      <c r="U14" s="110"/>
    </row>
    <row r="15" spans="1:21" ht="12.75">
      <c r="A15" s="75"/>
      <c r="B15" s="186"/>
      <c r="C15" s="334" t="s">
        <v>170</v>
      </c>
      <c r="D15" s="335"/>
      <c r="E15" s="335"/>
      <c r="F15" s="335"/>
      <c r="G15" s="335"/>
      <c r="H15" s="335"/>
      <c r="I15" s="336"/>
      <c r="J15" s="110"/>
      <c r="K15" s="110"/>
      <c r="L15" s="110"/>
      <c r="M15" s="110"/>
      <c r="N15" s="110"/>
      <c r="O15" s="110"/>
      <c r="P15" s="110"/>
      <c r="Q15" s="110"/>
      <c r="R15" s="110"/>
      <c r="S15" s="48"/>
      <c r="T15" s="48"/>
      <c r="U15" s="110"/>
    </row>
    <row r="16" spans="1:21" ht="12.75">
      <c r="A16" s="75"/>
      <c r="B16" s="186"/>
      <c r="C16" s="334" t="s">
        <v>171</v>
      </c>
      <c r="D16" s="335"/>
      <c r="E16" s="335"/>
      <c r="F16" s="335"/>
      <c r="G16" s="335"/>
      <c r="H16" s="335"/>
      <c r="I16" s="336"/>
      <c r="J16" s="110"/>
      <c r="K16" s="110"/>
      <c r="L16" s="110"/>
      <c r="M16" s="110"/>
      <c r="N16" s="110"/>
      <c r="O16" s="110"/>
      <c r="P16" s="110"/>
      <c r="Q16" s="110"/>
      <c r="R16" s="110"/>
      <c r="S16" s="48"/>
      <c r="T16" s="48"/>
      <c r="U16" s="110"/>
    </row>
    <row r="17" spans="1:21" ht="12.75">
      <c r="A17" s="75"/>
      <c r="B17" s="186"/>
      <c r="C17" s="334" t="s">
        <v>172</v>
      </c>
      <c r="D17" s="335"/>
      <c r="E17" s="335"/>
      <c r="F17" s="335"/>
      <c r="G17" s="335"/>
      <c r="H17" s="335"/>
      <c r="I17" s="336"/>
      <c r="J17" s="110"/>
      <c r="K17" s="110"/>
      <c r="L17" s="110"/>
      <c r="M17" s="110"/>
      <c r="N17" s="110"/>
      <c r="O17" s="110"/>
      <c r="P17" s="110"/>
      <c r="Q17" s="110"/>
      <c r="R17" s="110"/>
      <c r="S17" s="48"/>
      <c r="T17" s="48"/>
      <c r="U17" s="110"/>
    </row>
    <row r="18" spans="1:21" ht="12.75">
      <c r="A18" s="75"/>
      <c r="B18" s="186"/>
      <c r="C18" s="334" t="s">
        <v>173</v>
      </c>
      <c r="D18" s="335"/>
      <c r="E18" s="335"/>
      <c r="F18" s="335"/>
      <c r="G18" s="335"/>
      <c r="H18" s="335"/>
      <c r="I18" s="336"/>
      <c r="J18" s="110"/>
      <c r="K18" s="110"/>
      <c r="L18" s="110"/>
      <c r="M18" s="110"/>
      <c r="N18" s="110"/>
      <c r="O18" s="110"/>
      <c r="P18" s="110"/>
      <c r="Q18" s="110"/>
      <c r="R18" s="110"/>
      <c r="S18" s="48"/>
      <c r="T18" s="48"/>
      <c r="U18" s="110"/>
    </row>
    <row r="19" spans="1:21" ht="12.75">
      <c r="A19" s="75"/>
      <c r="B19" s="186"/>
      <c r="C19" s="366" t="s">
        <v>174</v>
      </c>
      <c r="D19" s="367"/>
      <c r="E19" s="367"/>
      <c r="F19" s="367"/>
      <c r="G19" s="367"/>
      <c r="H19" s="367"/>
      <c r="I19" s="368"/>
      <c r="J19" s="110"/>
      <c r="K19" s="110">
        <v>1000</v>
      </c>
      <c r="L19" s="110"/>
      <c r="M19" s="110"/>
      <c r="N19" s="110">
        <v>1000</v>
      </c>
      <c r="O19" s="110">
        <v>2221</v>
      </c>
      <c r="P19" s="110"/>
      <c r="Q19" s="110"/>
      <c r="R19" s="110">
        <v>2221</v>
      </c>
      <c r="S19" s="48"/>
      <c r="T19" s="48">
        <f>Q19/N19*100</f>
        <v>0</v>
      </c>
      <c r="U19" s="48">
        <f>R19/O19*100</f>
        <v>100</v>
      </c>
    </row>
    <row r="20" spans="1:21" ht="12.75">
      <c r="A20" s="163"/>
      <c r="B20" s="356" t="s">
        <v>254</v>
      </c>
      <c r="C20" s="356"/>
      <c r="D20" s="356"/>
      <c r="E20" s="356"/>
      <c r="F20" s="356"/>
      <c r="G20" s="356"/>
      <c r="H20" s="356"/>
      <c r="I20" s="356"/>
      <c r="J20" s="166"/>
      <c r="K20" s="166"/>
      <c r="L20" s="166">
        <f>SUM(L21:L26)</f>
        <v>50</v>
      </c>
      <c r="M20" s="166"/>
      <c r="N20" s="166"/>
      <c r="O20" s="166">
        <f>SUM(O21:O26)</f>
        <v>50</v>
      </c>
      <c r="P20" s="166"/>
      <c r="Q20" s="166"/>
      <c r="R20" s="166">
        <f>SUM(R21:R26)</f>
        <v>0</v>
      </c>
      <c r="S20" s="166"/>
      <c r="T20" s="166"/>
      <c r="U20" s="109">
        <f>R20/O20*100</f>
        <v>0</v>
      </c>
    </row>
    <row r="21" spans="1:21" ht="12.75">
      <c r="A21" s="75"/>
      <c r="B21" s="11"/>
      <c r="C21" s="357" t="s">
        <v>177</v>
      </c>
      <c r="D21" s="342"/>
      <c r="E21" s="342"/>
      <c r="F21" s="342"/>
      <c r="G21" s="342"/>
      <c r="H21" s="342"/>
      <c r="I21" s="342"/>
      <c r="J21" s="110"/>
      <c r="K21" s="110"/>
      <c r="L21" s="110"/>
      <c r="M21" s="110"/>
      <c r="N21" s="110"/>
      <c r="O21" s="110"/>
      <c r="P21" s="110"/>
      <c r="Q21" s="110"/>
      <c r="R21" s="110"/>
      <c r="S21" s="48"/>
      <c r="T21" s="48"/>
      <c r="U21" s="110"/>
    </row>
    <row r="22" spans="1:21" ht="12.75">
      <c r="A22" s="75"/>
      <c r="B22" s="35"/>
      <c r="C22" s="361" t="s">
        <v>178</v>
      </c>
      <c r="D22" s="362"/>
      <c r="E22" s="362"/>
      <c r="F22" s="362"/>
      <c r="G22" s="362"/>
      <c r="H22" s="362"/>
      <c r="I22" s="362"/>
      <c r="J22" s="110"/>
      <c r="K22" s="110"/>
      <c r="L22" s="110"/>
      <c r="M22" s="110"/>
      <c r="N22" s="110"/>
      <c r="O22" s="110"/>
      <c r="P22" s="110"/>
      <c r="Q22" s="110"/>
      <c r="R22" s="110"/>
      <c r="S22" s="48"/>
      <c r="T22" s="48"/>
      <c r="U22" s="110"/>
    </row>
    <row r="23" spans="1:21" ht="12.75">
      <c r="A23" s="75"/>
      <c r="B23" s="35"/>
      <c r="C23" s="357" t="s">
        <v>179</v>
      </c>
      <c r="D23" s="342"/>
      <c r="E23" s="342"/>
      <c r="F23" s="342"/>
      <c r="G23" s="342"/>
      <c r="H23" s="342"/>
      <c r="I23" s="342"/>
      <c r="J23" s="110"/>
      <c r="K23" s="110"/>
      <c r="L23" s="110"/>
      <c r="M23" s="110"/>
      <c r="N23" s="110"/>
      <c r="O23" s="110"/>
      <c r="P23" s="110"/>
      <c r="Q23" s="110"/>
      <c r="R23" s="110"/>
      <c r="S23" s="48"/>
      <c r="T23" s="48"/>
      <c r="U23" s="110"/>
    </row>
    <row r="24" spans="1:21" ht="12.75">
      <c r="A24" s="75"/>
      <c r="B24" s="35"/>
      <c r="C24" s="357" t="s">
        <v>180</v>
      </c>
      <c r="D24" s="342"/>
      <c r="E24" s="342"/>
      <c r="F24" s="342"/>
      <c r="G24" s="342"/>
      <c r="H24" s="342"/>
      <c r="I24" s="342"/>
      <c r="J24" s="110"/>
      <c r="K24" s="110"/>
      <c r="L24" s="110"/>
      <c r="M24" s="110"/>
      <c r="N24" s="110"/>
      <c r="O24" s="110"/>
      <c r="P24" s="110"/>
      <c r="Q24" s="110"/>
      <c r="R24" s="110"/>
      <c r="S24" s="48"/>
      <c r="T24" s="48"/>
      <c r="U24" s="110"/>
    </row>
    <row r="25" spans="1:21" ht="12.75">
      <c r="A25" s="75"/>
      <c r="B25" s="35"/>
      <c r="C25" s="357" t="s">
        <v>181</v>
      </c>
      <c r="D25" s="342"/>
      <c r="E25" s="342"/>
      <c r="F25" s="342"/>
      <c r="G25" s="342"/>
      <c r="H25" s="342"/>
      <c r="I25" s="342"/>
      <c r="J25" s="110"/>
      <c r="K25" s="110"/>
      <c r="L25" s="110"/>
      <c r="M25" s="110"/>
      <c r="N25" s="110"/>
      <c r="O25" s="110"/>
      <c r="P25" s="110"/>
      <c r="Q25" s="110"/>
      <c r="R25" s="110"/>
      <c r="S25" s="48"/>
      <c r="T25" s="48"/>
      <c r="U25" s="110"/>
    </row>
    <row r="26" spans="1:21" ht="12.75">
      <c r="A26" s="75"/>
      <c r="B26" s="35"/>
      <c r="C26" s="357" t="s">
        <v>182</v>
      </c>
      <c r="D26" s="342"/>
      <c r="E26" s="342"/>
      <c r="F26" s="342"/>
      <c r="G26" s="342"/>
      <c r="H26" s="342"/>
      <c r="I26" s="342"/>
      <c r="J26" s="110"/>
      <c r="K26" s="110"/>
      <c r="L26" s="110">
        <v>50</v>
      </c>
      <c r="M26" s="110"/>
      <c r="N26" s="110"/>
      <c r="O26" s="110">
        <v>50</v>
      </c>
      <c r="P26" s="110"/>
      <c r="Q26" s="110"/>
      <c r="R26" s="110"/>
      <c r="S26" s="48"/>
      <c r="T26" s="48"/>
      <c r="U26" s="110">
        <f>R26/O26*100</f>
        <v>0</v>
      </c>
    </row>
    <row r="27" spans="1:21" ht="12.75">
      <c r="A27" s="163"/>
      <c r="B27" s="356" t="s">
        <v>184</v>
      </c>
      <c r="C27" s="356"/>
      <c r="D27" s="356"/>
      <c r="E27" s="356"/>
      <c r="F27" s="356"/>
      <c r="G27" s="356"/>
      <c r="H27" s="356"/>
      <c r="I27" s="356"/>
      <c r="J27" s="166">
        <f aca="true" t="shared" si="1" ref="J27:O27">SUM(J28:J38)</f>
        <v>17706</v>
      </c>
      <c r="K27" s="166">
        <f t="shared" si="1"/>
        <v>3929</v>
      </c>
      <c r="L27" s="166">
        <f t="shared" si="1"/>
        <v>261</v>
      </c>
      <c r="M27" s="166">
        <f t="shared" si="1"/>
        <v>14281</v>
      </c>
      <c r="N27" s="166">
        <f t="shared" si="1"/>
        <v>6965</v>
      </c>
      <c r="O27" s="166">
        <f t="shared" si="1"/>
        <v>450</v>
      </c>
      <c r="P27" s="166">
        <f>SUM(P28:P38)</f>
        <v>14394</v>
      </c>
      <c r="Q27" s="166">
        <f>SUM(Q28:Q38)</f>
        <v>9006</v>
      </c>
      <c r="R27" s="166">
        <f>SUM(R28:R38)</f>
        <v>539</v>
      </c>
      <c r="S27" s="166">
        <f>P27/M27*100</f>
        <v>100.79126111616834</v>
      </c>
      <c r="T27" s="166">
        <f>Q27/N27*100</f>
        <v>129.30366116295764</v>
      </c>
      <c r="U27" s="109">
        <f>R27/O27*100</f>
        <v>119.77777777777779</v>
      </c>
    </row>
    <row r="28" spans="1:21" ht="12.75">
      <c r="A28" s="75"/>
      <c r="B28" s="11"/>
      <c r="C28" s="369" t="s">
        <v>185</v>
      </c>
      <c r="D28" s="340"/>
      <c r="E28" s="340"/>
      <c r="F28" s="340"/>
      <c r="G28" s="340"/>
      <c r="H28" s="340"/>
      <c r="I28" s="340"/>
      <c r="J28" s="110"/>
      <c r="K28" s="110"/>
      <c r="L28" s="110"/>
      <c r="M28" s="110"/>
      <c r="N28" s="110"/>
      <c r="O28" s="110"/>
      <c r="P28" s="110"/>
      <c r="Q28" s="110"/>
      <c r="R28" s="110"/>
      <c r="S28" s="48"/>
      <c r="T28" s="48"/>
      <c r="U28" s="110"/>
    </row>
    <row r="29" spans="1:21" ht="12.75">
      <c r="A29" s="75"/>
      <c r="B29" s="35"/>
      <c r="C29" s="369" t="s">
        <v>186</v>
      </c>
      <c r="D29" s="340"/>
      <c r="E29" s="340"/>
      <c r="F29" s="340"/>
      <c r="G29" s="340"/>
      <c r="H29" s="340"/>
      <c r="I29" s="340"/>
      <c r="J29" s="110">
        <v>10054</v>
      </c>
      <c r="K29" s="110">
        <v>2742</v>
      </c>
      <c r="L29" s="110">
        <v>261</v>
      </c>
      <c r="M29" s="110">
        <v>7423</v>
      </c>
      <c r="N29" s="110">
        <v>5026</v>
      </c>
      <c r="O29" s="110">
        <v>450</v>
      </c>
      <c r="P29" s="110">
        <v>7973</v>
      </c>
      <c r="Q29" s="110">
        <v>6742</v>
      </c>
      <c r="R29" s="110">
        <v>395</v>
      </c>
      <c r="S29" s="48">
        <f>P29/M29*100</f>
        <v>107.40940320625086</v>
      </c>
      <c r="T29" s="48">
        <f>Q29/N29*100</f>
        <v>134.1424592120971</v>
      </c>
      <c r="U29" s="110">
        <f>R29/O29*100</f>
        <v>87.77777777777777</v>
      </c>
    </row>
    <row r="30" spans="1:21" ht="12.75">
      <c r="A30" s="75"/>
      <c r="B30" s="35"/>
      <c r="C30" s="369" t="s">
        <v>187</v>
      </c>
      <c r="D30" s="340"/>
      <c r="E30" s="340"/>
      <c r="F30" s="340"/>
      <c r="G30" s="340"/>
      <c r="H30" s="340"/>
      <c r="I30" s="340"/>
      <c r="J30" s="110"/>
      <c r="K30" s="110">
        <v>458</v>
      </c>
      <c r="L30" s="110"/>
      <c r="M30" s="110"/>
      <c r="N30" s="110">
        <v>458</v>
      </c>
      <c r="O30" s="110"/>
      <c r="P30" s="110"/>
      <c r="Q30" s="110">
        <v>389</v>
      </c>
      <c r="R30" s="110"/>
      <c r="S30" s="48"/>
      <c r="T30" s="48">
        <f>Q30/N30*100</f>
        <v>84.93449781659389</v>
      </c>
      <c r="U30" s="110"/>
    </row>
    <row r="31" spans="1:21" ht="12.75">
      <c r="A31" s="75"/>
      <c r="B31" s="35"/>
      <c r="C31" s="357" t="s">
        <v>188</v>
      </c>
      <c r="D31" s="342"/>
      <c r="E31" s="342"/>
      <c r="F31" s="342"/>
      <c r="G31" s="342"/>
      <c r="H31" s="342"/>
      <c r="I31" s="342"/>
      <c r="J31" s="110"/>
      <c r="K31" s="110"/>
      <c r="L31" s="110"/>
      <c r="M31" s="110"/>
      <c r="N31" s="110"/>
      <c r="O31" s="110"/>
      <c r="P31" s="110"/>
      <c r="Q31" s="110"/>
      <c r="R31" s="110"/>
      <c r="S31" s="48"/>
      <c r="T31" s="48"/>
      <c r="U31" s="110"/>
    </row>
    <row r="32" spans="1:21" ht="12.75">
      <c r="A32" s="75"/>
      <c r="B32" s="35"/>
      <c r="C32" s="357" t="s">
        <v>189</v>
      </c>
      <c r="D32" s="342"/>
      <c r="E32" s="342"/>
      <c r="F32" s="342"/>
      <c r="G32" s="342"/>
      <c r="H32" s="342"/>
      <c r="I32" s="342"/>
      <c r="J32" s="110">
        <v>3822</v>
      </c>
      <c r="K32" s="110"/>
      <c r="L32" s="110"/>
      <c r="M32" s="110">
        <v>3822</v>
      </c>
      <c r="N32" s="110"/>
      <c r="O32" s="110"/>
      <c r="P32" s="110">
        <v>3361</v>
      </c>
      <c r="Q32" s="110"/>
      <c r="R32" s="110"/>
      <c r="S32" s="48">
        <f>P32/M32*100</f>
        <v>87.9382522239665</v>
      </c>
      <c r="T32" s="48"/>
      <c r="U32" s="110"/>
    </row>
    <row r="33" spans="1:21" ht="12.75">
      <c r="A33" s="75"/>
      <c r="B33" s="35"/>
      <c r="C33" s="334" t="s">
        <v>190</v>
      </c>
      <c r="D33" s="335"/>
      <c r="E33" s="335"/>
      <c r="F33" s="335"/>
      <c r="G33" s="335"/>
      <c r="H33" s="335"/>
      <c r="I33" s="336"/>
      <c r="J33" s="110">
        <v>3830</v>
      </c>
      <c r="K33" s="110">
        <v>729</v>
      </c>
      <c r="L33" s="110"/>
      <c r="M33" s="110">
        <v>3036</v>
      </c>
      <c r="N33" s="110">
        <v>1481</v>
      </c>
      <c r="O33" s="110"/>
      <c r="P33" s="110">
        <v>3060</v>
      </c>
      <c r="Q33" s="110">
        <v>1875</v>
      </c>
      <c r="R33" s="110"/>
      <c r="S33" s="48">
        <f>P33/M33*100</f>
        <v>100.7905138339921</v>
      </c>
      <c r="T33" s="48">
        <f>Q33/N33*100</f>
        <v>126.60364618501012</v>
      </c>
      <c r="U33" s="110"/>
    </row>
    <row r="34" spans="1:21" ht="12.75">
      <c r="A34" s="75"/>
      <c r="B34" s="35"/>
      <c r="C34" s="334" t="s">
        <v>191</v>
      </c>
      <c r="D34" s="335"/>
      <c r="E34" s="335"/>
      <c r="F34" s="335"/>
      <c r="G34" s="335"/>
      <c r="H34" s="335"/>
      <c r="I34" s="336"/>
      <c r="J34" s="110"/>
      <c r="K34" s="110"/>
      <c r="L34" s="110"/>
      <c r="M34" s="110"/>
      <c r="N34" s="110"/>
      <c r="O34" s="110"/>
      <c r="P34" s="110"/>
      <c r="Q34" s="110"/>
      <c r="R34" s="110"/>
      <c r="S34" s="48"/>
      <c r="T34" s="48"/>
      <c r="U34" s="110"/>
    </row>
    <row r="35" spans="1:21" ht="12.75">
      <c r="A35" s="75"/>
      <c r="B35" s="35"/>
      <c r="C35" s="334" t="s">
        <v>192</v>
      </c>
      <c r="D35" s="335"/>
      <c r="E35" s="335"/>
      <c r="F35" s="335"/>
      <c r="G35" s="335"/>
      <c r="H35" s="335"/>
      <c r="I35" s="336"/>
      <c r="J35" s="110"/>
      <c r="K35" s="110"/>
      <c r="L35" s="110"/>
      <c r="M35" s="110"/>
      <c r="N35" s="110"/>
      <c r="O35" s="110"/>
      <c r="P35" s="110"/>
      <c r="Q35" s="110"/>
      <c r="R35" s="110"/>
      <c r="S35" s="48"/>
      <c r="T35" s="48"/>
      <c r="U35" s="110"/>
    </row>
    <row r="36" spans="1:21" ht="12.75">
      <c r="A36" s="75"/>
      <c r="B36" s="35"/>
      <c r="C36" s="357" t="s">
        <v>193</v>
      </c>
      <c r="D36" s="342"/>
      <c r="E36" s="342"/>
      <c r="F36" s="342"/>
      <c r="G36" s="342"/>
      <c r="H36" s="342"/>
      <c r="I36" s="342"/>
      <c r="J36" s="110"/>
      <c r="K36" s="110"/>
      <c r="L36" s="110"/>
      <c r="M36" s="110"/>
      <c r="N36" s="110"/>
      <c r="O36" s="110"/>
      <c r="P36" s="110"/>
      <c r="Q36" s="110"/>
      <c r="R36" s="110"/>
      <c r="S36" s="48"/>
      <c r="T36" s="48"/>
      <c r="U36" s="110"/>
    </row>
    <row r="37" spans="1:21" ht="12.75">
      <c r="A37" s="75"/>
      <c r="B37" s="35"/>
      <c r="C37" s="334" t="s">
        <v>324</v>
      </c>
      <c r="D37" s="335"/>
      <c r="E37" s="335"/>
      <c r="F37" s="335"/>
      <c r="G37" s="335"/>
      <c r="H37" s="335"/>
      <c r="I37" s="336"/>
      <c r="J37" s="110"/>
      <c r="K37" s="110"/>
      <c r="L37" s="110"/>
      <c r="M37" s="110"/>
      <c r="N37" s="110"/>
      <c r="O37" s="110"/>
      <c r="P37" s="110"/>
      <c r="Q37" s="110"/>
      <c r="R37" s="110"/>
      <c r="S37" s="48"/>
      <c r="T37" s="48"/>
      <c r="U37" s="48"/>
    </row>
    <row r="38" spans="1:21" ht="12.75">
      <c r="A38" s="75"/>
      <c r="B38" s="15"/>
      <c r="C38" s="357" t="s">
        <v>194</v>
      </c>
      <c r="D38" s="342"/>
      <c r="E38" s="342"/>
      <c r="F38" s="342"/>
      <c r="G38" s="342"/>
      <c r="H38" s="342"/>
      <c r="I38" s="342"/>
      <c r="J38" s="110"/>
      <c r="K38" s="110"/>
      <c r="L38" s="110"/>
      <c r="M38" s="110"/>
      <c r="N38" s="110"/>
      <c r="O38" s="110"/>
      <c r="P38" s="110"/>
      <c r="Q38" s="110"/>
      <c r="R38" s="110">
        <v>144</v>
      </c>
      <c r="S38" s="125"/>
      <c r="T38" s="48"/>
      <c r="U38" s="122" t="s">
        <v>344</v>
      </c>
    </row>
    <row r="39" spans="1:21" ht="12.75">
      <c r="A39" s="163"/>
      <c r="B39" s="356" t="s">
        <v>162</v>
      </c>
      <c r="C39" s="356"/>
      <c r="D39" s="356"/>
      <c r="E39" s="356"/>
      <c r="F39" s="356"/>
      <c r="G39" s="356"/>
      <c r="H39" s="356"/>
      <c r="I39" s="356"/>
      <c r="J39" s="110"/>
      <c r="K39" s="110"/>
      <c r="L39" s="110"/>
      <c r="M39" s="110"/>
      <c r="N39" s="110"/>
      <c r="O39" s="110"/>
      <c r="P39" s="110"/>
      <c r="Q39" s="110"/>
      <c r="R39" s="110"/>
      <c r="S39" s="48"/>
      <c r="T39" s="48"/>
      <c r="U39" s="48"/>
    </row>
    <row r="40" spans="1:21" ht="12.75">
      <c r="A40" s="75"/>
      <c r="B40" s="167"/>
      <c r="C40" s="337" t="s">
        <v>201</v>
      </c>
      <c r="D40" s="353"/>
      <c r="E40" s="353"/>
      <c r="F40" s="353"/>
      <c r="G40" s="353"/>
      <c r="H40" s="353"/>
      <c r="I40" s="354"/>
      <c r="J40" s="110"/>
      <c r="K40" s="110"/>
      <c r="L40" s="110"/>
      <c r="M40" s="110"/>
      <c r="N40" s="110"/>
      <c r="O40" s="110"/>
      <c r="P40" s="110"/>
      <c r="Q40" s="110"/>
      <c r="R40" s="110"/>
      <c r="S40" s="48"/>
      <c r="T40" s="48"/>
      <c r="U40" s="48"/>
    </row>
    <row r="41" spans="1:21" ht="12.75">
      <c r="A41" s="75"/>
      <c r="B41" s="171"/>
      <c r="C41" s="334" t="s">
        <v>325</v>
      </c>
      <c r="D41" s="335"/>
      <c r="E41" s="335"/>
      <c r="F41" s="335"/>
      <c r="G41" s="335"/>
      <c r="H41" s="335"/>
      <c r="I41" s="336"/>
      <c r="J41" s="110"/>
      <c r="K41" s="110"/>
      <c r="L41" s="110"/>
      <c r="M41" s="110"/>
      <c r="N41" s="110"/>
      <c r="O41" s="110"/>
      <c r="P41" s="110"/>
      <c r="Q41" s="110"/>
      <c r="R41" s="110"/>
      <c r="S41" s="48"/>
      <c r="T41" s="48"/>
      <c r="U41" s="48"/>
    </row>
    <row r="42" spans="1:21" ht="25.5" customHeight="1">
      <c r="A42" s="75"/>
      <c r="B42" s="171"/>
      <c r="C42" s="371" t="s">
        <v>326</v>
      </c>
      <c r="D42" s="372"/>
      <c r="E42" s="372"/>
      <c r="F42" s="372"/>
      <c r="G42" s="372"/>
      <c r="H42" s="372"/>
      <c r="I42" s="373"/>
      <c r="J42" s="110"/>
      <c r="K42" s="110"/>
      <c r="L42" s="110"/>
      <c r="M42" s="110"/>
      <c r="N42" s="110"/>
      <c r="O42" s="110"/>
      <c r="P42" s="110"/>
      <c r="Q42" s="110"/>
      <c r="R42" s="110"/>
      <c r="S42" s="48"/>
      <c r="T42" s="48"/>
      <c r="U42" s="48"/>
    </row>
    <row r="43" spans="1:21" ht="12.75">
      <c r="A43" s="75"/>
      <c r="B43" s="171"/>
      <c r="C43" s="337" t="s">
        <v>0</v>
      </c>
      <c r="D43" s="353"/>
      <c r="E43" s="353"/>
      <c r="F43" s="353"/>
      <c r="G43" s="353"/>
      <c r="H43" s="353"/>
      <c r="I43" s="354"/>
      <c r="J43" s="110"/>
      <c r="K43" s="110"/>
      <c r="L43" s="110"/>
      <c r="M43" s="110"/>
      <c r="N43" s="110"/>
      <c r="O43" s="110"/>
      <c r="P43" s="110"/>
      <c r="Q43" s="110"/>
      <c r="R43" s="110"/>
      <c r="S43" s="48"/>
      <c r="T43" s="48"/>
      <c r="U43" s="48"/>
    </row>
    <row r="44" spans="1:21" ht="12.75">
      <c r="A44" s="75"/>
      <c r="B44" s="171"/>
      <c r="C44" s="337" t="s">
        <v>202</v>
      </c>
      <c r="D44" s="353"/>
      <c r="E44" s="353"/>
      <c r="F44" s="353"/>
      <c r="G44" s="353"/>
      <c r="H44" s="353"/>
      <c r="I44" s="354"/>
      <c r="J44" s="110"/>
      <c r="K44" s="110"/>
      <c r="L44" s="110"/>
      <c r="M44" s="110"/>
      <c r="N44" s="110"/>
      <c r="O44" s="110"/>
      <c r="P44" s="110"/>
      <c r="Q44" s="110"/>
      <c r="R44" s="110"/>
      <c r="S44" s="48"/>
      <c r="T44" s="48"/>
      <c r="U44" s="48"/>
    </row>
    <row r="45" spans="1:21" ht="12.75">
      <c r="A45" s="358"/>
      <c r="B45" s="359"/>
      <c r="C45" s="359"/>
      <c r="D45" s="359"/>
      <c r="E45" s="359"/>
      <c r="F45" s="359"/>
      <c r="G45" s="359"/>
      <c r="H45" s="359"/>
      <c r="I45" s="360"/>
      <c r="J45" s="110"/>
      <c r="K45" s="110"/>
      <c r="L45" s="110"/>
      <c r="M45" s="110"/>
      <c r="N45" s="110"/>
      <c r="O45" s="110"/>
      <c r="P45" s="110"/>
      <c r="Q45" s="110"/>
      <c r="R45" s="110"/>
      <c r="S45" s="48"/>
      <c r="T45" s="48"/>
      <c r="U45" s="48"/>
    </row>
    <row r="46" spans="1:21" ht="12.75">
      <c r="A46" s="352" t="s">
        <v>96</v>
      </c>
      <c r="B46" s="352"/>
      <c r="C46" s="352"/>
      <c r="D46" s="352"/>
      <c r="E46" s="352"/>
      <c r="F46" s="352"/>
      <c r="G46" s="352"/>
      <c r="H46" s="352"/>
      <c r="I46" s="352"/>
      <c r="J46" s="110"/>
      <c r="K46" s="110"/>
      <c r="L46" s="110"/>
      <c r="M46" s="110"/>
      <c r="N46" s="110"/>
      <c r="O46" s="110"/>
      <c r="P46" s="110"/>
      <c r="Q46" s="110"/>
      <c r="R46" s="110"/>
      <c r="S46" s="48"/>
      <c r="T46" s="48"/>
      <c r="U46" s="48"/>
    </row>
    <row r="47" spans="1:21" ht="12.75">
      <c r="A47" s="187"/>
      <c r="B47" s="343" t="s">
        <v>183</v>
      </c>
      <c r="C47" s="344"/>
      <c r="D47" s="344"/>
      <c r="E47" s="344"/>
      <c r="F47" s="344"/>
      <c r="G47" s="344"/>
      <c r="H47" s="344"/>
      <c r="I47" s="345"/>
      <c r="J47" s="110"/>
      <c r="K47" s="110"/>
      <c r="L47" s="110"/>
      <c r="M47" s="110"/>
      <c r="N47" s="110"/>
      <c r="O47" s="110"/>
      <c r="P47" s="110"/>
      <c r="Q47" s="110"/>
      <c r="R47" s="110"/>
      <c r="S47" s="48"/>
      <c r="T47" s="48"/>
      <c r="U47" s="48"/>
    </row>
    <row r="48" spans="1:21" ht="12.75">
      <c r="A48" s="188"/>
      <c r="B48" s="35"/>
      <c r="C48" s="350" t="s">
        <v>175</v>
      </c>
      <c r="D48" s="351"/>
      <c r="E48" s="351"/>
      <c r="F48" s="351"/>
      <c r="G48" s="351"/>
      <c r="H48" s="351"/>
      <c r="I48" s="351"/>
      <c r="J48" s="110"/>
      <c r="K48" s="110"/>
      <c r="L48" s="110"/>
      <c r="M48" s="110"/>
      <c r="N48" s="110"/>
      <c r="O48" s="110"/>
      <c r="P48" s="110"/>
      <c r="Q48" s="110"/>
      <c r="R48" s="110"/>
      <c r="S48" s="48"/>
      <c r="T48" s="48"/>
      <c r="U48" s="48"/>
    </row>
    <row r="49" spans="1:21" ht="12.75">
      <c r="A49" s="188"/>
      <c r="B49" s="35"/>
      <c r="C49" s="348" t="s">
        <v>171</v>
      </c>
      <c r="D49" s="349"/>
      <c r="E49" s="349"/>
      <c r="F49" s="349"/>
      <c r="G49" s="349"/>
      <c r="H49" s="349"/>
      <c r="I49" s="349"/>
      <c r="J49" s="110"/>
      <c r="K49" s="110"/>
      <c r="L49" s="110"/>
      <c r="M49" s="110"/>
      <c r="N49" s="110"/>
      <c r="O49" s="110"/>
      <c r="P49" s="110"/>
      <c r="Q49" s="110"/>
      <c r="R49" s="110"/>
      <c r="S49" s="48"/>
      <c r="T49" s="48"/>
      <c r="U49" s="48"/>
    </row>
    <row r="50" spans="1:21" ht="12.75">
      <c r="A50" s="188"/>
      <c r="B50" s="35"/>
      <c r="C50" s="348" t="s">
        <v>172</v>
      </c>
      <c r="D50" s="349"/>
      <c r="E50" s="349"/>
      <c r="F50" s="349"/>
      <c r="G50" s="349"/>
      <c r="H50" s="349"/>
      <c r="I50" s="349"/>
      <c r="J50" s="110"/>
      <c r="K50" s="110"/>
      <c r="L50" s="110"/>
      <c r="M50" s="110"/>
      <c r="N50" s="110"/>
      <c r="O50" s="110"/>
      <c r="P50" s="110"/>
      <c r="Q50" s="110"/>
      <c r="R50" s="110"/>
      <c r="S50" s="48"/>
      <c r="T50" s="48"/>
      <c r="U50" s="48"/>
    </row>
    <row r="51" spans="1:21" ht="12.75">
      <c r="A51" s="188"/>
      <c r="B51" s="35"/>
      <c r="C51" s="346" t="s">
        <v>173</v>
      </c>
      <c r="D51" s="347"/>
      <c r="E51" s="347"/>
      <c r="F51" s="347"/>
      <c r="G51" s="347"/>
      <c r="H51" s="347"/>
      <c r="I51" s="347"/>
      <c r="J51" s="110"/>
      <c r="K51" s="110"/>
      <c r="L51" s="110"/>
      <c r="M51" s="110"/>
      <c r="N51" s="110"/>
      <c r="O51" s="110"/>
      <c r="P51" s="110"/>
      <c r="Q51" s="110"/>
      <c r="R51" s="110"/>
      <c r="S51" s="48"/>
      <c r="T51" s="48"/>
      <c r="U51" s="48"/>
    </row>
    <row r="52" spans="1:21" ht="12.75">
      <c r="A52" s="188"/>
      <c r="B52" s="35"/>
      <c r="C52" s="348" t="s">
        <v>176</v>
      </c>
      <c r="D52" s="349"/>
      <c r="E52" s="349"/>
      <c r="F52" s="349"/>
      <c r="G52" s="349"/>
      <c r="H52" s="349"/>
      <c r="I52" s="349"/>
      <c r="J52" s="110"/>
      <c r="K52" s="110"/>
      <c r="L52" s="110"/>
      <c r="M52" s="110"/>
      <c r="N52" s="110"/>
      <c r="O52" s="110"/>
      <c r="P52" s="110"/>
      <c r="Q52" s="110"/>
      <c r="R52" s="110"/>
      <c r="S52" s="48"/>
      <c r="T52" s="48"/>
      <c r="U52" s="48"/>
    </row>
    <row r="53" spans="1:21" ht="12.75">
      <c r="A53" s="163"/>
      <c r="B53" s="355" t="s">
        <v>195</v>
      </c>
      <c r="C53" s="356"/>
      <c r="D53" s="356"/>
      <c r="E53" s="356"/>
      <c r="F53" s="356"/>
      <c r="G53" s="356"/>
      <c r="H53" s="356"/>
      <c r="I53" s="356"/>
      <c r="J53" s="110"/>
      <c r="K53" s="110"/>
      <c r="L53" s="110"/>
      <c r="M53" s="110"/>
      <c r="N53" s="110"/>
      <c r="O53" s="110"/>
      <c r="P53" s="110"/>
      <c r="Q53" s="110"/>
      <c r="R53" s="110"/>
      <c r="S53" s="48"/>
      <c r="T53" s="48"/>
      <c r="U53" s="48"/>
    </row>
    <row r="54" spans="1:21" ht="12.75">
      <c r="A54" s="75"/>
      <c r="B54" s="168"/>
      <c r="C54" s="334" t="s">
        <v>196</v>
      </c>
      <c r="D54" s="335"/>
      <c r="E54" s="335"/>
      <c r="F54" s="335"/>
      <c r="G54" s="335"/>
      <c r="H54" s="335"/>
      <c r="I54" s="336"/>
      <c r="J54" s="110"/>
      <c r="K54" s="110"/>
      <c r="L54" s="110"/>
      <c r="M54" s="110"/>
      <c r="N54" s="110"/>
      <c r="O54" s="110"/>
      <c r="P54" s="110"/>
      <c r="Q54" s="110"/>
      <c r="R54" s="110"/>
      <c r="S54" s="48"/>
      <c r="T54" s="48"/>
      <c r="U54" s="48"/>
    </row>
    <row r="55" spans="1:21" ht="12.75">
      <c r="A55" s="75"/>
      <c r="B55" s="186"/>
      <c r="C55" s="334" t="s">
        <v>197</v>
      </c>
      <c r="D55" s="335"/>
      <c r="E55" s="335"/>
      <c r="F55" s="335"/>
      <c r="G55" s="335"/>
      <c r="H55" s="335"/>
      <c r="I55" s="336"/>
      <c r="J55" s="110"/>
      <c r="K55" s="110"/>
      <c r="L55" s="110"/>
      <c r="M55" s="110"/>
      <c r="N55" s="110"/>
      <c r="O55" s="110"/>
      <c r="P55" s="110"/>
      <c r="Q55" s="110"/>
      <c r="R55" s="110"/>
      <c r="S55" s="48"/>
      <c r="T55" s="48"/>
      <c r="U55" s="48"/>
    </row>
    <row r="56" spans="1:21" ht="12.75">
      <c r="A56" s="75"/>
      <c r="B56" s="186"/>
      <c r="C56" s="334" t="s">
        <v>198</v>
      </c>
      <c r="D56" s="335"/>
      <c r="E56" s="335"/>
      <c r="F56" s="335"/>
      <c r="G56" s="335"/>
      <c r="H56" s="335"/>
      <c r="I56" s="336"/>
      <c r="J56" s="110"/>
      <c r="K56" s="110"/>
      <c r="L56" s="110"/>
      <c r="M56" s="110"/>
      <c r="N56" s="110"/>
      <c r="O56" s="110"/>
      <c r="P56" s="110"/>
      <c r="Q56" s="110"/>
      <c r="R56" s="110"/>
      <c r="S56" s="48"/>
      <c r="T56" s="48"/>
      <c r="U56" s="48"/>
    </row>
    <row r="57" spans="1:21" ht="12.75">
      <c r="A57" s="75"/>
      <c r="B57" s="35"/>
      <c r="C57" s="357" t="s">
        <v>199</v>
      </c>
      <c r="D57" s="357"/>
      <c r="E57" s="357"/>
      <c r="F57" s="357"/>
      <c r="G57" s="357"/>
      <c r="H57" s="357"/>
      <c r="I57" s="357"/>
      <c r="J57" s="110"/>
      <c r="K57" s="110"/>
      <c r="L57" s="110"/>
      <c r="M57" s="110"/>
      <c r="N57" s="110"/>
      <c r="O57" s="110"/>
      <c r="P57" s="110"/>
      <c r="Q57" s="110"/>
      <c r="R57" s="110"/>
      <c r="S57" s="48"/>
      <c r="T57" s="48"/>
      <c r="U57" s="48"/>
    </row>
    <row r="58" spans="1:21" ht="12.75">
      <c r="A58" s="75"/>
      <c r="B58" s="35"/>
      <c r="C58" s="357" t="s">
        <v>200</v>
      </c>
      <c r="D58" s="357"/>
      <c r="E58" s="357"/>
      <c r="F58" s="357"/>
      <c r="G58" s="357"/>
      <c r="H58" s="357"/>
      <c r="I58" s="357"/>
      <c r="J58" s="110"/>
      <c r="K58" s="110"/>
      <c r="L58" s="110"/>
      <c r="M58" s="110"/>
      <c r="N58" s="110"/>
      <c r="O58" s="110"/>
      <c r="P58" s="110"/>
      <c r="Q58" s="110"/>
      <c r="R58" s="110"/>
      <c r="S58" s="48"/>
      <c r="T58" s="48"/>
      <c r="U58" s="48"/>
    </row>
    <row r="59" spans="1:21" ht="12.75">
      <c r="A59" s="163"/>
      <c r="B59" s="356" t="s">
        <v>97</v>
      </c>
      <c r="C59" s="342"/>
      <c r="D59" s="342"/>
      <c r="E59" s="342"/>
      <c r="F59" s="342"/>
      <c r="G59" s="342"/>
      <c r="H59" s="342"/>
      <c r="I59" s="342"/>
      <c r="J59" s="110"/>
      <c r="K59" s="110"/>
      <c r="L59" s="110"/>
      <c r="M59" s="110"/>
      <c r="N59" s="110"/>
      <c r="O59" s="110"/>
      <c r="P59" s="110"/>
      <c r="Q59" s="110"/>
      <c r="R59" s="110"/>
      <c r="S59" s="48"/>
      <c r="T59" s="48"/>
      <c r="U59" s="48"/>
    </row>
    <row r="60" spans="1:21" ht="12.75">
      <c r="A60" s="75"/>
      <c r="B60" s="167"/>
      <c r="C60" s="337" t="s">
        <v>201</v>
      </c>
      <c r="D60" s="353"/>
      <c r="E60" s="353"/>
      <c r="F60" s="353"/>
      <c r="G60" s="353"/>
      <c r="H60" s="353"/>
      <c r="I60" s="354"/>
      <c r="J60" s="110"/>
      <c r="K60" s="110"/>
      <c r="L60" s="110"/>
      <c r="M60" s="110"/>
      <c r="N60" s="110"/>
      <c r="O60" s="110"/>
      <c r="P60" s="110"/>
      <c r="Q60" s="110"/>
      <c r="R60" s="110"/>
      <c r="S60" s="48"/>
      <c r="T60" s="48"/>
      <c r="U60" s="48"/>
    </row>
    <row r="61" spans="1:21" ht="12.75">
      <c r="A61" s="75"/>
      <c r="B61" s="171"/>
      <c r="C61" s="334" t="s">
        <v>327</v>
      </c>
      <c r="D61" s="335"/>
      <c r="E61" s="335"/>
      <c r="F61" s="335"/>
      <c r="G61" s="335"/>
      <c r="H61" s="335"/>
      <c r="I61" s="336"/>
      <c r="J61" s="110"/>
      <c r="K61" s="110"/>
      <c r="L61" s="110"/>
      <c r="M61" s="110"/>
      <c r="N61" s="110"/>
      <c r="O61" s="110"/>
      <c r="P61" s="110"/>
      <c r="Q61" s="110"/>
      <c r="R61" s="110"/>
      <c r="S61" s="48"/>
      <c r="T61" s="48"/>
      <c r="U61" s="48"/>
    </row>
    <row r="62" spans="1:21" ht="25.5" customHeight="1">
      <c r="A62" s="75"/>
      <c r="B62" s="171"/>
      <c r="C62" s="371" t="s">
        <v>328</v>
      </c>
      <c r="D62" s="372"/>
      <c r="E62" s="372"/>
      <c r="F62" s="372"/>
      <c r="G62" s="372"/>
      <c r="H62" s="372"/>
      <c r="I62" s="373"/>
      <c r="J62" s="110"/>
      <c r="K62" s="110"/>
      <c r="L62" s="110"/>
      <c r="M62" s="110"/>
      <c r="N62" s="110"/>
      <c r="O62" s="110"/>
      <c r="P62" s="110"/>
      <c r="Q62" s="110"/>
      <c r="R62" s="110"/>
      <c r="S62" s="48"/>
      <c r="T62" s="48"/>
      <c r="U62" s="48"/>
    </row>
    <row r="63" spans="1:21" ht="12.75">
      <c r="A63" s="75"/>
      <c r="B63" s="171"/>
      <c r="C63" s="337" t="s">
        <v>0</v>
      </c>
      <c r="D63" s="353"/>
      <c r="E63" s="353"/>
      <c r="F63" s="353"/>
      <c r="G63" s="353"/>
      <c r="H63" s="353"/>
      <c r="I63" s="354"/>
      <c r="J63" s="110"/>
      <c r="K63" s="110"/>
      <c r="L63" s="110"/>
      <c r="M63" s="110"/>
      <c r="N63" s="110"/>
      <c r="O63" s="110"/>
      <c r="P63" s="110"/>
      <c r="Q63" s="110"/>
      <c r="R63" s="110"/>
      <c r="S63" s="48"/>
      <c r="T63" s="48"/>
      <c r="U63" s="48"/>
    </row>
    <row r="64" spans="1:21" ht="12.75">
      <c r="A64" s="75"/>
      <c r="B64" s="171"/>
      <c r="C64" s="337" t="s">
        <v>203</v>
      </c>
      <c r="D64" s="353"/>
      <c r="E64" s="353"/>
      <c r="F64" s="353"/>
      <c r="G64" s="353"/>
      <c r="H64" s="353"/>
      <c r="I64" s="354"/>
      <c r="J64" s="110"/>
      <c r="K64" s="110"/>
      <c r="L64" s="110"/>
      <c r="M64" s="110"/>
      <c r="N64" s="110"/>
      <c r="O64" s="110"/>
      <c r="P64" s="110"/>
      <c r="Q64" s="110"/>
      <c r="R64" s="110"/>
      <c r="S64" s="48"/>
      <c r="T64" s="48"/>
      <c r="U64" s="48"/>
    </row>
    <row r="65" spans="1:21" ht="12.75">
      <c r="A65" s="358"/>
      <c r="B65" s="359"/>
      <c r="C65" s="359"/>
      <c r="D65" s="359"/>
      <c r="E65" s="359"/>
      <c r="F65" s="359"/>
      <c r="G65" s="359"/>
      <c r="H65" s="359"/>
      <c r="I65" s="360"/>
      <c r="J65" s="110"/>
      <c r="K65" s="110"/>
      <c r="L65" s="110"/>
      <c r="M65" s="110"/>
      <c r="N65" s="110"/>
      <c r="O65" s="110"/>
      <c r="P65" s="110"/>
      <c r="Q65" s="110"/>
      <c r="R65" s="110"/>
      <c r="S65" s="48"/>
      <c r="T65" s="48"/>
      <c r="U65" s="48"/>
    </row>
    <row r="66" spans="1:21" ht="12.75">
      <c r="A66" s="352" t="s">
        <v>1</v>
      </c>
      <c r="B66" s="352"/>
      <c r="C66" s="352"/>
      <c r="D66" s="352"/>
      <c r="E66" s="352"/>
      <c r="F66" s="352"/>
      <c r="G66" s="352"/>
      <c r="H66" s="352"/>
      <c r="I66" s="352"/>
      <c r="J66" s="109">
        <f aca="true" t="shared" si="2" ref="J66:O66">J46+J12</f>
        <v>17706</v>
      </c>
      <c r="K66" s="109">
        <f t="shared" si="2"/>
        <v>4929</v>
      </c>
      <c r="L66" s="109">
        <f t="shared" si="2"/>
        <v>311</v>
      </c>
      <c r="M66" s="109">
        <f t="shared" si="2"/>
        <v>14281</v>
      </c>
      <c r="N66" s="109">
        <f t="shared" si="2"/>
        <v>7965</v>
      </c>
      <c r="O66" s="109">
        <f t="shared" si="2"/>
        <v>2721</v>
      </c>
      <c r="P66" s="109">
        <f>P46+P12</f>
        <v>14394</v>
      </c>
      <c r="Q66" s="109">
        <f>Q46+Q12</f>
        <v>9006</v>
      </c>
      <c r="R66" s="109">
        <f>R46+R12</f>
        <v>2760</v>
      </c>
      <c r="S66" s="109">
        <f>P66/M66*100</f>
        <v>100.79126111616834</v>
      </c>
      <c r="T66" s="109">
        <f>Q66/N66*100</f>
        <v>113.06967984934087</v>
      </c>
      <c r="U66" s="109">
        <f>R66/O66*100</f>
        <v>101.43329658213891</v>
      </c>
    </row>
    <row r="67" spans="1:21" ht="12.75">
      <c r="A67" s="374"/>
      <c r="B67" s="375"/>
      <c r="C67" s="375"/>
      <c r="D67" s="375"/>
      <c r="E67" s="375"/>
      <c r="F67" s="375"/>
      <c r="G67" s="375"/>
      <c r="H67" s="375"/>
      <c r="I67" s="376"/>
      <c r="J67" s="110"/>
      <c r="K67" s="110"/>
      <c r="L67" s="110"/>
      <c r="M67" s="110"/>
      <c r="N67" s="110"/>
      <c r="O67" s="110"/>
      <c r="P67" s="110"/>
      <c r="Q67" s="110"/>
      <c r="R67" s="110"/>
      <c r="S67" s="48"/>
      <c r="T67" s="48"/>
      <c r="U67" s="48"/>
    </row>
    <row r="68" spans="1:21" ht="25.5" customHeight="1">
      <c r="A68" s="370" t="s">
        <v>204</v>
      </c>
      <c r="B68" s="342"/>
      <c r="C68" s="342"/>
      <c r="D68" s="342"/>
      <c r="E68" s="342"/>
      <c r="F68" s="342"/>
      <c r="G68" s="342"/>
      <c r="H68" s="342"/>
      <c r="I68" s="342"/>
      <c r="J68" s="115"/>
      <c r="K68" s="115"/>
      <c r="L68" s="115">
        <f>L69+L70</f>
        <v>641</v>
      </c>
      <c r="M68" s="115"/>
      <c r="N68" s="115"/>
      <c r="O68" s="115">
        <f>O69+O70</f>
        <v>737</v>
      </c>
      <c r="P68" s="115"/>
      <c r="Q68" s="115"/>
      <c r="R68" s="115">
        <f>SUM(R69:R70)</f>
        <v>737</v>
      </c>
      <c r="S68" s="115"/>
      <c r="T68" s="109"/>
      <c r="U68" s="115">
        <f>R68/O68*100</f>
        <v>100</v>
      </c>
    </row>
    <row r="69" spans="1:21" ht="12.75">
      <c r="A69" s="34"/>
      <c r="B69" s="342" t="s">
        <v>98</v>
      </c>
      <c r="C69" s="342"/>
      <c r="D69" s="342"/>
      <c r="E69" s="342"/>
      <c r="F69" s="342"/>
      <c r="G69" s="342"/>
      <c r="H69" s="342"/>
      <c r="I69" s="342"/>
      <c r="J69" s="110"/>
      <c r="K69" s="110"/>
      <c r="L69" s="110">
        <v>641</v>
      </c>
      <c r="M69" s="110"/>
      <c r="N69" s="110"/>
      <c r="O69" s="110">
        <v>737</v>
      </c>
      <c r="P69" s="110"/>
      <c r="Q69" s="110"/>
      <c r="R69" s="110">
        <v>737</v>
      </c>
      <c r="S69" s="48"/>
      <c r="T69" s="48"/>
      <c r="U69" s="48">
        <f>R69/O69*100</f>
        <v>100</v>
      </c>
    </row>
    <row r="70" spans="1:21" ht="12.75">
      <c r="A70" s="163"/>
      <c r="B70" s="342" t="s">
        <v>99</v>
      </c>
      <c r="C70" s="342"/>
      <c r="D70" s="342"/>
      <c r="E70" s="342"/>
      <c r="F70" s="342"/>
      <c r="G70" s="342"/>
      <c r="H70" s="342"/>
      <c r="I70" s="342"/>
      <c r="J70" s="110"/>
      <c r="K70" s="110"/>
      <c r="L70" s="110"/>
      <c r="M70" s="110"/>
      <c r="N70" s="110"/>
      <c r="O70" s="110"/>
      <c r="P70" s="110"/>
      <c r="Q70" s="110"/>
      <c r="R70" s="110"/>
      <c r="S70" s="48"/>
      <c r="T70" s="48"/>
      <c r="U70" s="48"/>
    </row>
    <row r="71" spans="1:21" ht="12.75">
      <c r="A71" s="341"/>
      <c r="B71" s="342"/>
      <c r="C71" s="342"/>
      <c r="D71" s="342"/>
      <c r="E71" s="342"/>
      <c r="F71" s="342"/>
      <c r="G71" s="342"/>
      <c r="H71" s="342"/>
      <c r="I71" s="342"/>
      <c r="J71" s="110"/>
      <c r="K71" s="110"/>
      <c r="L71" s="110"/>
      <c r="M71" s="110"/>
      <c r="N71" s="110"/>
      <c r="O71" s="110"/>
      <c r="P71" s="110"/>
      <c r="Q71" s="110"/>
      <c r="R71" s="110"/>
      <c r="S71" s="48"/>
      <c r="T71" s="48"/>
      <c r="U71" s="48"/>
    </row>
    <row r="72" spans="1:21" ht="12.75">
      <c r="A72" s="352" t="s">
        <v>2</v>
      </c>
      <c r="B72" s="352"/>
      <c r="C72" s="352"/>
      <c r="D72" s="352"/>
      <c r="E72" s="352"/>
      <c r="F72" s="352"/>
      <c r="G72" s="352"/>
      <c r="H72" s="352"/>
      <c r="I72" s="352"/>
      <c r="J72" s="109">
        <f>J73+J84</f>
        <v>46166</v>
      </c>
      <c r="K72" s="109"/>
      <c r="L72" s="109">
        <f>L73+L84</f>
        <v>107713</v>
      </c>
      <c r="M72" s="109">
        <f>M73+M84</f>
        <v>44602</v>
      </c>
      <c r="N72" s="109"/>
      <c r="O72" s="109">
        <f>O73+O84</f>
        <v>110892</v>
      </c>
      <c r="P72" s="109">
        <f>P73+P84</f>
        <v>32161</v>
      </c>
      <c r="Q72" s="109"/>
      <c r="R72" s="109">
        <f>R73+R84</f>
        <v>110293</v>
      </c>
      <c r="S72" s="109">
        <f>P72/M72*100</f>
        <v>72.10663198959688</v>
      </c>
      <c r="T72" s="109"/>
      <c r="U72" s="109">
        <f>R72/O72*100</f>
        <v>99.45983479421419</v>
      </c>
    </row>
    <row r="73" spans="1:21" ht="12.75">
      <c r="A73" s="34"/>
      <c r="B73" s="342" t="s">
        <v>100</v>
      </c>
      <c r="C73" s="342"/>
      <c r="D73" s="342"/>
      <c r="E73" s="342"/>
      <c r="F73" s="342"/>
      <c r="G73" s="342"/>
      <c r="H73" s="342"/>
      <c r="I73" s="342"/>
      <c r="J73" s="110">
        <f>SUM(J74:J83)</f>
        <v>43996</v>
      </c>
      <c r="K73" s="110"/>
      <c r="L73" s="110">
        <f>SUM(L74:L83)</f>
        <v>107713</v>
      </c>
      <c r="M73" s="110">
        <f>SUM(M74:M83)</f>
        <v>43266</v>
      </c>
      <c r="N73" s="110"/>
      <c r="O73" s="110">
        <f>SUM(O74:O83)</f>
        <v>110492</v>
      </c>
      <c r="P73" s="110">
        <f>SUM(P74:P83)</f>
        <v>31320</v>
      </c>
      <c r="Q73" s="110"/>
      <c r="R73" s="110">
        <f>SUM(R74:R83)</f>
        <v>109983</v>
      </c>
      <c r="S73" s="48">
        <f>P73/M73*100</f>
        <v>72.38940507557898</v>
      </c>
      <c r="T73" s="48"/>
      <c r="U73" s="110">
        <f>R73/O73*100</f>
        <v>99.53933316439199</v>
      </c>
    </row>
    <row r="74" spans="1:21" ht="12.75">
      <c r="A74" s="75"/>
      <c r="B74" s="165"/>
      <c r="C74" s="337" t="s">
        <v>332</v>
      </c>
      <c r="D74" s="338"/>
      <c r="E74" s="338"/>
      <c r="F74" s="338"/>
      <c r="G74" s="338"/>
      <c r="H74" s="338"/>
      <c r="I74" s="339"/>
      <c r="J74" s="110"/>
      <c r="K74" s="110"/>
      <c r="L74" s="110"/>
      <c r="M74" s="110"/>
      <c r="N74" s="110"/>
      <c r="O74" s="110"/>
      <c r="P74" s="110"/>
      <c r="Q74" s="110"/>
      <c r="R74" s="110"/>
      <c r="S74" s="48"/>
      <c r="T74" s="48"/>
      <c r="U74" s="110"/>
    </row>
    <row r="75" spans="1:21" ht="12.75">
      <c r="A75" s="75"/>
      <c r="B75" s="170"/>
      <c r="C75" s="337" t="s">
        <v>4</v>
      </c>
      <c r="D75" s="338"/>
      <c r="E75" s="338"/>
      <c r="F75" s="338"/>
      <c r="G75" s="338"/>
      <c r="H75" s="338"/>
      <c r="I75" s="339"/>
      <c r="J75" s="110"/>
      <c r="K75" s="110"/>
      <c r="L75" s="110"/>
      <c r="M75" s="110"/>
      <c r="N75" s="110"/>
      <c r="O75" s="110"/>
      <c r="P75" s="110"/>
      <c r="Q75" s="110"/>
      <c r="R75" s="110"/>
      <c r="S75" s="48"/>
      <c r="T75" s="48"/>
      <c r="U75" s="110"/>
    </row>
    <row r="76" spans="1:21" ht="12.75">
      <c r="A76" s="75"/>
      <c r="B76" s="170"/>
      <c r="C76" s="337" t="s">
        <v>205</v>
      </c>
      <c r="D76" s="338"/>
      <c r="E76" s="338"/>
      <c r="F76" s="338"/>
      <c r="G76" s="338"/>
      <c r="H76" s="338"/>
      <c r="I76" s="339"/>
      <c r="J76" s="110"/>
      <c r="K76" s="110"/>
      <c r="L76" s="110"/>
      <c r="M76" s="110"/>
      <c r="N76" s="110"/>
      <c r="O76" s="110"/>
      <c r="P76" s="110"/>
      <c r="Q76" s="110"/>
      <c r="R76" s="110"/>
      <c r="S76" s="48"/>
      <c r="T76" s="48"/>
      <c r="U76" s="110"/>
    </row>
    <row r="77" spans="1:21" ht="12.75">
      <c r="A77" s="75"/>
      <c r="B77" s="170"/>
      <c r="C77" s="334" t="s">
        <v>206</v>
      </c>
      <c r="D77" s="335"/>
      <c r="E77" s="335"/>
      <c r="F77" s="335"/>
      <c r="G77" s="335"/>
      <c r="H77" s="335"/>
      <c r="I77" s="336"/>
      <c r="J77" s="110"/>
      <c r="K77" s="110"/>
      <c r="L77" s="110"/>
      <c r="M77" s="110"/>
      <c r="N77" s="110"/>
      <c r="O77" s="110"/>
      <c r="P77" s="110"/>
      <c r="Q77" s="110"/>
      <c r="R77" s="110"/>
      <c r="S77" s="48"/>
      <c r="T77" s="48"/>
      <c r="U77" s="110"/>
    </row>
    <row r="78" spans="1:21" ht="12.75">
      <c r="A78" s="75"/>
      <c r="B78" s="170"/>
      <c r="C78" s="337" t="s">
        <v>5</v>
      </c>
      <c r="D78" s="338"/>
      <c r="E78" s="338"/>
      <c r="F78" s="338"/>
      <c r="G78" s="338"/>
      <c r="H78" s="338"/>
      <c r="I78" s="339"/>
      <c r="J78" s="110">
        <v>43996</v>
      </c>
      <c r="K78" s="110"/>
      <c r="L78" s="110">
        <v>107713</v>
      </c>
      <c r="M78" s="110">
        <v>43266</v>
      </c>
      <c r="N78" s="110"/>
      <c r="O78" s="110">
        <v>110492</v>
      </c>
      <c r="P78" s="110">
        <v>31320</v>
      </c>
      <c r="Q78" s="110"/>
      <c r="R78" s="110">
        <v>109983</v>
      </c>
      <c r="S78" s="48">
        <f>P78/M78*100</f>
        <v>72.38940507557898</v>
      </c>
      <c r="T78" s="48"/>
      <c r="U78" s="110">
        <f>R78/O78*100</f>
        <v>99.53933316439199</v>
      </c>
    </row>
    <row r="79" spans="1:21" ht="12.75">
      <c r="A79" s="75"/>
      <c r="B79" s="170"/>
      <c r="C79" s="337" t="s">
        <v>331</v>
      </c>
      <c r="D79" s="338"/>
      <c r="E79" s="338"/>
      <c r="F79" s="338"/>
      <c r="G79" s="338"/>
      <c r="H79" s="338"/>
      <c r="I79" s="339"/>
      <c r="J79" s="110"/>
      <c r="K79" s="110"/>
      <c r="L79" s="110"/>
      <c r="M79" s="110"/>
      <c r="N79" s="110"/>
      <c r="O79" s="110"/>
      <c r="P79" s="110"/>
      <c r="Q79" s="110"/>
      <c r="R79" s="110"/>
      <c r="S79" s="48"/>
      <c r="T79" s="48"/>
      <c r="U79" s="110"/>
    </row>
    <row r="80" spans="1:21" ht="12.75">
      <c r="A80" s="75"/>
      <c r="B80" s="170"/>
      <c r="C80" s="334" t="s">
        <v>330</v>
      </c>
      <c r="D80" s="335"/>
      <c r="E80" s="335"/>
      <c r="F80" s="335"/>
      <c r="G80" s="335"/>
      <c r="H80" s="335"/>
      <c r="I80" s="336"/>
      <c r="J80" s="110"/>
      <c r="K80" s="110"/>
      <c r="L80" s="110"/>
      <c r="M80" s="110"/>
      <c r="N80" s="110"/>
      <c r="O80" s="110"/>
      <c r="P80" s="110"/>
      <c r="Q80" s="110"/>
      <c r="R80" s="110"/>
      <c r="S80" s="48"/>
      <c r="T80" s="48"/>
      <c r="U80" s="110"/>
    </row>
    <row r="81" spans="1:21" ht="12.75">
      <c r="A81" s="75"/>
      <c r="B81" s="170"/>
      <c r="C81" s="337" t="s">
        <v>6</v>
      </c>
      <c r="D81" s="338"/>
      <c r="E81" s="338"/>
      <c r="F81" s="338"/>
      <c r="G81" s="338"/>
      <c r="H81" s="338"/>
      <c r="I81" s="339"/>
      <c r="J81" s="110"/>
      <c r="K81" s="110"/>
      <c r="L81" s="110"/>
      <c r="M81" s="110"/>
      <c r="N81" s="110"/>
      <c r="O81" s="110"/>
      <c r="P81" s="110"/>
      <c r="Q81" s="110"/>
      <c r="R81" s="110"/>
      <c r="S81" s="48"/>
      <c r="T81" s="48"/>
      <c r="U81" s="110"/>
    </row>
    <row r="82" spans="1:21" ht="12.75">
      <c r="A82" s="75"/>
      <c r="B82" s="170"/>
      <c r="C82" s="337" t="s">
        <v>208</v>
      </c>
      <c r="D82" s="338"/>
      <c r="E82" s="338"/>
      <c r="F82" s="338"/>
      <c r="G82" s="338"/>
      <c r="H82" s="338"/>
      <c r="I82" s="339"/>
      <c r="J82" s="110"/>
      <c r="K82" s="110"/>
      <c r="L82" s="110"/>
      <c r="M82" s="110"/>
      <c r="N82" s="110"/>
      <c r="O82" s="110"/>
      <c r="P82" s="110"/>
      <c r="Q82" s="110"/>
      <c r="R82" s="110"/>
      <c r="S82" s="48"/>
      <c r="T82" s="48"/>
      <c r="U82" s="110"/>
    </row>
    <row r="83" spans="1:21" ht="12.75">
      <c r="A83" s="75"/>
      <c r="B83" s="164"/>
      <c r="C83" s="334" t="s">
        <v>329</v>
      </c>
      <c r="D83" s="335"/>
      <c r="E83" s="335"/>
      <c r="F83" s="335"/>
      <c r="G83" s="335"/>
      <c r="H83" s="335"/>
      <c r="I83" s="336"/>
      <c r="J83" s="110"/>
      <c r="K83" s="110"/>
      <c r="L83" s="110"/>
      <c r="M83" s="110"/>
      <c r="N83" s="110"/>
      <c r="O83" s="110"/>
      <c r="P83" s="110"/>
      <c r="Q83" s="110"/>
      <c r="R83" s="110"/>
      <c r="S83" s="48"/>
      <c r="T83" s="48"/>
      <c r="U83" s="110"/>
    </row>
    <row r="84" spans="1:21" ht="12.75">
      <c r="A84" s="163"/>
      <c r="B84" s="340" t="s">
        <v>101</v>
      </c>
      <c r="C84" s="340"/>
      <c r="D84" s="340"/>
      <c r="E84" s="340"/>
      <c r="F84" s="340"/>
      <c r="G84" s="340"/>
      <c r="H84" s="340"/>
      <c r="I84" s="340"/>
      <c r="J84" s="110">
        <f>SUM(J85:J94)</f>
        <v>2170</v>
      </c>
      <c r="K84" s="110"/>
      <c r="L84" s="110"/>
      <c r="M84" s="110">
        <f>SUM(M85:M94)</f>
        <v>1336</v>
      </c>
      <c r="N84" s="110"/>
      <c r="O84" s="110">
        <f>SUM(O85:O94)</f>
        <v>400</v>
      </c>
      <c r="P84" s="110">
        <f>SUM(P85:P94)</f>
        <v>841</v>
      </c>
      <c r="Q84" s="110"/>
      <c r="R84" s="110">
        <f>SUM(R85:R94)</f>
        <v>310</v>
      </c>
      <c r="S84" s="48">
        <f>P84/M84*100</f>
        <v>62.94910179640718</v>
      </c>
      <c r="T84" s="48"/>
      <c r="U84" s="110">
        <f>R84/O84*100</f>
        <v>77.5</v>
      </c>
    </row>
    <row r="85" spans="1:21" ht="12.75">
      <c r="A85" s="75"/>
      <c r="B85" s="181"/>
      <c r="C85" s="337" t="s">
        <v>332</v>
      </c>
      <c r="D85" s="338"/>
      <c r="E85" s="338"/>
      <c r="F85" s="338"/>
      <c r="G85" s="338"/>
      <c r="H85" s="338"/>
      <c r="I85" s="339"/>
      <c r="J85" s="311"/>
      <c r="K85" s="311"/>
      <c r="L85" s="311"/>
      <c r="M85" s="311"/>
      <c r="N85" s="311"/>
      <c r="O85" s="311"/>
      <c r="P85" s="110"/>
      <c r="Q85" s="110"/>
      <c r="R85" s="110"/>
      <c r="S85" s="48"/>
      <c r="T85" s="48"/>
      <c r="U85" s="110"/>
    </row>
    <row r="86" spans="1:21" ht="12.75">
      <c r="A86" s="75"/>
      <c r="B86" s="182"/>
      <c r="C86" s="337" t="s">
        <v>4</v>
      </c>
      <c r="D86" s="338"/>
      <c r="E86" s="338"/>
      <c r="F86" s="338"/>
      <c r="G86" s="338"/>
      <c r="H86" s="338"/>
      <c r="I86" s="339"/>
      <c r="J86" s="110"/>
      <c r="K86" s="110"/>
      <c r="L86" s="110"/>
      <c r="M86" s="110"/>
      <c r="N86" s="110"/>
      <c r="O86" s="110"/>
      <c r="P86" s="110"/>
      <c r="Q86" s="110"/>
      <c r="R86" s="110"/>
      <c r="S86" s="48"/>
      <c r="T86" s="48"/>
      <c r="U86" s="110"/>
    </row>
    <row r="87" spans="1:21" ht="12.75">
      <c r="A87" s="75"/>
      <c r="B87" s="182"/>
      <c r="C87" s="337" t="s">
        <v>205</v>
      </c>
      <c r="D87" s="338"/>
      <c r="E87" s="338"/>
      <c r="F87" s="338"/>
      <c r="G87" s="338"/>
      <c r="H87" s="338"/>
      <c r="I87" s="339"/>
      <c r="J87" s="110"/>
      <c r="K87" s="110"/>
      <c r="L87" s="110"/>
      <c r="M87" s="110"/>
      <c r="N87" s="110"/>
      <c r="O87" s="110"/>
      <c r="P87" s="110"/>
      <c r="Q87" s="110"/>
      <c r="R87" s="110"/>
      <c r="S87" s="48"/>
      <c r="T87" s="48"/>
      <c r="U87" s="110"/>
    </row>
    <row r="88" spans="1:21" ht="12.75">
      <c r="A88" s="75"/>
      <c r="B88" s="182"/>
      <c r="C88" s="334" t="s">
        <v>206</v>
      </c>
      <c r="D88" s="335"/>
      <c r="E88" s="335"/>
      <c r="F88" s="335"/>
      <c r="G88" s="335"/>
      <c r="H88" s="335"/>
      <c r="I88" s="336"/>
      <c r="J88" s="110"/>
      <c r="K88" s="110"/>
      <c r="L88" s="110"/>
      <c r="M88" s="110"/>
      <c r="N88" s="110"/>
      <c r="O88" s="110"/>
      <c r="P88" s="110"/>
      <c r="Q88" s="110"/>
      <c r="R88" s="110"/>
      <c r="S88" s="48"/>
      <c r="T88" s="48"/>
      <c r="U88" s="110"/>
    </row>
    <row r="89" spans="1:21" ht="12.75">
      <c r="A89" s="75"/>
      <c r="B89" s="182"/>
      <c r="C89" s="337" t="s">
        <v>5</v>
      </c>
      <c r="D89" s="338"/>
      <c r="E89" s="338"/>
      <c r="F89" s="338"/>
      <c r="G89" s="338"/>
      <c r="H89" s="338"/>
      <c r="I89" s="339"/>
      <c r="J89" s="110">
        <v>2170</v>
      </c>
      <c r="K89" s="311"/>
      <c r="L89" s="311"/>
      <c r="M89" s="110">
        <v>1336</v>
      </c>
      <c r="N89" s="311"/>
      <c r="O89" s="110">
        <v>400</v>
      </c>
      <c r="P89" s="110">
        <v>841</v>
      </c>
      <c r="Q89" s="110"/>
      <c r="R89" s="110">
        <v>310</v>
      </c>
      <c r="S89" s="48">
        <f>P89/M89*100</f>
        <v>62.94910179640718</v>
      </c>
      <c r="T89" s="48"/>
      <c r="U89" s="110">
        <f>R89/O89*100</f>
        <v>77.5</v>
      </c>
    </row>
    <row r="90" spans="1:21" ht="12.75">
      <c r="A90" s="75"/>
      <c r="B90" s="182"/>
      <c r="C90" s="337" t="s">
        <v>331</v>
      </c>
      <c r="D90" s="338"/>
      <c r="E90" s="338"/>
      <c r="F90" s="338"/>
      <c r="G90" s="338"/>
      <c r="H90" s="338"/>
      <c r="I90" s="339"/>
      <c r="J90" s="110"/>
      <c r="K90" s="110"/>
      <c r="L90" s="110"/>
      <c r="M90" s="110"/>
      <c r="N90" s="110"/>
      <c r="O90" s="110"/>
      <c r="P90" s="110"/>
      <c r="Q90" s="110"/>
      <c r="R90" s="110"/>
      <c r="S90" s="48"/>
      <c r="T90" s="48"/>
      <c r="U90" s="110"/>
    </row>
    <row r="91" spans="1:21" ht="12.75">
      <c r="A91" s="75"/>
      <c r="B91" s="182"/>
      <c r="C91" s="334" t="s">
        <v>330</v>
      </c>
      <c r="D91" s="335"/>
      <c r="E91" s="335"/>
      <c r="F91" s="335"/>
      <c r="G91" s="335"/>
      <c r="H91" s="335"/>
      <c r="I91" s="336"/>
      <c r="J91" s="110"/>
      <c r="K91" s="110"/>
      <c r="L91" s="110"/>
      <c r="M91" s="110"/>
      <c r="N91" s="110"/>
      <c r="O91" s="110"/>
      <c r="P91" s="110"/>
      <c r="Q91" s="110"/>
      <c r="R91" s="110"/>
      <c r="S91" s="48"/>
      <c r="T91" s="48"/>
      <c r="U91" s="110"/>
    </row>
    <row r="92" spans="1:21" ht="12.75">
      <c r="A92" s="75"/>
      <c r="B92" s="182"/>
      <c r="C92" s="337" t="s">
        <v>6</v>
      </c>
      <c r="D92" s="338"/>
      <c r="E92" s="338"/>
      <c r="F92" s="338"/>
      <c r="G92" s="338"/>
      <c r="H92" s="338"/>
      <c r="I92" s="339"/>
      <c r="J92" s="110"/>
      <c r="K92" s="110"/>
      <c r="L92" s="110"/>
      <c r="M92" s="110"/>
      <c r="N92" s="110"/>
      <c r="O92" s="110"/>
      <c r="P92" s="110"/>
      <c r="Q92" s="110"/>
      <c r="R92" s="110"/>
      <c r="S92" s="48"/>
      <c r="T92" s="48"/>
      <c r="U92" s="110"/>
    </row>
    <row r="93" spans="1:21" ht="12.75">
      <c r="A93" s="75"/>
      <c r="B93" s="182"/>
      <c r="C93" s="337" t="s">
        <v>208</v>
      </c>
      <c r="D93" s="338"/>
      <c r="E93" s="338"/>
      <c r="F93" s="338"/>
      <c r="G93" s="338"/>
      <c r="H93" s="338"/>
      <c r="I93" s="339"/>
      <c r="J93" s="110"/>
      <c r="K93" s="110"/>
      <c r="L93" s="110"/>
      <c r="M93" s="110"/>
      <c r="N93" s="110"/>
      <c r="O93" s="110"/>
      <c r="P93" s="110"/>
      <c r="Q93" s="110"/>
      <c r="R93" s="110"/>
      <c r="S93" s="48"/>
      <c r="T93" s="48"/>
      <c r="U93" s="110"/>
    </row>
    <row r="94" spans="1:21" ht="12.75">
      <c r="A94" s="75"/>
      <c r="B94" s="182"/>
      <c r="C94" s="334" t="s">
        <v>329</v>
      </c>
      <c r="D94" s="335"/>
      <c r="E94" s="335"/>
      <c r="F94" s="335"/>
      <c r="G94" s="335"/>
      <c r="H94" s="335"/>
      <c r="I94" s="336"/>
      <c r="J94" s="110"/>
      <c r="K94" s="110"/>
      <c r="L94" s="110"/>
      <c r="M94" s="110"/>
      <c r="N94" s="110"/>
      <c r="O94" s="110"/>
      <c r="P94" s="110"/>
      <c r="Q94" s="110"/>
      <c r="R94" s="110"/>
      <c r="S94" s="48"/>
      <c r="T94" s="48"/>
      <c r="U94" s="110"/>
    </row>
    <row r="95" spans="1:21" ht="12.75">
      <c r="A95" s="341"/>
      <c r="B95" s="341"/>
      <c r="C95" s="342"/>
      <c r="D95" s="342"/>
      <c r="E95" s="342"/>
      <c r="F95" s="342"/>
      <c r="G95" s="342"/>
      <c r="H95" s="342"/>
      <c r="I95" s="342"/>
      <c r="J95" s="110"/>
      <c r="K95" s="110"/>
      <c r="L95" s="110"/>
      <c r="M95" s="110"/>
      <c r="N95" s="110"/>
      <c r="O95" s="110"/>
      <c r="P95" s="110"/>
      <c r="Q95" s="110"/>
      <c r="R95" s="110"/>
      <c r="S95" s="48"/>
      <c r="T95" s="48"/>
      <c r="U95" s="110"/>
    </row>
    <row r="96" spans="1:21" ht="12.75">
      <c r="A96" s="352" t="s">
        <v>209</v>
      </c>
      <c r="B96" s="352"/>
      <c r="C96" s="352"/>
      <c r="D96" s="352"/>
      <c r="E96" s="352"/>
      <c r="F96" s="352"/>
      <c r="G96" s="352"/>
      <c r="H96" s="352"/>
      <c r="I96" s="352"/>
      <c r="J96" s="109">
        <f aca="true" t="shared" si="3" ref="J96:O96">J66+J68+J72</f>
        <v>63872</v>
      </c>
      <c r="K96" s="109">
        <f t="shared" si="3"/>
        <v>4929</v>
      </c>
      <c r="L96" s="109">
        <f t="shared" si="3"/>
        <v>108665</v>
      </c>
      <c r="M96" s="109">
        <f t="shared" si="3"/>
        <v>58883</v>
      </c>
      <c r="N96" s="109">
        <f t="shared" si="3"/>
        <v>7965</v>
      </c>
      <c r="O96" s="109">
        <f t="shared" si="3"/>
        <v>114350</v>
      </c>
      <c r="P96" s="109">
        <f>P66+P68+P72</f>
        <v>46555</v>
      </c>
      <c r="Q96" s="109">
        <f>Q66+Q68+Q72</f>
        <v>9006</v>
      </c>
      <c r="R96" s="109">
        <f>R66+R68+R72</f>
        <v>113790</v>
      </c>
      <c r="S96" s="109">
        <f>P96/M96*100</f>
        <v>79.0635667340319</v>
      </c>
      <c r="T96" s="109">
        <f>Q96/N96*100</f>
        <v>113.06967984934087</v>
      </c>
      <c r="U96" s="109">
        <f>R96/O96*100</f>
        <v>99.5102754700481</v>
      </c>
    </row>
    <row r="97" spans="1:21" ht="12.75">
      <c r="A97" s="153"/>
      <c r="B97" s="153"/>
      <c r="C97" s="153"/>
      <c r="D97" s="153"/>
      <c r="E97" s="153"/>
      <c r="F97" s="153"/>
      <c r="G97" s="153"/>
      <c r="H97" s="153"/>
      <c r="I97" s="153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6"/>
      <c r="U97" s="6"/>
    </row>
    <row r="98" spans="1:21" ht="12.75">
      <c r="A98" s="153"/>
      <c r="B98" s="153"/>
      <c r="C98" s="153"/>
      <c r="D98" s="153"/>
      <c r="E98" s="153"/>
      <c r="F98" s="153"/>
      <c r="G98" s="153"/>
      <c r="H98" s="153"/>
      <c r="I98" s="153"/>
      <c r="J98" s="151"/>
      <c r="K98" s="151"/>
      <c r="L98" s="151"/>
      <c r="M98" s="151"/>
      <c r="N98" s="151"/>
      <c r="O98" s="151"/>
      <c r="P98" s="59"/>
      <c r="Q98" s="59"/>
      <c r="R98" s="59"/>
      <c r="S98" s="59"/>
      <c r="T98" s="7"/>
      <c r="U98" s="7"/>
    </row>
    <row r="99" spans="1:21" ht="12.75" customHeight="1">
      <c r="A99" s="378" t="s">
        <v>105</v>
      </c>
      <c r="B99" s="379"/>
      <c r="C99" s="379"/>
      <c r="D99" s="379"/>
      <c r="E99" s="379"/>
      <c r="F99" s="379"/>
      <c r="G99" s="379"/>
      <c r="H99" s="379"/>
      <c r="I99" s="380"/>
      <c r="J99" s="387" t="s">
        <v>138</v>
      </c>
      <c r="K99" s="388"/>
      <c r="L99" s="389"/>
      <c r="M99" s="387" t="s">
        <v>139</v>
      </c>
      <c r="N99" s="388"/>
      <c r="O99" s="389"/>
      <c r="P99" s="390" t="s">
        <v>137</v>
      </c>
      <c r="Q99" s="377"/>
      <c r="R99" s="391"/>
      <c r="S99" s="392" t="s">
        <v>140</v>
      </c>
      <c r="T99" s="392"/>
      <c r="U99" s="392"/>
    </row>
    <row r="100" spans="1:21" ht="51">
      <c r="A100" s="381"/>
      <c r="B100" s="382"/>
      <c r="C100" s="382"/>
      <c r="D100" s="382"/>
      <c r="E100" s="382"/>
      <c r="F100" s="382"/>
      <c r="G100" s="382"/>
      <c r="H100" s="382"/>
      <c r="I100" s="383"/>
      <c r="J100" s="184" t="s">
        <v>8</v>
      </c>
      <c r="K100" s="184" t="s">
        <v>9</v>
      </c>
      <c r="L100" s="150" t="s">
        <v>10</v>
      </c>
      <c r="M100" s="184" t="s">
        <v>8</v>
      </c>
      <c r="N100" s="184" t="s">
        <v>9</v>
      </c>
      <c r="O100" s="150" t="s">
        <v>10</v>
      </c>
      <c r="P100" s="184" t="s">
        <v>8</v>
      </c>
      <c r="Q100" s="184" t="s">
        <v>9</v>
      </c>
      <c r="R100" s="150" t="s">
        <v>10</v>
      </c>
      <c r="S100" s="184" t="s">
        <v>8</v>
      </c>
      <c r="T100" s="184" t="s">
        <v>9</v>
      </c>
      <c r="U100" s="150" t="s">
        <v>10</v>
      </c>
    </row>
    <row r="101" spans="1:21" ht="12.75">
      <c r="A101" s="58" t="s">
        <v>229</v>
      </c>
      <c r="B101" s="36"/>
      <c r="C101" s="36"/>
      <c r="D101" s="36"/>
      <c r="E101" s="36"/>
      <c r="F101" s="36"/>
      <c r="G101" s="36"/>
      <c r="H101" s="36"/>
      <c r="I101" s="26"/>
      <c r="J101" s="109">
        <f>SUM(J102:J106)</f>
        <v>64324</v>
      </c>
      <c r="K101" s="109"/>
      <c r="L101" s="109">
        <f>SUM(L102:L106)</f>
        <v>110972</v>
      </c>
      <c r="M101" s="109">
        <f>SUM(M102:M106)</f>
        <v>63917</v>
      </c>
      <c r="N101" s="48"/>
      <c r="O101" s="109">
        <f>SUM(O102:O106)</f>
        <v>115545</v>
      </c>
      <c r="P101" s="109">
        <f>SUM(P102:P106)</f>
        <v>54277</v>
      </c>
      <c r="Q101" s="48"/>
      <c r="R101" s="109">
        <f>SUM(R102:R106)</f>
        <v>112168</v>
      </c>
      <c r="S101" s="109">
        <f>P101/M101*100</f>
        <v>84.91794045402632</v>
      </c>
      <c r="T101" s="48"/>
      <c r="U101" s="109">
        <f>R101/O101*100</f>
        <v>97.0773291791077</v>
      </c>
    </row>
    <row r="102" spans="1:21" ht="12.75">
      <c r="A102" s="75"/>
      <c r="B102" s="29" t="s">
        <v>155</v>
      </c>
      <c r="C102" s="2"/>
      <c r="D102" s="36"/>
      <c r="E102" s="36"/>
      <c r="F102" s="36"/>
      <c r="G102" s="36"/>
      <c r="H102" s="36"/>
      <c r="I102" s="26"/>
      <c r="J102" s="48">
        <v>16218</v>
      </c>
      <c r="K102" s="48"/>
      <c r="L102" s="48">
        <v>79181</v>
      </c>
      <c r="M102" s="48">
        <v>16262</v>
      </c>
      <c r="N102" s="48"/>
      <c r="O102" s="48">
        <v>83515</v>
      </c>
      <c r="P102" s="48">
        <v>16237</v>
      </c>
      <c r="Q102" s="48"/>
      <c r="R102" s="48">
        <v>83291</v>
      </c>
      <c r="S102" s="48">
        <f>P102/M102*100</f>
        <v>99.846267371787</v>
      </c>
      <c r="T102" s="48"/>
      <c r="U102" s="48">
        <f>R102/O102*100</f>
        <v>99.73178470933365</v>
      </c>
    </row>
    <row r="103" spans="1:21" ht="12.75">
      <c r="A103" s="75"/>
      <c r="B103" s="29" t="s">
        <v>225</v>
      </c>
      <c r="C103" s="36"/>
      <c r="D103" s="36"/>
      <c r="E103" s="36"/>
      <c r="F103" s="36"/>
      <c r="G103" s="36"/>
      <c r="H103" s="36"/>
      <c r="I103" s="26"/>
      <c r="J103" s="48">
        <v>3286</v>
      </c>
      <c r="K103" s="48"/>
      <c r="L103" s="48">
        <v>16043</v>
      </c>
      <c r="M103" s="48">
        <v>2835</v>
      </c>
      <c r="N103" s="48"/>
      <c r="O103" s="48">
        <v>15984</v>
      </c>
      <c r="P103" s="48">
        <v>2835</v>
      </c>
      <c r="Q103" s="48"/>
      <c r="R103" s="48">
        <v>15984</v>
      </c>
      <c r="S103" s="48">
        <f>P103/M103*100</f>
        <v>100</v>
      </c>
      <c r="T103" s="48"/>
      <c r="U103" s="48">
        <f aca="true" t="shared" si="4" ref="U103:U108">R103/O103*100</f>
        <v>100</v>
      </c>
    </row>
    <row r="104" spans="1:21" ht="12.75">
      <c r="A104" s="75"/>
      <c r="B104" s="29" t="s">
        <v>156</v>
      </c>
      <c r="C104" s="36"/>
      <c r="D104" s="36"/>
      <c r="E104" s="36"/>
      <c r="F104" s="36"/>
      <c r="G104" s="36"/>
      <c r="H104" s="36"/>
      <c r="I104" s="26"/>
      <c r="J104" s="48">
        <v>44820</v>
      </c>
      <c r="K104" s="48"/>
      <c r="L104" s="48">
        <v>15748</v>
      </c>
      <c r="M104" s="48">
        <f>J104</f>
        <v>44820</v>
      </c>
      <c r="N104" s="48"/>
      <c r="O104" s="48">
        <v>16046</v>
      </c>
      <c r="P104" s="48">
        <v>35205</v>
      </c>
      <c r="Q104" s="48"/>
      <c r="R104" s="48">
        <v>12893</v>
      </c>
      <c r="S104" s="48">
        <f>P104/M104*100</f>
        <v>78.5475234270415</v>
      </c>
      <c r="T104" s="48"/>
      <c r="U104" s="48">
        <f t="shared" si="4"/>
        <v>80.35024305122772</v>
      </c>
    </row>
    <row r="105" spans="1:21" ht="12.75">
      <c r="A105" s="75"/>
      <c r="B105" s="29" t="s">
        <v>104</v>
      </c>
      <c r="C105" s="36"/>
      <c r="D105" s="36"/>
      <c r="E105" s="36"/>
      <c r="F105" s="36"/>
      <c r="G105" s="36"/>
      <c r="H105" s="36"/>
      <c r="I105" s="26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12.75">
      <c r="A106" s="75"/>
      <c r="B106" s="29" t="s">
        <v>157</v>
      </c>
      <c r="C106" s="36"/>
      <c r="D106" s="36"/>
      <c r="E106" s="36"/>
      <c r="F106" s="36"/>
      <c r="G106" s="36"/>
      <c r="H106" s="36"/>
      <c r="I106" s="26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ht="12.75">
      <c r="A107" s="5" t="s">
        <v>215</v>
      </c>
      <c r="B107" s="36"/>
      <c r="C107" s="36"/>
      <c r="D107" s="36"/>
      <c r="E107" s="36"/>
      <c r="F107" s="36"/>
      <c r="G107" s="36"/>
      <c r="H107" s="36"/>
      <c r="I107" s="26"/>
      <c r="J107" s="109">
        <f>SUM(J108:J110)</f>
        <v>2170</v>
      </c>
      <c r="K107" s="109"/>
      <c r="L107" s="109">
        <f>SUM(L108:L110)</f>
        <v>0</v>
      </c>
      <c r="M107" s="109">
        <f>SUM(M108:M110)</f>
        <v>1336</v>
      </c>
      <c r="N107" s="109"/>
      <c r="O107" s="109">
        <f>SUM(O108:O110)</f>
        <v>400</v>
      </c>
      <c r="P107" s="109">
        <f>SUM(P108:P110)</f>
        <v>841</v>
      </c>
      <c r="Q107" s="109"/>
      <c r="R107" s="109">
        <f>SUM(R108:R110)</f>
        <v>310</v>
      </c>
      <c r="S107" s="109">
        <f>P107/M107*100</f>
        <v>62.94910179640718</v>
      </c>
      <c r="T107" s="109"/>
      <c r="U107" s="109">
        <f t="shared" si="4"/>
        <v>77.5</v>
      </c>
    </row>
    <row r="108" spans="1:21" ht="12.75">
      <c r="A108" s="75"/>
      <c r="B108" s="29" t="s">
        <v>212</v>
      </c>
      <c r="C108" s="36"/>
      <c r="D108" s="36"/>
      <c r="E108" s="36"/>
      <c r="F108" s="36"/>
      <c r="G108" s="36"/>
      <c r="H108" s="36"/>
      <c r="I108" s="26"/>
      <c r="J108" s="110">
        <v>2170</v>
      </c>
      <c r="K108" s="110"/>
      <c r="L108" s="110">
        <v>0</v>
      </c>
      <c r="M108" s="48">
        <v>1336</v>
      </c>
      <c r="N108" s="48"/>
      <c r="O108" s="48">
        <v>400</v>
      </c>
      <c r="P108" s="48">
        <v>841</v>
      </c>
      <c r="Q108" s="48"/>
      <c r="R108" s="48">
        <v>310</v>
      </c>
      <c r="S108" s="110">
        <f>P108/M108*100</f>
        <v>62.94910179640718</v>
      </c>
      <c r="T108" s="48"/>
      <c r="U108" s="48">
        <f t="shared" si="4"/>
        <v>77.5</v>
      </c>
    </row>
    <row r="109" spans="1:21" ht="12.75">
      <c r="A109" s="75"/>
      <c r="B109" s="29" t="s">
        <v>213</v>
      </c>
      <c r="C109" s="36"/>
      <c r="D109" s="36"/>
      <c r="E109" s="36"/>
      <c r="F109" s="36"/>
      <c r="G109" s="36"/>
      <c r="H109" s="36"/>
      <c r="I109" s="26"/>
      <c r="J109" s="48"/>
      <c r="K109" s="48"/>
      <c r="L109" s="48"/>
      <c r="M109" s="48"/>
      <c r="N109" s="48"/>
      <c r="O109" s="48"/>
      <c r="P109" s="48"/>
      <c r="Q109" s="48"/>
      <c r="R109" s="48"/>
      <c r="S109" s="110"/>
      <c r="T109" s="48"/>
      <c r="U109" s="48"/>
    </row>
    <row r="110" spans="1:21" ht="12.75">
      <c r="A110" s="75"/>
      <c r="B110" s="29" t="s">
        <v>214</v>
      </c>
      <c r="C110" s="2"/>
      <c r="D110" s="2"/>
      <c r="E110" s="2"/>
      <c r="F110" s="2"/>
      <c r="G110" s="2"/>
      <c r="H110" s="2"/>
      <c r="I110" s="26"/>
      <c r="J110" s="48"/>
      <c r="K110" s="48"/>
      <c r="L110" s="48"/>
      <c r="M110" s="48"/>
      <c r="N110" s="48"/>
      <c r="O110" s="48"/>
      <c r="P110" s="48"/>
      <c r="Q110" s="48"/>
      <c r="R110" s="48"/>
      <c r="S110" s="110"/>
      <c r="T110" s="48"/>
      <c r="U110" s="48"/>
    </row>
    <row r="111" spans="1:21" ht="12.75">
      <c r="A111" s="5" t="s">
        <v>227</v>
      </c>
      <c r="B111" s="2"/>
      <c r="C111" s="2"/>
      <c r="D111" s="2"/>
      <c r="E111" s="2"/>
      <c r="F111" s="2"/>
      <c r="G111" s="2"/>
      <c r="H111" s="2"/>
      <c r="I111" s="26"/>
      <c r="J111" s="109">
        <f>SUM(J101,J107)</f>
        <v>66494</v>
      </c>
      <c r="K111" s="48"/>
      <c r="L111" s="109">
        <f>SUM(L101,L107)</f>
        <v>110972</v>
      </c>
      <c r="M111" s="109">
        <f>SUM(M101,M107)</f>
        <v>65253</v>
      </c>
      <c r="N111" s="109"/>
      <c r="O111" s="109">
        <f>SUM(O101,O107)</f>
        <v>115945</v>
      </c>
      <c r="P111" s="109">
        <f>SUM(P101,P107)</f>
        <v>55118</v>
      </c>
      <c r="Q111" s="109"/>
      <c r="R111" s="109">
        <f>SUM(R101,R107)</f>
        <v>112478</v>
      </c>
      <c r="S111" s="109">
        <f>P111/M111*100</f>
        <v>84.46814705837281</v>
      </c>
      <c r="T111" s="109"/>
      <c r="U111" s="109">
        <f>R111/O111*100</f>
        <v>97.00978912415368</v>
      </c>
    </row>
    <row r="112" spans="1:21" ht="12.75">
      <c r="A112" s="5" t="s">
        <v>216</v>
      </c>
      <c r="B112" s="2"/>
      <c r="C112" s="2"/>
      <c r="D112" s="2"/>
      <c r="E112" s="2"/>
      <c r="F112" s="2"/>
      <c r="G112" s="2"/>
      <c r="H112" s="2"/>
      <c r="I112" s="26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ht="12.75">
      <c r="A113" s="23"/>
      <c r="B113" s="1" t="s">
        <v>42</v>
      </c>
      <c r="C113" s="2"/>
      <c r="D113" s="2"/>
      <c r="E113" s="2"/>
      <c r="F113" s="2"/>
      <c r="G113" s="2"/>
      <c r="H113" s="2"/>
      <c r="I113" s="26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12.75">
      <c r="A114" s="12"/>
      <c r="B114" s="11"/>
      <c r="C114" s="36" t="s">
        <v>230</v>
      </c>
      <c r="D114" s="2"/>
      <c r="E114" s="2"/>
      <c r="F114" s="2"/>
      <c r="G114" s="2"/>
      <c r="H114" s="2"/>
      <c r="I114" s="26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12.75">
      <c r="A115" s="12"/>
      <c r="B115" s="35"/>
      <c r="C115" s="36" t="s">
        <v>223</v>
      </c>
      <c r="D115" s="2"/>
      <c r="E115" s="2"/>
      <c r="F115" s="2"/>
      <c r="G115" s="2"/>
      <c r="H115" s="2"/>
      <c r="I115" s="26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12.75">
      <c r="A116" s="12"/>
      <c r="B116" s="15"/>
      <c r="C116" s="36" t="s">
        <v>224</v>
      </c>
      <c r="D116" s="2"/>
      <c r="E116" s="2"/>
      <c r="F116" s="2"/>
      <c r="G116" s="2"/>
      <c r="H116" s="2"/>
      <c r="I116" s="26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12.75">
      <c r="A117" s="12"/>
      <c r="B117" s="1" t="s">
        <v>43</v>
      </c>
      <c r="C117" s="2"/>
      <c r="D117" s="2"/>
      <c r="E117" s="2"/>
      <c r="F117" s="2"/>
      <c r="G117" s="2"/>
      <c r="H117" s="2"/>
      <c r="I117" s="26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12.75">
      <c r="A118" s="12"/>
      <c r="B118" s="4"/>
      <c r="C118" s="29" t="s">
        <v>230</v>
      </c>
      <c r="D118" s="2"/>
      <c r="E118" s="2"/>
      <c r="F118" s="2"/>
      <c r="G118" s="2"/>
      <c r="H118" s="2"/>
      <c r="I118" s="26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12.75">
      <c r="A119" s="12"/>
      <c r="B119" s="7"/>
      <c r="C119" s="29" t="s">
        <v>223</v>
      </c>
      <c r="D119" s="2"/>
      <c r="E119" s="2"/>
      <c r="F119" s="2"/>
      <c r="G119" s="2"/>
      <c r="H119" s="2"/>
      <c r="I119" s="26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2.75">
      <c r="A120" s="12"/>
      <c r="B120" s="7"/>
      <c r="C120" s="29" t="s">
        <v>224</v>
      </c>
      <c r="D120" s="2"/>
      <c r="E120" s="2"/>
      <c r="F120" s="2"/>
      <c r="G120" s="2"/>
      <c r="H120" s="2"/>
      <c r="I120" s="26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12.75">
      <c r="A121" s="5" t="s">
        <v>228</v>
      </c>
      <c r="B121" s="2"/>
      <c r="C121" s="2"/>
      <c r="D121" s="2"/>
      <c r="E121" s="2"/>
      <c r="F121" s="2"/>
      <c r="G121" s="2"/>
      <c r="H121" s="2"/>
      <c r="I121" s="26"/>
      <c r="J121" s="109">
        <f aca="true" t="shared" si="5" ref="J121:O121">J101+J107+J112</f>
        <v>66494</v>
      </c>
      <c r="K121" s="109">
        <f t="shared" si="5"/>
        <v>0</v>
      </c>
      <c r="L121" s="109">
        <f t="shared" si="5"/>
        <v>110972</v>
      </c>
      <c r="M121" s="109">
        <f t="shared" si="5"/>
        <v>65253</v>
      </c>
      <c r="N121" s="109">
        <f t="shared" si="5"/>
        <v>0</v>
      </c>
      <c r="O121" s="109">
        <f t="shared" si="5"/>
        <v>115945</v>
      </c>
      <c r="P121" s="109">
        <f>P101+P107+P112</f>
        <v>55118</v>
      </c>
      <c r="Q121" s="109">
        <f>Q101+Q107+Q112</f>
        <v>0</v>
      </c>
      <c r="R121" s="109">
        <f>R101+R107+R112</f>
        <v>112478</v>
      </c>
      <c r="S121" s="109">
        <f>P121/M121*100</f>
        <v>84.46814705837281</v>
      </c>
      <c r="T121" s="109"/>
      <c r="U121" s="109">
        <f>R121/O121*100</f>
        <v>97.00978912415368</v>
      </c>
    </row>
    <row r="123" spans="15:18" ht="12.75">
      <c r="O123" s="127"/>
      <c r="P123" s="127"/>
      <c r="R123" s="127"/>
    </row>
    <row r="124" spans="15:18" ht="12.75">
      <c r="O124" s="127"/>
      <c r="P124" s="127"/>
      <c r="R124" s="127"/>
    </row>
  </sheetData>
  <sheetProtection/>
  <mergeCells count="100"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A72:I72"/>
    <mergeCell ref="B73:I73"/>
    <mergeCell ref="A65:I65"/>
    <mergeCell ref="A66:I66"/>
    <mergeCell ref="C94:I94"/>
    <mergeCell ref="C79:I79"/>
    <mergeCell ref="C82:I82"/>
    <mergeCell ref="C83:I83"/>
    <mergeCell ref="B84:I84"/>
    <mergeCell ref="C85:I85"/>
    <mergeCell ref="C57:I57"/>
    <mergeCell ref="C58:I58"/>
    <mergeCell ref="C63:I63"/>
    <mergeCell ref="C64:I64"/>
    <mergeCell ref="B70:I70"/>
    <mergeCell ref="A71:I71"/>
    <mergeCell ref="B69:I69"/>
    <mergeCell ref="C60:I60"/>
    <mergeCell ref="B53:I53"/>
    <mergeCell ref="C54:I54"/>
    <mergeCell ref="C51:I51"/>
    <mergeCell ref="C52:I52"/>
    <mergeCell ref="C55:I55"/>
    <mergeCell ref="C56:I56"/>
    <mergeCell ref="A45:I45"/>
    <mergeCell ref="A46:I46"/>
    <mergeCell ref="B47:I47"/>
    <mergeCell ref="C48:I48"/>
    <mergeCell ref="C49:I49"/>
    <mergeCell ref="C50:I50"/>
    <mergeCell ref="B39:I39"/>
    <mergeCell ref="C40:I40"/>
    <mergeCell ref="C43:I43"/>
    <mergeCell ref="C44:I44"/>
    <mergeCell ref="C32:I32"/>
    <mergeCell ref="C33:I33"/>
    <mergeCell ref="C34:I34"/>
    <mergeCell ref="C35:I35"/>
    <mergeCell ref="C37:I37"/>
    <mergeCell ref="C41:I41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7" t="s">
        <v>238</v>
      </c>
    </row>
    <row r="3" spans="1:20" ht="12.75">
      <c r="A3" s="331" t="s">
        <v>547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</row>
    <row r="4" spans="1:20" ht="12.75">
      <c r="A4" s="331" t="s">
        <v>235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</row>
    <row r="5" spans="1:20" ht="12.75">
      <c r="A5" s="331" t="s">
        <v>540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</row>
    <row r="6" spans="1:20" ht="12.75">
      <c r="A6" s="331" t="s">
        <v>356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</row>
    <row r="7" spans="1:20" ht="12.75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</row>
    <row r="9" spans="1:17" ht="12.75">
      <c r="A9" s="16"/>
      <c r="B9" s="16"/>
      <c r="C9" s="16"/>
      <c r="D9" s="16"/>
      <c r="E9" s="16"/>
      <c r="F9" s="16"/>
      <c r="G9" s="16"/>
      <c r="H9" s="16"/>
      <c r="P9" s="39"/>
      <c r="Q9" s="39" t="s">
        <v>150</v>
      </c>
    </row>
    <row r="10" spans="1:20" ht="25.5" customHeight="1">
      <c r="A10" s="378" t="s">
        <v>105</v>
      </c>
      <c r="B10" s="379"/>
      <c r="C10" s="379"/>
      <c r="D10" s="379"/>
      <c r="E10" s="379"/>
      <c r="F10" s="379"/>
      <c r="G10" s="379"/>
      <c r="H10" s="380"/>
      <c r="I10" s="387" t="s">
        <v>138</v>
      </c>
      <c r="J10" s="388"/>
      <c r="K10" s="389"/>
      <c r="L10" s="387" t="s">
        <v>139</v>
      </c>
      <c r="M10" s="388"/>
      <c r="N10" s="389"/>
      <c r="O10" s="390" t="s">
        <v>137</v>
      </c>
      <c r="P10" s="377"/>
      <c r="Q10" s="391"/>
      <c r="R10" s="392" t="s">
        <v>140</v>
      </c>
      <c r="S10" s="392"/>
      <c r="T10" s="392"/>
    </row>
    <row r="11" spans="1:20" ht="51">
      <c r="A11" s="381"/>
      <c r="B11" s="382"/>
      <c r="C11" s="382"/>
      <c r="D11" s="382"/>
      <c r="E11" s="382"/>
      <c r="F11" s="382"/>
      <c r="G11" s="382"/>
      <c r="H11" s="383"/>
      <c r="I11" s="184" t="s">
        <v>8</v>
      </c>
      <c r="J11" s="184" t="s">
        <v>9</v>
      </c>
      <c r="K11" s="150" t="s">
        <v>10</v>
      </c>
      <c r="L11" s="184" t="s">
        <v>8</v>
      </c>
      <c r="M11" s="184" t="s">
        <v>9</v>
      </c>
      <c r="N11" s="150" t="s">
        <v>10</v>
      </c>
      <c r="O11" s="184" t="s">
        <v>8</v>
      </c>
      <c r="P11" s="184" t="s">
        <v>9</v>
      </c>
      <c r="Q11" s="150" t="s">
        <v>10</v>
      </c>
      <c r="R11" s="184" t="s">
        <v>8</v>
      </c>
      <c r="S11" s="184" t="s">
        <v>9</v>
      </c>
      <c r="T11" s="150" t="s">
        <v>10</v>
      </c>
    </row>
    <row r="12" spans="1:20" ht="12.75">
      <c r="A12" s="352" t="s">
        <v>95</v>
      </c>
      <c r="B12" s="352"/>
      <c r="C12" s="352"/>
      <c r="D12" s="352"/>
      <c r="E12" s="352"/>
      <c r="F12" s="352"/>
      <c r="G12" s="352"/>
      <c r="H12" s="352"/>
      <c r="I12" s="109"/>
      <c r="J12" s="109"/>
      <c r="K12" s="109"/>
      <c r="L12" s="48"/>
      <c r="M12" s="48"/>
      <c r="N12" s="48"/>
      <c r="O12" s="109"/>
      <c r="P12" s="48"/>
      <c r="Q12" s="48"/>
      <c r="R12" s="269"/>
      <c r="S12" s="20"/>
      <c r="T12" s="20"/>
    </row>
    <row r="13" spans="1:20" ht="12.75">
      <c r="A13" s="163"/>
      <c r="B13" s="355" t="s">
        <v>163</v>
      </c>
      <c r="C13" s="356"/>
      <c r="D13" s="356"/>
      <c r="E13" s="356"/>
      <c r="F13" s="356"/>
      <c r="G13" s="356"/>
      <c r="H13" s="356"/>
      <c r="I13" s="166"/>
      <c r="J13" s="166"/>
      <c r="K13" s="166"/>
      <c r="L13" s="48"/>
      <c r="M13" s="48"/>
      <c r="N13" s="48"/>
      <c r="O13" s="48"/>
      <c r="P13" s="48"/>
      <c r="Q13" s="48"/>
      <c r="R13" s="48"/>
      <c r="S13" s="20"/>
      <c r="T13" s="20"/>
    </row>
    <row r="14" spans="1:20" ht="12.75">
      <c r="A14" s="75"/>
      <c r="B14" s="168"/>
      <c r="C14" s="334" t="s">
        <v>169</v>
      </c>
      <c r="D14" s="335"/>
      <c r="E14" s="335"/>
      <c r="F14" s="335"/>
      <c r="G14" s="335"/>
      <c r="H14" s="336"/>
      <c r="I14" s="166"/>
      <c r="J14" s="166"/>
      <c r="K14" s="166"/>
      <c r="L14" s="48"/>
      <c r="M14" s="48"/>
      <c r="N14" s="48"/>
      <c r="O14" s="48"/>
      <c r="P14" s="48"/>
      <c r="Q14" s="48"/>
      <c r="R14" s="48"/>
      <c r="S14" s="20"/>
      <c r="T14" s="20"/>
    </row>
    <row r="15" spans="1:20" ht="12.75">
      <c r="A15" s="75"/>
      <c r="B15" s="186"/>
      <c r="C15" s="334" t="s">
        <v>170</v>
      </c>
      <c r="D15" s="335"/>
      <c r="E15" s="335"/>
      <c r="F15" s="335"/>
      <c r="G15" s="335"/>
      <c r="H15" s="336"/>
      <c r="I15" s="166"/>
      <c r="J15" s="166"/>
      <c r="K15" s="166"/>
      <c r="L15" s="48"/>
      <c r="M15" s="48"/>
      <c r="N15" s="48"/>
      <c r="O15" s="48"/>
      <c r="P15" s="48"/>
      <c r="Q15" s="48"/>
      <c r="R15" s="48"/>
      <c r="S15" s="20"/>
      <c r="T15" s="20"/>
    </row>
    <row r="16" spans="1:20" ht="12.75">
      <c r="A16" s="75"/>
      <c r="B16" s="186"/>
      <c r="C16" s="334" t="s">
        <v>171</v>
      </c>
      <c r="D16" s="335"/>
      <c r="E16" s="335"/>
      <c r="F16" s="335"/>
      <c r="G16" s="335"/>
      <c r="H16" s="336"/>
      <c r="I16" s="166"/>
      <c r="J16" s="166"/>
      <c r="K16" s="166"/>
      <c r="L16" s="48"/>
      <c r="M16" s="48"/>
      <c r="N16" s="48"/>
      <c r="O16" s="48"/>
      <c r="P16" s="48"/>
      <c r="Q16" s="48"/>
      <c r="R16" s="48"/>
      <c r="S16" s="20"/>
      <c r="T16" s="20"/>
    </row>
    <row r="17" spans="1:20" ht="12.75">
      <c r="A17" s="75"/>
      <c r="B17" s="186"/>
      <c r="C17" s="334" t="s">
        <v>172</v>
      </c>
      <c r="D17" s="335"/>
      <c r="E17" s="335"/>
      <c r="F17" s="335"/>
      <c r="G17" s="335"/>
      <c r="H17" s="336"/>
      <c r="I17" s="166"/>
      <c r="J17" s="166"/>
      <c r="K17" s="166"/>
      <c r="L17" s="48"/>
      <c r="M17" s="48"/>
      <c r="N17" s="48"/>
      <c r="O17" s="48"/>
      <c r="P17" s="48"/>
      <c r="Q17" s="48"/>
      <c r="R17" s="48"/>
      <c r="S17" s="20"/>
      <c r="T17" s="20"/>
    </row>
    <row r="18" spans="1:20" ht="12.75">
      <c r="A18" s="75"/>
      <c r="B18" s="186"/>
      <c r="C18" s="334" t="s">
        <v>173</v>
      </c>
      <c r="D18" s="335"/>
      <c r="E18" s="335"/>
      <c r="F18" s="335"/>
      <c r="G18" s="335"/>
      <c r="H18" s="336"/>
      <c r="I18" s="166"/>
      <c r="J18" s="166"/>
      <c r="K18" s="166"/>
      <c r="L18" s="48"/>
      <c r="M18" s="48"/>
      <c r="N18" s="48"/>
      <c r="O18" s="48"/>
      <c r="P18" s="48"/>
      <c r="Q18" s="48"/>
      <c r="R18" s="48"/>
      <c r="S18" s="20"/>
      <c r="T18" s="20"/>
    </row>
    <row r="19" spans="1:20" ht="12.75">
      <c r="A19" s="75"/>
      <c r="B19" s="186"/>
      <c r="C19" s="366" t="s">
        <v>174</v>
      </c>
      <c r="D19" s="367"/>
      <c r="E19" s="367"/>
      <c r="F19" s="367"/>
      <c r="G19" s="367"/>
      <c r="H19" s="368"/>
      <c r="I19" s="166"/>
      <c r="J19" s="166"/>
      <c r="K19" s="166"/>
      <c r="L19" s="48"/>
      <c r="M19" s="48"/>
      <c r="N19" s="48"/>
      <c r="O19" s="48"/>
      <c r="P19" s="48"/>
      <c r="Q19" s="48"/>
      <c r="R19" s="48"/>
      <c r="S19" s="20"/>
      <c r="T19" s="20"/>
    </row>
    <row r="20" spans="1:20" ht="12.75">
      <c r="A20" s="163"/>
      <c r="B20" s="356" t="s">
        <v>254</v>
      </c>
      <c r="C20" s="356"/>
      <c r="D20" s="356"/>
      <c r="E20" s="356"/>
      <c r="F20" s="356"/>
      <c r="G20" s="356"/>
      <c r="H20" s="356"/>
      <c r="I20" s="166"/>
      <c r="J20" s="166"/>
      <c r="K20" s="166"/>
      <c r="L20" s="48"/>
      <c r="M20" s="48"/>
      <c r="N20" s="48"/>
      <c r="O20" s="48"/>
      <c r="P20" s="48"/>
      <c r="Q20" s="48"/>
      <c r="R20" s="48"/>
      <c r="S20" s="20"/>
      <c r="T20" s="20"/>
    </row>
    <row r="21" spans="1:20" ht="12.75">
      <c r="A21" s="75"/>
      <c r="B21" s="11"/>
      <c r="C21" s="357" t="s">
        <v>177</v>
      </c>
      <c r="D21" s="342"/>
      <c r="E21" s="342"/>
      <c r="F21" s="342"/>
      <c r="G21" s="342"/>
      <c r="H21" s="342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0"/>
      <c r="T21" s="20"/>
    </row>
    <row r="22" spans="1:20" ht="12.75">
      <c r="A22" s="75"/>
      <c r="B22" s="35"/>
      <c r="C22" s="361" t="s">
        <v>178</v>
      </c>
      <c r="D22" s="362"/>
      <c r="E22" s="362"/>
      <c r="F22" s="362"/>
      <c r="G22" s="362"/>
      <c r="H22" s="362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0"/>
      <c r="T22" s="20"/>
    </row>
    <row r="23" spans="1:20" ht="12.75">
      <c r="A23" s="75"/>
      <c r="B23" s="35"/>
      <c r="C23" s="357" t="s">
        <v>179</v>
      </c>
      <c r="D23" s="342"/>
      <c r="E23" s="342"/>
      <c r="F23" s="342"/>
      <c r="G23" s="342"/>
      <c r="H23" s="342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20"/>
      <c r="T23" s="20"/>
    </row>
    <row r="24" spans="1:20" ht="12.75">
      <c r="A24" s="75"/>
      <c r="B24" s="35"/>
      <c r="C24" s="357" t="s">
        <v>180</v>
      </c>
      <c r="D24" s="342"/>
      <c r="E24" s="342"/>
      <c r="F24" s="342"/>
      <c r="G24" s="342"/>
      <c r="H24" s="342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0"/>
      <c r="T24" s="20"/>
    </row>
    <row r="25" spans="1:20" ht="12.75">
      <c r="A25" s="75"/>
      <c r="B25" s="35"/>
      <c r="C25" s="357" t="s">
        <v>181</v>
      </c>
      <c r="D25" s="342"/>
      <c r="E25" s="342"/>
      <c r="F25" s="342"/>
      <c r="G25" s="342"/>
      <c r="H25" s="342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20"/>
      <c r="T25" s="20"/>
    </row>
    <row r="26" spans="1:20" ht="12.75">
      <c r="A26" s="75"/>
      <c r="B26" s="35"/>
      <c r="C26" s="357" t="s">
        <v>182</v>
      </c>
      <c r="D26" s="342"/>
      <c r="E26" s="342"/>
      <c r="F26" s="342"/>
      <c r="G26" s="342"/>
      <c r="H26" s="342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20"/>
      <c r="T26" s="20"/>
    </row>
    <row r="27" spans="1:20" ht="12.75">
      <c r="A27" s="163"/>
      <c r="B27" s="356" t="s">
        <v>184</v>
      </c>
      <c r="C27" s="356"/>
      <c r="D27" s="356"/>
      <c r="E27" s="356"/>
      <c r="F27" s="356"/>
      <c r="G27" s="356"/>
      <c r="H27" s="356"/>
      <c r="I27" s="166"/>
      <c r="J27" s="166"/>
      <c r="K27" s="166"/>
      <c r="L27" s="166"/>
      <c r="M27" s="166"/>
      <c r="N27" s="166"/>
      <c r="O27" s="166"/>
      <c r="P27" s="166"/>
      <c r="Q27" s="166"/>
      <c r="R27" s="269"/>
      <c r="S27" s="20"/>
      <c r="T27" s="20"/>
    </row>
    <row r="28" spans="1:20" ht="12.75">
      <c r="A28" s="75"/>
      <c r="B28" s="11"/>
      <c r="C28" s="369" t="s">
        <v>185</v>
      </c>
      <c r="D28" s="340"/>
      <c r="E28" s="340"/>
      <c r="F28" s="340"/>
      <c r="G28" s="340"/>
      <c r="H28" s="34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20"/>
      <c r="T28" s="20"/>
    </row>
    <row r="29" spans="1:20" ht="12.75">
      <c r="A29" s="75"/>
      <c r="B29" s="35"/>
      <c r="C29" s="369" t="s">
        <v>186</v>
      </c>
      <c r="D29" s="340"/>
      <c r="E29" s="340"/>
      <c r="F29" s="340"/>
      <c r="G29" s="340"/>
      <c r="H29" s="340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20"/>
      <c r="T29" s="20"/>
    </row>
    <row r="30" spans="1:20" ht="12.75">
      <c r="A30" s="75"/>
      <c r="B30" s="35"/>
      <c r="C30" s="369" t="s">
        <v>187</v>
      </c>
      <c r="D30" s="340"/>
      <c r="E30" s="340"/>
      <c r="F30" s="340"/>
      <c r="G30" s="340"/>
      <c r="H30" s="34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0"/>
      <c r="T30" s="20"/>
    </row>
    <row r="31" spans="1:20" ht="12.75">
      <c r="A31" s="75"/>
      <c r="B31" s="35"/>
      <c r="C31" s="357" t="s">
        <v>188</v>
      </c>
      <c r="D31" s="342"/>
      <c r="E31" s="342"/>
      <c r="F31" s="342"/>
      <c r="G31" s="342"/>
      <c r="H31" s="342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0"/>
      <c r="T31" s="20"/>
    </row>
    <row r="32" spans="1:20" ht="12.75">
      <c r="A32" s="75"/>
      <c r="B32" s="35"/>
      <c r="C32" s="357" t="s">
        <v>189</v>
      </c>
      <c r="D32" s="342"/>
      <c r="E32" s="342"/>
      <c r="F32" s="342"/>
      <c r="G32" s="342"/>
      <c r="H32" s="342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0"/>
      <c r="T32" s="20"/>
    </row>
    <row r="33" spans="1:20" ht="12.75">
      <c r="A33" s="75"/>
      <c r="B33" s="35"/>
      <c r="C33" s="334" t="s">
        <v>190</v>
      </c>
      <c r="D33" s="335"/>
      <c r="E33" s="335"/>
      <c r="F33" s="335"/>
      <c r="G33" s="335"/>
      <c r="H33" s="336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0"/>
      <c r="T33" s="20"/>
    </row>
    <row r="34" spans="1:20" ht="12.75">
      <c r="A34" s="75"/>
      <c r="B34" s="35"/>
      <c r="C34" s="334" t="s">
        <v>191</v>
      </c>
      <c r="D34" s="335"/>
      <c r="E34" s="335"/>
      <c r="F34" s="335"/>
      <c r="G34" s="335"/>
      <c r="H34" s="336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20"/>
      <c r="T34" s="20"/>
    </row>
    <row r="35" spans="1:20" ht="12.75">
      <c r="A35" s="75"/>
      <c r="B35" s="35"/>
      <c r="C35" s="334" t="s">
        <v>192</v>
      </c>
      <c r="D35" s="335"/>
      <c r="E35" s="335"/>
      <c r="F35" s="335"/>
      <c r="G35" s="335"/>
      <c r="H35" s="336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20"/>
      <c r="T35" s="20"/>
    </row>
    <row r="36" spans="1:20" ht="12.75">
      <c r="A36" s="75"/>
      <c r="B36" s="35"/>
      <c r="C36" s="357" t="s">
        <v>193</v>
      </c>
      <c r="D36" s="342"/>
      <c r="E36" s="342"/>
      <c r="F36" s="342"/>
      <c r="G36" s="342"/>
      <c r="H36" s="34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20"/>
      <c r="T36" s="20"/>
    </row>
    <row r="37" spans="1:20" ht="12.75">
      <c r="A37" s="75"/>
      <c r="B37" s="35"/>
      <c r="C37" s="334" t="s">
        <v>324</v>
      </c>
      <c r="D37" s="335"/>
      <c r="E37" s="335"/>
      <c r="F37" s="335"/>
      <c r="G37" s="335"/>
      <c r="H37" s="336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20"/>
      <c r="T37" s="20"/>
    </row>
    <row r="38" spans="1:20" ht="12.75">
      <c r="A38" s="75"/>
      <c r="B38" s="15"/>
      <c r="C38" s="357" t="s">
        <v>194</v>
      </c>
      <c r="D38" s="342"/>
      <c r="E38" s="342"/>
      <c r="F38" s="342"/>
      <c r="G38" s="342"/>
      <c r="H38" s="342"/>
      <c r="I38" s="48"/>
      <c r="J38" s="48"/>
      <c r="K38" s="48"/>
      <c r="L38" s="48"/>
      <c r="M38" s="48"/>
      <c r="N38" s="48"/>
      <c r="O38" s="48"/>
      <c r="P38" s="48"/>
      <c r="Q38" s="48"/>
      <c r="R38" s="125"/>
      <c r="S38" s="20"/>
      <c r="T38" s="20"/>
    </row>
    <row r="39" spans="1:20" ht="12.75">
      <c r="A39" s="163"/>
      <c r="B39" s="356" t="s">
        <v>162</v>
      </c>
      <c r="C39" s="356"/>
      <c r="D39" s="356"/>
      <c r="E39" s="356"/>
      <c r="F39" s="356"/>
      <c r="G39" s="356"/>
      <c r="H39" s="356"/>
      <c r="I39" s="166"/>
      <c r="J39" s="166"/>
      <c r="K39" s="166"/>
      <c r="L39" s="48"/>
      <c r="M39" s="48"/>
      <c r="N39" s="48"/>
      <c r="O39" s="48"/>
      <c r="P39" s="48"/>
      <c r="Q39" s="48"/>
      <c r="R39" s="48"/>
      <c r="S39" s="20"/>
      <c r="T39" s="20"/>
    </row>
    <row r="40" spans="1:20" ht="12.75">
      <c r="A40" s="75"/>
      <c r="B40" s="167"/>
      <c r="C40" s="337" t="s">
        <v>201</v>
      </c>
      <c r="D40" s="353"/>
      <c r="E40" s="353"/>
      <c r="F40" s="353"/>
      <c r="G40" s="353"/>
      <c r="H40" s="354"/>
      <c r="I40" s="110"/>
      <c r="J40" s="110"/>
      <c r="K40" s="110"/>
      <c r="L40" s="48"/>
      <c r="M40" s="48"/>
      <c r="N40" s="48"/>
      <c r="O40" s="48"/>
      <c r="P40" s="48"/>
      <c r="Q40" s="48"/>
      <c r="R40" s="48"/>
      <c r="S40" s="20"/>
      <c r="T40" s="20"/>
    </row>
    <row r="41" spans="1:20" ht="12.75">
      <c r="A41" s="75"/>
      <c r="B41" s="171"/>
      <c r="C41" s="334" t="s">
        <v>325</v>
      </c>
      <c r="D41" s="335"/>
      <c r="E41" s="335"/>
      <c r="F41" s="335"/>
      <c r="G41" s="335"/>
      <c r="H41" s="336"/>
      <c r="I41" s="110"/>
      <c r="J41" s="110"/>
      <c r="K41" s="110"/>
      <c r="L41" s="48"/>
      <c r="M41" s="48"/>
      <c r="N41" s="48"/>
      <c r="O41" s="48"/>
      <c r="P41" s="48"/>
      <c r="Q41" s="48"/>
      <c r="R41" s="48"/>
      <c r="S41" s="20"/>
      <c r="T41" s="20"/>
    </row>
    <row r="42" spans="1:20" ht="25.5" customHeight="1">
      <c r="A42" s="75"/>
      <c r="B42" s="171"/>
      <c r="C42" s="371" t="s">
        <v>326</v>
      </c>
      <c r="D42" s="372"/>
      <c r="E42" s="372"/>
      <c r="F42" s="372"/>
      <c r="G42" s="372"/>
      <c r="H42" s="373"/>
      <c r="I42" s="110"/>
      <c r="J42" s="110"/>
      <c r="K42" s="110"/>
      <c r="L42" s="48"/>
      <c r="M42" s="48"/>
      <c r="N42" s="48"/>
      <c r="O42" s="48"/>
      <c r="P42" s="48"/>
      <c r="Q42" s="48"/>
      <c r="R42" s="48"/>
      <c r="S42" s="20"/>
      <c r="T42" s="20"/>
    </row>
    <row r="43" spans="1:20" ht="12.75">
      <c r="A43" s="75"/>
      <c r="B43" s="171"/>
      <c r="C43" s="337" t="s">
        <v>0</v>
      </c>
      <c r="D43" s="353"/>
      <c r="E43" s="353"/>
      <c r="F43" s="353"/>
      <c r="G43" s="353"/>
      <c r="H43" s="354"/>
      <c r="I43" s="110"/>
      <c r="J43" s="110"/>
      <c r="K43" s="110"/>
      <c r="L43" s="48"/>
      <c r="M43" s="48"/>
      <c r="N43" s="48"/>
      <c r="O43" s="48"/>
      <c r="P43" s="48"/>
      <c r="Q43" s="48"/>
      <c r="R43" s="48"/>
      <c r="S43" s="20"/>
      <c r="T43" s="20"/>
    </row>
    <row r="44" spans="1:20" ht="12.75">
      <c r="A44" s="75"/>
      <c r="B44" s="171"/>
      <c r="C44" s="337" t="s">
        <v>202</v>
      </c>
      <c r="D44" s="353"/>
      <c r="E44" s="353"/>
      <c r="F44" s="353"/>
      <c r="G44" s="353"/>
      <c r="H44" s="354"/>
      <c r="I44" s="110"/>
      <c r="J44" s="110"/>
      <c r="K44" s="110"/>
      <c r="L44" s="48"/>
      <c r="M44" s="48"/>
      <c r="N44" s="48"/>
      <c r="O44" s="48"/>
      <c r="P44" s="48"/>
      <c r="Q44" s="48"/>
      <c r="R44" s="48"/>
      <c r="S44" s="20"/>
      <c r="T44" s="20"/>
    </row>
    <row r="45" spans="1:20" ht="12.75">
      <c r="A45" s="358"/>
      <c r="B45" s="359"/>
      <c r="C45" s="359"/>
      <c r="D45" s="359"/>
      <c r="E45" s="359"/>
      <c r="F45" s="359"/>
      <c r="G45" s="359"/>
      <c r="H45" s="36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0"/>
      <c r="T45" s="20"/>
    </row>
    <row r="46" spans="1:20" ht="12.75">
      <c r="A46" s="352" t="s">
        <v>96</v>
      </c>
      <c r="B46" s="352"/>
      <c r="C46" s="352"/>
      <c r="D46" s="352"/>
      <c r="E46" s="352"/>
      <c r="F46" s="352"/>
      <c r="G46" s="352"/>
      <c r="H46" s="352"/>
      <c r="I46" s="109"/>
      <c r="J46" s="109"/>
      <c r="K46" s="109"/>
      <c r="L46" s="48"/>
      <c r="M46" s="48"/>
      <c r="N46" s="48"/>
      <c r="O46" s="48"/>
      <c r="P46" s="48"/>
      <c r="Q46" s="48"/>
      <c r="R46" s="48"/>
      <c r="S46" s="20"/>
      <c r="T46" s="20"/>
    </row>
    <row r="47" spans="1:20" ht="12.75">
      <c r="A47" s="187"/>
      <c r="B47" s="343" t="s">
        <v>183</v>
      </c>
      <c r="C47" s="344"/>
      <c r="D47" s="344"/>
      <c r="E47" s="344"/>
      <c r="F47" s="344"/>
      <c r="G47" s="344"/>
      <c r="H47" s="345"/>
      <c r="I47" s="109"/>
      <c r="J47" s="109"/>
      <c r="K47" s="109"/>
      <c r="L47" s="48"/>
      <c r="M47" s="48"/>
      <c r="N47" s="48"/>
      <c r="O47" s="48"/>
      <c r="P47" s="48"/>
      <c r="Q47" s="48"/>
      <c r="R47" s="48"/>
      <c r="S47" s="20"/>
      <c r="T47" s="20"/>
    </row>
    <row r="48" spans="1:20" ht="12.75">
      <c r="A48" s="188"/>
      <c r="B48" s="35"/>
      <c r="C48" s="350" t="s">
        <v>175</v>
      </c>
      <c r="D48" s="351"/>
      <c r="E48" s="351"/>
      <c r="F48" s="351"/>
      <c r="G48" s="351"/>
      <c r="H48" s="351"/>
      <c r="I48" s="109"/>
      <c r="J48" s="109"/>
      <c r="K48" s="109"/>
      <c r="L48" s="48"/>
      <c r="M48" s="48"/>
      <c r="N48" s="48"/>
      <c r="O48" s="48"/>
      <c r="P48" s="48"/>
      <c r="Q48" s="48"/>
      <c r="R48" s="48"/>
      <c r="S48" s="20"/>
      <c r="T48" s="20"/>
    </row>
    <row r="49" spans="1:20" ht="12.75">
      <c r="A49" s="188"/>
      <c r="B49" s="35"/>
      <c r="C49" s="348" t="s">
        <v>171</v>
      </c>
      <c r="D49" s="349"/>
      <c r="E49" s="349"/>
      <c r="F49" s="349"/>
      <c r="G49" s="349"/>
      <c r="H49" s="349"/>
      <c r="I49" s="109"/>
      <c r="J49" s="109"/>
      <c r="K49" s="109"/>
      <c r="L49" s="48"/>
      <c r="M49" s="48"/>
      <c r="N49" s="48"/>
      <c r="O49" s="48"/>
      <c r="P49" s="48"/>
      <c r="Q49" s="48"/>
      <c r="R49" s="48"/>
      <c r="S49" s="20"/>
      <c r="T49" s="20"/>
    </row>
    <row r="50" spans="1:20" ht="12.75">
      <c r="A50" s="188"/>
      <c r="B50" s="35"/>
      <c r="C50" s="348" t="s">
        <v>172</v>
      </c>
      <c r="D50" s="349"/>
      <c r="E50" s="349"/>
      <c r="F50" s="349"/>
      <c r="G50" s="349"/>
      <c r="H50" s="349"/>
      <c r="I50" s="109"/>
      <c r="J50" s="109"/>
      <c r="K50" s="109"/>
      <c r="L50" s="48"/>
      <c r="M50" s="48"/>
      <c r="N50" s="48"/>
      <c r="O50" s="48"/>
      <c r="P50" s="48"/>
      <c r="Q50" s="48"/>
      <c r="R50" s="48"/>
      <c r="S50" s="20"/>
      <c r="T50" s="20"/>
    </row>
    <row r="51" spans="1:20" ht="12.75">
      <c r="A51" s="188"/>
      <c r="B51" s="35"/>
      <c r="C51" s="346" t="s">
        <v>173</v>
      </c>
      <c r="D51" s="347"/>
      <c r="E51" s="347"/>
      <c r="F51" s="347"/>
      <c r="G51" s="347"/>
      <c r="H51" s="347"/>
      <c r="I51" s="109"/>
      <c r="J51" s="109"/>
      <c r="K51" s="109"/>
      <c r="L51" s="48"/>
      <c r="M51" s="48"/>
      <c r="N51" s="48"/>
      <c r="O51" s="48"/>
      <c r="P51" s="48"/>
      <c r="Q51" s="48"/>
      <c r="R51" s="48"/>
      <c r="S51" s="20"/>
      <c r="T51" s="20"/>
    </row>
    <row r="52" spans="1:20" ht="12.75">
      <c r="A52" s="188"/>
      <c r="B52" s="35"/>
      <c r="C52" s="348" t="s">
        <v>176</v>
      </c>
      <c r="D52" s="349"/>
      <c r="E52" s="349"/>
      <c r="F52" s="349"/>
      <c r="G52" s="349"/>
      <c r="H52" s="349"/>
      <c r="I52" s="109"/>
      <c r="J52" s="109"/>
      <c r="K52" s="109"/>
      <c r="L52" s="48"/>
      <c r="M52" s="48"/>
      <c r="N52" s="48"/>
      <c r="O52" s="48"/>
      <c r="P52" s="48"/>
      <c r="Q52" s="48"/>
      <c r="R52" s="48"/>
      <c r="S52" s="20"/>
      <c r="T52" s="20"/>
    </row>
    <row r="53" spans="1:20" ht="12.75">
      <c r="A53" s="163"/>
      <c r="B53" s="355" t="s">
        <v>195</v>
      </c>
      <c r="C53" s="356"/>
      <c r="D53" s="356"/>
      <c r="E53" s="356"/>
      <c r="F53" s="356"/>
      <c r="G53" s="356"/>
      <c r="H53" s="356"/>
      <c r="I53" s="109"/>
      <c r="J53" s="109"/>
      <c r="K53" s="109"/>
      <c r="L53" s="48"/>
      <c r="M53" s="48"/>
      <c r="N53" s="48"/>
      <c r="O53" s="48"/>
      <c r="P53" s="48"/>
      <c r="Q53" s="48"/>
      <c r="R53" s="48"/>
      <c r="S53" s="20"/>
      <c r="T53" s="20"/>
    </row>
    <row r="54" spans="1:20" ht="12.75">
      <c r="A54" s="75"/>
      <c r="B54" s="168"/>
      <c r="C54" s="334" t="s">
        <v>196</v>
      </c>
      <c r="D54" s="335"/>
      <c r="E54" s="335"/>
      <c r="F54" s="335"/>
      <c r="G54" s="335"/>
      <c r="H54" s="336"/>
      <c r="I54" s="109"/>
      <c r="J54" s="109"/>
      <c r="K54" s="109"/>
      <c r="L54" s="48"/>
      <c r="M54" s="48"/>
      <c r="N54" s="48"/>
      <c r="O54" s="48"/>
      <c r="P54" s="48"/>
      <c r="Q54" s="48"/>
      <c r="R54" s="48"/>
      <c r="S54" s="20"/>
      <c r="T54" s="20"/>
    </row>
    <row r="55" spans="1:20" ht="12.75">
      <c r="A55" s="75"/>
      <c r="B55" s="186"/>
      <c r="C55" s="334" t="s">
        <v>197</v>
      </c>
      <c r="D55" s="335"/>
      <c r="E55" s="335"/>
      <c r="F55" s="335"/>
      <c r="G55" s="335"/>
      <c r="H55" s="336"/>
      <c r="I55" s="109"/>
      <c r="J55" s="109"/>
      <c r="K55" s="109"/>
      <c r="L55" s="48"/>
      <c r="M55" s="48"/>
      <c r="N55" s="48"/>
      <c r="O55" s="48"/>
      <c r="P55" s="48"/>
      <c r="Q55" s="48"/>
      <c r="R55" s="48"/>
      <c r="S55" s="20"/>
      <c r="T55" s="20"/>
    </row>
    <row r="56" spans="1:20" ht="12.75">
      <c r="A56" s="75"/>
      <c r="B56" s="186"/>
      <c r="C56" s="334" t="s">
        <v>198</v>
      </c>
      <c r="D56" s="335"/>
      <c r="E56" s="335"/>
      <c r="F56" s="335"/>
      <c r="G56" s="335"/>
      <c r="H56" s="336"/>
      <c r="I56" s="109"/>
      <c r="J56" s="109"/>
      <c r="K56" s="109"/>
      <c r="L56" s="48"/>
      <c r="M56" s="48"/>
      <c r="N56" s="48"/>
      <c r="O56" s="48"/>
      <c r="P56" s="48"/>
      <c r="Q56" s="48"/>
      <c r="R56" s="48"/>
      <c r="S56" s="20"/>
      <c r="T56" s="20"/>
    </row>
    <row r="57" spans="1:20" ht="12.75">
      <c r="A57" s="75"/>
      <c r="B57" s="35"/>
      <c r="C57" s="357" t="s">
        <v>199</v>
      </c>
      <c r="D57" s="357"/>
      <c r="E57" s="357"/>
      <c r="F57" s="357"/>
      <c r="G57" s="357"/>
      <c r="H57" s="357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20"/>
      <c r="T57" s="20"/>
    </row>
    <row r="58" spans="1:20" ht="12.75">
      <c r="A58" s="75"/>
      <c r="B58" s="35"/>
      <c r="C58" s="357" t="s">
        <v>200</v>
      </c>
      <c r="D58" s="357"/>
      <c r="E58" s="357"/>
      <c r="F58" s="357"/>
      <c r="G58" s="357"/>
      <c r="H58" s="357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20"/>
      <c r="T58" s="20"/>
    </row>
    <row r="59" spans="1:20" ht="12.75">
      <c r="A59" s="163"/>
      <c r="B59" s="356" t="s">
        <v>97</v>
      </c>
      <c r="C59" s="342"/>
      <c r="D59" s="342"/>
      <c r="E59" s="342"/>
      <c r="F59" s="342"/>
      <c r="G59" s="342"/>
      <c r="H59" s="342"/>
      <c r="I59" s="166"/>
      <c r="J59" s="166"/>
      <c r="K59" s="166"/>
      <c r="L59" s="48"/>
      <c r="M59" s="48"/>
      <c r="N59" s="48"/>
      <c r="O59" s="48"/>
      <c r="P59" s="48"/>
      <c r="Q59" s="48"/>
      <c r="R59" s="48"/>
      <c r="S59" s="20"/>
      <c r="T59" s="20"/>
    </row>
    <row r="60" spans="1:20" ht="12.75">
      <c r="A60" s="75"/>
      <c r="B60" s="167"/>
      <c r="C60" s="337" t="s">
        <v>201</v>
      </c>
      <c r="D60" s="353"/>
      <c r="E60" s="353"/>
      <c r="F60" s="353"/>
      <c r="G60" s="353"/>
      <c r="H60" s="354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20"/>
      <c r="T60" s="20"/>
    </row>
    <row r="61" spans="1:20" ht="12.75">
      <c r="A61" s="75"/>
      <c r="B61" s="171"/>
      <c r="C61" s="334" t="s">
        <v>327</v>
      </c>
      <c r="D61" s="335"/>
      <c r="E61" s="335"/>
      <c r="F61" s="335"/>
      <c r="G61" s="335"/>
      <c r="H61" s="336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20"/>
      <c r="T61" s="20"/>
    </row>
    <row r="62" spans="1:20" ht="25.5" customHeight="1">
      <c r="A62" s="75"/>
      <c r="B62" s="171"/>
      <c r="C62" s="371" t="s">
        <v>328</v>
      </c>
      <c r="D62" s="372"/>
      <c r="E62" s="372"/>
      <c r="F62" s="372"/>
      <c r="G62" s="372"/>
      <c r="H62" s="373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20"/>
      <c r="T62" s="20"/>
    </row>
    <row r="63" spans="1:20" ht="12.75">
      <c r="A63" s="75"/>
      <c r="B63" s="171"/>
      <c r="C63" s="337" t="s">
        <v>0</v>
      </c>
      <c r="D63" s="353"/>
      <c r="E63" s="353"/>
      <c r="F63" s="353"/>
      <c r="G63" s="353"/>
      <c r="H63" s="354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20"/>
      <c r="T63" s="20"/>
    </row>
    <row r="64" spans="1:20" ht="12.75">
      <c r="A64" s="75"/>
      <c r="B64" s="171"/>
      <c r="C64" s="337" t="s">
        <v>203</v>
      </c>
      <c r="D64" s="353"/>
      <c r="E64" s="353"/>
      <c r="F64" s="353"/>
      <c r="G64" s="353"/>
      <c r="H64" s="354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20"/>
      <c r="T64" s="20"/>
    </row>
    <row r="65" spans="1:20" ht="12.75">
      <c r="A65" s="358"/>
      <c r="B65" s="359"/>
      <c r="C65" s="359"/>
      <c r="D65" s="359"/>
      <c r="E65" s="359"/>
      <c r="F65" s="359"/>
      <c r="G65" s="359"/>
      <c r="H65" s="360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20"/>
      <c r="T65" s="20"/>
    </row>
    <row r="66" spans="1:20" ht="12.75">
      <c r="A66" s="352" t="s">
        <v>1</v>
      </c>
      <c r="B66" s="352"/>
      <c r="C66" s="352"/>
      <c r="D66" s="352"/>
      <c r="E66" s="352"/>
      <c r="F66" s="352"/>
      <c r="G66" s="352"/>
      <c r="H66" s="352"/>
      <c r="I66" s="109"/>
      <c r="J66" s="109"/>
      <c r="K66" s="109"/>
      <c r="L66" s="48"/>
      <c r="M66" s="48"/>
      <c r="N66" s="48"/>
      <c r="O66" s="109"/>
      <c r="P66" s="48"/>
      <c r="Q66" s="48"/>
      <c r="R66" s="269"/>
      <c r="S66" s="20"/>
      <c r="T66" s="20"/>
    </row>
    <row r="67" spans="1:20" ht="12.75">
      <c r="A67" s="374"/>
      <c r="B67" s="375"/>
      <c r="C67" s="375"/>
      <c r="D67" s="375"/>
      <c r="E67" s="375"/>
      <c r="F67" s="375"/>
      <c r="G67" s="375"/>
      <c r="H67" s="376"/>
      <c r="I67" s="109"/>
      <c r="J67" s="109"/>
      <c r="K67" s="109"/>
      <c r="L67" s="48"/>
      <c r="M67" s="48"/>
      <c r="N67" s="48"/>
      <c r="O67" s="48"/>
      <c r="P67" s="48"/>
      <c r="Q67" s="48"/>
      <c r="R67" s="48"/>
      <c r="S67" s="20"/>
      <c r="T67" s="20"/>
    </row>
    <row r="68" spans="1:20" ht="25.5" customHeight="1">
      <c r="A68" s="370" t="s">
        <v>204</v>
      </c>
      <c r="B68" s="342"/>
      <c r="C68" s="342"/>
      <c r="D68" s="342"/>
      <c r="E68" s="342"/>
      <c r="F68" s="342"/>
      <c r="G68" s="342"/>
      <c r="H68" s="342"/>
      <c r="I68" s="115">
        <f>I69+I70</f>
        <v>64</v>
      </c>
      <c r="J68" s="115"/>
      <c r="K68" s="115"/>
      <c r="L68" s="115">
        <f>L69+L70</f>
        <v>64</v>
      </c>
      <c r="M68" s="115"/>
      <c r="N68" s="115"/>
      <c r="O68" s="115">
        <f>SUM(O69:O70)</f>
        <v>64</v>
      </c>
      <c r="P68" s="114"/>
      <c r="Q68" s="114"/>
      <c r="R68" s="115">
        <f>O68/L68*100</f>
        <v>100</v>
      </c>
      <c r="S68" s="20"/>
      <c r="T68" s="20"/>
    </row>
    <row r="69" spans="1:20" ht="12.75">
      <c r="A69" s="34"/>
      <c r="B69" s="342" t="s">
        <v>98</v>
      </c>
      <c r="C69" s="342"/>
      <c r="D69" s="342"/>
      <c r="E69" s="342"/>
      <c r="F69" s="342"/>
      <c r="G69" s="342"/>
      <c r="H69" s="342"/>
      <c r="I69" s="48">
        <v>64</v>
      </c>
      <c r="J69" s="48"/>
      <c r="K69" s="48"/>
      <c r="L69" s="48">
        <v>64</v>
      </c>
      <c r="M69" s="48"/>
      <c r="N69" s="48"/>
      <c r="O69" s="48">
        <v>64</v>
      </c>
      <c r="P69" s="48"/>
      <c r="Q69" s="48"/>
      <c r="R69" s="48">
        <f>O69/L69*100</f>
        <v>100</v>
      </c>
      <c r="S69" s="20"/>
      <c r="T69" s="20"/>
    </row>
    <row r="70" spans="1:20" ht="12.75">
      <c r="A70" s="163"/>
      <c r="B70" s="342" t="s">
        <v>99</v>
      </c>
      <c r="C70" s="342"/>
      <c r="D70" s="342"/>
      <c r="E70" s="342"/>
      <c r="F70" s="342"/>
      <c r="G70" s="342"/>
      <c r="H70" s="342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20"/>
      <c r="T70" s="20"/>
    </row>
    <row r="71" spans="1:20" ht="12.75">
      <c r="A71" s="341"/>
      <c r="B71" s="342"/>
      <c r="C71" s="342"/>
      <c r="D71" s="342"/>
      <c r="E71" s="342"/>
      <c r="F71" s="342"/>
      <c r="G71" s="342"/>
      <c r="H71" s="342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20"/>
      <c r="T71" s="20"/>
    </row>
    <row r="72" spans="1:20" ht="12.75">
      <c r="A72" s="352" t="s">
        <v>2</v>
      </c>
      <c r="B72" s="352"/>
      <c r="C72" s="352"/>
      <c r="D72" s="352"/>
      <c r="E72" s="352"/>
      <c r="F72" s="352"/>
      <c r="G72" s="352"/>
      <c r="H72" s="352"/>
      <c r="I72" s="109">
        <f>I73+I84</f>
        <v>43601</v>
      </c>
      <c r="J72" s="109"/>
      <c r="K72" s="48"/>
      <c r="L72" s="109">
        <f>L73+L84</f>
        <v>47478</v>
      </c>
      <c r="M72" s="109"/>
      <c r="N72" s="109"/>
      <c r="O72" s="109">
        <f>O73+O84</f>
        <v>42404</v>
      </c>
      <c r="P72" s="48"/>
      <c r="Q72" s="48"/>
      <c r="R72" s="109">
        <f>O72/L72*100</f>
        <v>89.31294494292094</v>
      </c>
      <c r="S72" s="20"/>
      <c r="T72" s="20"/>
    </row>
    <row r="73" spans="1:20" ht="12.75">
      <c r="A73" s="34"/>
      <c r="B73" s="342" t="s">
        <v>100</v>
      </c>
      <c r="C73" s="342"/>
      <c r="D73" s="342"/>
      <c r="E73" s="342"/>
      <c r="F73" s="342"/>
      <c r="G73" s="342"/>
      <c r="H73" s="342"/>
      <c r="I73" s="48">
        <f>SUM(I74:I83)</f>
        <v>43220</v>
      </c>
      <c r="J73" s="48"/>
      <c r="K73" s="48"/>
      <c r="L73" s="48">
        <f>SUM(L74:L83)</f>
        <v>47097</v>
      </c>
      <c r="M73" s="48"/>
      <c r="N73" s="48"/>
      <c r="O73" s="48">
        <f>SUM(O74:O83)</f>
        <v>42166</v>
      </c>
      <c r="P73" s="48"/>
      <c r="Q73" s="48"/>
      <c r="R73" s="48">
        <f>O73/L73*100</f>
        <v>89.53011869121175</v>
      </c>
      <c r="S73" s="20"/>
      <c r="T73" s="20"/>
    </row>
    <row r="74" spans="1:20" ht="12.75">
      <c r="A74" s="75"/>
      <c r="B74" s="165"/>
      <c r="C74" s="337" t="s">
        <v>332</v>
      </c>
      <c r="D74" s="338"/>
      <c r="E74" s="338"/>
      <c r="F74" s="338"/>
      <c r="G74" s="338"/>
      <c r="H74" s="33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20"/>
      <c r="T74" s="20"/>
    </row>
    <row r="75" spans="1:20" ht="12.75">
      <c r="A75" s="75"/>
      <c r="B75" s="170"/>
      <c r="C75" s="337" t="s">
        <v>4</v>
      </c>
      <c r="D75" s="338"/>
      <c r="E75" s="338"/>
      <c r="F75" s="338"/>
      <c r="G75" s="338"/>
      <c r="H75" s="33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20"/>
      <c r="T75" s="20"/>
    </row>
    <row r="76" spans="1:20" ht="12.75">
      <c r="A76" s="75"/>
      <c r="B76" s="170"/>
      <c r="C76" s="337" t="s">
        <v>205</v>
      </c>
      <c r="D76" s="338"/>
      <c r="E76" s="338"/>
      <c r="F76" s="338"/>
      <c r="G76" s="338"/>
      <c r="H76" s="33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20"/>
      <c r="T76" s="20"/>
    </row>
    <row r="77" spans="1:20" ht="12.75">
      <c r="A77" s="75"/>
      <c r="B77" s="170"/>
      <c r="C77" s="334" t="s">
        <v>206</v>
      </c>
      <c r="D77" s="335"/>
      <c r="E77" s="335"/>
      <c r="F77" s="335"/>
      <c r="G77" s="335"/>
      <c r="H77" s="336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20"/>
      <c r="T77" s="20"/>
    </row>
    <row r="78" spans="1:20" ht="12.75">
      <c r="A78" s="75"/>
      <c r="B78" s="170"/>
      <c r="C78" s="337" t="s">
        <v>5</v>
      </c>
      <c r="D78" s="338"/>
      <c r="E78" s="338"/>
      <c r="F78" s="338"/>
      <c r="G78" s="338"/>
      <c r="H78" s="339"/>
      <c r="I78" s="110">
        <v>43220</v>
      </c>
      <c r="J78" s="48"/>
      <c r="K78" s="48"/>
      <c r="L78" s="110">
        <v>47097</v>
      </c>
      <c r="M78" s="48"/>
      <c r="N78" s="48"/>
      <c r="O78" s="48">
        <v>42166</v>
      </c>
      <c r="P78" s="48"/>
      <c r="Q78" s="48"/>
      <c r="R78" s="48">
        <f>O78/L78*100</f>
        <v>89.53011869121175</v>
      </c>
      <c r="S78" s="20"/>
      <c r="T78" s="20"/>
    </row>
    <row r="79" spans="1:20" ht="12.75">
      <c r="A79" s="75"/>
      <c r="B79" s="170"/>
      <c r="C79" s="337" t="s">
        <v>331</v>
      </c>
      <c r="D79" s="338"/>
      <c r="E79" s="338"/>
      <c r="F79" s="338"/>
      <c r="G79" s="338"/>
      <c r="H79" s="339"/>
      <c r="I79" s="110"/>
      <c r="J79" s="48"/>
      <c r="K79" s="48"/>
      <c r="L79" s="110"/>
      <c r="M79" s="48"/>
      <c r="N79" s="48"/>
      <c r="O79" s="48"/>
      <c r="P79" s="48"/>
      <c r="Q79" s="48"/>
      <c r="R79" s="48"/>
      <c r="S79" s="20"/>
      <c r="T79" s="20"/>
    </row>
    <row r="80" spans="1:20" ht="12.75">
      <c r="A80" s="75"/>
      <c r="B80" s="170"/>
      <c r="C80" s="334" t="s">
        <v>330</v>
      </c>
      <c r="D80" s="335"/>
      <c r="E80" s="335"/>
      <c r="F80" s="335"/>
      <c r="G80" s="335"/>
      <c r="H80" s="336"/>
      <c r="I80" s="110"/>
      <c r="J80" s="48"/>
      <c r="K80" s="48"/>
      <c r="L80" s="110"/>
      <c r="M80" s="48"/>
      <c r="N80" s="48"/>
      <c r="O80" s="48"/>
      <c r="P80" s="48"/>
      <c r="Q80" s="48"/>
      <c r="R80" s="48"/>
      <c r="S80" s="20"/>
      <c r="T80" s="20"/>
    </row>
    <row r="81" spans="1:20" ht="12.75">
      <c r="A81" s="75"/>
      <c r="B81" s="170"/>
      <c r="C81" s="337" t="s">
        <v>6</v>
      </c>
      <c r="D81" s="338"/>
      <c r="E81" s="338"/>
      <c r="F81" s="338"/>
      <c r="G81" s="338"/>
      <c r="H81" s="339"/>
      <c r="I81" s="110"/>
      <c r="J81" s="48"/>
      <c r="K81" s="48"/>
      <c r="L81" s="110"/>
      <c r="M81" s="48"/>
      <c r="N81" s="48"/>
      <c r="O81" s="48"/>
      <c r="P81" s="48"/>
      <c r="Q81" s="48"/>
      <c r="R81" s="48"/>
      <c r="S81" s="20"/>
      <c r="T81" s="20"/>
    </row>
    <row r="82" spans="1:20" ht="12.75">
      <c r="A82" s="75"/>
      <c r="B82" s="170"/>
      <c r="C82" s="337" t="s">
        <v>208</v>
      </c>
      <c r="D82" s="338"/>
      <c r="E82" s="338"/>
      <c r="F82" s="338"/>
      <c r="G82" s="338"/>
      <c r="H82" s="339"/>
      <c r="I82" s="110"/>
      <c r="J82" s="48"/>
      <c r="K82" s="48"/>
      <c r="L82" s="110"/>
      <c r="M82" s="48"/>
      <c r="N82" s="48"/>
      <c r="O82" s="48"/>
      <c r="P82" s="48"/>
      <c r="Q82" s="48"/>
      <c r="R82" s="48"/>
      <c r="S82" s="20"/>
      <c r="T82" s="20"/>
    </row>
    <row r="83" spans="1:20" ht="12.75">
      <c r="A83" s="75"/>
      <c r="B83" s="164"/>
      <c r="C83" s="334" t="s">
        <v>329</v>
      </c>
      <c r="D83" s="335"/>
      <c r="E83" s="335"/>
      <c r="F83" s="335"/>
      <c r="G83" s="335"/>
      <c r="H83" s="336"/>
      <c r="I83" s="110"/>
      <c r="J83" s="48"/>
      <c r="K83" s="48"/>
      <c r="L83" s="110"/>
      <c r="M83" s="48"/>
      <c r="N83" s="48"/>
      <c r="O83" s="48"/>
      <c r="P83" s="48"/>
      <c r="Q83" s="48"/>
      <c r="R83" s="48"/>
      <c r="S83" s="20"/>
      <c r="T83" s="20"/>
    </row>
    <row r="84" spans="1:20" ht="12.75">
      <c r="A84" s="163"/>
      <c r="B84" s="340" t="s">
        <v>101</v>
      </c>
      <c r="C84" s="340"/>
      <c r="D84" s="340"/>
      <c r="E84" s="340"/>
      <c r="F84" s="340"/>
      <c r="G84" s="340"/>
      <c r="H84" s="340"/>
      <c r="I84" s="110">
        <f>SUM(I85:I94)</f>
        <v>381</v>
      </c>
      <c r="J84" s="48"/>
      <c r="K84" s="48"/>
      <c r="L84" s="110">
        <f>SUM(L85:L94)</f>
        <v>381</v>
      </c>
      <c r="M84" s="48"/>
      <c r="N84" s="48"/>
      <c r="O84" s="48">
        <f>SUM(O85:O94)</f>
        <v>238</v>
      </c>
      <c r="P84" s="48"/>
      <c r="Q84" s="48"/>
      <c r="R84" s="48">
        <f>O84/L84*100</f>
        <v>62.46719160104986</v>
      </c>
      <c r="S84" s="20"/>
      <c r="T84" s="20"/>
    </row>
    <row r="85" spans="1:20" ht="12.75">
      <c r="A85" s="75"/>
      <c r="B85" s="181"/>
      <c r="C85" s="337" t="s">
        <v>332</v>
      </c>
      <c r="D85" s="338"/>
      <c r="E85" s="338"/>
      <c r="F85" s="338"/>
      <c r="G85" s="338"/>
      <c r="H85" s="339"/>
      <c r="I85" s="110"/>
      <c r="J85" s="48"/>
      <c r="K85" s="48"/>
      <c r="L85" s="110"/>
      <c r="M85" s="48"/>
      <c r="N85" s="48"/>
      <c r="O85" s="48"/>
      <c r="P85" s="48"/>
      <c r="Q85" s="48"/>
      <c r="R85" s="48"/>
      <c r="S85" s="20"/>
      <c r="T85" s="20"/>
    </row>
    <row r="86" spans="1:20" ht="12.75">
      <c r="A86" s="75"/>
      <c r="B86" s="182"/>
      <c r="C86" s="337" t="s">
        <v>4</v>
      </c>
      <c r="D86" s="338"/>
      <c r="E86" s="338"/>
      <c r="F86" s="338"/>
      <c r="G86" s="338"/>
      <c r="H86" s="339"/>
      <c r="I86" s="110"/>
      <c r="J86" s="48"/>
      <c r="K86" s="48"/>
      <c r="L86" s="110"/>
      <c r="M86" s="48"/>
      <c r="N86" s="48"/>
      <c r="O86" s="48"/>
      <c r="P86" s="48"/>
      <c r="Q86" s="48"/>
      <c r="R86" s="48"/>
      <c r="S86" s="20"/>
      <c r="T86" s="20"/>
    </row>
    <row r="87" spans="1:20" ht="12.75">
      <c r="A87" s="75"/>
      <c r="B87" s="182"/>
      <c r="C87" s="337" t="s">
        <v>205</v>
      </c>
      <c r="D87" s="338"/>
      <c r="E87" s="338"/>
      <c r="F87" s="338"/>
      <c r="G87" s="338"/>
      <c r="H87" s="339"/>
      <c r="I87" s="110"/>
      <c r="J87" s="48"/>
      <c r="K87" s="48"/>
      <c r="L87" s="110"/>
      <c r="M87" s="48"/>
      <c r="N87" s="48"/>
      <c r="O87" s="48"/>
      <c r="P87" s="48"/>
      <c r="Q87" s="48"/>
      <c r="R87" s="48"/>
      <c r="S87" s="20"/>
      <c r="T87" s="20"/>
    </row>
    <row r="88" spans="1:20" ht="12.75">
      <c r="A88" s="75"/>
      <c r="B88" s="182"/>
      <c r="C88" s="334" t="s">
        <v>206</v>
      </c>
      <c r="D88" s="335"/>
      <c r="E88" s="335"/>
      <c r="F88" s="335"/>
      <c r="G88" s="335"/>
      <c r="H88" s="336"/>
      <c r="I88" s="110"/>
      <c r="J88" s="48"/>
      <c r="K88" s="48"/>
      <c r="L88" s="110"/>
      <c r="M88" s="48"/>
      <c r="N88" s="48"/>
      <c r="O88" s="48"/>
      <c r="P88" s="48"/>
      <c r="Q88" s="48"/>
      <c r="R88" s="48"/>
      <c r="S88" s="20"/>
      <c r="T88" s="20"/>
    </row>
    <row r="89" spans="1:20" ht="12.75">
      <c r="A89" s="75"/>
      <c r="B89" s="182"/>
      <c r="C89" s="337" t="s">
        <v>5</v>
      </c>
      <c r="D89" s="338"/>
      <c r="E89" s="338"/>
      <c r="F89" s="338"/>
      <c r="G89" s="338"/>
      <c r="H89" s="339"/>
      <c r="I89" s="110">
        <v>381</v>
      </c>
      <c r="J89" s="48"/>
      <c r="K89" s="48"/>
      <c r="L89" s="110">
        <v>381</v>
      </c>
      <c r="M89" s="48"/>
      <c r="N89" s="48"/>
      <c r="O89" s="48">
        <v>238</v>
      </c>
      <c r="P89" s="48"/>
      <c r="Q89" s="48"/>
      <c r="R89" s="48">
        <f>O89/L89*100</f>
        <v>62.46719160104986</v>
      </c>
      <c r="S89" s="20"/>
      <c r="T89" s="20"/>
    </row>
    <row r="90" spans="1:20" ht="12.75">
      <c r="A90" s="75"/>
      <c r="B90" s="182"/>
      <c r="C90" s="337" t="s">
        <v>331</v>
      </c>
      <c r="D90" s="338"/>
      <c r="E90" s="338"/>
      <c r="F90" s="338"/>
      <c r="G90" s="338"/>
      <c r="H90" s="33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20"/>
      <c r="T90" s="20"/>
    </row>
    <row r="91" spans="1:20" ht="12.75">
      <c r="A91" s="75"/>
      <c r="B91" s="182"/>
      <c r="C91" s="334" t="s">
        <v>330</v>
      </c>
      <c r="D91" s="335"/>
      <c r="E91" s="335"/>
      <c r="F91" s="335"/>
      <c r="G91" s="335"/>
      <c r="H91" s="336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20"/>
      <c r="T91" s="20"/>
    </row>
    <row r="92" spans="1:20" ht="12.75">
      <c r="A92" s="75"/>
      <c r="B92" s="182"/>
      <c r="C92" s="337" t="s">
        <v>6</v>
      </c>
      <c r="D92" s="338"/>
      <c r="E92" s="338"/>
      <c r="F92" s="338"/>
      <c r="G92" s="338"/>
      <c r="H92" s="339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20"/>
      <c r="T92" s="20"/>
    </row>
    <row r="93" spans="1:20" ht="12.75">
      <c r="A93" s="75"/>
      <c r="B93" s="182"/>
      <c r="C93" s="337" t="s">
        <v>208</v>
      </c>
      <c r="D93" s="338"/>
      <c r="E93" s="338"/>
      <c r="F93" s="338"/>
      <c r="G93" s="338"/>
      <c r="H93" s="339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20"/>
      <c r="T93" s="20"/>
    </row>
    <row r="94" spans="1:20" ht="12.75">
      <c r="A94" s="75"/>
      <c r="B94" s="182"/>
      <c r="C94" s="334" t="s">
        <v>329</v>
      </c>
      <c r="D94" s="335"/>
      <c r="E94" s="335"/>
      <c r="F94" s="335"/>
      <c r="G94" s="335"/>
      <c r="H94" s="336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20"/>
      <c r="T94" s="20"/>
    </row>
    <row r="95" spans="1:20" ht="12.75">
      <c r="A95" s="341"/>
      <c r="B95" s="341"/>
      <c r="C95" s="342"/>
      <c r="D95" s="342"/>
      <c r="E95" s="342"/>
      <c r="F95" s="342"/>
      <c r="G95" s="342"/>
      <c r="H95" s="342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20"/>
      <c r="T95" s="20"/>
    </row>
    <row r="96" spans="1:20" ht="12.75">
      <c r="A96" s="352" t="s">
        <v>209</v>
      </c>
      <c r="B96" s="352"/>
      <c r="C96" s="352"/>
      <c r="D96" s="352"/>
      <c r="E96" s="352"/>
      <c r="F96" s="352"/>
      <c r="G96" s="352"/>
      <c r="H96" s="352"/>
      <c r="I96" s="109">
        <f>I66+I68+I72</f>
        <v>43665</v>
      </c>
      <c r="J96" s="109"/>
      <c r="K96" s="109"/>
      <c r="L96" s="109">
        <f>L66+L68+L72</f>
        <v>47542</v>
      </c>
      <c r="M96" s="109"/>
      <c r="N96" s="109"/>
      <c r="O96" s="109">
        <f>O66+O68+O72</f>
        <v>42468</v>
      </c>
      <c r="P96" s="48"/>
      <c r="Q96" s="48"/>
      <c r="R96" s="109">
        <f>O96/L96*100</f>
        <v>89.32733162256531</v>
      </c>
      <c r="S96" s="20"/>
      <c r="T96" s="20"/>
    </row>
    <row r="97" spans="1:20" ht="12.75">
      <c r="A97" s="153"/>
      <c r="B97" s="153"/>
      <c r="C97" s="153"/>
      <c r="D97" s="153"/>
      <c r="E97" s="153"/>
      <c r="F97" s="153"/>
      <c r="G97" s="153"/>
      <c r="H97" s="153"/>
      <c r="I97" s="151"/>
      <c r="J97" s="151"/>
      <c r="K97" s="151"/>
      <c r="L97" s="59"/>
      <c r="M97" s="59"/>
      <c r="N97" s="59"/>
      <c r="O97" s="59"/>
      <c r="P97" s="59"/>
      <c r="Q97" s="59"/>
      <c r="R97" s="59"/>
      <c r="S97" s="7"/>
      <c r="T97" s="7"/>
    </row>
    <row r="98" spans="16:17" ht="12.75">
      <c r="P98" s="39"/>
      <c r="Q98" s="39" t="s">
        <v>150</v>
      </c>
    </row>
    <row r="99" spans="1:20" ht="12.75">
      <c r="A99" s="378" t="s">
        <v>105</v>
      </c>
      <c r="B99" s="379"/>
      <c r="C99" s="379"/>
      <c r="D99" s="379"/>
      <c r="E99" s="379"/>
      <c r="F99" s="379"/>
      <c r="G99" s="379"/>
      <c r="H99" s="380"/>
      <c r="I99" s="387" t="s">
        <v>138</v>
      </c>
      <c r="J99" s="388"/>
      <c r="K99" s="389"/>
      <c r="L99" s="387" t="s">
        <v>139</v>
      </c>
      <c r="M99" s="388"/>
      <c r="N99" s="389"/>
      <c r="O99" s="390" t="s">
        <v>137</v>
      </c>
      <c r="P99" s="377"/>
      <c r="Q99" s="391"/>
      <c r="R99" s="392" t="s">
        <v>140</v>
      </c>
      <c r="S99" s="392"/>
      <c r="T99" s="392"/>
    </row>
    <row r="100" spans="1:20" ht="51">
      <c r="A100" s="381"/>
      <c r="B100" s="382"/>
      <c r="C100" s="382"/>
      <c r="D100" s="382"/>
      <c r="E100" s="382"/>
      <c r="F100" s="382"/>
      <c r="G100" s="382"/>
      <c r="H100" s="383"/>
      <c r="I100" s="184" t="s">
        <v>8</v>
      </c>
      <c r="J100" s="184" t="s">
        <v>9</v>
      </c>
      <c r="K100" s="150" t="s">
        <v>10</v>
      </c>
      <c r="L100" s="184" t="s">
        <v>8</v>
      </c>
      <c r="M100" s="184" t="s">
        <v>9</v>
      </c>
      <c r="N100" s="150" t="s">
        <v>10</v>
      </c>
      <c r="O100" s="184" t="s">
        <v>8</v>
      </c>
      <c r="P100" s="184" t="s">
        <v>9</v>
      </c>
      <c r="Q100" s="150" t="s">
        <v>10</v>
      </c>
      <c r="R100" s="184" t="s">
        <v>8</v>
      </c>
      <c r="S100" s="184" t="s">
        <v>9</v>
      </c>
      <c r="T100" s="150" t="s">
        <v>10</v>
      </c>
    </row>
    <row r="101" spans="1:20" ht="12.75">
      <c r="A101" s="58" t="s">
        <v>229</v>
      </c>
      <c r="B101" s="36"/>
      <c r="C101" s="36"/>
      <c r="D101" s="36"/>
      <c r="E101" s="36"/>
      <c r="F101" s="36"/>
      <c r="G101" s="2"/>
      <c r="H101" s="26"/>
      <c r="I101" s="109">
        <f>SUM(I102:I106)</f>
        <v>43284</v>
      </c>
      <c r="J101" s="48"/>
      <c r="K101" s="48"/>
      <c r="L101" s="109">
        <f>SUM(L102:L106)</f>
        <v>47161</v>
      </c>
      <c r="M101" s="48"/>
      <c r="N101" s="48"/>
      <c r="O101" s="109">
        <f>SUM(O102:O106)</f>
        <v>42018</v>
      </c>
      <c r="P101" s="48"/>
      <c r="Q101" s="48"/>
      <c r="R101" s="109">
        <f>O101/L101*100</f>
        <v>89.09480290918343</v>
      </c>
      <c r="S101" s="20"/>
      <c r="T101" s="20"/>
    </row>
    <row r="102" spans="1:20" ht="12.75">
      <c r="A102" s="75"/>
      <c r="B102" s="29" t="s">
        <v>155</v>
      </c>
      <c r="C102" s="2"/>
      <c r="D102" s="36"/>
      <c r="E102" s="36"/>
      <c r="F102" s="36"/>
      <c r="G102" s="2"/>
      <c r="H102" s="26"/>
      <c r="I102" s="48">
        <v>31584</v>
      </c>
      <c r="J102" s="48"/>
      <c r="K102" s="48"/>
      <c r="L102" s="48">
        <v>33765</v>
      </c>
      <c r="M102" s="48"/>
      <c r="N102" s="48"/>
      <c r="O102" s="48">
        <v>31282</v>
      </c>
      <c r="P102" s="48"/>
      <c r="Q102" s="48"/>
      <c r="R102" s="48">
        <f>O102/L102*100</f>
        <v>92.64623130460537</v>
      </c>
      <c r="S102" s="20"/>
      <c r="T102" s="20"/>
    </row>
    <row r="103" spans="1:20" ht="12.75">
      <c r="A103" s="75"/>
      <c r="B103" s="29" t="s">
        <v>225</v>
      </c>
      <c r="C103" s="36"/>
      <c r="D103" s="36"/>
      <c r="E103" s="36"/>
      <c r="F103" s="36"/>
      <c r="G103" s="2"/>
      <c r="H103" s="26"/>
      <c r="I103" s="48">
        <v>6343</v>
      </c>
      <c r="J103" s="48"/>
      <c r="K103" s="48"/>
      <c r="L103" s="48">
        <v>6744</v>
      </c>
      <c r="M103" s="48"/>
      <c r="N103" s="48"/>
      <c r="O103" s="48">
        <v>5996</v>
      </c>
      <c r="P103" s="48"/>
      <c r="Q103" s="48"/>
      <c r="R103" s="48">
        <f>O103/L103*100</f>
        <v>88.90865954922894</v>
      </c>
      <c r="S103" s="20"/>
      <c r="T103" s="20"/>
    </row>
    <row r="104" spans="1:20" ht="12.75">
      <c r="A104" s="75"/>
      <c r="B104" s="29" t="s">
        <v>156</v>
      </c>
      <c r="C104" s="36"/>
      <c r="D104" s="36"/>
      <c r="E104" s="36"/>
      <c r="F104" s="36"/>
      <c r="G104" s="2"/>
      <c r="H104" s="26"/>
      <c r="I104" s="48">
        <v>5357</v>
      </c>
      <c r="J104" s="48"/>
      <c r="K104" s="48"/>
      <c r="L104" s="48">
        <v>6652</v>
      </c>
      <c r="M104" s="48"/>
      <c r="N104" s="48"/>
      <c r="O104" s="48">
        <v>4740</v>
      </c>
      <c r="P104" s="48"/>
      <c r="Q104" s="48"/>
      <c r="R104" s="48">
        <f>O104/L104*100</f>
        <v>71.25676488274203</v>
      </c>
      <c r="S104" s="20"/>
      <c r="T104" s="20"/>
    </row>
    <row r="105" spans="1:20" ht="12.75">
      <c r="A105" s="75"/>
      <c r="B105" s="29" t="s">
        <v>104</v>
      </c>
      <c r="C105" s="36"/>
      <c r="D105" s="36"/>
      <c r="E105" s="36"/>
      <c r="F105" s="36"/>
      <c r="G105" s="2"/>
      <c r="H105" s="26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20"/>
      <c r="T105" s="20"/>
    </row>
    <row r="106" spans="1:20" ht="12.75">
      <c r="A106" s="75"/>
      <c r="B106" s="29" t="s">
        <v>157</v>
      </c>
      <c r="C106" s="36"/>
      <c r="D106" s="36"/>
      <c r="E106" s="36"/>
      <c r="F106" s="36"/>
      <c r="G106" s="2"/>
      <c r="H106" s="26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20"/>
      <c r="T106" s="20"/>
    </row>
    <row r="107" spans="1:20" ht="12.75">
      <c r="A107" s="5" t="s">
        <v>215</v>
      </c>
      <c r="B107" s="36"/>
      <c r="C107" s="36"/>
      <c r="D107" s="36"/>
      <c r="E107" s="36"/>
      <c r="F107" s="36"/>
      <c r="G107" s="2"/>
      <c r="H107" s="26"/>
      <c r="I107" s="109">
        <f>SUM(I108:I110)</f>
        <v>381</v>
      </c>
      <c r="J107" s="109"/>
      <c r="K107" s="48"/>
      <c r="L107" s="109">
        <f>SUM(L108:L110)</f>
        <v>381</v>
      </c>
      <c r="M107" s="48"/>
      <c r="N107" s="48"/>
      <c r="O107" s="109">
        <f>SUM(O108:O110)</f>
        <v>238</v>
      </c>
      <c r="P107" s="48"/>
      <c r="Q107" s="48"/>
      <c r="R107" s="109">
        <f>O107/L107*100</f>
        <v>62.46719160104986</v>
      </c>
      <c r="S107" s="20"/>
      <c r="T107" s="20"/>
    </row>
    <row r="108" spans="1:20" ht="12.75">
      <c r="A108" s="75"/>
      <c r="B108" s="29" t="s">
        <v>212</v>
      </c>
      <c r="C108" s="36"/>
      <c r="D108" s="36"/>
      <c r="E108" s="36"/>
      <c r="F108" s="36"/>
      <c r="G108" s="2"/>
      <c r="H108" s="26"/>
      <c r="I108" s="110">
        <v>381</v>
      </c>
      <c r="J108" s="48"/>
      <c r="K108" s="48"/>
      <c r="L108" s="110">
        <v>381</v>
      </c>
      <c r="M108" s="48"/>
      <c r="N108" s="48"/>
      <c r="O108" s="48">
        <v>238</v>
      </c>
      <c r="P108" s="48"/>
      <c r="Q108" s="48"/>
      <c r="R108" s="48">
        <f>O108/L108*100</f>
        <v>62.46719160104986</v>
      </c>
      <c r="S108" s="20"/>
      <c r="T108" s="20"/>
    </row>
    <row r="109" spans="1:20" ht="12.75">
      <c r="A109" s="75"/>
      <c r="B109" s="29" t="s">
        <v>213</v>
      </c>
      <c r="C109" s="36"/>
      <c r="D109" s="36"/>
      <c r="E109" s="36"/>
      <c r="F109" s="36"/>
      <c r="G109" s="2"/>
      <c r="H109" s="26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20"/>
      <c r="T109" s="20"/>
    </row>
    <row r="110" spans="1:20" ht="12.75">
      <c r="A110" s="75"/>
      <c r="B110" s="29" t="s">
        <v>214</v>
      </c>
      <c r="C110" s="2"/>
      <c r="D110" s="2"/>
      <c r="E110" s="2"/>
      <c r="F110" s="2"/>
      <c r="G110" s="2"/>
      <c r="H110" s="26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20"/>
      <c r="T110" s="20"/>
    </row>
    <row r="111" spans="1:20" ht="12.75">
      <c r="A111" s="5" t="s">
        <v>227</v>
      </c>
      <c r="B111" s="2"/>
      <c r="C111" s="2"/>
      <c r="D111" s="2"/>
      <c r="E111" s="2"/>
      <c r="F111" s="2"/>
      <c r="G111" s="2"/>
      <c r="H111" s="26"/>
      <c r="I111" s="109">
        <f>I101+I107</f>
        <v>43665</v>
      </c>
      <c r="J111" s="109"/>
      <c r="K111" s="48"/>
      <c r="L111" s="109">
        <f>L101+L107</f>
        <v>47542</v>
      </c>
      <c r="M111" s="48"/>
      <c r="N111" s="48"/>
      <c r="O111" s="109">
        <f>O101+O107</f>
        <v>42256</v>
      </c>
      <c r="P111" s="48"/>
      <c r="Q111" s="48"/>
      <c r="R111" s="109">
        <f>O111/L111*100</f>
        <v>88.8814101215767</v>
      </c>
      <c r="S111" s="20"/>
      <c r="T111" s="20"/>
    </row>
    <row r="112" spans="1:20" ht="12.75">
      <c r="A112" s="5" t="s">
        <v>216</v>
      </c>
      <c r="B112" s="2"/>
      <c r="C112" s="2"/>
      <c r="D112" s="2"/>
      <c r="E112" s="2"/>
      <c r="F112" s="2"/>
      <c r="G112" s="2"/>
      <c r="H112" s="26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20"/>
      <c r="T112" s="20"/>
    </row>
    <row r="113" spans="1:20" ht="12.75">
      <c r="A113" s="23"/>
      <c r="B113" s="1" t="s">
        <v>42</v>
      </c>
      <c r="C113" s="2"/>
      <c r="D113" s="2"/>
      <c r="E113" s="2"/>
      <c r="F113" s="2"/>
      <c r="G113" s="2"/>
      <c r="H113" s="26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20"/>
      <c r="T113" s="20"/>
    </row>
    <row r="114" spans="1:20" ht="12.75">
      <c r="A114" s="12"/>
      <c r="B114" s="11"/>
      <c r="C114" s="36" t="s">
        <v>230</v>
      </c>
      <c r="D114" s="2"/>
      <c r="E114" s="2"/>
      <c r="F114" s="2"/>
      <c r="G114" s="2"/>
      <c r="H114" s="26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20"/>
      <c r="T114" s="20"/>
    </row>
    <row r="115" spans="1:20" ht="12.75">
      <c r="A115" s="12"/>
      <c r="B115" s="35"/>
      <c r="C115" s="36" t="s">
        <v>223</v>
      </c>
      <c r="D115" s="2"/>
      <c r="E115" s="2"/>
      <c r="F115" s="2"/>
      <c r="G115" s="2"/>
      <c r="H115" s="26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20"/>
      <c r="T115" s="20"/>
    </row>
    <row r="116" spans="1:20" ht="12.75">
      <c r="A116" s="12"/>
      <c r="B116" s="15"/>
      <c r="C116" s="36" t="s">
        <v>224</v>
      </c>
      <c r="D116" s="2"/>
      <c r="E116" s="2"/>
      <c r="F116" s="2"/>
      <c r="G116" s="2"/>
      <c r="H116" s="26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20"/>
      <c r="T116" s="20"/>
    </row>
    <row r="117" spans="1:20" ht="12.75">
      <c r="A117" s="12"/>
      <c r="B117" s="1" t="s">
        <v>43</v>
      </c>
      <c r="C117" s="2"/>
      <c r="D117" s="2"/>
      <c r="E117" s="2"/>
      <c r="F117" s="2"/>
      <c r="G117" s="2"/>
      <c r="H117" s="26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20"/>
      <c r="T117" s="20"/>
    </row>
    <row r="118" spans="1:20" ht="12.75">
      <c r="A118" s="12"/>
      <c r="B118" s="4"/>
      <c r="C118" s="29" t="s">
        <v>230</v>
      </c>
      <c r="D118" s="2"/>
      <c r="E118" s="2"/>
      <c r="F118" s="2"/>
      <c r="G118" s="2"/>
      <c r="H118" s="26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20"/>
      <c r="T118" s="20"/>
    </row>
    <row r="119" spans="1:20" ht="12.75">
      <c r="A119" s="12"/>
      <c r="B119" s="7"/>
      <c r="C119" s="29" t="s">
        <v>223</v>
      </c>
      <c r="D119" s="2"/>
      <c r="E119" s="2"/>
      <c r="F119" s="2"/>
      <c r="G119" s="2"/>
      <c r="H119" s="26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20"/>
      <c r="T119" s="20"/>
    </row>
    <row r="120" spans="1:20" ht="12.75">
      <c r="A120" s="12"/>
      <c r="B120" s="7"/>
      <c r="C120" s="29" t="s">
        <v>224</v>
      </c>
      <c r="D120" s="2"/>
      <c r="E120" s="2"/>
      <c r="F120" s="2"/>
      <c r="G120" s="2"/>
      <c r="H120" s="26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20"/>
      <c r="T120" s="20"/>
    </row>
    <row r="121" spans="1:20" ht="12.75">
      <c r="A121" s="5" t="s">
        <v>228</v>
      </c>
      <c r="B121" s="2"/>
      <c r="C121" s="2"/>
      <c r="D121" s="2"/>
      <c r="E121" s="2"/>
      <c r="F121" s="2"/>
      <c r="G121" s="2"/>
      <c r="H121" s="26"/>
      <c r="I121" s="109">
        <f>I111+I112</f>
        <v>43665</v>
      </c>
      <c r="J121" s="109"/>
      <c r="K121" s="48"/>
      <c r="L121" s="109">
        <f>L111+L112</f>
        <v>47542</v>
      </c>
      <c r="M121" s="109"/>
      <c r="N121" s="109"/>
      <c r="O121" s="109">
        <f>O111+O112</f>
        <v>42256</v>
      </c>
      <c r="P121" s="48"/>
      <c r="Q121" s="48"/>
      <c r="R121" s="109">
        <f>O121/L121*100</f>
        <v>88.8814101215767</v>
      </c>
      <c r="S121" s="20"/>
      <c r="T121" s="20"/>
    </row>
  </sheetData>
  <sheetProtection/>
  <mergeCells count="100">
    <mergeCell ref="C62:H62"/>
    <mergeCell ref="C80:H80"/>
    <mergeCell ref="C85:H85"/>
    <mergeCell ref="C37:H37"/>
    <mergeCell ref="C41:H41"/>
    <mergeCell ref="C42:H42"/>
    <mergeCell ref="C61:H61"/>
    <mergeCell ref="C83:H83"/>
    <mergeCell ref="B84:H84"/>
    <mergeCell ref="C75:H75"/>
    <mergeCell ref="R99:T99"/>
    <mergeCell ref="C93:H93"/>
    <mergeCell ref="C94:H94"/>
    <mergeCell ref="A95:H95"/>
    <mergeCell ref="A96:H96"/>
    <mergeCell ref="A99:H100"/>
    <mergeCell ref="I99:K99"/>
    <mergeCell ref="O99:Q99"/>
    <mergeCell ref="C86:H86"/>
    <mergeCell ref="C87:H87"/>
    <mergeCell ref="C88:H88"/>
    <mergeCell ref="L99:N99"/>
    <mergeCell ref="C89:H89"/>
    <mergeCell ref="C90:H90"/>
    <mergeCell ref="C91:H91"/>
    <mergeCell ref="C92:H92"/>
    <mergeCell ref="C79:H79"/>
    <mergeCell ref="C82:H82"/>
    <mergeCell ref="B73:H73"/>
    <mergeCell ref="C74:H74"/>
    <mergeCell ref="A71:H71"/>
    <mergeCell ref="A72:H72"/>
    <mergeCell ref="C76:H76"/>
    <mergeCell ref="C77:H77"/>
    <mergeCell ref="C78:H78"/>
    <mergeCell ref="C81:H81"/>
    <mergeCell ref="A65:H65"/>
    <mergeCell ref="A66:H66"/>
    <mergeCell ref="A67:H67"/>
    <mergeCell ref="A68:H68"/>
    <mergeCell ref="B69:H69"/>
    <mergeCell ref="B70:H70"/>
    <mergeCell ref="B47:H47"/>
    <mergeCell ref="C48:H48"/>
    <mergeCell ref="C57:H57"/>
    <mergeCell ref="C58:H58"/>
    <mergeCell ref="C49:H49"/>
    <mergeCell ref="C50:H50"/>
    <mergeCell ref="C63:H63"/>
    <mergeCell ref="C64:H64"/>
    <mergeCell ref="C51:H51"/>
    <mergeCell ref="C52:H52"/>
    <mergeCell ref="B53:H53"/>
    <mergeCell ref="C54:H54"/>
    <mergeCell ref="B59:H59"/>
    <mergeCell ref="C60:H60"/>
    <mergeCell ref="C55:H55"/>
    <mergeCell ref="C56:H56"/>
    <mergeCell ref="A45:H45"/>
    <mergeCell ref="A46:H46"/>
    <mergeCell ref="C36:H36"/>
    <mergeCell ref="C38:H38"/>
    <mergeCell ref="B39:H39"/>
    <mergeCell ref="C40:H40"/>
    <mergeCell ref="C30:H30"/>
    <mergeCell ref="C31:H31"/>
    <mergeCell ref="C32:H32"/>
    <mergeCell ref="C33:H33"/>
    <mergeCell ref="C43:H43"/>
    <mergeCell ref="C44:H44"/>
    <mergeCell ref="O10:Q10"/>
    <mergeCell ref="R10:T10"/>
    <mergeCell ref="C34:H34"/>
    <mergeCell ref="C35:H35"/>
    <mergeCell ref="C24:H24"/>
    <mergeCell ref="C25:H25"/>
    <mergeCell ref="C26:H26"/>
    <mergeCell ref="B27:H27"/>
    <mergeCell ref="C28:H28"/>
    <mergeCell ref="C29:H29"/>
    <mergeCell ref="C22:H22"/>
    <mergeCell ref="C23:H23"/>
    <mergeCell ref="A12:H12"/>
    <mergeCell ref="B13:H13"/>
    <mergeCell ref="C14:H14"/>
    <mergeCell ref="C15:H15"/>
    <mergeCell ref="C18:H18"/>
    <mergeCell ref="C19:H19"/>
    <mergeCell ref="B20:H20"/>
    <mergeCell ref="C21:H21"/>
    <mergeCell ref="C16:H16"/>
    <mergeCell ref="C17:H17"/>
    <mergeCell ref="A3:T3"/>
    <mergeCell ref="A4:T4"/>
    <mergeCell ref="A5:T5"/>
    <mergeCell ref="A6:T6"/>
    <mergeCell ref="A7:T7"/>
    <mergeCell ref="A10:H11"/>
    <mergeCell ref="I10:K10"/>
    <mergeCell ref="L10:N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4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47" t="s">
        <v>239</v>
      </c>
    </row>
    <row r="3" spans="1:20" ht="12.75">
      <c r="A3" s="331" t="s">
        <v>547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</row>
    <row r="4" spans="1:20" ht="12.75">
      <c r="A4" s="331" t="s">
        <v>166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</row>
    <row r="5" spans="1:20" ht="12.75">
      <c r="A5" s="331" t="s">
        <v>355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</row>
    <row r="6" spans="1:20" ht="12.7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</row>
    <row r="8" spans="1:17" ht="12.75">
      <c r="A8" s="16"/>
      <c r="B8" s="16"/>
      <c r="C8" s="16"/>
      <c r="D8" s="16"/>
      <c r="E8" s="16"/>
      <c r="F8" s="16"/>
      <c r="G8" s="16"/>
      <c r="H8" s="16"/>
      <c r="P8" s="39"/>
      <c r="Q8" s="39" t="s">
        <v>150</v>
      </c>
    </row>
    <row r="9" spans="1:20" ht="25.5" customHeight="1">
      <c r="A9" s="378" t="s">
        <v>105</v>
      </c>
      <c r="B9" s="379"/>
      <c r="C9" s="379"/>
      <c r="D9" s="379"/>
      <c r="E9" s="379"/>
      <c r="F9" s="379"/>
      <c r="G9" s="379"/>
      <c r="H9" s="380"/>
      <c r="I9" s="387" t="s">
        <v>138</v>
      </c>
      <c r="J9" s="388"/>
      <c r="K9" s="389"/>
      <c r="L9" s="387" t="s">
        <v>139</v>
      </c>
      <c r="M9" s="388"/>
      <c r="N9" s="389"/>
      <c r="O9" s="390" t="s">
        <v>137</v>
      </c>
      <c r="P9" s="377"/>
      <c r="Q9" s="391"/>
      <c r="R9" s="392" t="s">
        <v>140</v>
      </c>
      <c r="S9" s="392"/>
      <c r="T9" s="392"/>
    </row>
    <row r="10" spans="1:20" ht="51">
      <c r="A10" s="381"/>
      <c r="B10" s="382"/>
      <c r="C10" s="382"/>
      <c r="D10" s="382"/>
      <c r="E10" s="382"/>
      <c r="F10" s="382"/>
      <c r="G10" s="382"/>
      <c r="H10" s="383"/>
      <c r="I10" s="184" t="s">
        <v>8</v>
      </c>
      <c r="J10" s="184" t="s">
        <v>9</v>
      </c>
      <c r="K10" s="150" t="s">
        <v>10</v>
      </c>
      <c r="L10" s="184" t="s">
        <v>8</v>
      </c>
      <c r="M10" s="184" t="s">
        <v>9</v>
      </c>
      <c r="N10" s="150" t="s">
        <v>10</v>
      </c>
      <c r="O10" s="184" t="s">
        <v>8</v>
      </c>
      <c r="P10" s="184" t="s">
        <v>9</v>
      </c>
      <c r="Q10" s="150" t="s">
        <v>10</v>
      </c>
      <c r="R10" s="184" t="s">
        <v>8</v>
      </c>
      <c r="S10" s="184" t="s">
        <v>9</v>
      </c>
      <c r="T10" s="150" t="s">
        <v>10</v>
      </c>
    </row>
    <row r="11" spans="1:20" ht="12.75">
      <c r="A11" s="352" t="s">
        <v>95</v>
      </c>
      <c r="B11" s="352"/>
      <c r="C11" s="352"/>
      <c r="D11" s="352"/>
      <c r="E11" s="352"/>
      <c r="F11" s="352"/>
      <c r="G11" s="352"/>
      <c r="H11" s="352"/>
      <c r="I11" s="109">
        <f aca="true" t="shared" si="0" ref="I11:N11">I12+I19+I26+I38</f>
        <v>437164</v>
      </c>
      <c r="J11" s="109">
        <f t="shared" si="0"/>
        <v>95</v>
      </c>
      <c r="K11" s="109">
        <f t="shared" si="0"/>
        <v>29996</v>
      </c>
      <c r="L11" s="109">
        <f t="shared" si="0"/>
        <v>535621</v>
      </c>
      <c r="M11" s="109">
        <f t="shared" si="0"/>
        <v>531</v>
      </c>
      <c r="N11" s="109">
        <f t="shared" si="0"/>
        <v>32677</v>
      </c>
      <c r="O11" s="109">
        <f>O12+O19+O26+O38</f>
        <v>594565</v>
      </c>
      <c r="P11" s="109">
        <f>P12+P19+P26+P38</f>
        <v>530</v>
      </c>
      <c r="Q11" s="109">
        <f>Q12+Q19+Q26+Q38</f>
        <v>32677</v>
      </c>
      <c r="R11" s="109">
        <f>O11/L11*100</f>
        <v>111.00479630186271</v>
      </c>
      <c r="S11" s="109">
        <f>P11/M11*100</f>
        <v>99.81167608286252</v>
      </c>
      <c r="T11" s="19">
        <f>Q11/N11*100</f>
        <v>100</v>
      </c>
    </row>
    <row r="12" spans="1:20" ht="12.75">
      <c r="A12" s="163"/>
      <c r="B12" s="355" t="s">
        <v>163</v>
      </c>
      <c r="C12" s="356"/>
      <c r="D12" s="356"/>
      <c r="E12" s="356"/>
      <c r="F12" s="356"/>
      <c r="G12" s="356"/>
      <c r="H12" s="356"/>
      <c r="I12" s="166">
        <f aca="true" t="shared" si="1" ref="I12:N12">SUM(I13:I18)</f>
        <v>155741</v>
      </c>
      <c r="J12" s="166">
        <f t="shared" si="1"/>
        <v>0</v>
      </c>
      <c r="K12" s="166">
        <f t="shared" si="1"/>
        <v>29996</v>
      </c>
      <c r="L12" s="166">
        <f t="shared" si="1"/>
        <v>212487</v>
      </c>
      <c r="M12" s="166">
        <f t="shared" si="1"/>
        <v>436</v>
      </c>
      <c r="N12" s="166">
        <f t="shared" si="1"/>
        <v>32677</v>
      </c>
      <c r="O12" s="166">
        <f>SUM(O13:O18)</f>
        <v>210537</v>
      </c>
      <c r="P12" s="166">
        <f>SUM(P13:P18)</f>
        <v>436</v>
      </c>
      <c r="Q12" s="166">
        <f>SUM(Q13:Q18)</f>
        <v>32677</v>
      </c>
      <c r="R12" s="109">
        <f aca="true" t="shared" si="2" ref="R12:R35">O12/L12*100</f>
        <v>99.0822967993336</v>
      </c>
      <c r="S12" s="109">
        <f>P12/M12*100</f>
        <v>100</v>
      </c>
      <c r="T12" s="19">
        <f>Q12/N12*100</f>
        <v>100</v>
      </c>
    </row>
    <row r="13" spans="1:20" ht="12.75">
      <c r="A13" s="75"/>
      <c r="B13" s="168"/>
      <c r="C13" s="334" t="s">
        <v>169</v>
      </c>
      <c r="D13" s="335"/>
      <c r="E13" s="335"/>
      <c r="F13" s="335"/>
      <c r="G13" s="335"/>
      <c r="H13" s="336"/>
      <c r="I13" s="110">
        <v>146452</v>
      </c>
      <c r="J13" s="110"/>
      <c r="K13" s="110">
        <v>29996</v>
      </c>
      <c r="L13" s="110">
        <v>197178</v>
      </c>
      <c r="M13" s="110"/>
      <c r="N13" s="110">
        <v>32677</v>
      </c>
      <c r="O13" s="110">
        <v>197178</v>
      </c>
      <c r="P13" s="110"/>
      <c r="Q13" s="110">
        <v>32677</v>
      </c>
      <c r="R13" s="110">
        <f t="shared" si="2"/>
        <v>100</v>
      </c>
      <c r="S13" s="110"/>
      <c r="T13" s="271">
        <f>Q13/N13*100</f>
        <v>100</v>
      </c>
    </row>
    <row r="14" spans="1:20" ht="12.75">
      <c r="A14" s="75"/>
      <c r="B14" s="186"/>
      <c r="C14" s="334" t="s">
        <v>170</v>
      </c>
      <c r="D14" s="335"/>
      <c r="E14" s="335"/>
      <c r="F14" s="335"/>
      <c r="G14" s="335"/>
      <c r="H14" s="336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271"/>
    </row>
    <row r="15" spans="1:20" ht="12.75">
      <c r="A15" s="75"/>
      <c r="B15" s="186"/>
      <c r="C15" s="334" t="s">
        <v>171</v>
      </c>
      <c r="D15" s="335"/>
      <c r="E15" s="335"/>
      <c r="F15" s="335"/>
      <c r="G15" s="335"/>
      <c r="H15" s="33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271"/>
    </row>
    <row r="16" spans="1:20" ht="12.75">
      <c r="A16" s="75"/>
      <c r="B16" s="186"/>
      <c r="C16" s="334" t="s">
        <v>172</v>
      </c>
      <c r="D16" s="335"/>
      <c r="E16" s="335"/>
      <c r="F16" s="335"/>
      <c r="G16" s="335"/>
      <c r="H16" s="33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271"/>
    </row>
    <row r="17" spans="1:20" ht="12.75">
      <c r="A17" s="75"/>
      <c r="B17" s="186"/>
      <c r="C17" s="334" t="s">
        <v>173</v>
      </c>
      <c r="D17" s="335"/>
      <c r="E17" s="335"/>
      <c r="F17" s="335"/>
      <c r="G17" s="335"/>
      <c r="H17" s="336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271"/>
    </row>
    <row r="18" spans="1:20" ht="12.75">
      <c r="A18" s="75"/>
      <c r="B18" s="186"/>
      <c r="C18" s="366" t="s">
        <v>174</v>
      </c>
      <c r="D18" s="367"/>
      <c r="E18" s="367"/>
      <c r="F18" s="367"/>
      <c r="G18" s="367"/>
      <c r="H18" s="368"/>
      <c r="I18" s="110">
        <v>9289</v>
      </c>
      <c r="J18" s="110"/>
      <c r="K18" s="110"/>
      <c r="L18" s="110">
        <v>15309</v>
      </c>
      <c r="M18" s="110">
        <v>436</v>
      </c>
      <c r="N18" s="110"/>
      <c r="O18" s="110">
        <v>13359</v>
      </c>
      <c r="P18" s="110">
        <v>436</v>
      </c>
      <c r="Q18" s="110"/>
      <c r="R18" s="110">
        <f t="shared" si="2"/>
        <v>87.26239466980208</v>
      </c>
      <c r="S18" s="110">
        <f>P18/M18*100</f>
        <v>100</v>
      </c>
      <c r="T18" s="271"/>
    </row>
    <row r="19" spans="1:20" ht="12.75">
      <c r="A19" s="163"/>
      <c r="B19" s="356" t="s">
        <v>254</v>
      </c>
      <c r="C19" s="356"/>
      <c r="D19" s="356"/>
      <c r="E19" s="356"/>
      <c r="F19" s="356"/>
      <c r="G19" s="356"/>
      <c r="H19" s="356"/>
      <c r="I19" s="166">
        <f>SUM(I20:I25)</f>
        <v>231700</v>
      </c>
      <c r="J19" s="166"/>
      <c r="K19" s="166"/>
      <c r="L19" s="166">
        <f>SUM(L20:L25)</f>
        <v>231700</v>
      </c>
      <c r="M19" s="166"/>
      <c r="N19" s="166"/>
      <c r="O19" s="166">
        <f>SUM(O20:O25)</f>
        <v>281581</v>
      </c>
      <c r="P19" s="110"/>
      <c r="Q19" s="166"/>
      <c r="R19" s="109">
        <f t="shared" si="2"/>
        <v>121.52826931376781</v>
      </c>
      <c r="S19" s="109"/>
      <c r="T19" s="19"/>
    </row>
    <row r="20" spans="1:20" ht="12.75">
      <c r="A20" s="75"/>
      <c r="B20" s="11"/>
      <c r="C20" s="357" t="s">
        <v>177</v>
      </c>
      <c r="D20" s="342"/>
      <c r="E20" s="342"/>
      <c r="F20" s="342"/>
      <c r="G20" s="342"/>
      <c r="H20" s="342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271"/>
    </row>
    <row r="21" spans="1:20" ht="12.75">
      <c r="A21" s="75"/>
      <c r="B21" s="35"/>
      <c r="C21" s="361" t="s">
        <v>178</v>
      </c>
      <c r="D21" s="362"/>
      <c r="E21" s="362"/>
      <c r="F21" s="362"/>
      <c r="G21" s="362"/>
      <c r="H21" s="362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271"/>
    </row>
    <row r="22" spans="1:20" ht="12.75">
      <c r="A22" s="75"/>
      <c r="B22" s="35"/>
      <c r="C22" s="357" t="s">
        <v>179</v>
      </c>
      <c r="D22" s="342"/>
      <c r="E22" s="342"/>
      <c r="F22" s="342"/>
      <c r="G22" s="342"/>
      <c r="H22" s="342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271"/>
    </row>
    <row r="23" spans="1:20" ht="12.75">
      <c r="A23" s="75"/>
      <c r="B23" s="35"/>
      <c r="C23" s="357" t="s">
        <v>180</v>
      </c>
      <c r="D23" s="342"/>
      <c r="E23" s="342"/>
      <c r="F23" s="342"/>
      <c r="G23" s="342"/>
      <c r="H23" s="342"/>
      <c r="I23" s="110">
        <v>165000</v>
      </c>
      <c r="J23" s="110"/>
      <c r="K23" s="110"/>
      <c r="L23" s="110">
        <v>165000</v>
      </c>
      <c r="M23" s="110"/>
      <c r="N23" s="110"/>
      <c r="O23" s="110">
        <v>178880</v>
      </c>
      <c r="P23" s="110"/>
      <c r="Q23" s="110"/>
      <c r="R23" s="110">
        <f t="shared" si="2"/>
        <v>108.4121212121212</v>
      </c>
      <c r="S23" s="110"/>
      <c r="T23" s="271"/>
    </row>
    <row r="24" spans="1:20" ht="12.75">
      <c r="A24" s="75"/>
      <c r="B24" s="35"/>
      <c r="C24" s="357" t="s">
        <v>181</v>
      </c>
      <c r="D24" s="342"/>
      <c r="E24" s="342"/>
      <c r="F24" s="342"/>
      <c r="G24" s="342"/>
      <c r="H24" s="342"/>
      <c r="I24" s="110">
        <v>66000</v>
      </c>
      <c r="J24" s="110"/>
      <c r="K24" s="110"/>
      <c r="L24" s="110">
        <v>66000</v>
      </c>
      <c r="M24" s="110"/>
      <c r="N24" s="110"/>
      <c r="O24" s="110">
        <v>101766</v>
      </c>
      <c r="P24" s="110"/>
      <c r="Q24" s="110"/>
      <c r="R24" s="110">
        <f t="shared" si="2"/>
        <v>154.1909090909091</v>
      </c>
      <c r="S24" s="110"/>
      <c r="T24" s="271"/>
    </row>
    <row r="25" spans="1:20" ht="12.75">
      <c r="A25" s="75"/>
      <c r="B25" s="35"/>
      <c r="C25" s="357" t="s">
        <v>182</v>
      </c>
      <c r="D25" s="342"/>
      <c r="E25" s="342"/>
      <c r="F25" s="342"/>
      <c r="G25" s="342"/>
      <c r="H25" s="342"/>
      <c r="I25" s="110">
        <v>700</v>
      </c>
      <c r="J25" s="110"/>
      <c r="K25" s="110"/>
      <c r="L25" s="110">
        <v>700</v>
      </c>
      <c r="M25" s="110"/>
      <c r="N25" s="110"/>
      <c r="O25" s="110">
        <v>935</v>
      </c>
      <c r="P25" s="110"/>
      <c r="Q25" s="110"/>
      <c r="R25" s="110">
        <f t="shared" si="2"/>
        <v>133.57142857142856</v>
      </c>
      <c r="S25" s="110"/>
      <c r="T25" s="271"/>
    </row>
    <row r="26" spans="1:20" ht="12.75">
      <c r="A26" s="163"/>
      <c r="B26" s="356" t="s">
        <v>184</v>
      </c>
      <c r="C26" s="356"/>
      <c r="D26" s="356"/>
      <c r="E26" s="356"/>
      <c r="F26" s="356"/>
      <c r="G26" s="356"/>
      <c r="H26" s="356"/>
      <c r="I26" s="166">
        <f>SUM(I27:I37)</f>
        <v>49723</v>
      </c>
      <c r="J26" s="166">
        <f>SUM(J27:J37)</f>
        <v>95</v>
      </c>
      <c r="K26" s="166"/>
      <c r="L26" s="166">
        <f>SUM(L27:L37)</f>
        <v>91434</v>
      </c>
      <c r="M26" s="166">
        <f>SUM(M27:M37)</f>
        <v>95</v>
      </c>
      <c r="N26" s="166"/>
      <c r="O26" s="166">
        <f>SUM(O27:O37)</f>
        <v>102447</v>
      </c>
      <c r="P26" s="166">
        <f>SUM(P27:P37)</f>
        <v>94</v>
      </c>
      <c r="Q26" s="166"/>
      <c r="R26" s="109">
        <f t="shared" si="2"/>
        <v>112.04475359275543</v>
      </c>
      <c r="S26" s="109">
        <f>P26/M26*100</f>
        <v>98.94736842105263</v>
      </c>
      <c r="T26" s="19"/>
    </row>
    <row r="27" spans="1:20" ht="12.75">
      <c r="A27" s="75"/>
      <c r="B27" s="11"/>
      <c r="C27" s="369" t="s">
        <v>185</v>
      </c>
      <c r="D27" s="340"/>
      <c r="E27" s="340"/>
      <c r="F27" s="340"/>
      <c r="G27" s="340"/>
      <c r="H27" s="340"/>
      <c r="I27" s="110"/>
      <c r="J27" s="110">
        <v>89</v>
      </c>
      <c r="K27" s="110"/>
      <c r="L27" s="110"/>
      <c r="M27" s="110">
        <v>89</v>
      </c>
      <c r="N27" s="110"/>
      <c r="O27" s="110"/>
      <c r="P27" s="110">
        <v>89</v>
      </c>
      <c r="Q27" s="110"/>
      <c r="R27" s="110"/>
      <c r="S27" s="110">
        <f>P27/M27*100</f>
        <v>100</v>
      </c>
      <c r="T27" s="271"/>
    </row>
    <row r="28" spans="1:20" ht="12.75">
      <c r="A28" s="75"/>
      <c r="B28" s="35"/>
      <c r="C28" s="369" t="s">
        <v>186</v>
      </c>
      <c r="D28" s="340"/>
      <c r="E28" s="340"/>
      <c r="F28" s="340"/>
      <c r="G28" s="340"/>
      <c r="H28" s="340"/>
      <c r="I28" s="110">
        <v>39165</v>
      </c>
      <c r="J28" s="110"/>
      <c r="K28" s="110"/>
      <c r="L28" s="110">
        <v>69534</v>
      </c>
      <c r="M28" s="110"/>
      <c r="N28" s="110"/>
      <c r="O28" s="110">
        <v>76204</v>
      </c>
      <c r="P28" s="110"/>
      <c r="Q28" s="110"/>
      <c r="R28" s="110">
        <f t="shared" si="2"/>
        <v>109.59242960278426</v>
      </c>
      <c r="S28" s="110"/>
      <c r="T28" s="271"/>
    </row>
    <row r="29" spans="1:20" ht="12.75">
      <c r="A29" s="75"/>
      <c r="B29" s="35"/>
      <c r="C29" s="369" t="s">
        <v>187</v>
      </c>
      <c r="D29" s="340"/>
      <c r="E29" s="340"/>
      <c r="F29" s="340"/>
      <c r="G29" s="340"/>
      <c r="H29" s="340"/>
      <c r="I29" s="110">
        <v>113</v>
      </c>
      <c r="J29" s="110"/>
      <c r="K29" s="110"/>
      <c r="L29" s="110">
        <v>3254</v>
      </c>
      <c r="M29" s="110"/>
      <c r="N29" s="110"/>
      <c r="O29" s="110">
        <v>3121</v>
      </c>
      <c r="P29" s="110"/>
      <c r="Q29" s="110"/>
      <c r="R29" s="110">
        <f t="shared" si="2"/>
        <v>95.91272280270437</v>
      </c>
      <c r="S29" s="125"/>
      <c r="T29" s="271"/>
    </row>
    <row r="30" spans="1:20" ht="12.75">
      <c r="A30" s="75"/>
      <c r="B30" s="35"/>
      <c r="C30" s="357" t="s">
        <v>188</v>
      </c>
      <c r="D30" s="342"/>
      <c r="E30" s="342"/>
      <c r="F30" s="342"/>
      <c r="G30" s="342"/>
      <c r="H30" s="342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271"/>
    </row>
    <row r="31" spans="1:20" ht="12.75">
      <c r="A31" s="75"/>
      <c r="B31" s="35"/>
      <c r="C31" s="357" t="s">
        <v>189</v>
      </c>
      <c r="D31" s="342"/>
      <c r="E31" s="342"/>
      <c r="F31" s="342"/>
      <c r="G31" s="342"/>
      <c r="H31" s="342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271"/>
    </row>
    <row r="32" spans="1:20" ht="12.75">
      <c r="A32" s="75"/>
      <c r="B32" s="35"/>
      <c r="C32" s="334" t="s">
        <v>190</v>
      </c>
      <c r="D32" s="335"/>
      <c r="E32" s="335"/>
      <c r="F32" s="335"/>
      <c r="G32" s="335"/>
      <c r="H32" s="336"/>
      <c r="I32" s="110">
        <v>10440</v>
      </c>
      <c r="J32" s="110">
        <v>6</v>
      </c>
      <c r="K32" s="110"/>
      <c r="L32" s="110">
        <v>18640</v>
      </c>
      <c r="M32" s="110">
        <v>6</v>
      </c>
      <c r="N32" s="110"/>
      <c r="O32" s="110">
        <v>20952</v>
      </c>
      <c r="P32" s="110">
        <v>5</v>
      </c>
      <c r="Q32" s="110"/>
      <c r="R32" s="110">
        <f t="shared" si="2"/>
        <v>112.40343347639485</v>
      </c>
      <c r="S32" s="110">
        <f>P32/M32*100</f>
        <v>83.33333333333334</v>
      </c>
      <c r="T32" s="271"/>
    </row>
    <row r="33" spans="1:20" ht="12.75">
      <c r="A33" s="75"/>
      <c r="B33" s="35"/>
      <c r="C33" s="334" t="s">
        <v>191</v>
      </c>
      <c r="D33" s="335"/>
      <c r="E33" s="335"/>
      <c r="F33" s="335"/>
      <c r="G33" s="335"/>
      <c r="H33" s="336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271"/>
    </row>
    <row r="34" spans="1:20" ht="12.75">
      <c r="A34" s="75"/>
      <c r="B34" s="35"/>
      <c r="C34" s="334" t="s">
        <v>192</v>
      </c>
      <c r="D34" s="335"/>
      <c r="E34" s="335"/>
      <c r="F34" s="335"/>
      <c r="G34" s="335"/>
      <c r="H34" s="336"/>
      <c r="I34" s="110">
        <v>5</v>
      </c>
      <c r="J34" s="110"/>
      <c r="K34" s="110"/>
      <c r="L34" s="110">
        <v>5</v>
      </c>
      <c r="M34" s="110"/>
      <c r="N34" s="110"/>
      <c r="O34" s="110">
        <v>41</v>
      </c>
      <c r="P34" s="110"/>
      <c r="Q34" s="110"/>
      <c r="R34" s="110">
        <f t="shared" si="2"/>
        <v>819.9999999999999</v>
      </c>
      <c r="S34" s="110"/>
      <c r="T34" s="271"/>
    </row>
    <row r="35" spans="1:20" ht="12.75">
      <c r="A35" s="75"/>
      <c r="B35" s="35"/>
      <c r="C35" s="357" t="s">
        <v>193</v>
      </c>
      <c r="D35" s="342"/>
      <c r="E35" s="342"/>
      <c r="F35" s="342"/>
      <c r="G35" s="342"/>
      <c r="H35" s="342"/>
      <c r="I35" s="110"/>
      <c r="J35" s="110"/>
      <c r="K35" s="110"/>
      <c r="L35" s="110">
        <v>1</v>
      </c>
      <c r="M35" s="110"/>
      <c r="N35" s="110"/>
      <c r="O35" s="110">
        <v>1831</v>
      </c>
      <c r="P35" s="110"/>
      <c r="Q35" s="110"/>
      <c r="R35" s="110">
        <f t="shared" si="2"/>
        <v>183100</v>
      </c>
      <c r="S35" s="110"/>
      <c r="T35" s="271"/>
    </row>
    <row r="36" spans="1:20" ht="12.75">
      <c r="A36" s="75"/>
      <c r="B36" s="35"/>
      <c r="C36" s="334" t="s">
        <v>324</v>
      </c>
      <c r="D36" s="335"/>
      <c r="E36" s="335"/>
      <c r="F36" s="335"/>
      <c r="G36" s="335"/>
      <c r="H36" s="336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271"/>
    </row>
    <row r="37" spans="1:20" ht="12.75">
      <c r="A37" s="75"/>
      <c r="B37" s="15"/>
      <c r="C37" s="357" t="s">
        <v>194</v>
      </c>
      <c r="D37" s="342"/>
      <c r="E37" s="342"/>
      <c r="F37" s="342"/>
      <c r="G37" s="342"/>
      <c r="H37" s="342"/>
      <c r="I37" s="110"/>
      <c r="J37" s="110"/>
      <c r="K37" s="110"/>
      <c r="L37" s="110"/>
      <c r="M37" s="110"/>
      <c r="N37" s="110"/>
      <c r="O37" s="110">
        <v>298</v>
      </c>
      <c r="P37" s="110"/>
      <c r="Q37" s="110"/>
      <c r="R37" s="125" t="s">
        <v>344</v>
      </c>
      <c r="S37" s="110"/>
      <c r="T37" s="271"/>
    </row>
    <row r="38" spans="1:20" ht="12.75">
      <c r="A38" s="163"/>
      <c r="B38" s="356" t="s">
        <v>162</v>
      </c>
      <c r="C38" s="356"/>
      <c r="D38" s="356"/>
      <c r="E38" s="356"/>
      <c r="F38" s="356"/>
      <c r="G38" s="356"/>
      <c r="H38" s="356"/>
      <c r="I38" s="110"/>
      <c r="J38" s="110"/>
      <c r="K38" s="110"/>
      <c r="L38" s="110"/>
      <c r="M38" s="110"/>
      <c r="N38" s="110"/>
      <c r="O38" s="110"/>
      <c r="P38" s="110"/>
      <c r="Q38" s="110"/>
      <c r="R38" s="48"/>
      <c r="S38" s="20"/>
      <c r="T38" s="20"/>
    </row>
    <row r="39" spans="1:20" ht="12.75">
      <c r="A39" s="75"/>
      <c r="B39" s="167"/>
      <c r="C39" s="337" t="s">
        <v>201</v>
      </c>
      <c r="D39" s="353"/>
      <c r="E39" s="353"/>
      <c r="F39" s="353"/>
      <c r="G39" s="353"/>
      <c r="H39" s="354"/>
      <c r="I39" s="110"/>
      <c r="J39" s="110"/>
      <c r="K39" s="110"/>
      <c r="L39" s="110"/>
      <c r="M39" s="110"/>
      <c r="N39" s="110"/>
      <c r="O39" s="110"/>
      <c r="P39" s="110"/>
      <c r="Q39" s="110"/>
      <c r="R39" s="48"/>
      <c r="S39" s="20"/>
      <c r="T39" s="20"/>
    </row>
    <row r="40" spans="1:20" ht="12.75">
      <c r="A40" s="75"/>
      <c r="B40" s="171"/>
      <c r="C40" s="334" t="s">
        <v>325</v>
      </c>
      <c r="D40" s="335"/>
      <c r="E40" s="335"/>
      <c r="F40" s="335"/>
      <c r="G40" s="335"/>
      <c r="H40" s="336"/>
      <c r="I40" s="110"/>
      <c r="J40" s="110"/>
      <c r="K40" s="110"/>
      <c r="L40" s="110"/>
      <c r="M40" s="110"/>
      <c r="N40" s="110"/>
      <c r="O40" s="110"/>
      <c r="P40" s="110"/>
      <c r="Q40" s="110"/>
      <c r="R40" s="48"/>
      <c r="S40" s="20"/>
      <c r="T40" s="20"/>
    </row>
    <row r="41" spans="1:20" ht="25.5" customHeight="1">
      <c r="A41" s="75"/>
      <c r="B41" s="171"/>
      <c r="C41" s="371" t="s">
        <v>326</v>
      </c>
      <c r="D41" s="372"/>
      <c r="E41" s="372"/>
      <c r="F41" s="372"/>
      <c r="G41" s="372"/>
      <c r="H41" s="373"/>
      <c r="I41" s="110"/>
      <c r="J41" s="110"/>
      <c r="K41" s="110"/>
      <c r="L41" s="110"/>
      <c r="M41" s="110"/>
      <c r="N41" s="110"/>
      <c r="O41" s="110"/>
      <c r="P41" s="110"/>
      <c r="Q41" s="110"/>
      <c r="R41" s="48"/>
      <c r="S41" s="20"/>
      <c r="T41" s="20"/>
    </row>
    <row r="42" spans="1:20" ht="12.75">
      <c r="A42" s="75"/>
      <c r="B42" s="171"/>
      <c r="C42" s="337" t="s">
        <v>0</v>
      </c>
      <c r="D42" s="353"/>
      <c r="E42" s="353"/>
      <c r="F42" s="353"/>
      <c r="G42" s="353"/>
      <c r="H42" s="354"/>
      <c r="I42" s="110"/>
      <c r="J42" s="110"/>
      <c r="K42" s="110"/>
      <c r="L42" s="110"/>
      <c r="M42" s="110"/>
      <c r="N42" s="110"/>
      <c r="O42" s="110"/>
      <c r="P42" s="110"/>
      <c r="Q42" s="110"/>
      <c r="R42" s="48"/>
      <c r="S42" s="20"/>
      <c r="T42" s="20"/>
    </row>
    <row r="43" spans="1:20" ht="12.75">
      <c r="A43" s="75"/>
      <c r="B43" s="171"/>
      <c r="C43" s="337" t="s">
        <v>202</v>
      </c>
      <c r="D43" s="353"/>
      <c r="E43" s="353"/>
      <c r="F43" s="353"/>
      <c r="G43" s="353"/>
      <c r="H43" s="354"/>
      <c r="I43" s="110"/>
      <c r="J43" s="110"/>
      <c r="K43" s="110"/>
      <c r="L43" s="110"/>
      <c r="M43" s="110"/>
      <c r="N43" s="110"/>
      <c r="O43" s="110"/>
      <c r="P43" s="110"/>
      <c r="Q43" s="110"/>
      <c r="R43" s="48"/>
      <c r="S43" s="20"/>
      <c r="T43" s="20"/>
    </row>
    <row r="44" spans="1:20" ht="12.75">
      <c r="A44" s="358"/>
      <c r="B44" s="359"/>
      <c r="C44" s="359"/>
      <c r="D44" s="359"/>
      <c r="E44" s="359"/>
      <c r="F44" s="359"/>
      <c r="G44" s="359"/>
      <c r="H44" s="360"/>
      <c r="I44" s="110"/>
      <c r="J44" s="110"/>
      <c r="K44" s="110"/>
      <c r="L44" s="110"/>
      <c r="M44" s="110"/>
      <c r="N44" s="110"/>
      <c r="O44" s="110"/>
      <c r="P44" s="110"/>
      <c r="Q44" s="110"/>
      <c r="R44" s="48"/>
      <c r="S44" s="20"/>
      <c r="T44" s="20"/>
    </row>
    <row r="45" spans="1:20" ht="12.75">
      <c r="A45" s="352" t="s">
        <v>96</v>
      </c>
      <c r="B45" s="352"/>
      <c r="C45" s="352"/>
      <c r="D45" s="352"/>
      <c r="E45" s="352"/>
      <c r="F45" s="352"/>
      <c r="G45" s="352"/>
      <c r="H45" s="352"/>
      <c r="I45" s="109">
        <f>I46+I52+I58</f>
        <v>47358</v>
      </c>
      <c r="J45" s="109">
        <f>J46+J52+J58</f>
        <v>680</v>
      </c>
      <c r="K45" s="109"/>
      <c r="L45" s="109">
        <f>L46+L52+L58</f>
        <v>349505</v>
      </c>
      <c r="M45" s="109">
        <f>M46+M52+M58</f>
        <v>680</v>
      </c>
      <c r="N45" s="109"/>
      <c r="O45" s="109">
        <f>O46+O52+O58</f>
        <v>350618</v>
      </c>
      <c r="P45" s="109">
        <f>P46+P52+P58</f>
        <v>946</v>
      </c>
      <c r="Q45" s="109"/>
      <c r="R45" s="109">
        <f>O45/L45*100</f>
        <v>100.3184503798229</v>
      </c>
      <c r="S45" s="109">
        <f>P45/M45*100</f>
        <v>139.11764705882354</v>
      </c>
      <c r="T45" s="19"/>
    </row>
    <row r="46" spans="1:20" ht="12.75">
      <c r="A46" s="187"/>
      <c r="B46" s="343" t="s">
        <v>183</v>
      </c>
      <c r="C46" s="344"/>
      <c r="D46" s="344"/>
      <c r="E46" s="344"/>
      <c r="F46" s="344"/>
      <c r="G46" s="344"/>
      <c r="H46" s="345"/>
      <c r="I46" s="166">
        <f>SUM(I47:I51)</f>
        <v>43358</v>
      </c>
      <c r="J46" s="166"/>
      <c r="K46" s="166"/>
      <c r="L46" s="166">
        <f>SUM(L47:L51)</f>
        <v>345505</v>
      </c>
      <c r="M46" s="166"/>
      <c r="N46" s="166"/>
      <c r="O46" s="166">
        <f>SUM(O47:O51)</f>
        <v>345505</v>
      </c>
      <c r="P46" s="166"/>
      <c r="Q46" s="166"/>
      <c r="R46" s="109">
        <f aca="true" t="shared" si="3" ref="R46:R51">O46/L46*100</f>
        <v>100</v>
      </c>
      <c r="S46" s="109"/>
      <c r="T46" s="240"/>
    </row>
    <row r="47" spans="1:20" ht="12.75">
      <c r="A47" s="188"/>
      <c r="B47" s="35"/>
      <c r="C47" s="350" t="s">
        <v>175</v>
      </c>
      <c r="D47" s="351"/>
      <c r="E47" s="351"/>
      <c r="F47" s="351"/>
      <c r="G47" s="351"/>
      <c r="H47" s="351"/>
      <c r="I47" s="110"/>
      <c r="J47" s="110"/>
      <c r="K47" s="110"/>
      <c r="L47" s="110">
        <v>48259</v>
      </c>
      <c r="M47" s="110"/>
      <c r="N47" s="110"/>
      <c r="O47" s="110">
        <v>48259</v>
      </c>
      <c r="P47" s="110"/>
      <c r="Q47" s="110"/>
      <c r="R47" s="110">
        <f t="shared" si="3"/>
        <v>100</v>
      </c>
      <c r="S47" s="110"/>
      <c r="T47" s="20"/>
    </row>
    <row r="48" spans="1:20" ht="12.75">
      <c r="A48" s="188"/>
      <c r="B48" s="35"/>
      <c r="C48" s="348" t="s">
        <v>171</v>
      </c>
      <c r="D48" s="349"/>
      <c r="E48" s="349"/>
      <c r="F48" s="349"/>
      <c r="G48" s="349"/>
      <c r="H48" s="349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20"/>
    </row>
    <row r="49" spans="1:20" ht="12.75">
      <c r="A49" s="188"/>
      <c r="B49" s="35"/>
      <c r="C49" s="348" t="s">
        <v>172</v>
      </c>
      <c r="D49" s="349"/>
      <c r="E49" s="349"/>
      <c r="F49" s="349"/>
      <c r="G49" s="349"/>
      <c r="H49" s="349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20"/>
    </row>
    <row r="50" spans="1:20" ht="12.75">
      <c r="A50" s="188"/>
      <c r="B50" s="35"/>
      <c r="C50" s="346" t="s">
        <v>173</v>
      </c>
      <c r="D50" s="347"/>
      <c r="E50" s="347"/>
      <c r="F50" s="347"/>
      <c r="G50" s="347"/>
      <c r="H50" s="347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20"/>
    </row>
    <row r="51" spans="1:20" ht="12.75">
      <c r="A51" s="188"/>
      <c r="B51" s="35"/>
      <c r="C51" s="348" t="s">
        <v>176</v>
      </c>
      <c r="D51" s="349"/>
      <c r="E51" s="349"/>
      <c r="F51" s="349"/>
      <c r="G51" s="349"/>
      <c r="H51" s="349"/>
      <c r="I51" s="110">
        <v>43358</v>
      </c>
      <c r="J51" s="110"/>
      <c r="K51" s="110"/>
      <c r="L51" s="110">
        <v>297246</v>
      </c>
      <c r="M51" s="110"/>
      <c r="N51" s="110"/>
      <c r="O51" s="110">
        <v>297246</v>
      </c>
      <c r="P51" s="110"/>
      <c r="Q51" s="110"/>
      <c r="R51" s="110">
        <f t="shared" si="3"/>
        <v>100</v>
      </c>
      <c r="S51" s="110"/>
      <c r="T51" s="20"/>
    </row>
    <row r="52" spans="1:20" ht="12.75">
      <c r="A52" s="163"/>
      <c r="B52" s="355" t="s">
        <v>195</v>
      </c>
      <c r="C52" s="356"/>
      <c r="D52" s="356"/>
      <c r="E52" s="356"/>
      <c r="F52" s="356"/>
      <c r="G52" s="356"/>
      <c r="H52" s="356"/>
      <c r="I52" s="166"/>
      <c r="J52" s="110"/>
      <c r="K52" s="110"/>
      <c r="L52" s="110"/>
      <c r="M52" s="110"/>
      <c r="N52" s="110"/>
      <c r="O52" s="110"/>
      <c r="P52" s="110"/>
      <c r="Q52" s="110"/>
      <c r="R52" s="48"/>
      <c r="S52" s="20"/>
      <c r="T52" s="20"/>
    </row>
    <row r="53" spans="1:20" ht="12.75">
      <c r="A53" s="75"/>
      <c r="B53" s="168"/>
      <c r="C53" s="334" t="s">
        <v>196</v>
      </c>
      <c r="D53" s="335"/>
      <c r="E53" s="335"/>
      <c r="F53" s="335"/>
      <c r="G53" s="335"/>
      <c r="H53" s="336"/>
      <c r="I53" s="110"/>
      <c r="J53" s="110"/>
      <c r="K53" s="110"/>
      <c r="L53" s="110"/>
      <c r="M53" s="110"/>
      <c r="N53" s="110"/>
      <c r="O53" s="110"/>
      <c r="P53" s="110"/>
      <c r="Q53" s="110"/>
      <c r="R53" s="48"/>
      <c r="S53" s="20"/>
      <c r="T53" s="20"/>
    </row>
    <row r="54" spans="1:20" ht="12.75">
      <c r="A54" s="75"/>
      <c r="B54" s="186"/>
      <c r="C54" s="334" t="s">
        <v>197</v>
      </c>
      <c r="D54" s="335"/>
      <c r="E54" s="335"/>
      <c r="F54" s="335"/>
      <c r="G54" s="335"/>
      <c r="H54" s="336"/>
      <c r="I54" s="110"/>
      <c r="J54" s="110"/>
      <c r="K54" s="110"/>
      <c r="L54" s="110"/>
      <c r="M54" s="110"/>
      <c r="N54" s="110"/>
      <c r="O54" s="110"/>
      <c r="P54" s="110"/>
      <c r="Q54" s="110"/>
      <c r="R54" s="48"/>
      <c r="S54" s="20"/>
      <c r="T54" s="20"/>
    </row>
    <row r="55" spans="1:20" ht="12.75">
      <c r="A55" s="75"/>
      <c r="B55" s="186"/>
      <c r="C55" s="334" t="s">
        <v>198</v>
      </c>
      <c r="D55" s="335"/>
      <c r="E55" s="335"/>
      <c r="F55" s="335"/>
      <c r="G55" s="335"/>
      <c r="H55" s="336"/>
      <c r="I55" s="110"/>
      <c r="J55" s="110"/>
      <c r="K55" s="110"/>
      <c r="L55" s="110"/>
      <c r="M55" s="110"/>
      <c r="N55" s="110"/>
      <c r="O55" s="110"/>
      <c r="P55" s="110"/>
      <c r="Q55" s="110"/>
      <c r="R55" s="48"/>
      <c r="S55" s="20"/>
      <c r="T55" s="20"/>
    </row>
    <row r="56" spans="1:20" ht="12.75">
      <c r="A56" s="75"/>
      <c r="B56" s="35"/>
      <c r="C56" s="357" t="s">
        <v>199</v>
      </c>
      <c r="D56" s="357"/>
      <c r="E56" s="357"/>
      <c r="F56" s="357"/>
      <c r="G56" s="357"/>
      <c r="H56" s="357"/>
      <c r="I56" s="110"/>
      <c r="J56" s="110"/>
      <c r="K56" s="110"/>
      <c r="L56" s="110"/>
      <c r="M56" s="110"/>
      <c r="N56" s="110"/>
      <c r="O56" s="110"/>
      <c r="P56" s="110"/>
      <c r="Q56" s="110"/>
      <c r="R56" s="48"/>
      <c r="S56" s="20"/>
      <c r="T56" s="20"/>
    </row>
    <row r="57" spans="1:20" ht="12.75">
      <c r="A57" s="75"/>
      <c r="B57" s="35"/>
      <c r="C57" s="357" t="s">
        <v>200</v>
      </c>
      <c r="D57" s="357"/>
      <c r="E57" s="357"/>
      <c r="F57" s="357"/>
      <c r="G57" s="357"/>
      <c r="H57" s="357"/>
      <c r="I57" s="110"/>
      <c r="J57" s="110"/>
      <c r="K57" s="110"/>
      <c r="L57" s="110"/>
      <c r="M57" s="110"/>
      <c r="N57" s="110"/>
      <c r="O57" s="110"/>
      <c r="P57" s="110"/>
      <c r="Q57" s="110"/>
      <c r="R57" s="48"/>
      <c r="S57" s="20"/>
      <c r="T57" s="20"/>
    </row>
    <row r="58" spans="1:20" ht="12.75">
      <c r="A58" s="163"/>
      <c r="B58" s="356" t="s">
        <v>97</v>
      </c>
      <c r="C58" s="342"/>
      <c r="D58" s="342"/>
      <c r="E58" s="342"/>
      <c r="F58" s="342"/>
      <c r="G58" s="342"/>
      <c r="H58" s="342"/>
      <c r="I58" s="166">
        <f>SUM(I59:I63)</f>
        <v>4000</v>
      </c>
      <c r="J58" s="166">
        <f>SUM(J59:J63)</f>
        <v>680</v>
      </c>
      <c r="K58" s="166"/>
      <c r="L58" s="166">
        <f>SUM(L59:L63)</f>
        <v>4000</v>
      </c>
      <c r="M58" s="166">
        <f>SUM(M59:M63)</f>
        <v>680</v>
      </c>
      <c r="N58" s="166"/>
      <c r="O58" s="166">
        <f>SUM(O59:O63)</f>
        <v>5113</v>
      </c>
      <c r="P58" s="166">
        <f>SUM(P59:P63)</f>
        <v>946</v>
      </c>
      <c r="Q58" s="166"/>
      <c r="R58" s="166">
        <f>O58/L58*100</f>
        <v>127.82500000000002</v>
      </c>
      <c r="S58" s="166">
        <f>P58/M58*100</f>
        <v>139.11764705882354</v>
      </c>
      <c r="T58" s="240"/>
    </row>
    <row r="59" spans="1:20" ht="12.75">
      <c r="A59" s="75"/>
      <c r="B59" s="167"/>
      <c r="C59" s="337" t="s">
        <v>201</v>
      </c>
      <c r="D59" s="353"/>
      <c r="E59" s="353"/>
      <c r="F59" s="353"/>
      <c r="G59" s="353"/>
      <c r="H59" s="354"/>
      <c r="I59" s="110"/>
      <c r="J59" s="110"/>
      <c r="K59" s="110"/>
      <c r="L59" s="110"/>
      <c r="M59" s="110"/>
      <c r="N59" s="110"/>
      <c r="O59" s="110"/>
      <c r="P59" s="110"/>
      <c r="Q59" s="110"/>
      <c r="R59" s="48"/>
      <c r="S59" s="20"/>
      <c r="T59" s="20"/>
    </row>
    <row r="60" spans="1:20" ht="12.75">
      <c r="A60" s="75"/>
      <c r="B60" s="171"/>
      <c r="C60" s="334" t="s">
        <v>327</v>
      </c>
      <c r="D60" s="335"/>
      <c r="E60" s="335"/>
      <c r="F60" s="335"/>
      <c r="G60" s="335"/>
      <c r="H60" s="336"/>
      <c r="I60" s="110"/>
      <c r="J60" s="110"/>
      <c r="K60" s="110"/>
      <c r="L60" s="110"/>
      <c r="M60" s="110"/>
      <c r="N60" s="110"/>
      <c r="O60" s="110"/>
      <c r="P60" s="110"/>
      <c r="Q60" s="110"/>
      <c r="R60" s="48"/>
      <c r="S60" s="20"/>
      <c r="T60" s="20"/>
    </row>
    <row r="61" spans="1:20" ht="25.5" customHeight="1">
      <c r="A61" s="75"/>
      <c r="B61" s="171"/>
      <c r="C61" s="371" t="s">
        <v>328</v>
      </c>
      <c r="D61" s="372"/>
      <c r="E61" s="372"/>
      <c r="F61" s="372"/>
      <c r="G61" s="372"/>
      <c r="H61" s="373"/>
      <c r="I61" s="110"/>
      <c r="J61" s="110"/>
      <c r="K61" s="110"/>
      <c r="L61" s="110"/>
      <c r="M61" s="110"/>
      <c r="N61" s="110"/>
      <c r="O61" s="110"/>
      <c r="P61" s="110"/>
      <c r="Q61" s="110"/>
      <c r="R61" s="48"/>
      <c r="S61" s="20"/>
      <c r="T61" s="20"/>
    </row>
    <row r="62" spans="1:20" ht="12.75">
      <c r="A62" s="75"/>
      <c r="B62" s="171"/>
      <c r="C62" s="337" t="s">
        <v>0</v>
      </c>
      <c r="D62" s="353"/>
      <c r="E62" s="353"/>
      <c r="F62" s="353"/>
      <c r="G62" s="353"/>
      <c r="H62" s="354"/>
      <c r="I62" s="110"/>
      <c r="J62" s="110">
        <v>680</v>
      </c>
      <c r="K62" s="110"/>
      <c r="L62" s="110"/>
      <c r="M62" s="110">
        <v>680</v>
      </c>
      <c r="N62" s="110"/>
      <c r="O62" s="110"/>
      <c r="P62" s="110">
        <v>946</v>
      </c>
      <c r="Q62" s="110"/>
      <c r="R62" s="48"/>
      <c r="S62" s="116">
        <f>P62/M62*100</f>
        <v>139.11764705882354</v>
      </c>
      <c r="T62" s="20"/>
    </row>
    <row r="63" spans="1:20" ht="12.75">
      <c r="A63" s="75"/>
      <c r="B63" s="171"/>
      <c r="C63" s="337" t="s">
        <v>203</v>
      </c>
      <c r="D63" s="353"/>
      <c r="E63" s="353"/>
      <c r="F63" s="353"/>
      <c r="G63" s="353"/>
      <c r="H63" s="354"/>
      <c r="I63" s="110">
        <v>4000</v>
      </c>
      <c r="J63" s="110"/>
      <c r="K63" s="110"/>
      <c r="L63" s="110">
        <v>4000</v>
      </c>
      <c r="M63" s="110"/>
      <c r="N63" s="110"/>
      <c r="O63" s="110">
        <v>5113</v>
      </c>
      <c r="P63" s="110"/>
      <c r="Q63" s="110"/>
      <c r="R63" s="48">
        <f>O63/L63*100</f>
        <v>127.82500000000002</v>
      </c>
      <c r="S63" s="20"/>
      <c r="T63" s="20"/>
    </row>
    <row r="64" spans="1:20" ht="12.75">
      <c r="A64" s="358"/>
      <c r="B64" s="359"/>
      <c r="C64" s="359"/>
      <c r="D64" s="359"/>
      <c r="E64" s="359"/>
      <c r="F64" s="359"/>
      <c r="G64" s="359"/>
      <c r="H64" s="360"/>
      <c r="I64" s="110"/>
      <c r="J64" s="110"/>
      <c r="K64" s="110"/>
      <c r="L64" s="110"/>
      <c r="M64" s="110"/>
      <c r="N64" s="110"/>
      <c r="O64" s="110"/>
      <c r="P64" s="110"/>
      <c r="Q64" s="110"/>
      <c r="R64" s="48"/>
      <c r="S64" s="20"/>
      <c r="T64" s="20"/>
    </row>
    <row r="65" spans="1:20" ht="12.75">
      <c r="A65" s="352" t="s">
        <v>1</v>
      </c>
      <c r="B65" s="352"/>
      <c r="C65" s="352"/>
      <c r="D65" s="352"/>
      <c r="E65" s="352"/>
      <c r="F65" s="352"/>
      <c r="G65" s="352"/>
      <c r="H65" s="352"/>
      <c r="I65" s="109">
        <f aca="true" t="shared" si="4" ref="I65:N65">I11+I45</f>
        <v>484522</v>
      </c>
      <c r="J65" s="109">
        <f t="shared" si="4"/>
        <v>775</v>
      </c>
      <c r="K65" s="109">
        <f t="shared" si="4"/>
        <v>29996</v>
      </c>
      <c r="L65" s="109">
        <f t="shared" si="4"/>
        <v>885126</v>
      </c>
      <c r="M65" s="109">
        <f t="shared" si="4"/>
        <v>1211</v>
      </c>
      <c r="N65" s="109">
        <f t="shared" si="4"/>
        <v>32677</v>
      </c>
      <c r="O65" s="109">
        <f>O11+O45</f>
        <v>945183</v>
      </c>
      <c r="P65" s="109">
        <f>P11+P45</f>
        <v>1476</v>
      </c>
      <c r="Q65" s="109">
        <f>Q11+Q45</f>
        <v>32677</v>
      </c>
      <c r="R65" s="109">
        <f>O65/L65*100</f>
        <v>106.78513567559872</v>
      </c>
      <c r="S65" s="109">
        <f>P65/M65*100</f>
        <v>121.88274153592073</v>
      </c>
      <c r="T65" s="19">
        <f>Q65/N65*100</f>
        <v>100</v>
      </c>
    </row>
    <row r="66" spans="1:20" ht="12.75">
      <c r="A66" s="374"/>
      <c r="B66" s="375"/>
      <c r="C66" s="375"/>
      <c r="D66" s="375"/>
      <c r="E66" s="375"/>
      <c r="F66" s="375"/>
      <c r="G66" s="375"/>
      <c r="H66" s="376"/>
      <c r="I66" s="110"/>
      <c r="J66" s="110"/>
      <c r="K66" s="110"/>
      <c r="L66" s="110"/>
      <c r="M66" s="110"/>
      <c r="N66" s="110"/>
      <c r="O66" s="110"/>
      <c r="P66" s="110"/>
      <c r="Q66" s="110"/>
      <c r="R66" s="109"/>
      <c r="S66" s="20"/>
      <c r="T66" s="20"/>
    </row>
    <row r="67" spans="1:20" ht="25.5" customHeight="1">
      <c r="A67" s="370" t="s">
        <v>204</v>
      </c>
      <c r="B67" s="342"/>
      <c r="C67" s="342"/>
      <c r="D67" s="342"/>
      <c r="E67" s="342"/>
      <c r="F67" s="342"/>
      <c r="G67" s="342"/>
      <c r="H67" s="342"/>
      <c r="I67" s="115">
        <f aca="true" t="shared" si="5" ref="I67:N67">SUM(I68:I69)</f>
        <v>386165</v>
      </c>
      <c r="J67" s="115">
        <f t="shared" si="5"/>
        <v>0</v>
      </c>
      <c r="K67" s="115">
        <f t="shared" si="5"/>
        <v>0</v>
      </c>
      <c r="L67" s="115">
        <f t="shared" si="5"/>
        <v>274643</v>
      </c>
      <c r="M67" s="115">
        <f t="shared" si="5"/>
        <v>14750</v>
      </c>
      <c r="N67" s="115">
        <f t="shared" si="5"/>
        <v>400</v>
      </c>
      <c r="O67" s="115">
        <f>SUM(O68:O69)</f>
        <v>230615</v>
      </c>
      <c r="P67" s="115">
        <f>SUM(P68:P69)</f>
        <v>11351</v>
      </c>
      <c r="Q67" s="115">
        <f>SUM(Q68:Q69)</f>
        <v>47827</v>
      </c>
      <c r="R67" s="115">
        <f>O67/L67*100</f>
        <v>83.9690070382278</v>
      </c>
      <c r="S67" s="115">
        <f>P67/M67*100</f>
        <v>76.95593220338984</v>
      </c>
      <c r="T67" s="115">
        <f>Q67/N67*100</f>
        <v>11956.75</v>
      </c>
    </row>
    <row r="68" spans="1:20" ht="12.75">
      <c r="A68" s="34"/>
      <c r="B68" s="342" t="s">
        <v>98</v>
      </c>
      <c r="C68" s="342"/>
      <c r="D68" s="342"/>
      <c r="E68" s="342"/>
      <c r="F68" s="342"/>
      <c r="G68" s="342"/>
      <c r="H68" s="342"/>
      <c r="I68" s="312">
        <v>61786</v>
      </c>
      <c r="J68" s="313"/>
      <c r="K68" s="313"/>
      <c r="L68" s="110"/>
      <c r="M68" s="110"/>
      <c r="N68" s="110"/>
      <c r="O68" s="110"/>
      <c r="P68" s="110"/>
      <c r="Q68" s="110">
        <v>47517</v>
      </c>
      <c r="R68" s="110"/>
      <c r="S68" s="48"/>
      <c r="T68" s="125" t="s">
        <v>344</v>
      </c>
    </row>
    <row r="69" spans="1:20" ht="12.75">
      <c r="A69" s="163"/>
      <c r="B69" s="342" t="s">
        <v>99</v>
      </c>
      <c r="C69" s="342"/>
      <c r="D69" s="342"/>
      <c r="E69" s="342"/>
      <c r="F69" s="342"/>
      <c r="G69" s="342"/>
      <c r="H69" s="342"/>
      <c r="I69" s="312">
        <v>324379</v>
      </c>
      <c r="J69" s="110"/>
      <c r="K69" s="110"/>
      <c r="L69" s="110">
        <v>274643</v>
      </c>
      <c r="M69" s="110">
        <v>14750</v>
      </c>
      <c r="N69" s="110">
        <v>400</v>
      </c>
      <c r="O69" s="110">
        <v>230615</v>
      </c>
      <c r="P69" s="110">
        <v>11351</v>
      </c>
      <c r="Q69" s="110">
        <v>310</v>
      </c>
      <c r="R69" s="48">
        <f>O69/L69*100</f>
        <v>83.9690070382278</v>
      </c>
      <c r="S69" s="48">
        <f>P69/M69*100</f>
        <v>76.95593220338984</v>
      </c>
      <c r="T69" s="48">
        <f>Q69/N69*100</f>
        <v>77.5</v>
      </c>
    </row>
    <row r="70" spans="1:20" ht="12.75">
      <c r="A70" s="341"/>
      <c r="B70" s="342"/>
      <c r="C70" s="342"/>
      <c r="D70" s="342"/>
      <c r="E70" s="342"/>
      <c r="F70" s="342"/>
      <c r="G70" s="342"/>
      <c r="H70" s="342"/>
      <c r="I70" s="110"/>
      <c r="J70" s="110"/>
      <c r="K70" s="110"/>
      <c r="L70" s="110"/>
      <c r="M70" s="110"/>
      <c r="N70" s="110"/>
      <c r="O70" s="110"/>
      <c r="P70" s="110"/>
      <c r="Q70" s="110"/>
      <c r="R70" s="48"/>
      <c r="S70" s="20"/>
      <c r="T70" s="20"/>
    </row>
    <row r="71" spans="1:20" ht="12.75">
      <c r="A71" s="352" t="s">
        <v>2</v>
      </c>
      <c r="B71" s="352"/>
      <c r="C71" s="352"/>
      <c r="D71" s="352"/>
      <c r="E71" s="352"/>
      <c r="F71" s="352"/>
      <c r="G71" s="352"/>
      <c r="H71" s="352"/>
      <c r="I71" s="109">
        <f>I72+I83</f>
        <v>6762</v>
      </c>
      <c r="J71" s="109"/>
      <c r="K71" s="109"/>
      <c r="L71" s="109">
        <f>L72+L83</f>
        <v>253135</v>
      </c>
      <c r="M71" s="109"/>
      <c r="N71" s="109"/>
      <c r="O71" s="109">
        <f>O72+O83</f>
        <v>175135</v>
      </c>
      <c r="P71" s="109"/>
      <c r="Q71" s="109"/>
      <c r="R71" s="269">
        <f>O71/L71*100</f>
        <v>69.18640251249334</v>
      </c>
      <c r="S71" s="19"/>
      <c r="T71" s="19"/>
    </row>
    <row r="72" spans="1:20" ht="12.75">
      <c r="A72" s="34"/>
      <c r="B72" s="342" t="s">
        <v>100</v>
      </c>
      <c r="C72" s="342"/>
      <c r="D72" s="342"/>
      <c r="E72" s="342"/>
      <c r="F72" s="342"/>
      <c r="G72" s="342"/>
      <c r="H72" s="342"/>
      <c r="I72" s="110">
        <f>SUM(I73:I82)</f>
        <v>6762</v>
      </c>
      <c r="J72" s="110"/>
      <c r="K72" s="110"/>
      <c r="L72" s="110">
        <f>SUM(L73:L82)</f>
        <v>253135</v>
      </c>
      <c r="M72" s="110"/>
      <c r="N72" s="110"/>
      <c r="O72" s="110">
        <f>SUM(O73:O82)</f>
        <v>175135</v>
      </c>
      <c r="P72" s="110"/>
      <c r="Q72" s="110"/>
      <c r="R72" s="125">
        <f>O72/L72*100</f>
        <v>69.18640251249334</v>
      </c>
      <c r="S72" s="20"/>
      <c r="T72" s="20"/>
    </row>
    <row r="73" spans="1:20" ht="12.75">
      <c r="A73" s="75"/>
      <c r="B73" s="165"/>
      <c r="C73" s="337" t="s">
        <v>332</v>
      </c>
      <c r="D73" s="338"/>
      <c r="E73" s="338"/>
      <c r="F73" s="338"/>
      <c r="G73" s="338"/>
      <c r="H73" s="339"/>
      <c r="I73" s="110"/>
      <c r="J73" s="110"/>
      <c r="K73" s="110"/>
      <c r="L73" s="110"/>
      <c r="M73" s="110"/>
      <c r="N73" s="110"/>
      <c r="O73" s="110"/>
      <c r="P73" s="110"/>
      <c r="Q73" s="110"/>
      <c r="R73" s="125"/>
      <c r="S73" s="20"/>
      <c r="T73" s="20"/>
    </row>
    <row r="74" spans="1:20" ht="12.75">
      <c r="A74" s="75"/>
      <c r="B74" s="170"/>
      <c r="C74" s="337" t="s">
        <v>4</v>
      </c>
      <c r="D74" s="338"/>
      <c r="E74" s="338"/>
      <c r="F74" s="338"/>
      <c r="G74" s="338"/>
      <c r="H74" s="339"/>
      <c r="I74" s="110"/>
      <c r="J74" s="110"/>
      <c r="K74" s="110"/>
      <c r="L74" s="110">
        <v>246373</v>
      </c>
      <c r="M74" s="110"/>
      <c r="N74" s="110"/>
      <c r="O74" s="110">
        <v>167568</v>
      </c>
      <c r="P74" s="110"/>
      <c r="Q74" s="110"/>
      <c r="R74" s="125">
        <f>O74/L74*100</f>
        <v>68.01394633340504</v>
      </c>
      <c r="S74" s="20"/>
      <c r="T74" s="20"/>
    </row>
    <row r="75" spans="1:20" ht="12.75">
      <c r="A75" s="75"/>
      <c r="B75" s="170"/>
      <c r="C75" s="337" t="s">
        <v>205</v>
      </c>
      <c r="D75" s="338"/>
      <c r="E75" s="338"/>
      <c r="F75" s="338"/>
      <c r="G75" s="338"/>
      <c r="H75" s="339"/>
      <c r="I75" s="110">
        <v>6762</v>
      </c>
      <c r="J75" s="110"/>
      <c r="K75" s="110"/>
      <c r="L75" s="110">
        <v>6762</v>
      </c>
      <c r="M75" s="110"/>
      <c r="N75" s="110"/>
      <c r="O75" s="110">
        <v>7567</v>
      </c>
      <c r="P75" s="110"/>
      <c r="Q75" s="110"/>
      <c r="R75" s="125">
        <f>O75/L75*100</f>
        <v>111.90476190476191</v>
      </c>
      <c r="S75" s="20"/>
      <c r="T75" s="20"/>
    </row>
    <row r="76" spans="1:20" ht="12.75">
      <c r="A76" s="75"/>
      <c r="B76" s="170"/>
      <c r="C76" s="334" t="s">
        <v>206</v>
      </c>
      <c r="D76" s="335"/>
      <c r="E76" s="335"/>
      <c r="F76" s="335"/>
      <c r="G76" s="335"/>
      <c r="H76" s="336"/>
      <c r="I76" s="110"/>
      <c r="J76" s="110"/>
      <c r="K76" s="110"/>
      <c r="L76" s="110"/>
      <c r="M76" s="110"/>
      <c r="N76" s="110"/>
      <c r="O76" s="110"/>
      <c r="P76" s="110"/>
      <c r="Q76" s="110"/>
      <c r="R76" s="48"/>
      <c r="S76" s="20"/>
      <c r="T76" s="20"/>
    </row>
    <row r="77" spans="1:20" ht="12.75">
      <c r="A77" s="75"/>
      <c r="B77" s="170"/>
      <c r="C77" s="337" t="s">
        <v>5</v>
      </c>
      <c r="D77" s="338"/>
      <c r="E77" s="338"/>
      <c r="F77" s="338"/>
      <c r="G77" s="338"/>
      <c r="H77" s="339"/>
      <c r="I77" s="110"/>
      <c r="J77" s="110"/>
      <c r="K77" s="110"/>
      <c r="L77" s="110"/>
      <c r="M77" s="110"/>
      <c r="N77" s="110"/>
      <c r="O77" s="110"/>
      <c r="P77" s="110"/>
      <c r="Q77" s="110"/>
      <c r="R77" s="48"/>
      <c r="S77" s="20"/>
      <c r="T77" s="20"/>
    </row>
    <row r="78" spans="1:20" ht="12.75">
      <c r="A78" s="75"/>
      <c r="B78" s="170"/>
      <c r="C78" s="337" t="s">
        <v>331</v>
      </c>
      <c r="D78" s="338"/>
      <c r="E78" s="338"/>
      <c r="F78" s="338"/>
      <c r="G78" s="338"/>
      <c r="H78" s="339"/>
      <c r="I78" s="110"/>
      <c r="J78" s="110"/>
      <c r="K78" s="110"/>
      <c r="L78" s="110"/>
      <c r="M78" s="110"/>
      <c r="N78" s="110"/>
      <c r="O78" s="110"/>
      <c r="P78" s="110"/>
      <c r="Q78" s="110"/>
      <c r="R78" s="48"/>
      <c r="S78" s="20"/>
      <c r="T78" s="20"/>
    </row>
    <row r="79" spans="1:20" ht="12.75">
      <c r="A79" s="75"/>
      <c r="B79" s="170"/>
      <c r="C79" s="334" t="s">
        <v>330</v>
      </c>
      <c r="D79" s="335"/>
      <c r="E79" s="335"/>
      <c r="F79" s="335"/>
      <c r="G79" s="335"/>
      <c r="H79" s="336"/>
      <c r="I79" s="110"/>
      <c r="J79" s="110"/>
      <c r="K79" s="110"/>
      <c r="L79" s="110"/>
      <c r="M79" s="110"/>
      <c r="N79" s="110"/>
      <c r="O79" s="110"/>
      <c r="P79" s="110"/>
      <c r="Q79" s="110"/>
      <c r="R79" s="48"/>
      <c r="S79" s="20"/>
      <c r="T79" s="20"/>
    </row>
    <row r="80" spans="1:20" ht="12.75">
      <c r="A80" s="75"/>
      <c r="B80" s="170"/>
      <c r="C80" s="337" t="s">
        <v>6</v>
      </c>
      <c r="D80" s="338"/>
      <c r="E80" s="338"/>
      <c r="F80" s="338"/>
      <c r="G80" s="338"/>
      <c r="H80" s="339"/>
      <c r="I80" s="110"/>
      <c r="J80" s="110"/>
      <c r="K80" s="110"/>
      <c r="L80" s="110"/>
      <c r="M80" s="110"/>
      <c r="N80" s="110"/>
      <c r="O80" s="110"/>
      <c r="P80" s="110"/>
      <c r="Q80" s="110"/>
      <c r="R80" s="48"/>
      <c r="S80" s="20"/>
      <c r="T80" s="20"/>
    </row>
    <row r="81" spans="1:20" ht="12.75">
      <c r="A81" s="75"/>
      <c r="B81" s="170"/>
      <c r="C81" s="337" t="s">
        <v>208</v>
      </c>
      <c r="D81" s="338"/>
      <c r="E81" s="338"/>
      <c r="F81" s="338"/>
      <c r="G81" s="338"/>
      <c r="H81" s="339"/>
      <c r="I81" s="110"/>
      <c r="J81" s="110"/>
      <c r="K81" s="110"/>
      <c r="L81" s="110"/>
      <c r="M81" s="110"/>
      <c r="N81" s="110"/>
      <c r="O81" s="110"/>
      <c r="P81" s="110"/>
      <c r="Q81" s="110"/>
      <c r="R81" s="48"/>
      <c r="S81" s="20"/>
      <c r="T81" s="20"/>
    </row>
    <row r="82" spans="1:20" ht="12.75">
      <c r="A82" s="75"/>
      <c r="B82" s="164"/>
      <c r="C82" s="334" t="s">
        <v>329</v>
      </c>
      <c r="D82" s="335"/>
      <c r="E82" s="335"/>
      <c r="F82" s="335"/>
      <c r="G82" s="335"/>
      <c r="H82" s="336"/>
      <c r="I82" s="110"/>
      <c r="J82" s="110"/>
      <c r="K82" s="110"/>
      <c r="L82" s="110"/>
      <c r="M82" s="110"/>
      <c r="N82" s="110"/>
      <c r="O82" s="110"/>
      <c r="P82" s="110"/>
      <c r="Q82" s="110"/>
      <c r="R82" s="48"/>
      <c r="S82" s="20"/>
      <c r="T82" s="20"/>
    </row>
    <row r="83" spans="1:20" ht="12.75">
      <c r="A83" s="163"/>
      <c r="B83" s="340" t="s">
        <v>101</v>
      </c>
      <c r="C83" s="340"/>
      <c r="D83" s="340"/>
      <c r="E83" s="340"/>
      <c r="F83" s="340"/>
      <c r="G83" s="340"/>
      <c r="H83" s="340"/>
      <c r="I83" s="110"/>
      <c r="J83" s="110"/>
      <c r="K83" s="110"/>
      <c r="L83" s="110"/>
      <c r="M83" s="110"/>
      <c r="N83" s="110"/>
      <c r="O83" s="110"/>
      <c r="P83" s="110"/>
      <c r="Q83" s="110"/>
      <c r="R83" s="48"/>
      <c r="S83" s="20"/>
      <c r="T83" s="20"/>
    </row>
    <row r="84" spans="1:20" ht="12.75">
      <c r="A84" s="75"/>
      <c r="B84" s="181"/>
      <c r="C84" s="337" t="s">
        <v>332</v>
      </c>
      <c r="D84" s="338"/>
      <c r="E84" s="338"/>
      <c r="F84" s="338"/>
      <c r="G84" s="338"/>
      <c r="H84" s="339"/>
      <c r="I84" s="110"/>
      <c r="J84" s="110"/>
      <c r="K84" s="110"/>
      <c r="L84" s="110"/>
      <c r="M84" s="110"/>
      <c r="N84" s="110"/>
      <c r="O84" s="110"/>
      <c r="P84" s="110"/>
      <c r="Q84" s="110"/>
      <c r="R84" s="48"/>
      <c r="S84" s="20"/>
      <c r="T84" s="20"/>
    </row>
    <row r="85" spans="1:20" ht="12.75">
      <c r="A85" s="75"/>
      <c r="B85" s="182"/>
      <c r="C85" s="337" t="s">
        <v>4</v>
      </c>
      <c r="D85" s="338"/>
      <c r="E85" s="338"/>
      <c r="F85" s="338"/>
      <c r="G85" s="338"/>
      <c r="H85" s="339"/>
      <c r="I85" s="110"/>
      <c r="J85" s="110"/>
      <c r="K85" s="110"/>
      <c r="L85" s="110"/>
      <c r="M85" s="110"/>
      <c r="N85" s="110"/>
      <c r="O85" s="110"/>
      <c r="P85" s="110"/>
      <c r="Q85" s="110"/>
      <c r="R85" s="48"/>
      <c r="S85" s="20"/>
      <c r="T85" s="20"/>
    </row>
    <row r="86" spans="1:20" ht="12.75">
      <c r="A86" s="75"/>
      <c r="B86" s="182"/>
      <c r="C86" s="337" t="s">
        <v>205</v>
      </c>
      <c r="D86" s="338"/>
      <c r="E86" s="338"/>
      <c r="F86" s="338"/>
      <c r="G86" s="338"/>
      <c r="H86" s="339"/>
      <c r="I86" s="110"/>
      <c r="J86" s="110"/>
      <c r="K86" s="110"/>
      <c r="L86" s="110"/>
      <c r="M86" s="110"/>
      <c r="N86" s="110"/>
      <c r="O86" s="110"/>
      <c r="P86" s="110"/>
      <c r="Q86" s="110"/>
      <c r="R86" s="48"/>
      <c r="S86" s="20"/>
      <c r="T86" s="20"/>
    </row>
    <row r="87" spans="1:20" ht="12.75">
      <c r="A87" s="75"/>
      <c r="B87" s="182"/>
      <c r="C87" s="334" t="s">
        <v>206</v>
      </c>
      <c r="D87" s="335"/>
      <c r="E87" s="335"/>
      <c r="F87" s="335"/>
      <c r="G87" s="335"/>
      <c r="H87" s="336"/>
      <c r="I87" s="110"/>
      <c r="J87" s="110"/>
      <c r="K87" s="110"/>
      <c r="L87" s="110"/>
      <c r="M87" s="110"/>
      <c r="N87" s="110"/>
      <c r="O87" s="110"/>
      <c r="P87" s="110"/>
      <c r="Q87" s="110"/>
      <c r="R87" s="48"/>
      <c r="S87" s="20"/>
      <c r="T87" s="20"/>
    </row>
    <row r="88" spans="1:20" ht="12.75">
      <c r="A88" s="75"/>
      <c r="B88" s="182"/>
      <c r="C88" s="337" t="s">
        <v>5</v>
      </c>
      <c r="D88" s="338"/>
      <c r="E88" s="338"/>
      <c r="F88" s="338"/>
      <c r="G88" s="338"/>
      <c r="H88" s="339"/>
      <c r="I88" s="110"/>
      <c r="J88" s="110"/>
      <c r="K88" s="110"/>
      <c r="L88" s="110"/>
      <c r="M88" s="110"/>
      <c r="N88" s="110"/>
      <c r="O88" s="110"/>
      <c r="P88" s="110"/>
      <c r="Q88" s="110"/>
      <c r="R88" s="48"/>
      <c r="S88" s="20"/>
      <c r="T88" s="20"/>
    </row>
    <row r="89" spans="1:20" ht="12.75">
      <c r="A89" s="75"/>
      <c r="B89" s="182"/>
      <c r="C89" s="337" t="s">
        <v>331</v>
      </c>
      <c r="D89" s="338"/>
      <c r="E89" s="338"/>
      <c r="F89" s="338"/>
      <c r="G89" s="338"/>
      <c r="H89" s="339"/>
      <c r="I89" s="110"/>
      <c r="J89" s="110"/>
      <c r="K89" s="110"/>
      <c r="L89" s="110"/>
      <c r="M89" s="110"/>
      <c r="N89" s="110"/>
      <c r="O89" s="110"/>
      <c r="P89" s="110"/>
      <c r="Q89" s="110"/>
      <c r="R89" s="48"/>
      <c r="S89" s="20"/>
      <c r="T89" s="20"/>
    </row>
    <row r="90" spans="1:20" ht="12.75">
      <c r="A90" s="75"/>
      <c r="B90" s="182"/>
      <c r="C90" s="334" t="s">
        <v>330</v>
      </c>
      <c r="D90" s="335"/>
      <c r="E90" s="335"/>
      <c r="F90" s="335"/>
      <c r="G90" s="335"/>
      <c r="H90" s="336"/>
      <c r="I90" s="110"/>
      <c r="J90" s="110"/>
      <c r="K90" s="110"/>
      <c r="L90" s="110"/>
      <c r="M90" s="110"/>
      <c r="N90" s="110"/>
      <c r="O90" s="110"/>
      <c r="P90" s="110"/>
      <c r="Q90" s="110"/>
      <c r="R90" s="48"/>
      <c r="S90" s="20"/>
      <c r="T90" s="20"/>
    </row>
    <row r="91" spans="1:20" ht="12.75">
      <c r="A91" s="75"/>
      <c r="B91" s="182"/>
      <c r="C91" s="337" t="s">
        <v>6</v>
      </c>
      <c r="D91" s="338"/>
      <c r="E91" s="338"/>
      <c r="F91" s="338"/>
      <c r="G91" s="338"/>
      <c r="H91" s="339"/>
      <c r="I91" s="110"/>
      <c r="J91" s="110"/>
      <c r="K91" s="110"/>
      <c r="L91" s="110"/>
      <c r="M91" s="110"/>
      <c r="N91" s="110"/>
      <c r="O91" s="110"/>
      <c r="P91" s="110"/>
      <c r="Q91" s="110"/>
      <c r="R91" s="48"/>
      <c r="S91" s="20"/>
      <c r="T91" s="20"/>
    </row>
    <row r="92" spans="1:20" ht="12.75">
      <c r="A92" s="75"/>
      <c r="B92" s="182"/>
      <c r="C92" s="337" t="s">
        <v>208</v>
      </c>
      <c r="D92" s="338"/>
      <c r="E92" s="338"/>
      <c r="F92" s="338"/>
      <c r="G92" s="338"/>
      <c r="H92" s="339"/>
      <c r="I92" s="110"/>
      <c r="J92" s="110"/>
      <c r="K92" s="110"/>
      <c r="L92" s="110"/>
      <c r="M92" s="110"/>
      <c r="N92" s="110"/>
      <c r="O92" s="110"/>
      <c r="P92" s="110"/>
      <c r="Q92" s="110"/>
      <c r="R92" s="48"/>
      <c r="S92" s="20"/>
      <c r="T92" s="20"/>
    </row>
    <row r="93" spans="1:20" ht="12.75">
      <c r="A93" s="75"/>
      <c r="B93" s="182"/>
      <c r="C93" s="334" t="s">
        <v>329</v>
      </c>
      <c r="D93" s="335"/>
      <c r="E93" s="335"/>
      <c r="F93" s="335"/>
      <c r="G93" s="335"/>
      <c r="H93" s="336"/>
      <c r="I93" s="110"/>
      <c r="J93" s="110"/>
      <c r="K93" s="110"/>
      <c r="L93" s="110"/>
      <c r="M93" s="110"/>
      <c r="N93" s="110"/>
      <c r="O93" s="110"/>
      <c r="P93" s="110"/>
      <c r="Q93" s="110"/>
      <c r="R93" s="48"/>
      <c r="S93" s="20"/>
      <c r="T93" s="20"/>
    </row>
    <row r="94" spans="1:20" ht="12.75">
      <c r="A94" s="341"/>
      <c r="B94" s="341"/>
      <c r="C94" s="342"/>
      <c r="D94" s="342"/>
      <c r="E94" s="342"/>
      <c r="F94" s="342"/>
      <c r="G94" s="342"/>
      <c r="H94" s="342"/>
      <c r="I94" s="110"/>
      <c r="J94" s="110"/>
      <c r="K94" s="110"/>
      <c r="L94" s="110"/>
      <c r="M94" s="110"/>
      <c r="N94" s="110"/>
      <c r="O94" s="110"/>
      <c r="P94" s="110"/>
      <c r="Q94" s="110"/>
      <c r="R94" s="48"/>
      <c r="S94" s="20"/>
      <c r="T94" s="20"/>
    </row>
    <row r="95" spans="1:20" ht="12.75">
      <c r="A95" s="352" t="s">
        <v>209</v>
      </c>
      <c r="B95" s="352"/>
      <c r="C95" s="352"/>
      <c r="D95" s="352"/>
      <c r="E95" s="352"/>
      <c r="F95" s="352"/>
      <c r="G95" s="352"/>
      <c r="H95" s="352"/>
      <c r="I95" s="109">
        <f aca="true" t="shared" si="6" ref="I95:N95">I65+I67+I71</f>
        <v>877449</v>
      </c>
      <c r="J95" s="109">
        <f t="shared" si="6"/>
        <v>775</v>
      </c>
      <c r="K95" s="109">
        <f t="shared" si="6"/>
        <v>29996</v>
      </c>
      <c r="L95" s="109">
        <f t="shared" si="6"/>
        <v>1412904</v>
      </c>
      <c r="M95" s="109">
        <f t="shared" si="6"/>
        <v>15961</v>
      </c>
      <c r="N95" s="109">
        <f t="shared" si="6"/>
        <v>33077</v>
      </c>
      <c r="O95" s="109">
        <f>O65+O67+O71</f>
        <v>1350933</v>
      </c>
      <c r="P95" s="109">
        <f>P65+P67+P71</f>
        <v>12827</v>
      </c>
      <c r="Q95" s="109">
        <f>Q65+Q67+Q71</f>
        <v>80504</v>
      </c>
      <c r="R95" s="109">
        <f>O95/L95*100</f>
        <v>95.61392706086188</v>
      </c>
      <c r="S95" s="109">
        <f>P95/M95*100</f>
        <v>80.36463880709229</v>
      </c>
      <c r="T95" s="109">
        <f>Q95/N95*100</f>
        <v>243.38362003809294</v>
      </c>
    </row>
    <row r="96" spans="1:20" ht="12.75">
      <c r="A96" s="153"/>
      <c r="B96" s="153"/>
      <c r="C96" s="153"/>
      <c r="D96" s="153"/>
      <c r="E96" s="153"/>
      <c r="F96" s="153"/>
      <c r="G96" s="153"/>
      <c r="H96" s="153"/>
      <c r="I96" s="151"/>
      <c r="J96" s="151"/>
      <c r="K96" s="151"/>
      <c r="L96" s="59"/>
      <c r="M96" s="59"/>
      <c r="N96" s="59"/>
      <c r="O96" s="59"/>
      <c r="P96" s="59"/>
      <c r="Q96" s="59"/>
      <c r="R96" s="59"/>
      <c r="S96" s="7"/>
      <c r="T96" s="7"/>
    </row>
    <row r="97" spans="16:17" ht="12.75">
      <c r="P97" s="39"/>
      <c r="Q97" s="39" t="s">
        <v>150</v>
      </c>
    </row>
    <row r="98" spans="1:20" ht="12.75">
      <c r="A98" s="378" t="s">
        <v>105</v>
      </c>
      <c r="B98" s="379"/>
      <c r="C98" s="379"/>
      <c r="D98" s="379"/>
      <c r="E98" s="379"/>
      <c r="F98" s="379"/>
      <c r="G98" s="379"/>
      <c r="H98" s="380"/>
      <c r="I98" s="387" t="s">
        <v>138</v>
      </c>
      <c r="J98" s="388"/>
      <c r="K98" s="389"/>
      <c r="L98" s="387" t="s">
        <v>139</v>
      </c>
      <c r="M98" s="388"/>
      <c r="N98" s="389"/>
      <c r="O98" s="390" t="s">
        <v>137</v>
      </c>
      <c r="P98" s="377"/>
      <c r="Q98" s="391"/>
      <c r="R98" s="392" t="s">
        <v>140</v>
      </c>
      <c r="S98" s="392"/>
      <c r="T98" s="392"/>
    </row>
    <row r="99" spans="1:20" ht="51">
      <c r="A99" s="381"/>
      <c r="B99" s="382"/>
      <c r="C99" s="382"/>
      <c r="D99" s="382"/>
      <c r="E99" s="382"/>
      <c r="F99" s="382"/>
      <c r="G99" s="382"/>
      <c r="H99" s="383"/>
      <c r="I99" s="184" t="s">
        <v>8</v>
      </c>
      <c r="J99" s="184" t="s">
        <v>9</v>
      </c>
      <c r="K99" s="150" t="s">
        <v>10</v>
      </c>
      <c r="L99" s="184" t="s">
        <v>8</v>
      </c>
      <c r="M99" s="184" t="s">
        <v>9</v>
      </c>
      <c r="N99" s="150" t="s">
        <v>10</v>
      </c>
      <c r="O99" s="184" t="s">
        <v>8</v>
      </c>
      <c r="P99" s="184" t="s">
        <v>9</v>
      </c>
      <c r="Q99" s="150" t="s">
        <v>10</v>
      </c>
      <c r="R99" s="184" t="s">
        <v>8</v>
      </c>
      <c r="S99" s="184" t="s">
        <v>9</v>
      </c>
      <c r="T99" s="150" t="s">
        <v>10</v>
      </c>
    </row>
    <row r="100" spans="1:20" ht="12.75">
      <c r="A100" s="58" t="s">
        <v>229</v>
      </c>
      <c r="B100" s="36"/>
      <c r="C100" s="36"/>
      <c r="D100" s="36"/>
      <c r="E100" s="36"/>
      <c r="F100" s="36"/>
      <c r="G100" s="2"/>
      <c r="H100" s="26"/>
      <c r="I100" s="109">
        <f>SUM(I101:I105)</f>
        <v>318891</v>
      </c>
      <c r="J100" s="109">
        <f>SUM(J101:J105)</f>
        <v>52828</v>
      </c>
      <c r="K100" s="109"/>
      <c r="L100" s="109">
        <f>SUM(L101:L105)</f>
        <v>420542</v>
      </c>
      <c r="M100" s="109">
        <f>SUM(M101:M105)</f>
        <v>16562</v>
      </c>
      <c r="N100" s="109"/>
      <c r="O100" s="109">
        <f>SUM(O101:O105)</f>
        <v>403162</v>
      </c>
      <c r="P100" s="109">
        <f>SUM(P101:P105)</f>
        <v>16562</v>
      </c>
      <c r="Q100" s="109"/>
      <c r="R100" s="109">
        <f>O100/L100*100</f>
        <v>95.86723799287586</v>
      </c>
      <c r="S100" s="109">
        <f>P100/M100*100</f>
        <v>100</v>
      </c>
      <c r="T100" s="109"/>
    </row>
    <row r="101" spans="1:20" ht="12.75">
      <c r="A101" s="75"/>
      <c r="B101" s="29" t="s">
        <v>155</v>
      </c>
      <c r="C101" s="2"/>
      <c r="D101" s="36"/>
      <c r="E101" s="36"/>
      <c r="F101" s="36"/>
      <c r="G101" s="2"/>
      <c r="H101" s="26"/>
      <c r="I101" s="110">
        <v>76139</v>
      </c>
      <c r="J101" s="110">
        <v>5731</v>
      </c>
      <c r="K101" s="311"/>
      <c r="L101" s="48">
        <v>75090</v>
      </c>
      <c r="M101" s="110">
        <v>7480</v>
      </c>
      <c r="N101" s="48"/>
      <c r="O101" s="48">
        <v>70761</v>
      </c>
      <c r="P101" s="48">
        <v>7480</v>
      </c>
      <c r="Q101" s="48"/>
      <c r="R101" s="110">
        <f aca="true" t="shared" si="7" ref="R101:R120">O101/L101*100</f>
        <v>94.23491809828207</v>
      </c>
      <c r="S101" s="110">
        <f aca="true" t="shared" si="8" ref="S101:S110">P101/M101*100</f>
        <v>100</v>
      </c>
      <c r="T101" s="48"/>
    </row>
    <row r="102" spans="1:20" ht="12.75">
      <c r="A102" s="75"/>
      <c r="B102" s="29" t="s">
        <v>225</v>
      </c>
      <c r="C102" s="36"/>
      <c r="D102" s="36"/>
      <c r="E102" s="36"/>
      <c r="F102" s="36"/>
      <c r="G102" s="2"/>
      <c r="H102" s="26"/>
      <c r="I102" s="110">
        <v>13949</v>
      </c>
      <c r="J102" s="110">
        <v>1380</v>
      </c>
      <c r="K102" s="311"/>
      <c r="L102" s="48">
        <v>13049</v>
      </c>
      <c r="M102" s="110">
        <v>2665</v>
      </c>
      <c r="N102" s="48"/>
      <c r="O102" s="48">
        <v>13049</v>
      </c>
      <c r="P102" s="48">
        <v>2665</v>
      </c>
      <c r="Q102" s="48"/>
      <c r="R102" s="110">
        <f t="shared" si="7"/>
        <v>100</v>
      </c>
      <c r="S102" s="110">
        <f t="shared" si="8"/>
        <v>100</v>
      </c>
      <c r="T102" s="48"/>
    </row>
    <row r="103" spans="1:20" ht="12.75">
      <c r="A103" s="75"/>
      <c r="B103" s="29" t="s">
        <v>156</v>
      </c>
      <c r="C103" s="36"/>
      <c r="D103" s="36"/>
      <c r="E103" s="36"/>
      <c r="F103" s="36"/>
      <c r="G103" s="2"/>
      <c r="H103" s="26"/>
      <c r="I103" s="110">
        <v>150640</v>
      </c>
      <c r="J103" s="110">
        <v>44997</v>
      </c>
      <c r="K103" s="311"/>
      <c r="L103" s="48">
        <v>233258</v>
      </c>
      <c r="M103" s="110">
        <v>437</v>
      </c>
      <c r="N103" s="48"/>
      <c r="O103" s="48">
        <v>225690</v>
      </c>
      <c r="P103" s="48">
        <v>437</v>
      </c>
      <c r="Q103" s="48"/>
      <c r="R103" s="110">
        <f t="shared" si="7"/>
        <v>96.7555239262962</v>
      </c>
      <c r="S103" s="110">
        <f t="shared" si="8"/>
        <v>100</v>
      </c>
      <c r="T103" s="48"/>
    </row>
    <row r="104" spans="1:20" ht="12.75">
      <c r="A104" s="75"/>
      <c r="B104" s="29" t="s">
        <v>104</v>
      </c>
      <c r="C104" s="36"/>
      <c r="D104" s="36"/>
      <c r="E104" s="36"/>
      <c r="F104" s="36"/>
      <c r="G104" s="2"/>
      <c r="H104" s="26"/>
      <c r="I104" s="110">
        <v>6896</v>
      </c>
      <c r="J104" s="110"/>
      <c r="K104" s="311"/>
      <c r="L104" s="48">
        <v>5896</v>
      </c>
      <c r="M104" s="48"/>
      <c r="N104" s="48"/>
      <c r="O104" s="48">
        <v>4767</v>
      </c>
      <c r="P104" s="48"/>
      <c r="Q104" s="48"/>
      <c r="R104" s="110">
        <f t="shared" si="7"/>
        <v>80.85142469470827</v>
      </c>
      <c r="S104" s="110"/>
      <c r="T104" s="48"/>
    </row>
    <row r="105" spans="1:20" ht="12.75">
      <c r="A105" s="75"/>
      <c r="B105" s="29" t="s">
        <v>157</v>
      </c>
      <c r="C105" s="36"/>
      <c r="D105" s="36"/>
      <c r="E105" s="36"/>
      <c r="F105" s="36"/>
      <c r="G105" s="2"/>
      <c r="H105" s="26"/>
      <c r="I105" s="110">
        <v>71267</v>
      </c>
      <c r="J105" s="110">
        <v>720</v>
      </c>
      <c r="K105" s="311"/>
      <c r="L105" s="48">
        <v>93249</v>
      </c>
      <c r="M105" s="48">
        <v>5980</v>
      </c>
      <c r="N105" s="48"/>
      <c r="O105" s="48">
        <v>88895</v>
      </c>
      <c r="P105" s="48">
        <v>5980</v>
      </c>
      <c r="Q105" s="48"/>
      <c r="R105" s="110">
        <f t="shared" si="7"/>
        <v>95.3307810271424</v>
      </c>
      <c r="S105" s="110">
        <f t="shared" si="8"/>
        <v>100</v>
      </c>
      <c r="T105" s="48"/>
    </row>
    <row r="106" spans="1:20" ht="12.75">
      <c r="A106" s="5" t="s">
        <v>215</v>
      </c>
      <c r="B106" s="36"/>
      <c r="C106" s="36"/>
      <c r="D106" s="36"/>
      <c r="E106" s="36"/>
      <c r="F106" s="36"/>
      <c r="G106" s="2"/>
      <c r="H106" s="26"/>
      <c r="I106" s="109">
        <f>SUM(I107:I109)</f>
        <v>311655</v>
      </c>
      <c r="J106" s="109">
        <f>SUM(J107:J109)</f>
        <v>20604</v>
      </c>
      <c r="K106" s="314"/>
      <c r="L106" s="109">
        <f>SUM(L107:L109)</f>
        <v>649674</v>
      </c>
      <c r="M106" s="109">
        <f>SUM(M107:M109)</f>
        <v>15430</v>
      </c>
      <c r="N106" s="109"/>
      <c r="O106" s="109">
        <f>SUM(O107:O109)</f>
        <v>453311</v>
      </c>
      <c r="P106" s="109">
        <f>SUM(P107:P109)</f>
        <v>12297</v>
      </c>
      <c r="Q106" s="109"/>
      <c r="R106" s="109">
        <f t="shared" si="7"/>
        <v>69.77514876692003</v>
      </c>
      <c r="S106" s="109">
        <f t="shared" si="8"/>
        <v>79.6953985742061</v>
      </c>
      <c r="T106" s="109"/>
    </row>
    <row r="107" spans="1:20" ht="12.75">
      <c r="A107" s="75"/>
      <c r="B107" s="29" t="s">
        <v>212</v>
      </c>
      <c r="C107" s="36"/>
      <c r="D107" s="36"/>
      <c r="E107" s="36"/>
      <c r="F107" s="36"/>
      <c r="G107" s="2"/>
      <c r="H107" s="26"/>
      <c r="I107" s="110">
        <v>291540</v>
      </c>
      <c r="J107" s="110">
        <v>18604</v>
      </c>
      <c r="K107" s="311"/>
      <c r="L107" s="48">
        <v>583842</v>
      </c>
      <c r="M107" s="110">
        <v>13430</v>
      </c>
      <c r="N107" s="48"/>
      <c r="O107" s="48">
        <v>399465</v>
      </c>
      <c r="P107" s="48">
        <v>11697</v>
      </c>
      <c r="Q107" s="48"/>
      <c r="R107" s="110">
        <f t="shared" si="7"/>
        <v>68.42005200036996</v>
      </c>
      <c r="S107" s="110">
        <f t="shared" si="8"/>
        <v>87.09605361131794</v>
      </c>
      <c r="T107" s="48"/>
    </row>
    <row r="108" spans="1:20" ht="12.75">
      <c r="A108" s="75"/>
      <c r="B108" s="29" t="s">
        <v>213</v>
      </c>
      <c r="C108" s="36"/>
      <c r="D108" s="36"/>
      <c r="E108" s="36"/>
      <c r="F108" s="36"/>
      <c r="G108" s="2"/>
      <c r="H108" s="26"/>
      <c r="I108" s="110">
        <v>20115</v>
      </c>
      <c r="J108" s="110"/>
      <c r="K108" s="311"/>
      <c r="L108" s="48">
        <v>65832</v>
      </c>
      <c r="M108" s="110"/>
      <c r="N108" s="48"/>
      <c r="O108" s="48">
        <v>53846</v>
      </c>
      <c r="P108" s="48"/>
      <c r="Q108" s="48"/>
      <c r="R108" s="110">
        <f t="shared" si="7"/>
        <v>81.79304897314375</v>
      </c>
      <c r="S108" s="110"/>
      <c r="T108" s="48"/>
    </row>
    <row r="109" spans="1:20" ht="12.75">
      <c r="A109" s="75"/>
      <c r="B109" s="29" t="s">
        <v>214</v>
      </c>
      <c r="C109" s="2"/>
      <c r="D109" s="2"/>
      <c r="E109" s="2"/>
      <c r="F109" s="2"/>
      <c r="G109" s="2"/>
      <c r="H109" s="26"/>
      <c r="I109" s="110"/>
      <c r="J109" s="110">
        <v>2000</v>
      </c>
      <c r="K109" s="311"/>
      <c r="L109" s="48"/>
      <c r="M109" s="110">
        <v>2000</v>
      </c>
      <c r="N109" s="48"/>
      <c r="O109" s="48"/>
      <c r="P109" s="48">
        <v>600</v>
      </c>
      <c r="Q109" s="48"/>
      <c r="R109" s="110"/>
      <c r="S109" s="110">
        <f t="shared" si="8"/>
        <v>30</v>
      </c>
      <c r="T109" s="48"/>
    </row>
    <row r="110" spans="1:20" ht="12.75">
      <c r="A110" s="5" t="s">
        <v>227</v>
      </c>
      <c r="B110" s="2"/>
      <c r="C110" s="2"/>
      <c r="D110" s="2"/>
      <c r="E110" s="2"/>
      <c r="F110" s="2"/>
      <c r="G110" s="2"/>
      <c r="H110" s="26"/>
      <c r="I110" s="109">
        <f>I100+I106</f>
        <v>630546</v>
      </c>
      <c r="J110" s="109">
        <f>J100+J106</f>
        <v>73432</v>
      </c>
      <c r="K110" s="109"/>
      <c r="L110" s="109">
        <f>L100+L106</f>
        <v>1070216</v>
      </c>
      <c r="M110" s="109">
        <f>M100+M106</f>
        <v>31992</v>
      </c>
      <c r="N110" s="109"/>
      <c r="O110" s="109">
        <f>O100+O106</f>
        <v>856473</v>
      </c>
      <c r="P110" s="109">
        <f>P100+P106</f>
        <v>28859</v>
      </c>
      <c r="Q110" s="109"/>
      <c r="R110" s="109">
        <f t="shared" si="7"/>
        <v>80.02805041225322</v>
      </c>
      <c r="S110" s="109">
        <f t="shared" si="8"/>
        <v>90.20692673168293</v>
      </c>
      <c r="T110" s="109"/>
    </row>
    <row r="111" spans="1:20" ht="12.75">
      <c r="A111" s="5" t="s">
        <v>216</v>
      </c>
      <c r="B111" s="2"/>
      <c r="C111" s="2"/>
      <c r="D111" s="2"/>
      <c r="E111" s="2"/>
      <c r="F111" s="2"/>
      <c r="G111" s="2"/>
      <c r="H111" s="26"/>
      <c r="I111" s="109">
        <f>I112+I116</f>
        <v>100078</v>
      </c>
      <c r="J111" s="109"/>
      <c r="K111" s="109">
        <f>K112+K116</f>
        <v>104164</v>
      </c>
      <c r="L111" s="109">
        <f>L112+L116</f>
        <v>248842</v>
      </c>
      <c r="M111" s="109"/>
      <c r="N111" s="109">
        <f>N112+N116</f>
        <v>110892</v>
      </c>
      <c r="O111" s="109">
        <f>O112+O116</f>
        <v>201327</v>
      </c>
      <c r="P111" s="109"/>
      <c r="Q111" s="109">
        <f>Q112+Q116</f>
        <v>110293</v>
      </c>
      <c r="R111" s="109">
        <f t="shared" si="7"/>
        <v>80.90555452857636</v>
      </c>
      <c r="S111" s="109"/>
      <c r="T111" s="109">
        <f>Q111/N111*100</f>
        <v>99.45983479421419</v>
      </c>
    </row>
    <row r="112" spans="1:20" ht="12.75">
      <c r="A112" s="23"/>
      <c r="B112" s="1" t="s">
        <v>42</v>
      </c>
      <c r="C112" s="2"/>
      <c r="D112" s="2"/>
      <c r="E112" s="2"/>
      <c r="F112" s="2"/>
      <c r="G112" s="2"/>
      <c r="H112" s="26"/>
      <c r="I112" s="110">
        <f>SUM(I113:I115)</f>
        <v>93951</v>
      </c>
      <c r="J112" s="110"/>
      <c r="K112" s="110">
        <f>SUM(K113:K115)</f>
        <v>104164</v>
      </c>
      <c r="L112" s="110">
        <f>SUM(L113:L115)</f>
        <v>247125</v>
      </c>
      <c r="M112" s="110"/>
      <c r="N112" s="110">
        <f>SUM(N113:N115)</f>
        <v>110492</v>
      </c>
      <c r="O112" s="48">
        <f>SUM(O113:O115)</f>
        <v>200248</v>
      </c>
      <c r="P112" s="48"/>
      <c r="Q112" s="48">
        <f>SUM(Q113:Q115)</f>
        <v>109983</v>
      </c>
      <c r="R112" s="110">
        <f t="shared" si="7"/>
        <v>81.03105715730905</v>
      </c>
      <c r="S112" s="48"/>
      <c r="T112" s="48">
        <f>Q112/N112*100</f>
        <v>99.53933316439199</v>
      </c>
    </row>
    <row r="113" spans="1:20" ht="12.75">
      <c r="A113" s="12"/>
      <c r="B113" s="11"/>
      <c r="C113" s="36" t="s">
        <v>230</v>
      </c>
      <c r="D113" s="2"/>
      <c r="E113" s="2"/>
      <c r="F113" s="2"/>
      <c r="G113" s="2"/>
      <c r="H113" s="26"/>
      <c r="I113" s="110">
        <v>93951</v>
      </c>
      <c r="J113" s="110"/>
      <c r="K113" s="110">
        <v>104164</v>
      </c>
      <c r="L113" s="48">
        <f>'6. PMH'!M78+'7. Óvoda'!L78+150000+6762</f>
        <v>247125</v>
      </c>
      <c r="M113" s="48"/>
      <c r="N113" s="48">
        <f>'6. PMH'!O78+'7. Óvoda'!N78</f>
        <v>110492</v>
      </c>
      <c r="O113" s="48">
        <f>'6. PMH'!P78+'7. Óvoda'!O78+120000+6762</f>
        <v>200248</v>
      </c>
      <c r="P113" s="48"/>
      <c r="Q113" s="48">
        <f>'6. PMH'!R78+'7. Óvoda'!Q78</f>
        <v>109983</v>
      </c>
      <c r="R113" s="110">
        <f t="shared" si="7"/>
        <v>81.03105715730905</v>
      </c>
      <c r="S113" s="48"/>
      <c r="T113" s="48">
        <f>Q113/N113*100</f>
        <v>99.53933316439199</v>
      </c>
    </row>
    <row r="114" spans="1:20" ht="12.75">
      <c r="A114" s="12"/>
      <c r="B114" s="35"/>
      <c r="C114" s="36" t="s">
        <v>223</v>
      </c>
      <c r="D114" s="2"/>
      <c r="E114" s="2"/>
      <c r="F114" s="2"/>
      <c r="G114" s="2"/>
      <c r="H114" s="26"/>
      <c r="I114" s="311"/>
      <c r="J114" s="311"/>
      <c r="K114" s="311"/>
      <c r="L114" s="48"/>
      <c r="M114" s="48"/>
      <c r="N114" s="48"/>
      <c r="O114" s="48"/>
      <c r="P114" s="48"/>
      <c r="Q114" s="48"/>
      <c r="R114" s="110"/>
      <c r="S114" s="48"/>
      <c r="T114" s="48"/>
    </row>
    <row r="115" spans="1:20" ht="12.75">
      <c r="A115" s="12"/>
      <c r="B115" s="15"/>
      <c r="C115" s="36" t="s">
        <v>224</v>
      </c>
      <c r="D115" s="2"/>
      <c r="E115" s="2"/>
      <c r="F115" s="2"/>
      <c r="G115" s="2"/>
      <c r="H115" s="26"/>
      <c r="I115" s="311"/>
      <c r="J115" s="311"/>
      <c r="K115" s="311"/>
      <c r="L115" s="48"/>
      <c r="M115" s="48"/>
      <c r="N115" s="48"/>
      <c r="O115" s="48"/>
      <c r="P115" s="48"/>
      <c r="Q115" s="48"/>
      <c r="R115" s="110"/>
      <c r="S115" s="48"/>
      <c r="T115" s="48"/>
    </row>
    <row r="116" spans="1:20" ht="12.75">
      <c r="A116" s="12"/>
      <c r="B116" s="1" t="s">
        <v>43</v>
      </c>
      <c r="C116" s="2"/>
      <c r="D116" s="2"/>
      <c r="E116" s="2"/>
      <c r="F116" s="2"/>
      <c r="G116" s="2"/>
      <c r="H116" s="26"/>
      <c r="I116" s="110">
        <f>SUM(I117:I119)</f>
        <v>6127</v>
      </c>
      <c r="J116" s="311"/>
      <c r="K116" s="311"/>
      <c r="L116" s="48">
        <f>SUM(L117:L118)</f>
        <v>1717</v>
      </c>
      <c r="M116" s="48"/>
      <c r="N116" s="48">
        <f>SUM(N117:N118)</f>
        <v>400</v>
      </c>
      <c r="O116" s="48">
        <f>SUM(O117:O119)</f>
        <v>1079</v>
      </c>
      <c r="P116" s="48"/>
      <c r="Q116" s="48">
        <f>SUM(Q117:Q119)</f>
        <v>310</v>
      </c>
      <c r="R116" s="110">
        <f t="shared" si="7"/>
        <v>62.842166569598135</v>
      </c>
      <c r="S116" s="48"/>
      <c r="T116" s="48">
        <f>Q116/N116*100</f>
        <v>77.5</v>
      </c>
    </row>
    <row r="117" spans="1:20" ht="12.75">
      <c r="A117" s="12"/>
      <c r="B117" s="4"/>
      <c r="C117" s="29" t="s">
        <v>230</v>
      </c>
      <c r="D117" s="2"/>
      <c r="E117" s="2"/>
      <c r="F117" s="2"/>
      <c r="G117" s="2"/>
      <c r="H117" s="26"/>
      <c r="I117" s="110">
        <v>6127</v>
      </c>
      <c r="J117" s="311"/>
      <c r="K117" s="311"/>
      <c r="L117" s="48">
        <f>'6. PMH'!M89+'7. Óvoda'!L89</f>
        <v>1717</v>
      </c>
      <c r="M117" s="48"/>
      <c r="N117" s="48">
        <f>'6. PMH'!O89+'7. Óvoda'!N89</f>
        <v>400</v>
      </c>
      <c r="O117" s="48">
        <f>'6. PMH'!P89+'7. Óvoda'!O89</f>
        <v>1079</v>
      </c>
      <c r="P117" s="48"/>
      <c r="Q117" s="48">
        <f>'6. PMH'!R89+'7. Óvoda'!Q89</f>
        <v>310</v>
      </c>
      <c r="R117" s="110">
        <f t="shared" si="7"/>
        <v>62.842166569598135</v>
      </c>
      <c r="S117" s="48"/>
      <c r="T117" s="48">
        <f>Q117/N117*100</f>
        <v>77.5</v>
      </c>
    </row>
    <row r="118" spans="1:20" ht="12.75">
      <c r="A118" s="12"/>
      <c r="B118" s="7"/>
      <c r="C118" s="29" t="s">
        <v>223</v>
      </c>
      <c r="D118" s="2"/>
      <c r="E118" s="2"/>
      <c r="F118" s="2"/>
      <c r="G118" s="2"/>
      <c r="H118" s="26"/>
      <c r="I118" s="311"/>
      <c r="J118" s="311"/>
      <c r="K118" s="311"/>
      <c r="L118" s="48"/>
      <c r="M118" s="48"/>
      <c r="N118" s="48"/>
      <c r="O118" s="48"/>
      <c r="P118" s="48"/>
      <c r="Q118" s="48"/>
      <c r="R118" s="110"/>
      <c r="S118" s="48"/>
      <c r="T118" s="48"/>
    </row>
    <row r="119" spans="1:20" ht="12.75">
      <c r="A119" s="12"/>
      <c r="B119" s="7"/>
      <c r="C119" s="29" t="s">
        <v>224</v>
      </c>
      <c r="D119" s="2"/>
      <c r="E119" s="2"/>
      <c r="F119" s="2"/>
      <c r="G119" s="2"/>
      <c r="H119" s="26"/>
      <c r="I119" s="311"/>
      <c r="J119" s="311"/>
      <c r="K119" s="311"/>
      <c r="L119" s="48"/>
      <c r="M119" s="48"/>
      <c r="N119" s="48"/>
      <c r="O119" s="48"/>
      <c r="P119" s="48"/>
      <c r="Q119" s="48"/>
      <c r="R119" s="110"/>
      <c r="S119" s="48"/>
      <c r="T119" s="48"/>
    </row>
    <row r="120" spans="1:20" ht="12.75">
      <c r="A120" s="5" t="s">
        <v>228</v>
      </c>
      <c r="B120" s="2"/>
      <c r="C120" s="2"/>
      <c r="D120" s="2"/>
      <c r="E120" s="2"/>
      <c r="F120" s="2"/>
      <c r="G120" s="2"/>
      <c r="H120" s="26"/>
      <c r="I120" s="109">
        <f aca="true" t="shared" si="9" ref="I120:N120">I100+I106+I111</f>
        <v>730624</v>
      </c>
      <c r="J120" s="109">
        <f t="shared" si="9"/>
        <v>73432</v>
      </c>
      <c r="K120" s="109">
        <f t="shared" si="9"/>
        <v>104164</v>
      </c>
      <c r="L120" s="109">
        <f t="shared" si="9"/>
        <v>1319058</v>
      </c>
      <c r="M120" s="109">
        <f t="shared" si="9"/>
        <v>31992</v>
      </c>
      <c r="N120" s="109">
        <f t="shared" si="9"/>
        <v>110892</v>
      </c>
      <c r="O120" s="109">
        <f>O100+O106+O111</f>
        <v>1057800</v>
      </c>
      <c r="P120" s="109">
        <f>P100+P106+P111</f>
        <v>28859</v>
      </c>
      <c r="Q120" s="109">
        <f>Q100+Q106+Q111</f>
        <v>110293</v>
      </c>
      <c r="R120" s="109">
        <f t="shared" si="7"/>
        <v>80.19359270024518</v>
      </c>
      <c r="S120" s="109">
        <f>P120/M120*100</f>
        <v>90.20692673168293</v>
      </c>
      <c r="T120" s="109">
        <f>Q120/N120*100</f>
        <v>99.45983479421419</v>
      </c>
    </row>
    <row r="121" spans="14:17" ht="12.75">
      <c r="N121" s="127"/>
      <c r="Q121" s="127"/>
    </row>
    <row r="122" spans="11:17" ht="12.75">
      <c r="K122" s="127"/>
      <c r="N122" s="127"/>
      <c r="Q122" s="127"/>
    </row>
    <row r="123" spans="14:17" ht="12.75">
      <c r="N123" s="127"/>
      <c r="Q123" s="127"/>
    </row>
    <row r="124" ht="12.75">
      <c r="Q124" s="127"/>
    </row>
  </sheetData>
  <sheetProtection/>
  <mergeCells count="99">
    <mergeCell ref="C63:H63"/>
    <mergeCell ref="B72:H72"/>
    <mergeCell ref="C73:H73"/>
    <mergeCell ref="C77:H77"/>
    <mergeCell ref="C88:H88"/>
    <mergeCell ref="C90:H90"/>
    <mergeCell ref="C86:H86"/>
    <mergeCell ref="B83:H83"/>
    <mergeCell ref="C84:H84"/>
    <mergeCell ref="C78:H78"/>
    <mergeCell ref="C91:H91"/>
    <mergeCell ref="C89:H89"/>
    <mergeCell ref="C60:H60"/>
    <mergeCell ref="C76:H76"/>
    <mergeCell ref="C61:H61"/>
    <mergeCell ref="C79:H79"/>
    <mergeCell ref="A71:H71"/>
    <mergeCell ref="C62:H62"/>
    <mergeCell ref="C87:H87"/>
    <mergeCell ref="C85:H85"/>
    <mergeCell ref="R98:T98"/>
    <mergeCell ref="C92:H92"/>
    <mergeCell ref="C93:H93"/>
    <mergeCell ref="A94:H94"/>
    <mergeCell ref="A95:H95"/>
    <mergeCell ref="A98:H99"/>
    <mergeCell ref="I98:K98"/>
    <mergeCell ref="L98:N98"/>
    <mergeCell ref="O98:Q98"/>
    <mergeCell ref="C81:H81"/>
    <mergeCell ref="A66:H66"/>
    <mergeCell ref="A67:H67"/>
    <mergeCell ref="C82:H82"/>
    <mergeCell ref="C80:H80"/>
    <mergeCell ref="C74:H74"/>
    <mergeCell ref="C75:H75"/>
    <mergeCell ref="A45:H45"/>
    <mergeCell ref="B46:H46"/>
    <mergeCell ref="C47:H47"/>
    <mergeCell ref="B68:H68"/>
    <mergeCell ref="B69:H69"/>
    <mergeCell ref="A70:H70"/>
    <mergeCell ref="B58:H58"/>
    <mergeCell ref="C59:H59"/>
    <mergeCell ref="A64:H64"/>
    <mergeCell ref="A65:H65"/>
    <mergeCell ref="C43:H43"/>
    <mergeCell ref="C54:H54"/>
    <mergeCell ref="C55:H55"/>
    <mergeCell ref="C56:H56"/>
    <mergeCell ref="C57:H57"/>
    <mergeCell ref="C50:H50"/>
    <mergeCell ref="C51:H51"/>
    <mergeCell ref="B52:H52"/>
    <mergeCell ref="C53:H53"/>
    <mergeCell ref="A44:H44"/>
    <mergeCell ref="C22:H22"/>
    <mergeCell ref="C48:H48"/>
    <mergeCell ref="C49:H49"/>
    <mergeCell ref="C35:H35"/>
    <mergeCell ref="C37:H37"/>
    <mergeCell ref="B38:H38"/>
    <mergeCell ref="C39:H39"/>
    <mergeCell ref="C36:H36"/>
    <mergeCell ref="C40:H40"/>
    <mergeCell ref="C41:H41"/>
    <mergeCell ref="C33:H33"/>
    <mergeCell ref="C34:H34"/>
    <mergeCell ref="C23:H23"/>
    <mergeCell ref="C24:H24"/>
    <mergeCell ref="C25:H25"/>
    <mergeCell ref="B26:H26"/>
    <mergeCell ref="C29:H29"/>
    <mergeCell ref="C16:H16"/>
    <mergeCell ref="C42:H42"/>
    <mergeCell ref="C30:H30"/>
    <mergeCell ref="C31:H31"/>
    <mergeCell ref="C32:H32"/>
    <mergeCell ref="C27:H27"/>
    <mergeCell ref="C28:H28"/>
    <mergeCell ref="C21:H21"/>
    <mergeCell ref="B19:H19"/>
    <mergeCell ref="C20:H20"/>
    <mergeCell ref="O9:Q9"/>
    <mergeCell ref="A11:H11"/>
    <mergeCell ref="B12:H12"/>
    <mergeCell ref="C13:H13"/>
    <mergeCell ref="C14:H14"/>
    <mergeCell ref="C15:H15"/>
    <mergeCell ref="A3:T3"/>
    <mergeCell ref="A4:T4"/>
    <mergeCell ref="A5:T5"/>
    <mergeCell ref="A6:T6"/>
    <mergeCell ref="C17:H17"/>
    <mergeCell ref="C18:H18"/>
    <mergeCell ref="R9:T9"/>
    <mergeCell ref="A9:H10"/>
    <mergeCell ref="I9:K9"/>
    <mergeCell ref="L9:N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47" t="s">
        <v>268</v>
      </c>
    </row>
    <row r="3" spans="1:9" ht="12.75">
      <c r="A3" s="398" t="s">
        <v>547</v>
      </c>
      <c r="B3" s="398"/>
      <c r="C3" s="398"/>
      <c r="D3" s="398"/>
      <c r="E3" s="398"/>
      <c r="F3" s="398"/>
      <c r="G3" s="398"/>
      <c r="H3" s="398"/>
      <c r="I3" s="398"/>
    </row>
    <row r="4" spans="1:9" ht="12.75">
      <c r="A4" s="398" t="s">
        <v>166</v>
      </c>
      <c r="B4" s="398"/>
      <c r="C4" s="398"/>
      <c r="D4" s="398"/>
      <c r="E4" s="398"/>
      <c r="F4" s="398"/>
      <c r="G4" s="398"/>
      <c r="H4" s="398"/>
      <c r="I4" s="398"/>
    </row>
    <row r="5" spans="1:9" ht="12.75">
      <c r="A5" s="398" t="s">
        <v>269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398" t="s">
        <v>270</v>
      </c>
      <c r="B6" s="398"/>
      <c r="C6" s="398"/>
      <c r="D6" s="398"/>
      <c r="E6" s="398"/>
      <c r="F6" s="398"/>
      <c r="G6" s="398"/>
      <c r="H6" s="398"/>
      <c r="I6" s="398"/>
    </row>
    <row r="7" spans="1:9" ht="12.75">
      <c r="A7" s="189"/>
      <c r="B7" s="192"/>
      <c r="C7" s="190"/>
      <c r="D7" s="190"/>
      <c r="E7" s="190"/>
      <c r="F7" s="190"/>
      <c r="G7" s="190"/>
      <c r="H7" s="190"/>
      <c r="I7" s="190"/>
    </row>
    <row r="8" spans="1:9" ht="13.5" thickBot="1">
      <c r="A8" s="189"/>
      <c r="B8" s="191"/>
      <c r="C8" s="189"/>
      <c r="D8" s="189"/>
      <c r="E8" s="189"/>
      <c r="F8" s="189"/>
      <c r="G8" s="222"/>
      <c r="H8" s="222"/>
      <c r="I8" s="222" t="s">
        <v>150</v>
      </c>
    </row>
    <row r="9" spans="1:9" ht="13.5" thickBot="1">
      <c r="A9" s="393" t="s">
        <v>240</v>
      </c>
      <c r="B9" s="193" t="s">
        <v>27</v>
      </c>
      <c r="C9" s="194"/>
      <c r="D9" s="213"/>
      <c r="E9" s="213"/>
      <c r="F9" s="395" t="s">
        <v>28</v>
      </c>
      <c r="G9" s="396"/>
      <c r="H9" s="396"/>
      <c r="I9" s="397"/>
    </row>
    <row r="10" spans="1:9" ht="39" thickBot="1">
      <c r="A10" s="394"/>
      <c r="B10" s="195" t="s">
        <v>105</v>
      </c>
      <c r="C10" s="196" t="s">
        <v>138</v>
      </c>
      <c r="D10" s="214" t="s">
        <v>139</v>
      </c>
      <c r="E10" s="214" t="s">
        <v>137</v>
      </c>
      <c r="F10" s="223" t="s">
        <v>105</v>
      </c>
      <c r="G10" s="196" t="s">
        <v>138</v>
      </c>
      <c r="H10" s="214" t="s">
        <v>139</v>
      </c>
      <c r="I10" s="197" t="s">
        <v>137</v>
      </c>
    </row>
    <row r="11" spans="1:9" ht="13.5" thickBot="1">
      <c r="A11" s="198" t="s">
        <v>151</v>
      </c>
      <c r="B11" s="195" t="s">
        <v>152</v>
      </c>
      <c r="C11" s="196" t="s">
        <v>153</v>
      </c>
      <c r="D11" s="214" t="s">
        <v>154</v>
      </c>
      <c r="E11" s="214" t="s">
        <v>22</v>
      </c>
      <c r="F11" s="195" t="s">
        <v>23</v>
      </c>
      <c r="G11" s="225" t="s">
        <v>14</v>
      </c>
      <c r="H11" s="196" t="s">
        <v>242</v>
      </c>
      <c r="I11" s="224" t="s">
        <v>24</v>
      </c>
    </row>
    <row r="12" spans="1:9" ht="12.75">
      <c r="A12" s="236" t="s">
        <v>151</v>
      </c>
      <c r="B12" s="199" t="s">
        <v>258</v>
      </c>
      <c r="C12" s="200">
        <f>'2. bevételek ei. szerint'!J10</f>
        <v>186737</v>
      </c>
      <c r="D12" s="200">
        <f>'2. bevételek ei. szerint'!K10</f>
        <v>248821</v>
      </c>
      <c r="E12" s="215">
        <f>'2. bevételek ei. szerint'!L10</f>
        <v>245871</v>
      </c>
      <c r="F12" s="199" t="s">
        <v>155</v>
      </c>
      <c r="G12" s="226">
        <f>'3. kiadások ei. szerint'!G11</f>
        <v>208853</v>
      </c>
      <c r="H12" s="261">
        <f>'3. kiadások ei. szerint'!H11</f>
        <v>216112</v>
      </c>
      <c r="I12" s="272">
        <f>'3. kiadások ei. szerint'!I11</f>
        <v>209051</v>
      </c>
    </row>
    <row r="13" spans="1:9" ht="12.75">
      <c r="A13" s="237" t="s">
        <v>152</v>
      </c>
      <c r="B13" s="201" t="s">
        <v>241</v>
      </c>
      <c r="C13" s="202">
        <f>'2. bevételek ei. szerint'!J17</f>
        <v>231750</v>
      </c>
      <c r="D13" s="202">
        <f>'2. bevételek ei. szerint'!K17</f>
        <v>231750</v>
      </c>
      <c r="E13" s="216">
        <f>'2. bevételek ei. szerint'!L17</f>
        <v>281581</v>
      </c>
      <c r="F13" s="201" t="s">
        <v>259</v>
      </c>
      <c r="G13" s="226">
        <f>'3. kiadások ei. szerint'!G12</f>
        <v>41001</v>
      </c>
      <c r="H13" s="200">
        <f>'3. kiadások ei. szerint'!H12</f>
        <v>41277</v>
      </c>
      <c r="I13" s="273">
        <f>'3. kiadások ei. szerint'!I12</f>
        <v>40529</v>
      </c>
    </row>
    <row r="14" spans="1:9" ht="12.75">
      <c r="A14" s="237" t="s">
        <v>153</v>
      </c>
      <c r="B14" s="201" t="s">
        <v>255</v>
      </c>
      <c r="C14" s="202">
        <f>'2. bevételek ei. szerint'!J24</f>
        <v>71714</v>
      </c>
      <c r="D14" s="202">
        <f>'2. bevételek ei. szerint'!K24</f>
        <v>113225</v>
      </c>
      <c r="E14" s="216">
        <f>'2. bevételek ei. szerint'!L24</f>
        <v>126480</v>
      </c>
      <c r="F14" s="201" t="s">
        <v>156</v>
      </c>
      <c r="G14" s="226">
        <f>'3. kiadások ei. szerint'!G13</f>
        <v>261562</v>
      </c>
      <c r="H14" s="200">
        <f>'3. kiadások ei. szerint'!H13</f>
        <v>301213</v>
      </c>
      <c r="I14" s="273">
        <f>'3. kiadások ei. szerint'!I13</f>
        <v>278965</v>
      </c>
    </row>
    <row r="15" spans="1:9" ht="12.75">
      <c r="A15" s="237" t="s">
        <v>154</v>
      </c>
      <c r="B15" s="203" t="s">
        <v>257</v>
      </c>
      <c r="C15" s="202"/>
      <c r="D15" s="216"/>
      <c r="E15" s="216"/>
      <c r="F15" s="201" t="s">
        <v>104</v>
      </c>
      <c r="G15" s="226">
        <f>'3. kiadások ei. szerint'!G14</f>
        <v>6896</v>
      </c>
      <c r="H15" s="200">
        <f>'3. kiadások ei. szerint'!H14</f>
        <v>5896</v>
      </c>
      <c r="I15" s="273">
        <f>'3. kiadások ei. szerint'!I14</f>
        <v>4767</v>
      </c>
    </row>
    <row r="16" spans="1:9" ht="13.5" thickBot="1">
      <c r="A16" s="237" t="s">
        <v>22</v>
      </c>
      <c r="B16" s="201"/>
      <c r="C16" s="202"/>
      <c r="D16" s="216"/>
      <c r="E16" s="216"/>
      <c r="F16" s="201" t="s">
        <v>260</v>
      </c>
      <c r="G16" s="226">
        <f>'3. kiadások ei. szerint'!G15</f>
        <v>71987</v>
      </c>
      <c r="H16" s="262">
        <f>'3. kiadások ei. szerint'!H15</f>
        <v>99229</v>
      </c>
      <c r="I16" s="274">
        <f>'3. kiadások ei. szerint'!I15</f>
        <v>94875</v>
      </c>
    </row>
    <row r="17" spans="1:9" ht="13.5" thickBot="1">
      <c r="A17" s="198" t="s">
        <v>23</v>
      </c>
      <c r="B17" s="204" t="s">
        <v>262</v>
      </c>
      <c r="C17" s="205">
        <f>SUM(C12:C16)</f>
        <v>490201</v>
      </c>
      <c r="D17" s="205">
        <f>SUM(D12:D16)</f>
        <v>593796</v>
      </c>
      <c r="E17" s="217">
        <f>SUM(E12:E16)</f>
        <v>653932</v>
      </c>
      <c r="F17" s="206" t="s">
        <v>263</v>
      </c>
      <c r="G17" s="227">
        <f>SUM(G12:G16)</f>
        <v>590299</v>
      </c>
      <c r="H17" s="205">
        <f>SUM(H12:H16)</f>
        <v>663727</v>
      </c>
      <c r="I17" s="232">
        <f>SUM(I12:I16)</f>
        <v>628187</v>
      </c>
    </row>
    <row r="18" spans="1:9" ht="12.75">
      <c r="A18" s="238" t="s">
        <v>14</v>
      </c>
      <c r="B18" s="207" t="s">
        <v>3</v>
      </c>
      <c r="C18" s="208"/>
      <c r="D18" s="218"/>
      <c r="E18" s="218"/>
      <c r="F18" s="201" t="s">
        <v>217</v>
      </c>
      <c r="G18" s="228"/>
      <c r="H18" s="208"/>
      <c r="I18" s="233"/>
    </row>
    <row r="19" spans="1:9" ht="12.75">
      <c r="A19" s="237" t="s">
        <v>242</v>
      </c>
      <c r="B19" s="201" t="s">
        <v>4</v>
      </c>
      <c r="C19" s="209"/>
      <c r="D19" s="219">
        <f>'2. bevételek ei. szerint'!K72</f>
        <v>246373</v>
      </c>
      <c r="E19" s="219">
        <f>'2. bevételek ei. szerint'!L72</f>
        <v>167568</v>
      </c>
      <c r="F19" s="201" t="s">
        <v>218</v>
      </c>
      <c r="G19" s="229"/>
      <c r="H19" s="209">
        <v>150000</v>
      </c>
      <c r="I19" s="234">
        <v>120000</v>
      </c>
    </row>
    <row r="20" spans="1:9" ht="12.75">
      <c r="A20" s="237" t="s">
        <v>24</v>
      </c>
      <c r="B20" s="201" t="s">
        <v>261</v>
      </c>
      <c r="C20" s="209">
        <f>'2. bevételek ei. szerint'!J66</f>
        <v>62491</v>
      </c>
      <c r="D20" s="219">
        <f>'2. bevételek ei. szerint'!K66</f>
        <v>801</v>
      </c>
      <c r="E20" s="219">
        <f>'2. bevételek ei. szerint'!L66</f>
        <v>48318</v>
      </c>
      <c r="F20" s="201" t="s">
        <v>219</v>
      </c>
      <c r="G20" s="229"/>
      <c r="H20" s="209"/>
      <c r="I20" s="234"/>
    </row>
    <row r="21" spans="1:9" ht="12.75">
      <c r="A21" s="237" t="s">
        <v>243</v>
      </c>
      <c r="B21" s="201" t="s">
        <v>205</v>
      </c>
      <c r="C21" s="219">
        <f>'2. bevételek ei. szerint'!J73</f>
        <v>6762</v>
      </c>
      <c r="D21" s="219">
        <f>'2. bevételek ei. szerint'!K73</f>
        <v>6762</v>
      </c>
      <c r="E21" s="219">
        <f>'2. bevételek ei. szerint'!L73</f>
        <v>7567</v>
      </c>
      <c r="F21" s="201" t="s">
        <v>220</v>
      </c>
      <c r="G21" s="229">
        <v>6762</v>
      </c>
      <c r="H21" s="209">
        <v>6762</v>
      </c>
      <c r="I21" s="234">
        <v>6762</v>
      </c>
    </row>
    <row r="22" spans="1:9" ht="12.75">
      <c r="A22" s="237" t="s">
        <v>244</v>
      </c>
      <c r="B22" s="201" t="s">
        <v>206</v>
      </c>
      <c r="C22" s="209"/>
      <c r="D22" s="218"/>
      <c r="E22" s="218"/>
      <c r="F22" s="207" t="s">
        <v>226</v>
      </c>
      <c r="G22" s="229"/>
      <c r="H22" s="209"/>
      <c r="I22" s="234"/>
    </row>
    <row r="23" spans="1:9" ht="12.75">
      <c r="A23" s="237" t="s">
        <v>245</v>
      </c>
      <c r="B23" s="201" t="s">
        <v>5</v>
      </c>
      <c r="C23" s="209"/>
      <c r="D23" s="219"/>
      <c r="E23" s="219"/>
      <c r="F23" s="201" t="s">
        <v>221</v>
      </c>
      <c r="G23" s="229"/>
      <c r="H23" s="209"/>
      <c r="I23" s="234"/>
    </row>
    <row r="24" spans="1:9" ht="12.75">
      <c r="A24" s="237" t="s">
        <v>246</v>
      </c>
      <c r="B24" s="207" t="s">
        <v>207</v>
      </c>
      <c r="C24" s="208"/>
      <c r="D24" s="218"/>
      <c r="E24" s="218"/>
      <c r="F24" s="199" t="s">
        <v>222</v>
      </c>
      <c r="G24" s="228"/>
      <c r="H24" s="209"/>
      <c r="I24" s="234"/>
    </row>
    <row r="25" spans="1:9" ht="12.75">
      <c r="A25" s="237" t="s">
        <v>247</v>
      </c>
      <c r="B25" s="201" t="s">
        <v>6</v>
      </c>
      <c r="C25" s="209"/>
      <c r="D25" s="219"/>
      <c r="E25" s="219"/>
      <c r="F25" s="201" t="s">
        <v>223</v>
      </c>
      <c r="G25" s="229"/>
      <c r="H25" s="209"/>
      <c r="I25" s="234"/>
    </row>
    <row r="26" spans="1:9" ht="13.5" thickBot="1">
      <c r="A26" s="237" t="s">
        <v>248</v>
      </c>
      <c r="B26" s="199" t="s">
        <v>208</v>
      </c>
      <c r="C26" s="210"/>
      <c r="D26" s="220"/>
      <c r="E26" s="220"/>
      <c r="F26" s="199" t="s">
        <v>224</v>
      </c>
      <c r="G26" s="230"/>
      <c r="H26" s="208"/>
      <c r="I26" s="233"/>
    </row>
    <row r="27" spans="1:9" ht="13.5" thickBot="1">
      <c r="A27" s="198" t="s">
        <v>249</v>
      </c>
      <c r="B27" s="204" t="s">
        <v>265</v>
      </c>
      <c r="C27" s="205">
        <f>SUM(C18:C26)</f>
        <v>69253</v>
      </c>
      <c r="D27" s="205">
        <f>SUM(D18:D26)</f>
        <v>253936</v>
      </c>
      <c r="E27" s="217">
        <f>SUM(E18:E26)</f>
        <v>223453</v>
      </c>
      <c r="F27" s="204" t="s">
        <v>264</v>
      </c>
      <c r="G27" s="205">
        <f>SUM(G18:G26)</f>
        <v>6762</v>
      </c>
      <c r="H27" s="205">
        <f>SUM(H18:H26)</f>
        <v>156762</v>
      </c>
      <c r="I27" s="275">
        <f>SUM(I18:I26)</f>
        <v>126762</v>
      </c>
    </row>
    <row r="28" spans="1:9" ht="13.5" thickBot="1">
      <c r="A28" s="198" t="s">
        <v>250</v>
      </c>
      <c r="B28" s="211" t="s">
        <v>266</v>
      </c>
      <c r="C28" s="205">
        <f>C17+C27</f>
        <v>559454</v>
      </c>
      <c r="D28" s="205">
        <f>D17+D27</f>
        <v>847732</v>
      </c>
      <c r="E28" s="217">
        <f>E17+E27</f>
        <v>877385</v>
      </c>
      <c r="F28" s="211" t="s">
        <v>267</v>
      </c>
      <c r="G28" s="227">
        <f>G17+G27</f>
        <v>597061</v>
      </c>
      <c r="H28" s="205">
        <f>H17+H27</f>
        <v>820489</v>
      </c>
      <c r="I28" s="232">
        <f>I17+I27</f>
        <v>754949</v>
      </c>
    </row>
    <row r="29" spans="1:9" ht="13.5" thickBot="1">
      <c r="A29" s="198" t="s">
        <v>251</v>
      </c>
      <c r="B29" s="211" t="s">
        <v>252</v>
      </c>
      <c r="C29" s="212">
        <f>G28-C28</f>
        <v>37607</v>
      </c>
      <c r="D29" s="221"/>
      <c r="E29" s="221"/>
      <c r="F29" s="211" t="s">
        <v>253</v>
      </c>
      <c r="G29" s="231"/>
      <c r="H29" s="212">
        <f>D28-H28</f>
        <v>27243</v>
      </c>
      <c r="I29" s="235">
        <f>E28-I28</f>
        <v>122436</v>
      </c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:C21 G12:G16 D12:D14 H12:H16 E19:E21 E12:E14 I12:I16 D19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ASP2</cp:lastModifiedBy>
  <cp:lastPrinted>2020-06-23T09:18:46Z</cp:lastPrinted>
  <dcterms:created xsi:type="dcterms:W3CDTF">2006-01-17T11:47:21Z</dcterms:created>
  <dcterms:modified xsi:type="dcterms:W3CDTF">2020-07-01T09:28:16Z</dcterms:modified>
  <cp:category/>
  <cp:version/>
  <cp:contentType/>
  <cp:contentStatus/>
</cp:coreProperties>
</file>