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1000" firstSheet="2" activeTab="2"/>
  </bookViews>
  <sheets>
    <sheet name="4.sz. melléklet létszám" sheetId="1" r:id="rId1"/>
    <sheet name="5.sz. melléklet pénzmaradvány" sheetId="2" r:id="rId2"/>
    <sheet name="6.sz. melléklet vagyonkimutatás" sheetId="3" r:id="rId3"/>
    <sheet name="7.sz. melléklet mérleg" sheetId="4" r:id="rId4"/>
    <sheet name="8. sz. melléklet értékpapírok" sheetId="5" r:id="rId5"/>
    <sheet name="9.sz. melléklet pénzforgalmi" sheetId="6" r:id="rId6"/>
    <sheet name="10. sz. felújítás, beruházás" sheetId="7" r:id="rId7"/>
    <sheet name="11műk.-felh. bev. kiad öszzesen" sheetId="8" r:id="rId8"/>
    <sheet name="12. sz. eredménykimutatás" sheetId="9" r:id="rId9"/>
    <sheet name="13. sz. pénzkészlet változás" sheetId="10" r:id="rId10"/>
    <sheet name="mérleg alátám " sheetId="11" r:id="rId11"/>
  </sheets>
  <definedNames>
    <definedName name="_xlnm.Print_Area" localSheetId="0">'4.sz. melléklet létszám'!$A$1:$M$17</definedName>
    <definedName name="_xlnm.Print_Area" localSheetId="2">'6.sz. melléklet vagyonkimutatás'!$A$1:$E$73</definedName>
    <definedName name="_xlnm.Print_Area" localSheetId="3">'7.sz. melléklet mérleg'!$A$1:$C$52</definedName>
    <definedName name="_xlnm.Print_Area" localSheetId="10">'mérleg alátám '!$A$1:$C$54</definedName>
  </definedNames>
  <calcPr fullCalcOnLoad="1"/>
</workbook>
</file>

<file path=xl/sharedStrings.xml><?xml version="1.0" encoding="utf-8"?>
<sst xmlns="http://schemas.openxmlformats.org/spreadsheetml/2006/main" count="359" uniqueCount="291">
  <si>
    <t>MEGNEVEZÉS</t>
  </si>
  <si>
    <t>ÖNKORMÁNYZAT IGAZGATÁS</t>
  </si>
  <si>
    <t>KÖZSÉGGAZDÁLKODÁS</t>
  </si>
  <si>
    <t>ÖNKORMÁNYZAT</t>
  </si>
  <si>
    <t>köztisztviselők és pm</t>
  </si>
  <si>
    <t>közalkalmazottak</t>
  </si>
  <si>
    <t>összesen</t>
  </si>
  <si>
    <t>eredeti előirányzat</t>
  </si>
  <si>
    <t>évközi módosítás</t>
  </si>
  <si>
    <t xml:space="preserve">eredeti és módosított előirányzat összesen </t>
  </si>
  <si>
    <t>teljesítés</t>
  </si>
  <si>
    <t>Fő</t>
  </si>
  <si>
    <t>Polgármester</t>
  </si>
  <si>
    <t>Jegyző</t>
  </si>
  <si>
    <t>Igazgatási előadó I. (jegyző helyettes)</t>
  </si>
  <si>
    <t>Igazgatási előadó</t>
  </si>
  <si>
    <t>Pénzügyi előadó</t>
  </si>
  <si>
    <t>Gazdasági munkás</t>
  </si>
  <si>
    <t>Szociális segítő</t>
  </si>
  <si>
    <t>Összesen:</t>
  </si>
  <si>
    <t>Ft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</si>
  <si>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</si>
  <si>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</si>
  <si>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</si>
  <si>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</si>
  <si>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</si>
  <si>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</si>
  <si>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</si>
  <si>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</si>
  <si>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</si>
  <si>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</si>
  <si>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</si>
  <si>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</si>
  <si>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</si>
  <si>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</si>
  <si>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</si>
  <si>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</si>
  <si>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</si>
  <si>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</si>
  <si>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</si>
  <si>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</si>
  <si>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</si>
  <si>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</si>
  <si>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</si>
  <si>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</si>
  <si>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</si>
  <si>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</si>
  <si>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</si>
  <si>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</si>
  <si>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</si>
  <si>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</si>
  <si>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</si>
  <si>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</si>
  <si>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</si>
  <si>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</si>
  <si>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</si>
  <si>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</si>
  <si>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</si>
  <si>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</si>
  <si>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</si>
  <si>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</si>
  <si>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</si>
  <si>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</si>
  <si>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</si>
  <si>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</si>
  <si>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</si>
  <si>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</si>
  <si>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</si>
  <si>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</si>
  <si>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</si>
  <si>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</si>
  <si>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</si>
  <si>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</si>
  <si>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</si>
  <si>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</si>
  <si>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</si>
  <si>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 xml:space="preserve">II. Értékpapírok összesen </t>
  </si>
  <si>
    <t>B) FORGÓESZKÖZÖK ÖSSZESEN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</si>
  <si>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</si>
  <si>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</si>
  <si>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</si>
  <si>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</si>
  <si>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</si>
  <si>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</si>
  <si>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</si>
  <si>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</si>
  <si>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</si>
  <si>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</si>
  <si>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</si>
  <si>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</si>
  <si>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</si>
  <si>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</si>
  <si>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</si>
  <si>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Eszközök</t>
  </si>
  <si>
    <t>előző év záró</t>
  </si>
  <si>
    <t>tárgy év záró</t>
  </si>
  <si>
    <t>A) Befektetett eszközök</t>
  </si>
  <si>
    <t xml:space="preserve">   I. Immateriális javak</t>
  </si>
  <si>
    <t xml:space="preserve">  II. Tárgyi eszközök</t>
  </si>
  <si>
    <t xml:space="preserve"> III. Befektetett pénzügyi eszközök</t>
  </si>
  <si>
    <t>IV. Üzemeltetésre, kezelésre átadott eszközök</t>
  </si>
  <si>
    <t>B) Forgóeszközök</t>
  </si>
  <si>
    <t xml:space="preserve">    I. Készletek</t>
  </si>
  <si>
    <t xml:space="preserve">  II. Értékpapírok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</si>
  <si>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</si>
  <si>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</si>
  <si>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</si>
  <si>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</si>
  <si>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</si>
  <si>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</si>
  <si>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</si>
  <si>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</si>
  <si>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</si>
  <si>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</si>
  <si>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</si>
  <si>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</si>
  <si>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</si>
  <si>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</si>
  <si>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</si>
  <si>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 xml:space="preserve">    I.Nemzeti vagyon induláskori értéke</t>
  </si>
  <si>
    <t xml:space="preserve">   II.Nemzeti vagyon változásai</t>
  </si>
  <si>
    <t xml:space="preserve">  III. Egyéb eszközök induláskori értéke és változásai</t>
  </si>
  <si>
    <t xml:space="preserve"> IV. Felhalmozott eredmény</t>
  </si>
  <si>
    <t xml:space="preserve"> V.Eszközök értékhelyesbítésének forrása</t>
  </si>
  <si>
    <t>VI.Mérleg szerinti eredmény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</si>
  <si>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</si>
  <si>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</si>
  <si>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</si>
  <si>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 xml:space="preserve">  III. Kötelezettség jellegű sajátos elszámolások</t>
  </si>
  <si>
    <t>I) Egyéb sajátos forrásoldali elszámolások</t>
  </si>
  <si>
    <t>J) Kincstári szálavezetéssel kapcsolatos elszámolások</t>
  </si>
  <si>
    <t>K) Passzív időbeli elhatárolások</t>
  </si>
  <si>
    <t>Források összesen</t>
  </si>
  <si>
    <t>Részvények, részesedések</t>
  </si>
  <si>
    <t>Vasivíz Zrt</t>
  </si>
  <si>
    <t>Értékpapírok</t>
  </si>
  <si>
    <t>OTP tőkegarantált pénzpiaci bef.jegy</t>
  </si>
  <si>
    <t>Kamatozó kincstárjegy</t>
  </si>
  <si>
    <t xml:space="preserve">eredeti </t>
  </si>
  <si>
    <t>módosított</t>
  </si>
  <si>
    <t>előirányzat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</si>
  <si>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</si>
  <si>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</si>
  <si>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</si>
  <si>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</si>
  <si>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</si>
  <si>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</si>
  <si>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</si>
  <si>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Költségvetési bevételek (B1-B7)</t>
  </si>
  <si>
    <t>Finanszírozási bevételek (B8)</t>
  </si>
  <si>
    <t>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</si>
  <si>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</si>
  <si>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</si>
  <si>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</si>
  <si>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</si>
  <si>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</si>
  <si>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</si>
  <si>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</si>
  <si>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Egyéb felhalmozási célú kiadások  (K8)</t>
  </si>
  <si>
    <t>Költségvetési kiadások (K1-K8)</t>
  </si>
  <si>
    <t>Finanszírozási kiadások  (K9)</t>
  </si>
  <si>
    <t>Kiadások összesen</t>
  </si>
  <si>
    <t>Pecöl Község Önkormányzata</t>
  </si>
  <si>
    <t>ÖSSZESEN</t>
  </si>
  <si>
    <t>Pénzkészlet tárgyidőszak elején</t>
  </si>
  <si>
    <t xml:space="preserve">  Pénztárak egyenlege</t>
  </si>
  <si>
    <t xml:space="preserve">  Forintszámlák egyenlege</t>
  </si>
  <si>
    <t>Pénzkészlet összesen</t>
  </si>
  <si>
    <t>Bevételek                                           (+)</t>
  </si>
  <si>
    <t>Előző évi pénzmaradvány igénybevétele         (-)</t>
  </si>
  <si>
    <t>Betétek megszüntetése                 (-)</t>
  </si>
  <si>
    <t>Korrekciós tételek</t>
  </si>
  <si>
    <t>Kiadások                                            (-)</t>
  </si>
  <si>
    <t>Pénzkészlet tárgyidőszak végén</t>
  </si>
  <si>
    <t xml:space="preserve">Pénzkészlet összesen </t>
  </si>
  <si>
    <t>működési és felhalmozási bevételei,kiadásai mérlegszerű bemutatása</t>
  </si>
  <si>
    <t>Működési bevételek összesen</t>
  </si>
  <si>
    <t>Működési kiadások összesen</t>
  </si>
  <si>
    <t>Felhalmozási bevételek összesen</t>
  </si>
  <si>
    <t>Tartalékok (K512)</t>
  </si>
  <si>
    <t>Felhalmozási kiadások összesen</t>
  </si>
  <si>
    <t>Önkormányzat bevételei összesen</t>
  </si>
  <si>
    <t>Önkormányzat kiadásai összesen</t>
  </si>
  <si>
    <t>Felújítási, beruházási célok teljesülése:</t>
  </si>
  <si>
    <t xml:space="preserve">        Önkormányzat igazgatási tevékenysége,  Községgazdálkodás</t>
  </si>
  <si>
    <t>Egyéb tárgyi eszközök beszerzése létesítése</t>
  </si>
  <si>
    <t>Beruházási célú előzetesen felszámított forgalmi adó</t>
  </si>
  <si>
    <t>Beruházások</t>
  </si>
  <si>
    <t>Felújítási célú előzetesen felszámított forgalmi adó</t>
  </si>
  <si>
    <t>Felújítások</t>
  </si>
  <si>
    <t>Forgatási  célú értékpapír</t>
  </si>
  <si>
    <t>Pénzeszközök</t>
  </si>
  <si>
    <t>pénztár</t>
  </si>
  <si>
    <t>Költségvetési évben esedékes követelések</t>
  </si>
  <si>
    <t>adóhátralékok - értékvesztés</t>
  </si>
  <si>
    <t>működési bevételre</t>
  </si>
  <si>
    <t>Költségvetési évet követően esedékes követelések</t>
  </si>
  <si>
    <t>Követelés jellegű sajátos elszámolások</t>
  </si>
  <si>
    <t>Egyéb sajátos eszközoldali elszámolások</t>
  </si>
  <si>
    <t>decemberi bérek</t>
  </si>
  <si>
    <t>Saját tőke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</si>
  <si>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</si>
  <si>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</si>
  <si>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</si>
  <si>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</si>
  <si>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</si>
  <si>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kötelezettségek dologi kiad (ÁFA befiz)</t>
  </si>
  <si>
    <t>pótlék, gépjadó túlfizetések</t>
  </si>
  <si>
    <t>Kvetési évet követően esedéskes kötelezettségek</t>
  </si>
  <si>
    <t>Kötelezettség jellegű sajátos elszámolások</t>
  </si>
  <si>
    <t>Helyi adó túlfizetés</t>
  </si>
  <si>
    <t>Passzív időbeli elhatárolás</t>
  </si>
  <si>
    <t>decemberi bérek elhatárolása</t>
  </si>
  <si>
    <t>FORRÁSOK ÖSSZESEN</t>
  </si>
  <si>
    <t xml:space="preserve">                                                               polgármester</t>
  </si>
  <si>
    <t>Útfelújítás, kátyúzás</t>
  </si>
  <si>
    <t>Iskola tálaló konyha felújítása</t>
  </si>
  <si>
    <t>Immateriális javak</t>
  </si>
  <si>
    <t>Ingatlanok és kapcs. Vagyoni ért. Jogok</t>
  </si>
  <si>
    <t>Gépek, berendezések, felsz., járm.</t>
  </si>
  <si>
    <t>Beruházások, felújítások</t>
  </si>
  <si>
    <t>Befektetett eszközök</t>
  </si>
  <si>
    <t>Tartós részesedések, Vasivíz részvény</t>
  </si>
  <si>
    <t>forintszámlák</t>
  </si>
  <si>
    <t>#</t>
  </si>
  <si>
    <t>Megnevezés</t>
  </si>
  <si>
    <t>Előző időszak</t>
  </si>
  <si>
    <t>Módosítások (+/-)</t>
  </si>
  <si>
    <t>Tárgyi időszak</t>
  </si>
  <si>
    <t>01</t>
  </si>
  <si>
    <t>02</t>
  </si>
  <si>
    <t>03</t>
  </si>
  <si>
    <t>04</t>
  </si>
  <si>
    <t>08</t>
  </si>
  <si>
    <t>09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</si>
  <si>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</si>
  <si>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</si>
  <si>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</si>
  <si>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</si>
  <si>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</si>
  <si>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</si>
  <si>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</si>
  <si>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</si>
  <si>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</si>
  <si>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</si>
  <si>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</si>
  <si>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</si>
  <si>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28</t>
  </si>
  <si>
    <t>Fűkasza</t>
  </si>
  <si>
    <t xml:space="preserve">kisértékű tárgyi eszközök vásárlása </t>
  </si>
  <si>
    <t>Pénzeszközök változása (Ft)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</si>
  <si>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</si>
  <si>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</si>
  <si>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</si>
  <si>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</si>
  <si>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</si>
  <si>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</si>
  <si>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</si>
  <si>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</si>
  <si>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</si>
  <si>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</si>
  <si>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14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</si>
  <si>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</si>
  <si>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</si>
  <si>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</si>
  <si>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</si>
  <si>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</si>
  <si>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</si>
  <si>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</si>
  <si>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</si>
  <si>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</si>
  <si>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</si>
  <si>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</si>
  <si>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</si>
  <si>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</si>
  <si>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</si>
  <si>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</si>
  <si>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</si>
  <si>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</si>
  <si>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</si>
  <si>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12. Eredménykimutatás</t>
  </si>
  <si>
    <t>Pecöl Község Önkormányzata 2017.évi beszámoló maradványkimutatás</t>
  </si>
  <si>
    <t>Vagyonkimutatás 2017.</t>
  </si>
  <si>
    <t>2017. év</t>
  </si>
  <si>
    <t>Pecöl Község Önkormányzata 2017. évi költségvetése egyszerűsített pénzforgalmi jelentés</t>
  </si>
  <si>
    <t>2017.év</t>
  </si>
  <si>
    <t>2017. évi beszámoló</t>
  </si>
  <si>
    <t>Ingatlanok felújítása (Műv. Ház tetőszerkezet)</t>
  </si>
  <si>
    <t xml:space="preserve">Pecöl Község Önkormányzata 2017.évi beszámoló  </t>
  </si>
  <si>
    <t xml:space="preserve"> 2017. évi zárszámadás</t>
  </si>
  <si>
    <t>normatíva előleg 2017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</si>
</sst>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MS Sans Serif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43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horizontal="left" vertical="top" wrapText="1"/>
    </xf>
    <xf numFmtId="3" fontId="24" fillId="0" borderId="11" xfId="0" applyNumberFormat="1" applyFont="1" applyBorder="1" applyAlignment="1">
      <alignment horizontal="right" vertical="top" wrapText="1"/>
    </xf>
    <xf numFmtId="0" fontId="24" fillId="0" borderId="19" xfId="0" applyFont="1" applyBorder="1" applyAlignment="1">
      <alignment horizontal="left" vertical="top" wrapText="1"/>
    </xf>
    <xf numFmtId="3" fontId="24" fillId="0" borderId="20" xfId="0" applyNumberFormat="1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14" borderId="0" xfId="0" applyFont="1" applyFill="1" applyAlignment="1">
      <alignment/>
    </xf>
    <xf numFmtId="0" fontId="28" fillId="0" borderId="21" xfId="0" applyFont="1" applyBorder="1" applyAlignment="1">
      <alignment/>
    </xf>
    <xf numFmtId="0" fontId="30" fillId="23" borderId="21" xfId="0" applyFont="1" applyFill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3" fontId="31" fillId="0" borderId="21" xfId="0" applyNumberFormat="1" applyFont="1" applyBorder="1" applyAlignment="1">
      <alignment horizontal="right" vertical="top" wrapText="1"/>
    </xf>
    <xf numFmtId="0" fontId="32" fillId="0" borderId="21" xfId="0" applyFont="1" applyBorder="1" applyAlignment="1">
      <alignment wrapText="1"/>
    </xf>
    <xf numFmtId="3" fontId="32" fillId="0" borderId="21" xfId="0" applyNumberFormat="1" applyFont="1" applyBorder="1" applyAlignment="1">
      <alignment wrapText="1"/>
    </xf>
    <xf numFmtId="3" fontId="31" fillId="0" borderId="21" xfId="0" applyNumberFormat="1" applyFont="1" applyBorder="1" applyAlignment="1">
      <alignment horizontal="left" vertical="top" wrapText="1"/>
    </xf>
    <xf numFmtId="3" fontId="30" fillId="0" borderId="21" xfId="0" applyNumberFormat="1" applyFont="1" applyBorder="1" applyAlignment="1">
      <alignment horizontal="left" vertical="top" wrapText="1"/>
    </xf>
    <xf numFmtId="3" fontId="30" fillId="0" borderId="21" xfId="0" applyNumberFormat="1" applyFont="1" applyBorder="1" applyAlignment="1">
      <alignment horizontal="right" vertical="top" wrapText="1"/>
    </xf>
    <xf numFmtId="3" fontId="30" fillId="24" borderId="21" xfId="0" applyNumberFormat="1" applyFont="1" applyFill="1" applyBorder="1" applyAlignment="1">
      <alignment horizontal="left" vertical="top" wrapText="1"/>
    </xf>
    <xf numFmtId="3" fontId="30" fillId="24" borderId="21" xfId="0" applyNumberFormat="1" applyFont="1" applyFill="1" applyBorder="1" applyAlignment="1">
      <alignment horizontal="right" vertical="top" wrapText="1"/>
    </xf>
    <xf numFmtId="3" fontId="32" fillId="24" borderId="21" xfId="0" applyNumberFormat="1" applyFont="1" applyFill="1" applyBorder="1" applyAlignment="1">
      <alignment wrapText="1"/>
    </xf>
    <xf numFmtId="3" fontId="30" fillId="0" borderId="21" xfId="0" applyNumberFormat="1" applyFont="1" applyFill="1" applyBorder="1" applyAlignment="1">
      <alignment horizontal="right" vertical="top" wrapText="1"/>
    </xf>
    <xf numFmtId="3" fontId="31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33" fillId="0" borderId="18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left" vertical="top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4" fillId="0" borderId="16" xfId="0" applyFont="1" applyBorder="1" applyAlignment="1">
      <alignment horizontal="left" vertical="top" wrapText="1"/>
    </xf>
    <xf numFmtId="3" fontId="0" fillId="0" borderId="2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0" fontId="36" fillId="0" borderId="21" xfId="0" applyFont="1" applyBorder="1" applyAlignment="1">
      <alignment/>
    </xf>
    <xf numFmtId="0" fontId="37" fillId="0" borderId="21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horizontal="left" vertical="top" wrapText="1"/>
    </xf>
    <xf numFmtId="3" fontId="37" fillId="0" borderId="21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/>
    </xf>
    <xf numFmtId="3" fontId="38" fillId="0" borderId="21" xfId="0" applyNumberFormat="1" applyFont="1" applyBorder="1" applyAlignment="1">
      <alignment horizontal="right" vertical="top" wrapText="1"/>
    </xf>
    <xf numFmtId="0" fontId="30" fillId="21" borderId="21" xfId="0" applyFont="1" applyFill="1" applyBorder="1" applyAlignment="1">
      <alignment horizontal="left" vertical="top" wrapText="1"/>
    </xf>
    <xf numFmtId="3" fontId="38" fillId="21" borderId="21" xfId="0" applyNumberFormat="1" applyFont="1" applyFill="1" applyBorder="1" applyAlignment="1">
      <alignment horizontal="right" vertical="top" wrapText="1"/>
    </xf>
    <xf numFmtId="0" fontId="28" fillId="21" borderId="2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0" fillId="0" borderId="12" xfId="0" applyFont="1" applyBorder="1" applyAlignment="1">
      <alignment horizontal="justify"/>
    </xf>
    <xf numFmtId="3" fontId="1" fillId="0" borderId="14" xfId="0" applyNumberFormat="1" applyFont="1" applyBorder="1" applyAlignment="1">
      <alignment/>
    </xf>
    <xf numFmtId="0" fontId="40" fillId="0" borderId="10" xfId="0" applyFont="1" applyBorder="1" applyAlignment="1">
      <alignment horizontal="justify"/>
    </xf>
    <xf numFmtId="3" fontId="1" fillId="0" borderId="11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5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19" xfId="0" applyFont="1" applyBorder="1" applyAlignment="1">
      <alignment horizontal="center"/>
    </xf>
    <xf numFmtId="3" fontId="42" fillId="0" borderId="20" xfId="0" applyNumberFormat="1" applyFont="1" applyBorder="1" applyAlignment="1">
      <alignment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 horizontal="justify"/>
    </xf>
    <xf numFmtId="3" fontId="4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0" fontId="40" fillId="0" borderId="16" xfId="0" applyFont="1" applyBorder="1" applyAlignment="1">
      <alignment/>
    </xf>
    <xf numFmtId="3" fontId="4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3" fillId="22" borderId="0" xfId="0" applyFont="1" applyFill="1" applyAlignment="1">
      <alignment/>
    </xf>
    <xf numFmtId="3" fontId="23" fillId="22" borderId="0" xfId="0" applyNumberFormat="1" applyFont="1" applyFill="1" applyAlignment="1">
      <alignment horizontal="right"/>
    </xf>
    <xf numFmtId="3" fontId="19" fillId="22" borderId="0" xfId="0" applyNumberFormat="1" applyFont="1" applyFill="1" applyAlignment="1">
      <alignment horizontal="right"/>
    </xf>
    <xf numFmtId="3" fontId="0" fillId="22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3" fontId="23" fillId="22" borderId="0" xfId="0" applyNumberFormat="1" applyFont="1" applyFill="1" applyAlignment="1">
      <alignment/>
    </xf>
    <xf numFmtId="0" fontId="0" fillId="22" borderId="0" xfId="0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43" fillId="0" borderId="0" xfId="54">
      <alignment/>
      <protection/>
    </xf>
    <xf numFmtId="0" fontId="1" fillId="0" borderId="0" xfId="54" applyFont="1" applyAlignment="1">
      <alignment horizontal="center" vertical="top" wrapText="1"/>
      <protection/>
    </xf>
    <xf numFmtId="0" fontId="1" fillId="0" borderId="0" xfId="54" applyFont="1" applyAlignment="1">
      <alignment horizontal="left" vertical="top" wrapText="1"/>
      <protection/>
    </xf>
    <xf numFmtId="3" fontId="1" fillId="0" borderId="0" xfId="54" applyNumberFormat="1" applyFont="1" applyAlignment="1">
      <alignment horizontal="right" vertical="top" wrapText="1"/>
      <protection/>
    </xf>
    <xf numFmtId="0" fontId="24" fillId="0" borderId="0" xfId="54" applyFont="1" applyAlignment="1">
      <alignment horizontal="center" vertical="top" wrapText="1"/>
      <protection/>
    </xf>
    <xf numFmtId="0" fontId="24" fillId="0" borderId="0" xfId="54" applyFont="1" applyAlignment="1">
      <alignment horizontal="left" vertical="top" wrapText="1"/>
      <protection/>
    </xf>
    <xf numFmtId="3" fontId="24" fillId="0" borderId="0" xfId="54" applyNumberFormat="1" applyFont="1" applyAlignment="1">
      <alignment horizontal="right" vertical="top" wrapText="1"/>
      <protection/>
    </xf>
    <xf numFmtId="0" fontId="44" fillId="25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3" fontId="24" fillId="0" borderId="0" xfId="0" applyNumberFormat="1" applyFont="1" applyAlignment="1">
      <alignment horizontal="right" vertical="top" wrapText="1"/>
    </xf>
    <xf numFmtId="41" fontId="25" fillId="0" borderId="21" xfId="0" applyNumberFormat="1" applyFont="1" applyBorder="1" applyAlignment="1">
      <alignment/>
    </xf>
    <xf numFmtId="41" fontId="28" fillId="0" borderId="21" xfId="0" applyNumberFormat="1" applyFont="1" applyBorder="1" applyAlignment="1">
      <alignment/>
    </xf>
    <xf numFmtId="41" fontId="28" fillId="21" borderId="21" xfId="0" applyNumberFormat="1" applyFont="1" applyFill="1" applyBorder="1" applyAlignment="1">
      <alignment/>
    </xf>
    <xf numFmtId="0" fontId="20" fillId="0" borderId="2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3" fontId="30" fillId="23" borderId="21" xfId="0" applyNumberFormat="1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0" fontId="29" fillId="0" borderId="21" xfId="0" applyFont="1" applyBorder="1" applyAlignment="1">
      <alignment wrapText="1"/>
    </xf>
    <xf numFmtId="0" fontId="35" fillId="0" borderId="17" xfId="0" applyFont="1" applyBorder="1" applyAlignment="1">
      <alignment horizontal="center"/>
    </xf>
    <xf numFmtId="0" fontId="44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18.875" style="0" customWidth="1"/>
    <col min="2" max="2" width="8.25390625" style="1" customWidth="1"/>
    <col min="3" max="5" width="8.25390625" style="2" customWidth="1"/>
    <col min="6" max="6" width="8.25390625" style="1" customWidth="1"/>
    <col min="7" max="9" width="8.25390625" style="2" customWidth="1"/>
    <col min="10" max="10" width="8.25390625" style="1" customWidth="1"/>
    <col min="11" max="12" width="8.25390625" style="2" customWidth="1"/>
    <col min="13" max="13" width="8.25390625" style="3" customWidth="1"/>
    <col min="14" max="15" width="10.875" style="0" customWidth="1"/>
  </cols>
  <sheetData>
    <row r="1" spans="2:15" ht="12.75">
      <c r="B1" s="4"/>
      <c r="C1" s="5"/>
      <c r="E1" s="5"/>
      <c r="F1" s="4"/>
      <c r="G1" s="5"/>
      <c r="I1" s="5"/>
      <c r="J1" s="4"/>
      <c r="K1" s="5"/>
      <c r="M1" s="6"/>
      <c r="N1" s="7"/>
      <c r="O1" s="7"/>
    </row>
    <row r="2" spans="1:15" s="8" customFormat="1" ht="12.75">
      <c r="A2" s="8" t="s">
        <v>283</v>
      </c>
      <c r="B2" s="9"/>
      <c r="C2" s="10"/>
      <c r="D2" s="10"/>
      <c r="E2" s="10"/>
      <c r="F2" s="9"/>
      <c r="G2" s="10"/>
      <c r="H2" s="10"/>
      <c r="I2" s="10"/>
      <c r="J2" s="9"/>
      <c r="K2" s="10"/>
      <c r="L2" s="10"/>
      <c r="M2" s="11"/>
      <c r="N2" s="12"/>
      <c r="O2" s="12"/>
    </row>
    <row r="3" spans="14:15" ht="12.75">
      <c r="N3" s="7"/>
      <c r="O3" s="7"/>
    </row>
    <row r="4" spans="1:15" s="13" customFormat="1" ht="12.75" customHeight="1">
      <c r="A4" s="13" t="s">
        <v>0</v>
      </c>
      <c r="B4" s="179" t="s">
        <v>1</v>
      </c>
      <c r="C4" s="179"/>
      <c r="D4" s="179"/>
      <c r="E4" s="14"/>
      <c r="F4" s="180" t="s">
        <v>2</v>
      </c>
      <c r="G4" s="180"/>
      <c r="H4" s="180"/>
      <c r="I4" s="15"/>
      <c r="J4" s="179" t="s">
        <v>3</v>
      </c>
      <c r="K4" s="179"/>
      <c r="L4" s="179"/>
      <c r="M4" s="16"/>
      <c r="N4" s="17"/>
      <c r="O4" s="17"/>
    </row>
    <row r="5" spans="2:15" s="18" customFormat="1" ht="12.75" customHeight="1">
      <c r="B5" s="181" t="s">
        <v>4</v>
      </c>
      <c r="C5" s="181"/>
      <c r="D5" s="181"/>
      <c r="E5" s="14"/>
      <c r="F5" s="182" t="s">
        <v>5</v>
      </c>
      <c r="G5" s="182"/>
      <c r="H5" s="182"/>
      <c r="I5" s="21"/>
      <c r="J5" s="183" t="s">
        <v>6</v>
      </c>
      <c r="K5" s="183"/>
      <c r="L5" s="183"/>
      <c r="M5" s="22"/>
      <c r="N5" s="23"/>
      <c r="O5" s="23"/>
    </row>
    <row r="6" spans="2:15" s="18" customFormat="1" ht="56.25">
      <c r="B6" s="19" t="s">
        <v>7</v>
      </c>
      <c r="C6" s="20" t="s">
        <v>8</v>
      </c>
      <c r="D6" s="20" t="s">
        <v>9</v>
      </c>
      <c r="E6" s="20" t="s">
        <v>10</v>
      </c>
      <c r="F6" s="19" t="s">
        <v>7</v>
      </c>
      <c r="G6" s="20" t="s">
        <v>8</v>
      </c>
      <c r="H6" s="20" t="s">
        <v>9</v>
      </c>
      <c r="I6" s="20" t="s">
        <v>10</v>
      </c>
      <c r="J6" s="19" t="s">
        <v>7</v>
      </c>
      <c r="K6" s="20" t="s">
        <v>8</v>
      </c>
      <c r="L6" s="20" t="s">
        <v>9</v>
      </c>
      <c r="M6" s="22" t="s">
        <v>10</v>
      </c>
      <c r="N6" s="23"/>
      <c r="O6" s="23"/>
    </row>
    <row r="7" spans="2:15" ht="12.75">
      <c r="B7" s="24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4" t="s">
        <v>11</v>
      </c>
      <c r="J7" s="24" t="s">
        <v>11</v>
      </c>
      <c r="K7" s="24" t="s">
        <v>11</v>
      </c>
      <c r="L7" s="24" t="s">
        <v>11</v>
      </c>
      <c r="M7" s="25" t="s">
        <v>11</v>
      </c>
      <c r="N7" s="7"/>
      <c r="O7" s="7"/>
    </row>
    <row r="8" spans="1:15" s="26" customFormat="1" ht="12.75">
      <c r="A8" s="26" t="s">
        <v>12</v>
      </c>
      <c r="B8" s="27">
        <v>1</v>
      </c>
      <c r="C8" s="28">
        <v>1</v>
      </c>
      <c r="D8" s="28">
        <v>1</v>
      </c>
      <c r="E8" s="28">
        <v>1</v>
      </c>
      <c r="F8" s="27"/>
      <c r="G8" s="28"/>
      <c r="H8" s="28"/>
      <c r="I8" s="28"/>
      <c r="J8" s="29">
        <f aca="true" t="shared" si="0" ref="J8:J16">SUM(B8,F8)</f>
        <v>1</v>
      </c>
      <c r="K8" s="30">
        <f aca="true" t="shared" si="1" ref="K8:K16">SUM(C8,G8)</f>
        <v>1</v>
      </c>
      <c r="L8" s="30">
        <f aca="true" t="shared" si="2" ref="L8:L16">SUM(D8,H8)</f>
        <v>1</v>
      </c>
      <c r="M8" s="31">
        <f aca="true" t="shared" si="3" ref="M8:M16">SUM(E8,I8)</f>
        <v>1</v>
      </c>
      <c r="N8" s="32"/>
      <c r="O8" s="32"/>
    </row>
    <row r="9" spans="1:15" ht="12.75">
      <c r="A9" t="s">
        <v>13</v>
      </c>
      <c r="B9" s="29"/>
      <c r="C9" s="30"/>
      <c r="D9" s="30"/>
      <c r="E9" s="30"/>
      <c r="F9" s="29"/>
      <c r="G9" s="30"/>
      <c r="H9" s="30"/>
      <c r="I9" s="30"/>
      <c r="J9" s="29">
        <f t="shared" si="0"/>
        <v>0</v>
      </c>
      <c r="K9" s="30">
        <f t="shared" si="1"/>
        <v>0</v>
      </c>
      <c r="L9" s="30">
        <f t="shared" si="2"/>
        <v>0</v>
      </c>
      <c r="M9" s="31">
        <f t="shared" si="3"/>
        <v>0</v>
      </c>
      <c r="N9" s="7"/>
      <c r="O9" s="7"/>
    </row>
    <row r="10" spans="1:15" ht="27.75" customHeight="1">
      <c r="A10" s="33" t="s">
        <v>14</v>
      </c>
      <c r="B10" s="29"/>
      <c r="C10" s="30"/>
      <c r="D10" s="30"/>
      <c r="E10" s="30"/>
      <c r="F10" s="29"/>
      <c r="G10" s="30"/>
      <c r="H10" s="30"/>
      <c r="I10" s="30"/>
      <c r="J10" s="29">
        <f t="shared" si="0"/>
        <v>0</v>
      </c>
      <c r="K10" s="30">
        <f t="shared" si="1"/>
        <v>0</v>
      </c>
      <c r="L10" s="30">
        <f t="shared" si="2"/>
        <v>0</v>
      </c>
      <c r="M10" s="31">
        <f t="shared" si="3"/>
        <v>0</v>
      </c>
      <c r="N10" s="7"/>
      <c r="O10" s="7"/>
    </row>
    <row r="11" spans="1:15" ht="12.75">
      <c r="A11" t="s">
        <v>15</v>
      </c>
      <c r="B11" s="29">
        <v>1</v>
      </c>
      <c r="C11" s="30">
        <v>1</v>
      </c>
      <c r="D11" s="30">
        <v>1</v>
      </c>
      <c r="E11" s="30">
        <v>1</v>
      </c>
      <c r="F11" s="29"/>
      <c r="G11" s="30"/>
      <c r="H11" s="30"/>
      <c r="I11" s="30"/>
      <c r="J11" s="29">
        <f t="shared" si="0"/>
        <v>1</v>
      </c>
      <c r="K11" s="30">
        <f t="shared" si="1"/>
        <v>1</v>
      </c>
      <c r="L11" s="30">
        <f t="shared" si="2"/>
        <v>1</v>
      </c>
      <c r="M11" s="31">
        <f t="shared" si="3"/>
        <v>1</v>
      </c>
      <c r="N11" s="7"/>
      <c r="O11" s="7"/>
    </row>
    <row r="12" spans="1:15" ht="12.75">
      <c r="A12" t="s">
        <v>16</v>
      </c>
      <c r="B12" s="29">
        <v>1</v>
      </c>
      <c r="C12" s="30">
        <v>1</v>
      </c>
      <c r="D12" s="30">
        <v>1</v>
      </c>
      <c r="E12" s="30">
        <v>1</v>
      </c>
      <c r="F12" s="29"/>
      <c r="G12" s="30"/>
      <c r="H12" s="30"/>
      <c r="I12" s="30"/>
      <c r="J12" s="29">
        <f t="shared" si="0"/>
        <v>1</v>
      </c>
      <c r="K12" s="30">
        <f t="shared" si="1"/>
        <v>1</v>
      </c>
      <c r="L12" s="30">
        <f t="shared" si="2"/>
        <v>1</v>
      </c>
      <c r="M12" s="31">
        <f t="shared" si="3"/>
        <v>1</v>
      </c>
      <c r="N12" s="7"/>
      <c r="O12" s="7"/>
    </row>
    <row r="13" spans="1:15" ht="12.75">
      <c r="A13" t="s">
        <v>17</v>
      </c>
      <c r="B13" s="29"/>
      <c r="C13" s="30"/>
      <c r="D13" s="30"/>
      <c r="E13" s="30"/>
      <c r="F13" s="29">
        <v>2</v>
      </c>
      <c r="G13" s="30">
        <v>2</v>
      </c>
      <c r="H13" s="30">
        <v>2</v>
      </c>
      <c r="I13" s="30">
        <v>2</v>
      </c>
      <c r="J13" s="29">
        <f t="shared" si="0"/>
        <v>2</v>
      </c>
      <c r="K13" s="30">
        <f t="shared" si="1"/>
        <v>2</v>
      </c>
      <c r="L13" s="30">
        <f t="shared" si="2"/>
        <v>2</v>
      </c>
      <c r="M13" s="31">
        <f t="shared" si="3"/>
        <v>2</v>
      </c>
      <c r="N13" s="7"/>
      <c r="O13" s="7"/>
    </row>
    <row r="14" spans="1:15" ht="12.75">
      <c r="A14" t="s">
        <v>18</v>
      </c>
      <c r="B14" s="29"/>
      <c r="C14" s="30"/>
      <c r="D14" s="30"/>
      <c r="E14" s="30"/>
      <c r="F14" s="29">
        <v>1</v>
      </c>
      <c r="G14" s="30">
        <v>1</v>
      </c>
      <c r="H14" s="30">
        <v>1</v>
      </c>
      <c r="I14" s="30">
        <v>1</v>
      </c>
      <c r="J14" s="29">
        <f t="shared" si="0"/>
        <v>1</v>
      </c>
      <c r="K14" s="30">
        <f t="shared" si="1"/>
        <v>1</v>
      </c>
      <c r="L14" s="30">
        <f t="shared" si="2"/>
        <v>1</v>
      </c>
      <c r="M14" s="31">
        <f t="shared" si="3"/>
        <v>1</v>
      </c>
      <c r="N14" s="7"/>
      <c r="O14" s="7"/>
    </row>
    <row r="15" spans="2:15" ht="12.75">
      <c r="B15" s="29"/>
      <c r="C15" s="30"/>
      <c r="D15" s="30"/>
      <c r="E15" s="30"/>
      <c r="F15" s="29"/>
      <c r="G15" s="30"/>
      <c r="H15" s="30"/>
      <c r="I15" s="30"/>
      <c r="J15" s="29">
        <f t="shared" si="0"/>
        <v>0</v>
      </c>
      <c r="K15" s="30">
        <f t="shared" si="1"/>
        <v>0</v>
      </c>
      <c r="L15" s="30">
        <f t="shared" si="2"/>
        <v>0</v>
      </c>
      <c r="M15" s="31">
        <f t="shared" si="3"/>
        <v>0</v>
      </c>
      <c r="N15" s="7"/>
      <c r="O15" s="7"/>
    </row>
    <row r="16" spans="1:256" s="8" customFormat="1" ht="12.75">
      <c r="A16" s="8" t="s">
        <v>19</v>
      </c>
      <c r="B16" s="34">
        <f aca="true" t="shared" si="4" ref="B16:I16">SUM(B8:B15)</f>
        <v>3</v>
      </c>
      <c r="C16" s="35">
        <f t="shared" si="4"/>
        <v>3</v>
      </c>
      <c r="D16" s="35">
        <f t="shared" si="4"/>
        <v>3</v>
      </c>
      <c r="E16" s="35">
        <f t="shared" si="4"/>
        <v>3</v>
      </c>
      <c r="F16" s="34">
        <f t="shared" si="4"/>
        <v>3</v>
      </c>
      <c r="G16" s="35">
        <f t="shared" si="4"/>
        <v>3</v>
      </c>
      <c r="H16" s="35">
        <f t="shared" si="4"/>
        <v>3</v>
      </c>
      <c r="I16" s="35">
        <f t="shared" si="4"/>
        <v>3</v>
      </c>
      <c r="J16" s="34">
        <f t="shared" si="0"/>
        <v>6</v>
      </c>
      <c r="K16" s="35">
        <f t="shared" si="1"/>
        <v>6</v>
      </c>
      <c r="L16" s="35">
        <f t="shared" si="2"/>
        <v>6</v>
      </c>
      <c r="M16" s="36">
        <f t="shared" si="3"/>
        <v>6</v>
      </c>
      <c r="N16" s="12"/>
      <c r="O16" s="12"/>
      <c r="IV16" s="8">
        <f>SUM(F16)</f>
        <v>3</v>
      </c>
    </row>
    <row r="17" spans="2:15" s="8" customFormat="1" ht="12.75">
      <c r="B17" s="34"/>
      <c r="C17" s="35"/>
      <c r="D17" s="35"/>
      <c r="E17" s="35"/>
      <c r="F17" s="34"/>
      <c r="G17" s="35"/>
      <c r="H17" s="35"/>
      <c r="I17" s="35"/>
      <c r="J17" s="34"/>
      <c r="K17" s="35"/>
      <c r="L17" s="35"/>
      <c r="M17" s="36"/>
      <c r="N17" s="12"/>
      <c r="O17" s="12"/>
    </row>
    <row r="18" spans="2:15" s="8" customFormat="1" ht="12.75">
      <c r="B18" s="34"/>
      <c r="C18" s="35"/>
      <c r="D18" s="35"/>
      <c r="E18" s="35"/>
      <c r="F18" s="34"/>
      <c r="G18" s="35"/>
      <c r="H18" s="35"/>
      <c r="I18" s="35"/>
      <c r="J18" s="34"/>
      <c r="K18" s="35"/>
      <c r="L18" s="35"/>
      <c r="M18" s="36"/>
      <c r="N18" s="12"/>
      <c r="O18" s="12"/>
    </row>
  </sheetData>
  <sheetProtection selectLockedCells="1" selectUnlockedCells="1"/>
  <mergeCells count="6">
    <mergeCell ref="B4:D4"/>
    <mergeCell ref="F4:H4"/>
    <mergeCell ref="J4:L4"/>
    <mergeCell ref="B5:D5"/>
    <mergeCell ref="F5:H5"/>
    <mergeCell ref="J5:L5"/>
  </mergeCells>
  <printOptions gridLines="1" headings="1"/>
  <pageMargins left="0.75" right="0.75" top="1.4" bottom="1" header="0.7298611111111111" footer="0.5118055555555555"/>
  <pageSetup horizontalDpi="300" verticalDpi="300" orientation="landscape" paperSize="9" r:id="rId1"/>
  <headerFooter alignWithMargins="0">
    <oddHeader xml:space="preserve">&amp;C4. számú melléklet
Pecöl Község Önkormányzat 2017. évi költségvetési beszámoló létszámkeret alakulása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view="pageLayout" workbookViewId="0" topLeftCell="A4">
      <selection activeCell="D13" activeCellId="1" sqref="D16 D13"/>
    </sheetView>
  </sheetViews>
  <sheetFormatPr defaultColWidth="9.00390625" defaultRowHeight="12.75"/>
  <cols>
    <col min="1" max="1" width="52.00390625" style="0" customWidth="1"/>
    <col min="2" max="3" width="0" style="0" hidden="1" customWidth="1"/>
    <col min="4" max="4" width="21.875" style="0" customWidth="1"/>
  </cols>
  <sheetData>
    <row r="1" spans="1:4" ht="15" customHeight="1">
      <c r="A1" s="186" t="s">
        <v>162</v>
      </c>
      <c r="B1" s="186"/>
      <c r="C1" s="186"/>
      <c r="D1" s="186"/>
    </row>
    <row r="3" spans="1:4" ht="15" customHeight="1">
      <c r="A3" s="186" t="s">
        <v>289</v>
      </c>
      <c r="B3" s="186"/>
      <c r="C3" s="186"/>
      <c r="D3" s="186"/>
    </row>
    <row r="4" spans="1:4" ht="27.75" customHeight="1">
      <c r="A4" s="186" t="s">
        <v>250</v>
      </c>
      <c r="B4" s="186"/>
      <c r="C4" s="186"/>
      <c r="D4" s="186"/>
    </row>
    <row r="7" spans="1:4" ht="18">
      <c r="A7" s="100" t="s">
        <v>40</v>
      </c>
      <c r="B7" s="101"/>
      <c r="C7" s="101"/>
      <c r="D7" s="102" t="s">
        <v>163</v>
      </c>
    </row>
    <row r="8" spans="1:4" ht="15">
      <c r="A8" s="103" t="s">
        <v>164</v>
      </c>
      <c r="B8" s="48"/>
      <c r="C8" s="48"/>
      <c r="D8" s="48"/>
    </row>
    <row r="9" spans="1:4" ht="15">
      <c r="A9" s="50" t="s">
        <v>165</v>
      </c>
      <c r="B9" s="104"/>
      <c r="C9" s="105"/>
      <c r="D9" s="176">
        <v>219121</v>
      </c>
    </row>
    <row r="10" spans="1:4" ht="15">
      <c r="A10" s="50" t="s">
        <v>166</v>
      </c>
      <c r="B10" s="104"/>
      <c r="C10" s="105"/>
      <c r="D10" s="176">
        <v>26707248</v>
      </c>
    </row>
    <row r="11" spans="1:4" ht="15">
      <c r="A11" s="103" t="s">
        <v>167</v>
      </c>
      <c r="B11" s="106"/>
      <c r="C11" s="48"/>
      <c r="D11" s="177">
        <f>D9+D10</f>
        <v>26926369</v>
      </c>
    </row>
    <row r="12" spans="1:4" ht="15">
      <c r="A12" s="103" t="s">
        <v>168</v>
      </c>
      <c r="B12" s="106"/>
      <c r="C12" s="48"/>
      <c r="D12" s="177">
        <v>154865022</v>
      </c>
    </row>
    <row r="13" spans="1:4" ht="15">
      <c r="A13" s="103" t="s">
        <v>169</v>
      </c>
      <c r="B13" s="106"/>
      <c r="C13" s="48"/>
      <c r="D13" s="177">
        <v>25671104</v>
      </c>
    </row>
    <row r="14" spans="1:4" ht="15">
      <c r="A14" s="103" t="s">
        <v>170</v>
      </c>
      <c r="B14" s="106"/>
      <c r="C14" s="48"/>
      <c r="D14" s="177"/>
    </row>
    <row r="15" spans="1:4" ht="15">
      <c r="A15" s="103" t="s">
        <v>171</v>
      </c>
      <c r="B15" s="106"/>
      <c r="C15" s="48"/>
      <c r="D15" s="177">
        <v>1009853</v>
      </c>
    </row>
    <row r="16" spans="1:4" ht="15">
      <c r="A16" s="103" t="s">
        <v>172</v>
      </c>
      <c r="B16" s="106"/>
      <c r="C16" s="48"/>
      <c r="D16" s="177">
        <v>90348745</v>
      </c>
    </row>
    <row r="17" spans="1:4" ht="15">
      <c r="A17" s="103" t="s">
        <v>173</v>
      </c>
      <c r="B17" s="48"/>
      <c r="C17" s="48"/>
      <c r="D17" s="177"/>
    </row>
    <row r="18" spans="1:4" ht="15">
      <c r="A18" s="50" t="s">
        <v>165</v>
      </c>
      <c r="B18" s="104"/>
      <c r="C18" s="105"/>
      <c r="D18" s="176">
        <v>20315</v>
      </c>
    </row>
    <row r="19" spans="1:4" ht="15">
      <c r="A19" s="50" t="s">
        <v>166</v>
      </c>
      <c r="B19" s="104"/>
      <c r="C19" s="105"/>
      <c r="D19" s="176">
        <v>65505815</v>
      </c>
    </row>
    <row r="20" spans="1:4" ht="15">
      <c r="A20" s="107" t="s">
        <v>174</v>
      </c>
      <c r="B20" s="108"/>
      <c r="C20" s="109"/>
      <c r="D20" s="178">
        <f>D18+D19</f>
        <v>65526130</v>
      </c>
    </row>
  </sheetData>
  <sheetProtection selectLockedCells="1" selectUnlockedCells="1"/>
  <mergeCells count="3">
    <mergeCell ref="A1:D1"/>
    <mergeCell ref="A3:D3"/>
    <mergeCell ref="A4:D4"/>
  </mergeCells>
  <printOptions/>
  <pageMargins left="1.3701388888888888" right="0.7479166666666667" top="1.729861111111111" bottom="0.9840277777777777" header="0.5" footer="0.5118055555555555"/>
  <pageSetup horizontalDpi="300" verticalDpi="300" orientation="portrait" paperSize="9" r:id="rId1"/>
  <headerFooter alignWithMargins="0">
    <oddHeader>&amp;CPecöl Község Önkormányzat 2017.évi beszámoló
Pénzeszközök változása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D4" sqref="D4"/>
    </sheetView>
  </sheetViews>
  <sheetFormatPr defaultColWidth="9.00390625" defaultRowHeight="12.75"/>
  <cols>
    <col min="1" max="1" width="50.75390625" style="0" customWidth="1"/>
    <col min="2" max="2" width="14.125" style="0" bestFit="1" customWidth="1"/>
    <col min="3" max="3" width="0" style="138" hidden="1" customWidth="1"/>
    <col min="4" max="6" width="11.625" style="0" customWidth="1"/>
  </cols>
  <sheetData>
    <row r="1" spans="2:7" s="139" customFormat="1" ht="15.75" customHeight="1">
      <c r="B1" s="140" t="s">
        <v>20</v>
      </c>
      <c r="C1" s="140" t="s">
        <v>20</v>
      </c>
      <c r="D1" s="140"/>
      <c r="E1" s="140"/>
      <c r="F1" s="140"/>
      <c r="G1" s="140"/>
    </row>
    <row r="2" spans="1:7" s="139" customFormat="1" ht="15.75" customHeight="1">
      <c r="A2" s="158" t="s">
        <v>217</v>
      </c>
      <c r="B2" s="159">
        <v>0</v>
      </c>
      <c r="C2" s="142">
        <v>219971034</v>
      </c>
      <c r="D2" s="140"/>
      <c r="E2" s="140"/>
      <c r="F2" s="140"/>
      <c r="G2" s="140"/>
    </row>
    <row r="3" spans="1:7" s="139" customFormat="1" ht="15.75" customHeight="1">
      <c r="A3" s="158" t="s">
        <v>218</v>
      </c>
      <c r="B3" s="159">
        <v>227837703</v>
      </c>
      <c r="C3" s="81"/>
      <c r="D3" s="140"/>
      <c r="E3" s="140"/>
      <c r="F3" s="140"/>
      <c r="G3" s="140"/>
    </row>
    <row r="4" spans="1:7" s="139" customFormat="1" ht="15.75" customHeight="1">
      <c r="A4" s="158" t="s">
        <v>219</v>
      </c>
      <c r="B4" s="159">
        <v>4427292</v>
      </c>
      <c r="C4" s="81"/>
      <c r="D4" s="140"/>
      <c r="E4" s="140"/>
      <c r="F4" s="140"/>
      <c r="G4" s="140"/>
    </row>
    <row r="5" spans="1:7" s="139" customFormat="1" ht="15.75" customHeight="1">
      <c r="A5" s="158" t="s">
        <v>220</v>
      </c>
      <c r="B5" s="160">
        <v>434647</v>
      </c>
      <c r="C5" s="144"/>
      <c r="D5" s="140"/>
      <c r="E5" s="140"/>
      <c r="F5" s="140"/>
      <c r="G5" s="140"/>
    </row>
    <row r="6" spans="1:7" s="139" customFormat="1" ht="15.75" customHeight="1">
      <c r="A6" s="161" t="s">
        <v>222</v>
      </c>
      <c r="B6" s="160">
        <v>779000</v>
      </c>
      <c r="C6" s="140"/>
      <c r="D6" s="140"/>
      <c r="E6" s="140"/>
      <c r="F6" s="140"/>
      <c r="G6" s="140"/>
    </row>
    <row r="7" spans="1:7" s="141" customFormat="1" ht="12.75">
      <c r="A7" s="141" t="s">
        <v>221</v>
      </c>
      <c r="B7" s="142">
        <f>B2+B3+B4+B5+B6</f>
        <v>233478642</v>
      </c>
      <c r="C7" s="142" t="e">
        <f>SUM(#REF!)</f>
        <v>#REF!</v>
      </c>
      <c r="D7" s="145"/>
      <c r="E7" s="145"/>
      <c r="F7" s="145"/>
      <c r="G7" s="145"/>
    </row>
    <row r="8" spans="2:7" s="143" customFormat="1" ht="12.75">
      <c r="B8" s="142"/>
      <c r="C8" s="144"/>
      <c r="D8" s="144"/>
      <c r="E8" s="144"/>
      <c r="F8" s="144"/>
      <c r="G8" s="144"/>
    </row>
    <row r="9" spans="1:7" s="143" customFormat="1" ht="12.75">
      <c r="A9" s="141" t="s">
        <v>135</v>
      </c>
      <c r="B9" s="142">
        <v>0</v>
      </c>
      <c r="C9" s="142">
        <f>C10+C11</f>
        <v>0</v>
      </c>
      <c r="D9" s="144"/>
      <c r="E9" s="144"/>
      <c r="F9" s="144"/>
      <c r="G9" s="144"/>
    </row>
    <row r="10" spans="1:7" s="143" customFormat="1" ht="12.75">
      <c r="A10" s="143" t="s">
        <v>190</v>
      </c>
      <c r="B10" s="142"/>
      <c r="C10" s="81"/>
      <c r="D10" s="144"/>
      <c r="E10" s="144"/>
      <c r="F10" s="144"/>
      <c r="G10" s="144"/>
    </row>
    <row r="11" spans="1:7" s="143" customFormat="1" ht="12.75">
      <c r="A11" s="143" t="s">
        <v>137</v>
      </c>
      <c r="B11" s="142"/>
      <c r="C11" s="81"/>
      <c r="D11" s="144"/>
      <c r="E11" s="144"/>
      <c r="F11" s="144"/>
      <c r="G11" s="144"/>
    </row>
    <row r="12" spans="2:7" s="143" customFormat="1" ht="12.75">
      <c r="B12" s="142"/>
      <c r="C12" s="81"/>
      <c r="D12" s="144"/>
      <c r="E12" s="144"/>
      <c r="F12" s="144"/>
      <c r="G12" s="144"/>
    </row>
    <row r="13" spans="1:7" s="143" customFormat="1" ht="12.75">
      <c r="A13" s="141" t="s">
        <v>191</v>
      </c>
      <c r="B13" s="142">
        <f>SUM(B14:B15)</f>
        <v>65526130</v>
      </c>
      <c r="C13" s="142">
        <f>SUM(C14:C15)</f>
        <v>0</v>
      </c>
      <c r="D13" s="144"/>
      <c r="E13" s="144"/>
      <c r="F13" s="144"/>
      <c r="G13" s="144"/>
    </row>
    <row r="14" spans="1:7" s="143" customFormat="1" ht="12.75">
      <c r="A14" s="143" t="s">
        <v>192</v>
      </c>
      <c r="B14" s="142">
        <v>20315</v>
      </c>
      <c r="C14" s="81"/>
      <c r="D14" s="144"/>
      <c r="E14" s="144"/>
      <c r="F14" s="144"/>
      <c r="G14" s="144"/>
    </row>
    <row r="15" spans="1:7" s="143" customFormat="1" ht="12.75">
      <c r="A15" s="149" t="s">
        <v>223</v>
      </c>
      <c r="B15" s="142">
        <v>65505815</v>
      </c>
      <c r="C15" s="81"/>
      <c r="D15" s="144"/>
      <c r="E15" s="144"/>
      <c r="F15" s="144"/>
      <c r="G15" s="144"/>
    </row>
    <row r="16" spans="2:7" s="143" customFormat="1" ht="12.75">
      <c r="B16" s="142"/>
      <c r="C16" s="144"/>
      <c r="D16" s="144"/>
      <c r="E16" s="144"/>
      <c r="F16" s="144"/>
      <c r="G16" s="144"/>
    </row>
    <row r="17" spans="1:7" s="143" customFormat="1" ht="12.75">
      <c r="A17" s="8" t="s">
        <v>193</v>
      </c>
      <c r="B17" s="80">
        <f>SUM(B18:B19)</f>
        <v>4323940</v>
      </c>
      <c r="C17" s="80">
        <f>SUM(C18:C19)</f>
        <v>0</v>
      </c>
      <c r="D17" s="144"/>
      <c r="E17" s="144"/>
      <c r="F17" s="144"/>
      <c r="G17" s="144"/>
    </row>
    <row r="18" spans="1:7" s="143" customFormat="1" ht="12.75">
      <c r="A18" t="s">
        <v>194</v>
      </c>
      <c r="B18" s="146">
        <v>3949518</v>
      </c>
      <c r="C18" s="146"/>
      <c r="D18" s="144"/>
      <c r="E18" s="144"/>
      <c r="F18" s="144"/>
      <c r="G18" s="144"/>
    </row>
    <row r="19" spans="1:7" ht="12.75">
      <c r="A19" t="s">
        <v>195</v>
      </c>
      <c r="B19" s="63">
        <v>374422</v>
      </c>
      <c r="C19" s="78"/>
      <c r="D19" s="63"/>
      <c r="E19" s="63"/>
      <c r="F19" s="63"/>
      <c r="G19" s="63"/>
    </row>
    <row r="20" spans="1:7" s="141" customFormat="1" ht="12.75">
      <c r="A20" s="8" t="s">
        <v>196</v>
      </c>
      <c r="B20" s="142">
        <v>0</v>
      </c>
      <c r="C20" s="142">
        <f>C21+C22</f>
        <v>0</v>
      </c>
      <c r="D20" s="145"/>
      <c r="E20" s="145"/>
      <c r="F20" s="145"/>
      <c r="G20" s="145"/>
    </row>
    <row r="21" spans="1:7" s="149" customFormat="1" ht="12.75">
      <c r="A21" s="147"/>
      <c r="B21" s="142"/>
      <c r="C21" s="144"/>
      <c r="D21" s="148"/>
      <c r="E21" s="148"/>
      <c r="F21" s="148"/>
      <c r="G21" s="148"/>
    </row>
    <row r="22" spans="1:7" s="149" customFormat="1" ht="12.75">
      <c r="A22"/>
      <c r="B22" s="142"/>
      <c r="C22" s="144"/>
      <c r="D22" s="148"/>
      <c r="E22" s="148"/>
      <c r="F22" s="148"/>
      <c r="G22" s="148"/>
    </row>
    <row r="23" spans="2:7" ht="13.5" customHeight="1">
      <c r="B23" s="80"/>
      <c r="C23" s="146"/>
      <c r="D23" s="63"/>
      <c r="E23" s="63"/>
      <c r="F23" s="79"/>
      <c r="G23" s="63"/>
    </row>
    <row r="24" spans="1:7" s="8" customFormat="1" ht="13.5" customHeight="1">
      <c r="A24" s="8" t="s">
        <v>197</v>
      </c>
      <c r="B24" s="80">
        <v>0</v>
      </c>
      <c r="C24" s="80">
        <f>SUM(C25:C25)</f>
        <v>0</v>
      </c>
      <c r="D24" s="69"/>
      <c r="E24" s="69"/>
      <c r="F24" s="80"/>
      <c r="G24" s="69"/>
    </row>
    <row r="25" spans="1:7" ht="13.5" customHeight="1">
      <c r="A25" s="149"/>
      <c r="B25" s="80"/>
      <c r="C25" s="144"/>
      <c r="D25" s="63"/>
      <c r="E25" s="63"/>
      <c r="F25" s="79"/>
      <c r="G25" s="63"/>
    </row>
    <row r="26" spans="2:7" s="143" customFormat="1" ht="12.75">
      <c r="B26" s="142"/>
      <c r="C26" s="144"/>
      <c r="D26" s="144"/>
      <c r="E26" s="144"/>
      <c r="F26" s="144"/>
      <c r="G26" s="144"/>
    </row>
    <row r="27" spans="1:7" s="141" customFormat="1" ht="12.75">
      <c r="A27" s="141" t="s">
        <v>198</v>
      </c>
      <c r="B27" s="142">
        <v>40000</v>
      </c>
      <c r="C27" s="142">
        <f>C28</f>
        <v>0</v>
      </c>
      <c r="D27" s="145"/>
      <c r="E27" s="145"/>
      <c r="F27" s="145"/>
      <c r="G27" s="145"/>
    </row>
    <row r="28" spans="1:7" s="143" customFormat="1" ht="12.75">
      <c r="A28" s="143" t="s">
        <v>199</v>
      </c>
      <c r="B28" s="142"/>
      <c r="C28" s="144"/>
      <c r="D28" s="144"/>
      <c r="E28" s="144"/>
      <c r="F28" s="144"/>
      <c r="G28" s="144"/>
    </row>
    <row r="29" spans="2:7" s="143" customFormat="1" ht="12.75">
      <c r="B29" s="142"/>
      <c r="C29" s="144"/>
      <c r="D29" s="144"/>
      <c r="E29" s="144"/>
      <c r="F29" s="144"/>
      <c r="G29" s="144"/>
    </row>
    <row r="30" spans="1:7" s="154" customFormat="1" ht="27" customHeight="1">
      <c r="A30" s="150" t="s">
        <v>82</v>
      </c>
      <c r="B30" s="151">
        <f>B7+B9+B13+B17+B20+B24+B27</f>
        <v>303368712</v>
      </c>
      <c r="C30" s="151" t="e">
        <f>C2+C7+C9+C13+C17+C20+C24+C27</f>
        <v>#REF!</v>
      </c>
      <c r="D30" s="152"/>
      <c r="E30" s="153"/>
      <c r="F30" s="153"/>
      <c r="G30" s="153"/>
    </row>
    <row r="31" spans="2:7" s="143" customFormat="1" ht="12.75">
      <c r="B31" s="142"/>
      <c r="C31" s="144"/>
      <c r="D31" s="144"/>
      <c r="E31" s="144"/>
      <c r="F31" s="144"/>
      <c r="G31" s="144"/>
    </row>
    <row r="32" spans="2:7" s="143" customFormat="1" ht="12.75" hidden="1">
      <c r="B32" s="142"/>
      <c r="C32" s="81"/>
      <c r="D32" s="144"/>
      <c r="E32" s="144"/>
      <c r="F32" s="144"/>
      <c r="G32" s="144"/>
    </row>
    <row r="33" spans="2:7" s="143" customFormat="1" ht="12.75">
      <c r="B33" s="142"/>
      <c r="C33" s="81"/>
      <c r="D33" s="144"/>
      <c r="E33" s="144"/>
      <c r="F33" s="144"/>
      <c r="G33" s="144"/>
    </row>
    <row r="34" spans="1:7" s="143" customFormat="1" ht="12.75">
      <c r="A34" s="141" t="s">
        <v>200</v>
      </c>
      <c r="B34" s="142">
        <f>SUM(B35:B38)</f>
        <v>299346433</v>
      </c>
      <c r="C34" s="142">
        <f>C35+C36+C37+C38</f>
        <v>0</v>
      </c>
      <c r="D34" s="144"/>
      <c r="E34" s="144"/>
      <c r="F34" s="144"/>
      <c r="G34" s="144"/>
    </row>
    <row r="35" spans="1:7" s="143" customFormat="1" ht="12.75">
      <c r="A35" s="143" t="s">
        <v>201</v>
      </c>
      <c r="B35" s="142">
        <v>329453000</v>
      </c>
      <c r="C35" s="81"/>
      <c r="D35" s="144"/>
      <c r="E35" s="144"/>
      <c r="F35" s="144"/>
      <c r="G35" s="144"/>
    </row>
    <row r="36" spans="1:7" s="143" customFormat="1" ht="12.75">
      <c r="A36" s="143" t="s">
        <v>202</v>
      </c>
      <c r="B36" s="142">
        <v>1914000</v>
      </c>
      <c r="C36" s="81"/>
      <c r="D36" s="144"/>
      <c r="E36" s="144"/>
      <c r="F36" s="144"/>
      <c r="G36" s="144"/>
    </row>
    <row r="37" spans="1:7" s="143" customFormat="1" ht="12.75">
      <c r="A37" s="143" t="s">
        <v>203</v>
      </c>
      <c r="B37" s="142">
        <v>-70032042</v>
      </c>
      <c r="C37" s="81"/>
      <c r="D37" s="144"/>
      <c r="E37" s="144"/>
      <c r="F37" s="144"/>
      <c r="G37" s="144"/>
    </row>
    <row r="38" spans="1:7" s="143" customFormat="1" ht="12.75">
      <c r="A38" s="143" t="s">
        <v>204</v>
      </c>
      <c r="B38" s="142">
        <v>38011475</v>
      </c>
      <c r="C38" s="81"/>
      <c r="D38" s="144"/>
      <c r="E38" s="144"/>
      <c r="F38" s="144"/>
      <c r="G38" s="144"/>
    </row>
    <row r="39" spans="2:7" s="143" customFormat="1" ht="12.75">
      <c r="B39" s="142"/>
      <c r="C39" s="81"/>
      <c r="D39" s="144"/>
      <c r="E39" s="144"/>
      <c r="F39" s="144"/>
      <c r="G39" s="144"/>
    </row>
    <row r="40" spans="1:7" s="141" customFormat="1" ht="12.75">
      <c r="A40" s="141" t="s">
        <v>205</v>
      </c>
      <c r="B40" s="142">
        <f>SUM(B41:B42)</f>
        <v>952935</v>
      </c>
      <c r="C40" s="142">
        <f>C41+C42</f>
        <v>0</v>
      </c>
      <c r="D40" s="145"/>
      <c r="E40" s="145"/>
      <c r="F40" s="145"/>
      <c r="G40" s="145"/>
    </row>
    <row r="41" spans="1:7" s="143" customFormat="1" ht="12.75">
      <c r="A41" t="s">
        <v>206</v>
      </c>
      <c r="B41" s="144"/>
      <c r="C41" s="144"/>
      <c r="D41" s="144"/>
      <c r="E41" s="144"/>
      <c r="F41" s="144"/>
      <c r="G41" s="144"/>
    </row>
    <row r="42" spans="1:7" s="138" customFormat="1" ht="12.75">
      <c r="A42" t="s">
        <v>207</v>
      </c>
      <c r="B42" s="78">
        <v>952935</v>
      </c>
      <c r="C42" s="78"/>
      <c r="D42" s="78"/>
      <c r="E42" s="78"/>
      <c r="F42" s="78"/>
      <c r="G42" s="78"/>
    </row>
    <row r="43" spans="1:7" s="138" customFormat="1" ht="12.75">
      <c r="A43" s="143"/>
      <c r="B43" s="78"/>
      <c r="C43" s="78"/>
      <c r="D43" s="78"/>
      <c r="E43" s="78"/>
      <c r="F43" s="78"/>
      <c r="G43" s="78"/>
    </row>
    <row r="44" spans="1:7" s="8" customFormat="1" ht="12.75">
      <c r="A44" s="141" t="s">
        <v>208</v>
      </c>
      <c r="B44" s="69">
        <f>SUM(B45:B46)</f>
        <v>1984689</v>
      </c>
      <c r="C44" s="69">
        <f>C45+C46</f>
        <v>0</v>
      </c>
      <c r="D44" s="69"/>
      <c r="E44" s="69"/>
      <c r="F44" s="69"/>
      <c r="G44" s="69"/>
    </row>
    <row r="45" spans="1:7" s="8" customFormat="1" ht="12.75">
      <c r="A45" t="s">
        <v>290</v>
      </c>
      <c r="B45" s="78">
        <v>1984689</v>
      </c>
      <c r="C45" s="78"/>
      <c r="D45" s="69"/>
      <c r="E45" s="69"/>
      <c r="F45" s="69"/>
      <c r="G45" s="69"/>
    </row>
    <row r="46" spans="1:7" s="8" customFormat="1" ht="12.75">
      <c r="A46" s="149"/>
      <c r="B46" s="69"/>
      <c r="C46" s="144"/>
      <c r="D46" s="69"/>
      <c r="E46" s="69"/>
      <c r="F46" s="69"/>
      <c r="G46" s="69"/>
    </row>
    <row r="47" spans="1:7" s="8" customFormat="1" ht="12.75">
      <c r="A47" s="149"/>
      <c r="B47" s="69"/>
      <c r="C47" s="144"/>
      <c r="D47" s="69"/>
      <c r="E47" s="69"/>
      <c r="F47" s="69"/>
      <c r="G47" s="69"/>
    </row>
    <row r="48" spans="1:7" s="8" customFormat="1" ht="12.75">
      <c r="A48" s="8" t="s">
        <v>209</v>
      </c>
      <c r="B48" s="69">
        <f>SUM(B49:B50)</f>
        <v>206931</v>
      </c>
      <c r="C48" s="69">
        <f>C49</f>
        <v>0</v>
      </c>
      <c r="D48" s="69"/>
      <c r="E48" s="69"/>
      <c r="F48" s="69"/>
      <c r="G48" s="69"/>
    </row>
    <row r="49" spans="1:7" s="8" customFormat="1" ht="12.75">
      <c r="A49" s="138" t="s">
        <v>210</v>
      </c>
      <c r="B49" s="69">
        <v>206931</v>
      </c>
      <c r="C49" s="78"/>
      <c r="D49" s="69"/>
      <c r="E49" s="69"/>
      <c r="F49" s="69"/>
      <c r="G49" s="69"/>
    </row>
    <row r="50" spans="2:7" ht="12.75">
      <c r="B50" s="63"/>
      <c r="C50" s="144"/>
      <c r="D50" s="63"/>
      <c r="E50" s="63"/>
      <c r="F50" s="63"/>
      <c r="G50" s="63"/>
    </row>
    <row r="51" spans="1:7" s="8" customFormat="1" ht="12.75">
      <c r="A51" s="141" t="s">
        <v>211</v>
      </c>
      <c r="B51" s="69">
        <f>SUM(B52:B53)</f>
        <v>877724</v>
      </c>
      <c r="C51" s="69">
        <f>C52+C53</f>
        <v>0</v>
      </c>
      <c r="D51" s="69"/>
      <c r="E51" s="69"/>
      <c r="F51" s="69"/>
      <c r="G51" s="69"/>
    </row>
    <row r="52" spans="1:7" s="8" customFormat="1" ht="12.75">
      <c r="A52" s="138" t="s">
        <v>212</v>
      </c>
      <c r="B52" s="69">
        <v>877724</v>
      </c>
      <c r="C52" s="78"/>
      <c r="D52" s="69"/>
      <c r="E52" s="69"/>
      <c r="F52" s="69"/>
      <c r="G52" s="69"/>
    </row>
    <row r="53" spans="2:7" ht="12.75">
      <c r="B53" s="63"/>
      <c r="C53" s="78"/>
      <c r="D53" s="63"/>
      <c r="E53" s="63"/>
      <c r="F53" s="63"/>
      <c r="G53" s="63"/>
    </row>
    <row r="54" spans="1:3" s="156" customFormat="1" ht="28.5" customHeight="1">
      <c r="A54" s="150" t="s">
        <v>213</v>
      </c>
      <c r="B54" s="155">
        <f>B34+B40+B44+B48+B51</f>
        <v>303368712</v>
      </c>
      <c r="C54" s="155">
        <f>C34+C40+C44+C48+C51</f>
        <v>0</v>
      </c>
    </row>
    <row r="59" ht="12.75" hidden="1"/>
    <row r="60" spans="1:3" ht="12.75" hidden="1">
      <c r="A60" s="192"/>
      <c r="B60" s="192"/>
      <c r="C60" s="192"/>
    </row>
    <row r="61" ht="12.75" hidden="1">
      <c r="A61" t="s">
        <v>214</v>
      </c>
    </row>
    <row r="62" ht="12.75" hidden="1"/>
  </sheetData>
  <sheetProtection selectLockedCells="1" selectUnlockedCells="1"/>
  <mergeCells count="1">
    <mergeCell ref="A60:C60"/>
  </mergeCells>
  <printOptions gridLines="1"/>
  <pageMargins left="1.2201388888888889" right="0.75" top="1.0402777777777779" bottom="0.24027777777777778" header="0.4701388888888889" footer="0.5118055555555555"/>
  <pageSetup horizontalDpi="300" verticalDpi="300" orientation="portrait" paperSize="9" scale="95" r:id="rId1"/>
  <headerFooter alignWithMargins="0">
    <oddHeader>&amp;CPecöl  Község Önkormányzata 2017.évi költségvetési beszámolója vagyonleltára a mérleg sorainak alátámasztása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82.00390625" style="0" customWidth="1"/>
    <col min="2" max="2" width="19.125" style="0" customWidth="1"/>
  </cols>
  <sheetData>
    <row r="1" spans="1:2" ht="16.5" thickBot="1">
      <c r="A1" s="37" t="s">
        <v>281</v>
      </c>
      <c r="B1" s="38" t="s">
        <v>20</v>
      </c>
    </row>
    <row r="2" spans="1:2" ht="12.75">
      <c r="A2" s="39" t="s">
        <v>21</v>
      </c>
      <c r="B2" s="40">
        <v>127209229</v>
      </c>
    </row>
    <row r="3" spans="1:2" ht="12.75">
      <c r="A3" s="39" t="s">
        <v>22</v>
      </c>
      <c r="B3" s="40">
        <v>88460933</v>
      </c>
    </row>
    <row r="4" spans="1:2" ht="12.75">
      <c r="A4" s="41" t="s">
        <v>23</v>
      </c>
      <c r="B4" s="42">
        <f>B2-B3</f>
        <v>38748296</v>
      </c>
    </row>
    <row r="5" spans="1:2" ht="12.75">
      <c r="A5" s="39" t="s">
        <v>24</v>
      </c>
      <c r="B5" s="40">
        <v>27655793</v>
      </c>
    </row>
    <row r="6" spans="1:2" ht="12.75">
      <c r="A6" s="39" t="s">
        <v>25</v>
      </c>
      <c r="B6" s="40">
        <v>1887812</v>
      </c>
    </row>
    <row r="7" spans="1:2" ht="12.75">
      <c r="A7" s="41" t="s">
        <v>26</v>
      </c>
      <c r="B7" s="42">
        <f>B5-B6</f>
        <v>25767981</v>
      </c>
    </row>
    <row r="8" spans="1:2" ht="12.75">
      <c r="A8" s="41" t="s">
        <v>27</v>
      </c>
      <c r="B8" s="42">
        <f>B4+B7</f>
        <v>64516277</v>
      </c>
    </row>
    <row r="9" spans="1:2" ht="12.75">
      <c r="A9" s="39" t="s">
        <v>28</v>
      </c>
      <c r="B9" s="40">
        <v>0</v>
      </c>
    </row>
    <row r="10" spans="1:2" ht="12.75">
      <c r="A10" s="39" t="s">
        <v>29</v>
      </c>
      <c r="B10" s="40">
        <v>0</v>
      </c>
    </row>
    <row r="11" spans="1:2" ht="12.75">
      <c r="A11" s="41" t="s">
        <v>30</v>
      </c>
      <c r="B11" s="42">
        <v>0</v>
      </c>
    </row>
    <row r="12" spans="1:2" ht="12.75">
      <c r="A12" s="39" t="s">
        <v>31</v>
      </c>
      <c r="B12" s="40">
        <v>0</v>
      </c>
    </row>
    <row r="13" spans="1:2" ht="12.75">
      <c r="A13" s="39" t="s">
        <v>32</v>
      </c>
      <c r="B13" s="40">
        <v>0</v>
      </c>
    </row>
    <row r="14" spans="1:2" ht="12.75">
      <c r="A14" s="41" t="s">
        <v>33</v>
      </c>
      <c r="B14" s="42">
        <v>0</v>
      </c>
    </row>
    <row r="15" spans="1:2" ht="12.75">
      <c r="A15" s="41" t="s">
        <v>34</v>
      </c>
      <c r="B15" s="42">
        <v>0</v>
      </c>
    </row>
    <row r="16" spans="1:2" ht="12.75">
      <c r="A16" s="41" t="s">
        <v>35</v>
      </c>
      <c r="B16" s="42">
        <f>B8+B15</f>
        <v>64516277</v>
      </c>
    </row>
    <row r="17" spans="1:2" ht="12.75">
      <c r="A17" s="41" t="s">
        <v>36</v>
      </c>
      <c r="B17" s="42"/>
    </row>
    <row r="18" spans="1:2" ht="12.75">
      <c r="A18" s="41" t="s">
        <v>37</v>
      </c>
      <c r="B18" s="42">
        <f>B16-B17</f>
        <v>64516277</v>
      </c>
    </row>
    <row r="19" spans="1:2" ht="12.75">
      <c r="A19" s="41" t="s">
        <v>38</v>
      </c>
      <c r="B19" s="42"/>
    </row>
    <row r="20" spans="1:2" ht="13.5" thickBot="1">
      <c r="A20" s="43" t="s">
        <v>39</v>
      </c>
      <c r="B20" s="44">
        <v>0</v>
      </c>
    </row>
  </sheetData>
  <sheetProtection selectLockedCells="1" selectUnlockedCells="1"/>
  <printOptions gridLines="1"/>
  <pageMargins left="0.75" right="0.75" top="1.520138888888889" bottom="1" header="0.5" footer="0.5118055555555555"/>
  <pageSetup horizontalDpi="300" verticalDpi="300" orientation="landscape" paperSize="9" r:id="rId1"/>
  <headerFooter alignWithMargins="0">
    <oddHeader>&amp;C5.számú melléklet
Pecöl Község Önkormányzata 2017.évi beszámoló
Pénzmaradvány kimutatás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3">
      <selection activeCell="B60" sqref="B60"/>
    </sheetView>
  </sheetViews>
  <sheetFormatPr defaultColWidth="9.00390625" defaultRowHeight="12.75"/>
  <cols>
    <col min="1" max="1" width="67.25390625" style="0" customWidth="1"/>
    <col min="2" max="2" width="15.375" style="0" customWidth="1"/>
    <col min="3" max="3" width="14.625" style="0" customWidth="1"/>
    <col min="4" max="4" width="16.875" style="0" customWidth="1"/>
    <col min="5" max="5" width="12.875" style="0" customWidth="1"/>
  </cols>
  <sheetData>
    <row r="1" spans="1:7" ht="15" customHeight="1" hidden="1">
      <c r="A1" s="185"/>
      <c r="B1" s="185"/>
      <c r="C1" s="185"/>
      <c r="D1" s="185"/>
      <c r="E1" s="185"/>
      <c r="F1" s="185"/>
      <c r="G1" s="185"/>
    </row>
    <row r="2" ht="15" hidden="1">
      <c r="A2" s="45"/>
    </row>
    <row r="3" spans="1:7" ht="15" customHeight="1">
      <c r="A3" s="186"/>
      <c r="B3" s="186"/>
      <c r="C3" s="186"/>
      <c r="D3" s="186"/>
      <c r="E3" s="186"/>
      <c r="F3" s="186"/>
      <c r="G3" s="186"/>
    </row>
    <row r="4" spans="1:5" ht="24" customHeight="1">
      <c r="A4" s="186" t="s">
        <v>282</v>
      </c>
      <c r="B4" s="186"/>
      <c r="C4" s="186"/>
      <c r="D4" s="186"/>
      <c r="E4" s="186"/>
    </row>
    <row r="5" ht="15.75">
      <c r="A5" s="46"/>
    </row>
    <row r="7" ht="15">
      <c r="A7" s="47"/>
    </row>
    <row r="8" spans="1:5" ht="28.5" customHeight="1">
      <c r="A8" s="48" t="s">
        <v>40</v>
      </c>
      <c r="B8" s="187" t="s">
        <v>283</v>
      </c>
      <c r="C8" s="188" t="s">
        <v>41</v>
      </c>
      <c r="D8" s="188" t="s">
        <v>42</v>
      </c>
      <c r="E8" s="188" t="s">
        <v>43</v>
      </c>
    </row>
    <row r="9" spans="1:5" ht="24.75" customHeight="1">
      <c r="A9" s="49" t="s">
        <v>44</v>
      </c>
      <c r="B9" s="187"/>
      <c r="C9" s="188"/>
      <c r="D9" s="188"/>
      <c r="E9" s="188"/>
    </row>
    <row r="10" spans="1:5" ht="15">
      <c r="A10" s="50" t="s">
        <v>45</v>
      </c>
      <c r="B10" s="51"/>
      <c r="C10" s="52"/>
      <c r="D10" s="52"/>
      <c r="E10" s="52"/>
    </row>
    <row r="11" spans="1:5" ht="15">
      <c r="A11" s="52" t="s">
        <v>46</v>
      </c>
      <c r="B11" s="51"/>
      <c r="C11" s="52"/>
      <c r="D11" s="52"/>
      <c r="E11" s="52"/>
    </row>
    <row r="12" spans="1:5" ht="15">
      <c r="A12" s="52" t="s">
        <v>47</v>
      </c>
      <c r="B12" s="51"/>
      <c r="C12" s="52"/>
      <c r="D12" s="52"/>
      <c r="E12" s="52"/>
    </row>
    <row r="13" spans="1:5" ht="15">
      <c r="A13" s="50" t="s">
        <v>48</v>
      </c>
      <c r="B13" s="51"/>
      <c r="C13" s="52"/>
      <c r="D13" s="52"/>
      <c r="E13" s="52"/>
    </row>
    <row r="14" spans="1:5" ht="15">
      <c r="A14" s="52" t="s">
        <v>46</v>
      </c>
      <c r="B14" s="51"/>
      <c r="C14" s="52"/>
      <c r="D14" s="52"/>
      <c r="E14" s="52"/>
    </row>
    <row r="15" spans="1:5" ht="15">
      <c r="A15" s="52" t="s">
        <v>47</v>
      </c>
      <c r="B15" s="51"/>
      <c r="C15" s="52"/>
      <c r="D15" s="52"/>
      <c r="E15" s="52"/>
    </row>
    <row r="16" spans="1:5" ht="15">
      <c r="A16" s="50" t="s">
        <v>49</v>
      </c>
      <c r="B16" s="51"/>
      <c r="C16" s="52"/>
      <c r="D16" s="52"/>
      <c r="E16" s="52"/>
    </row>
    <row r="17" spans="1:5" ht="15">
      <c r="A17" s="52" t="s">
        <v>46</v>
      </c>
      <c r="B17" s="51"/>
      <c r="C17" s="52"/>
      <c r="D17" s="52"/>
      <c r="E17" s="52"/>
    </row>
    <row r="18" spans="1:5" ht="15">
      <c r="A18" s="53" t="s">
        <v>47</v>
      </c>
      <c r="B18" s="51"/>
      <c r="C18" s="53"/>
      <c r="D18" s="53"/>
      <c r="E18" s="53"/>
    </row>
    <row r="19" spans="1:5" ht="15">
      <c r="A19" s="54" t="s">
        <v>50</v>
      </c>
      <c r="B19" s="51"/>
      <c r="C19" s="53"/>
      <c r="D19" s="53"/>
      <c r="E19" s="53"/>
    </row>
    <row r="20" spans="1:5" ht="15">
      <c r="A20" s="53" t="s">
        <v>46</v>
      </c>
      <c r="B20" s="51"/>
      <c r="C20" s="53"/>
      <c r="D20" s="53"/>
      <c r="E20" s="53"/>
    </row>
    <row r="21" spans="1:5" ht="15">
      <c r="A21" s="53" t="s">
        <v>47</v>
      </c>
      <c r="B21" s="51"/>
      <c r="C21" s="53"/>
      <c r="D21" s="53"/>
      <c r="E21" s="53"/>
    </row>
    <row r="22" spans="1:5" ht="15">
      <c r="A22" s="54" t="s">
        <v>51</v>
      </c>
      <c r="B22" s="51"/>
      <c r="C22" s="53"/>
      <c r="D22" s="53"/>
      <c r="E22" s="53"/>
    </row>
    <row r="23" spans="1:5" ht="15">
      <c r="A23" s="54" t="s">
        <v>52</v>
      </c>
      <c r="B23" s="51"/>
      <c r="C23" s="53"/>
      <c r="D23" s="53"/>
      <c r="E23" s="53"/>
    </row>
    <row r="24" spans="1:5" ht="12.75">
      <c r="A24" s="55" t="s">
        <v>53</v>
      </c>
      <c r="B24" s="56">
        <f>B10+B13+B16+B19</f>
        <v>0</v>
      </c>
      <c r="C24" s="56">
        <f>C10+C13+C16+C19</f>
        <v>0</v>
      </c>
      <c r="D24" s="56">
        <f>D10+D13+D16+D19</f>
        <v>0</v>
      </c>
      <c r="E24" s="56">
        <f>E10+E13+E16+E19</f>
        <v>0</v>
      </c>
    </row>
    <row r="25" spans="1:5" ht="15">
      <c r="A25" s="54" t="s">
        <v>54</v>
      </c>
      <c r="B25" s="51">
        <v>227837703</v>
      </c>
      <c r="C25" s="53">
        <f>22724330+36668+112012247+12853550</f>
        <v>147626795</v>
      </c>
      <c r="D25" s="53">
        <f>10803400+58678751+700000+5637010</f>
        <v>75819161</v>
      </c>
      <c r="E25" s="53">
        <f>3017755+372666+953487+47839</f>
        <v>4391747</v>
      </c>
    </row>
    <row r="26" spans="1:5" ht="15">
      <c r="A26" s="53" t="s">
        <v>46</v>
      </c>
      <c r="B26" s="51">
        <v>0</v>
      </c>
      <c r="C26" s="53"/>
      <c r="D26" s="53"/>
      <c r="E26" s="53"/>
    </row>
    <row r="27" spans="1:5" ht="15">
      <c r="A27" s="53" t="s">
        <v>47</v>
      </c>
      <c r="B27" s="51"/>
      <c r="C27" s="53"/>
      <c r="D27" s="53"/>
      <c r="E27" s="53"/>
    </row>
    <row r="28" spans="1:5" ht="15">
      <c r="A28" s="54" t="s">
        <v>55</v>
      </c>
      <c r="B28" s="51">
        <v>43152</v>
      </c>
      <c r="C28" s="53"/>
      <c r="D28" s="53"/>
      <c r="E28" s="53">
        <v>43152</v>
      </c>
    </row>
    <row r="29" spans="1:5" ht="15">
      <c r="A29" s="53" t="s">
        <v>46</v>
      </c>
      <c r="B29" s="51"/>
      <c r="C29" s="53"/>
      <c r="D29" s="53"/>
      <c r="E29" s="53"/>
    </row>
    <row r="30" spans="1:5" ht="15">
      <c r="A30" s="53" t="s">
        <v>47</v>
      </c>
      <c r="B30" s="51"/>
      <c r="C30" s="53"/>
      <c r="D30" s="53"/>
      <c r="E30" s="53"/>
    </row>
    <row r="31" spans="1:5" ht="15">
      <c r="A31" s="54" t="s">
        <v>56</v>
      </c>
      <c r="B31" s="51">
        <v>4384140</v>
      </c>
      <c r="C31" s="53"/>
      <c r="D31" s="53">
        <v>4384140</v>
      </c>
      <c r="E31" s="53"/>
    </row>
    <row r="32" spans="1:5" ht="15">
      <c r="A32" s="53" t="s">
        <v>46</v>
      </c>
      <c r="B32" s="51"/>
      <c r="C32" s="53"/>
      <c r="D32" s="53"/>
      <c r="E32" s="53"/>
    </row>
    <row r="33" spans="1:5" ht="15">
      <c r="A33" s="53" t="s">
        <v>47</v>
      </c>
      <c r="B33" s="51"/>
      <c r="C33" s="53"/>
      <c r="D33" s="53"/>
      <c r="E33" s="53"/>
    </row>
    <row r="34" spans="1:5" ht="15">
      <c r="A34" s="54" t="s">
        <v>57</v>
      </c>
      <c r="B34" s="51"/>
      <c r="C34" s="53"/>
      <c r="D34" s="53"/>
      <c r="E34" s="53"/>
    </row>
    <row r="35" spans="1:5" ht="15">
      <c r="A35" s="53" t="s">
        <v>46</v>
      </c>
      <c r="B35" s="51"/>
      <c r="C35" s="53"/>
      <c r="D35" s="53"/>
      <c r="E35" s="53"/>
    </row>
    <row r="36" spans="1:5" ht="15">
      <c r="A36" s="53" t="s">
        <v>47</v>
      </c>
      <c r="B36" s="51"/>
      <c r="C36" s="53"/>
      <c r="D36" s="53"/>
      <c r="E36" s="53"/>
    </row>
    <row r="37" spans="1:5" ht="30">
      <c r="A37" s="54" t="s">
        <v>58</v>
      </c>
      <c r="B37" s="53">
        <v>434647</v>
      </c>
      <c r="C37" s="53">
        <v>434647</v>
      </c>
      <c r="D37" s="53"/>
      <c r="E37" s="53"/>
    </row>
    <row r="38" spans="1:5" ht="15">
      <c r="A38" s="54" t="s">
        <v>59</v>
      </c>
      <c r="B38" s="51"/>
      <c r="C38" s="53"/>
      <c r="D38" s="53"/>
      <c r="E38" s="53"/>
    </row>
    <row r="39" spans="1:5" ht="15">
      <c r="A39" s="54" t="s">
        <v>60</v>
      </c>
      <c r="B39" s="51"/>
      <c r="C39" s="53"/>
      <c r="D39" s="53"/>
      <c r="E39" s="53"/>
    </row>
    <row r="40" spans="1:5" ht="15">
      <c r="A40" s="54" t="s">
        <v>61</v>
      </c>
      <c r="B40" s="51"/>
      <c r="C40" s="53"/>
      <c r="D40" s="53"/>
      <c r="E40" s="53"/>
    </row>
    <row r="41" spans="1:5" ht="12.75">
      <c r="A41" s="55" t="s">
        <v>62</v>
      </c>
      <c r="B41" s="56">
        <f>B25+B28+B31+B34+B37+B38+B39+B40</f>
        <v>232699642</v>
      </c>
      <c r="C41" s="56">
        <f>C25+C28+C31+C34+C37+C38+C39+C40</f>
        <v>148061442</v>
      </c>
      <c r="D41" s="56">
        <f>D25+D28+D31+D34+D37+D38+D39+D40</f>
        <v>80203301</v>
      </c>
      <c r="E41" s="56">
        <f>E25+E28+E31+E34+E37+E38+E39+E40</f>
        <v>4434899</v>
      </c>
    </row>
    <row r="42" spans="1:5" ht="15">
      <c r="A42" s="54" t="s">
        <v>63</v>
      </c>
      <c r="B42" s="51">
        <v>779000</v>
      </c>
      <c r="C42" s="53"/>
      <c r="D42" s="53"/>
      <c r="E42" s="53">
        <v>779000</v>
      </c>
    </row>
    <row r="43" spans="1:5" ht="15">
      <c r="A43" s="54" t="s">
        <v>64</v>
      </c>
      <c r="B43" s="51">
        <v>779000</v>
      </c>
      <c r="C43" s="53"/>
      <c r="D43" s="53"/>
      <c r="E43" s="53">
        <v>779000</v>
      </c>
    </row>
    <row r="44" spans="1:5" ht="15">
      <c r="A44" s="54" t="s">
        <v>65</v>
      </c>
      <c r="B44" s="51"/>
      <c r="C44" s="53"/>
      <c r="D44" s="53"/>
      <c r="E44" s="53"/>
    </row>
    <row r="45" spans="1:5" ht="15">
      <c r="A45" s="54" t="s">
        <v>66</v>
      </c>
      <c r="B45" s="51"/>
      <c r="C45" s="53"/>
      <c r="D45" s="53"/>
      <c r="E45" s="53"/>
    </row>
    <row r="46" spans="1:5" ht="15">
      <c r="A46" s="54" t="s">
        <v>67</v>
      </c>
      <c r="B46" s="51"/>
      <c r="C46" s="53"/>
      <c r="D46" s="53"/>
      <c r="E46" s="53"/>
    </row>
    <row r="47" spans="1:5" ht="30">
      <c r="A47" s="54" t="s">
        <v>68</v>
      </c>
      <c r="B47" s="51"/>
      <c r="C47" s="53"/>
      <c r="D47" s="53"/>
      <c r="E47" s="53"/>
    </row>
    <row r="48" spans="1:5" ht="15">
      <c r="A48" s="54" t="s">
        <v>69</v>
      </c>
      <c r="B48" s="51"/>
      <c r="C48" s="53"/>
      <c r="D48" s="53"/>
      <c r="E48" s="53"/>
    </row>
    <row r="49" spans="1:5" ht="15">
      <c r="A49" s="54" t="s">
        <v>70</v>
      </c>
      <c r="B49" s="51"/>
      <c r="C49" s="53"/>
      <c r="D49" s="53"/>
      <c r="E49" s="53"/>
    </row>
    <row r="50" spans="1:5" ht="15">
      <c r="A50" s="54" t="s">
        <v>71</v>
      </c>
      <c r="B50" s="51"/>
      <c r="C50" s="53"/>
      <c r="D50" s="53"/>
      <c r="E50" s="53"/>
    </row>
    <row r="51" spans="1:5" ht="12.75">
      <c r="A51" s="55" t="s">
        <v>72</v>
      </c>
      <c r="B51" s="56">
        <f>B42+B44+B45+B46+B49+B50</f>
        <v>779000</v>
      </c>
      <c r="C51" s="56">
        <f>C42+C44+C45+C46+C49+C50</f>
        <v>0</v>
      </c>
      <c r="D51" s="56">
        <f>D42+D44+D45+D46+D49+D50</f>
        <v>0</v>
      </c>
      <c r="E51" s="56">
        <f>E42+E44+E45+E46+E49+E50</f>
        <v>779000</v>
      </c>
    </row>
    <row r="52" spans="1:5" ht="25.5">
      <c r="A52" s="55" t="s">
        <v>73</v>
      </c>
      <c r="B52" s="56"/>
      <c r="C52" s="53"/>
      <c r="D52" s="53"/>
      <c r="E52" s="53"/>
    </row>
    <row r="53" spans="1:5" ht="15">
      <c r="A53" s="53" t="s">
        <v>46</v>
      </c>
      <c r="B53" s="56"/>
      <c r="C53" s="53"/>
      <c r="D53" s="53"/>
      <c r="E53" s="53"/>
    </row>
    <row r="54" spans="1:5" ht="15">
      <c r="A54" s="53" t="s">
        <v>47</v>
      </c>
      <c r="B54" s="56"/>
      <c r="C54" s="53"/>
      <c r="D54" s="53"/>
      <c r="E54" s="53"/>
    </row>
    <row r="55" spans="1:5" ht="12.75">
      <c r="A55" s="55" t="s">
        <v>74</v>
      </c>
      <c r="B55" s="56">
        <f>B24+B41++B51+B52</f>
        <v>233478642</v>
      </c>
      <c r="C55" s="56">
        <f>C24+C41+C51+C52</f>
        <v>148061442</v>
      </c>
      <c r="D55" s="56">
        <f>D24+D41+D51+D52</f>
        <v>80203301</v>
      </c>
      <c r="E55" s="56">
        <f>E24+E41+E51+E52</f>
        <v>5213899</v>
      </c>
    </row>
    <row r="56" spans="1:5" ht="15">
      <c r="A56" s="55" t="s">
        <v>75</v>
      </c>
      <c r="B56" s="56"/>
      <c r="C56" s="53"/>
      <c r="D56" s="53"/>
      <c r="E56" s="53"/>
    </row>
    <row r="57" spans="1:5" ht="15">
      <c r="A57" s="55" t="s">
        <v>76</v>
      </c>
      <c r="B57" s="56"/>
      <c r="C57" s="53"/>
      <c r="D57" s="53"/>
      <c r="E57" s="53"/>
    </row>
    <row r="58" spans="1:5" ht="15">
      <c r="A58" s="55" t="s">
        <v>77</v>
      </c>
      <c r="B58" s="56">
        <f>B56+B57</f>
        <v>0</v>
      </c>
      <c r="C58" s="53"/>
      <c r="D58" s="53"/>
      <c r="E58" s="53"/>
    </row>
    <row r="59" spans="1:5" ht="15">
      <c r="A59" s="55" t="s">
        <v>78</v>
      </c>
      <c r="B59" s="56">
        <f>65505815+20315</f>
        <v>65526130</v>
      </c>
      <c r="C59" s="53"/>
      <c r="D59" s="53"/>
      <c r="E59" s="53"/>
    </row>
    <row r="60" spans="1:5" ht="15">
      <c r="A60" s="55" t="s">
        <v>79</v>
      </c>
      <c r="B60" s="56">
        <v>4323940</v>
      </c>
      <c r="C60" s="53"/>
      <c r="D60" s="53"/>
      <c r="E60" s="53"/>
    </row>
    <row r="61" spans="1:5" ht="15">
      <c r="A61" s="55" t="s">
        <v>80</v>
      </c>
      <c r="B61" s="56">
        <v>40000</v>
      </c>
      <c r="C61" s="53"/>
      <c r="D61" s="53"/>
      <c r="E61" s="53"/>
    </row>
    <row r="62" spans="1:5" ht="15">
      <c r="A62" s="55" t="s">
        <v>81</v>
      </c>
      <c r="B62" s="56"/>
      <c r="C62" s="53"/>
      <c r="D62" s="53"/>
      <c r="E62" s="53"/>
    </row>
    <row r="63" spans="1:5" ht="15">
      <c r="A63" s="57" t="s">
        <v>82</v>
      </c>
      <c r="B63" s="58">
        <f>B55+B58+B59+B60+B61+B62</f>
        <v>303368712</v>
      </c>
      <c r="C63" s="59"/>
      <c r="D63" s="59"/>
      <c r="E63" s="59"/>
    </row>
    <row r="64" spans="1:5" ht="75">
      <c r="A64" s="53" t="s">
        <v>83</v>
      </c>
      <c r="B64" s="60"/>
      <c r="C64" s="53"/>
      <c r="D64" s="53"/>
      <c r="E64" s="53"/>
    </row>
    <row r="65" spans="1:5" ht="15">
      <c r="A65" s="53" t="s">
        <v>84</v>
      </c>
      <c r="B65" s="60"/>
      <c r="C65" s="53"/>
      <c r="D65" s="53"/>
      <c r="E65" s="53"/>
    </row>
    <row r="66" spans="1:5" ht="15">
      <c r="A66" s="53" t="s">
        <v>85</v>
      </c>
      <c r="B66" s="60"/>
      <c r="C66" s="53"/>
      <c r="D66" s="53"/>
      <c r="E66" s="53"/>
    </row>
    <row r="67" spans="1:5" ht="12.75" customHeight="1">
      <c r="A67" s="184" t="s">
        <v>86</v>
      </c>
      <c r="B67" s="184"/>
      <c r="C67" s="184"/>
      <c r="D67" s="184"/>
      <c r="E67" s="184"/>
    </row>
    <row r="68" spans="1:5" ht="15">
      <c r="A68" s="55" t="s">
        <v>87</v>
      </c>
      <c r="B68" s="56">
        <v>952935</v>
      </c>
      <c r="C68" s="53"/>
      <c r="D68" s="53"/>
      <c r="E68" s="53"/>
    </row>
    <row r="69" spans="1:5" ht="15">
      <c r="A69" s="55" t="s">
        <v>88</v>
      </c>
      <c r="B69" s="56">
        <v>1984689</v>
      </c>
      <c r="C69" s="53"/>
      <c r="D69" s="53"/>
      <c r="E69" s="53"/>
    </row>
    <row r="70" spans="1:5" ht="15">
      <c r="A70" s="55" t="s">
        <v>89</v>
      </c>
      <c r="B70" s="56">
        <v>206931</v>
      </c>
      <c r="C70" s="53"/>
      <c r="D70" s="53"/>
      <c r="E70" s="53"/>
    </row>
    <row r="71" spans="1:5" ht="15">
      <c r="A71" s="57" t="s">
        <v>90</v>
      </c>
      <c r="B71" s="58">
        <f>B68+B69+B70</f>
        <v>3144555</v>
      </c>
      <c r="C71" s="59"/>
      <c r="D71" s="59"/>
      <c r="E71" s="59"/>
    </row>
    <row r="72" spans="1:5" ht="50.25" customHeight="1">
      <c r="A72" s="53" t="s">
        <v>91</v>
      </c>
      <c r="B72" s="53"/>
      <c r="C72" s="53"/>
      <c r="D72" s="53"/>
      <c r="E72" s="53"/>
    </row>
    <row r="73" spans="1:5" ht="15">
      <c r="A73" s="61" t="s">
        <v>92</v>
      </c>
      <c r="B73" s="62">
        <v>877724</v>
      </c>
      <c r="C73" s="62"/>
      <c r="D73" s="62"/>
      <c r="E73" s="62"/>
    </row>
    <row r="74" spans="1:5" ht="12.75">
      <c r="A74" s="63"/>
      <c r="B74" s="63"/>
      <c r="C74" s="63"/>
      <c r="D74" s="63"/>
      <c r="E74" s="63"/>
    </row>
    <row r="75" spans="1:5" ht="12.75">
      <c r="A75" s="63"/>
      <c r="B75" s="63"/>
      <c r="C75" s="63"/>
      <c r="D75" s="63"/>
      <c r="E75" s="63"/>
    </row>
    <row r="76" spans="1:5" ht="12.75">
      <c r="A76" s="63"/>
      <c r="B76" s="63"/>
      <c r="C76" s="63"/>
      <c r="D76" s="63"/>
      <c r="E76" s="63"/>
    </row>
    <row r="77" spans="1:5" ht="12.75">
      <c r="A77" s="63"/>
      <c r="B77" s="63"/>
      <c r="C77" s="63"/>
      <c r="D77" s="63"/>
      <c r="E77" s="63"/>
    </row>
    <row r="78" spans="1:5" ht="12.75">
      <c r="A78" s="63"/>
      <c r="B78" s="63"/>
      <c r="C78" s="63"/>
      <c r="D78" s="63"/>
      <c r="E78" s="63"/>
    </row>
    <row r="79" spans="1:5" ht="12.75">
      <c r="A79" s="63"/>
      <c r="B79" s="63"/>
      <c r="C79" s="63"/>
      <c r="D79" s="63"/>
      <c r="E79" s="63"/>
    </row>
    <row r="80" spans="1:5" ht="12.75">
      <c r="A80" s="63"/>
      <c r="B80" s="63"/>
      <c r="C80" s="63"/>
      <c r="D80" s="63"/>
      <c r="E80" s="63"/>
    </row>
    <row r="81" spans="1:5" ht="12.75">
      <c r="A81" s="63"/>
      <c r="B81" s="63"/>
      <c r="C81" s="63"/>
      <c r="D81" s="63"/>
      <c r="E81" s="63"/>
    </row>
    <row r="82" spans="1:5" ht="12.75">
      <c r="A82" s="63"/>
      <c r="B82" s="63"/>
      <c r="C82" s="63"/>
      <c r="D82" s="63"/>
      <c r="E82" s="63"/>
    </row>
    <row r="83" spans="1:5" ht="12.75">
      <c r="A83" s="63"/>
      <c r="B83" s="63"/>
      <c r="C83" s="63"/>
      <c r="D83" s="63"/>
      <c r="E83" s="63"/>
    </row>
    <row r="84" spans="1:5" ht="12.75">
      <c r="A84" s="63"/>
      <c r="B84" s="63"/>
      <c r="C84" s="63"/>
      <c r="D84" s="63"/>
      <c r="E84" s="63"/>
    </row>
    <row r="85" spans="1:5" ht="12.75">
      <c r="A85" s="63"/>
      <c r="B85" s="63"/>
      <c r="C85" s="63"/>
      <c r="D85" s="63"/>
      <c r="E85" s="63"/>
    </row>
    <row r="86" spans="1:5" ht="12.75">
      <c r="A86" s="63"/>
      <c r="B86" s="63"/>
      <c r="C86" s="63"/>
      <c r="D86" s="63"/>
      <c r="E86" s="63"/>
    </row>
    <row r="87" spans="1:5" ht="12.75">
      <c r="A87" s="63"/>
      <c r="B87" s="63"/>
      <c r="C87" s="63"/>
      <c r="D87" s="63"/>
      <c r="E87" s="63"/>
    </row>
    <row r="88" spans="1:5" ht="12.75">
      <c r="A88" s="63"/>
      <c r="B88" s="63"/>
      <c r="C88" s="63"/>
      <c r="D88" s="63"/>
      <c r="E88" s="63"/>
    </row>
    <row r="89" spans="1:5" ht="12.75">
      <c r="A89" s="63"/>
      <c r="B89" s="63"/>
      <c r="C89" s="63"/>
      <c r="D89" s="63"/>
      <c r="E89" s="63"/>
    </row>
    <row r="90" spans="1:5" ht="12.75">
      <c r="A90" s="63"/>
      <c r="B90" s="63"/>
      <c r="C90" s="63"/>
      <c r="D90" s="63"/>
      <c r="E90" s="63"/>
    </row>
    <row r="91" spans="1:5" ht="12.75">
      <c r="A91" s="63"/>
      <c r="B91" s="63"/>
      <c r="C91" s="63"/>
      <c r="D91" s="63"/>
      <c r="E91" s="63"/>
    </row>
    <row r="92" spans="1:5" ht="12.75">
      <c r="A92" s="63"/>
      <c r="B92" s="63"/>
      <c r="C92" s="63"/>
      <c r="D92" s="63"/>
      <c r="E92" s="63"/>
    </row>
    <row r="93" spans="1:5" ht="12.75">
      <c r="A93" s="63"/>
      <c r="B93" s="63"/>
      <c r="C93" s="63"/>
      <c r="D93" s="63"/>
      <c r="E93" s="63"/>
    </row>
    <row r="94" spans="1:5" ht="12.75">
      <c r="A94" s="63"/>
      <c r="B94" s="63"/>
      <c r="C94" s="63"/>
      <c r="D94" s="63"/>
      <c r="E94" s="63"/>
    </row>
    <row r="95" spans="1:5" ht="12.75">
      <c r="A95" s="63"/>
      <c r="B95" s="63"/>
      <c r="C95" s="63"/>
      <c r="D95" s="63"/>
      <c r="E95" s="63"/>
    </row>
    <row r="96" spans="1:5" ht="12.75">
      <c r="A96" s="63"/>
      <c r="B96" s="63"/>
      <c r="C96" s="63"/>
      <c r="D96" s="63"/>
      <c r="E96" s="63"/>
    </row>
    <row r="97" spans="1:5" ht="12.75">
      <c r="A97" s="63"/>
      <c r="B97" s="63"/>
      <c r="C97" s="63"/>
      <c r="D97" s="63"/>
      <c r="E97" s="63"/>
    </row>
    <row r="98" spans="1:5" ht="12.75">
      <c r="A98" s="63"/>
      <c r="B98" s="63"/>
      <c r="C98" s="63"/>
      <c r="D98" s="63"/>
      <c r="E98" s="63"/>
    </row>
    <row r="99" spans="1:5" ht="12.75">
      <c r="A99" s="63"/>
      <c r="B99" s="63"/>
      <c r="C99" s="63"/>
      <c r="D99" s="63"/>
      <c r="E99" s="63"/>
    </row>
    <row r="100" spans="1:5" ht="12.75">
      <c r="A100" s="63"/>
      <c r="B100" s="63"/>
      <c r="C100" s="63"/>
      <c r="D100" s="63"/>
      <c r="E100" s="63"/>
    </row>
    <row r="101" spans="1:5" ht="12.75">
      <c r="A101" s="63"/>
      <c r="B101" s="63"/>
      <c r="C101" s="63"/>
      <c r="D101" s="63"/>
      <c r="E101" s="63"/>
    </row>
    <row r="102" spans="1:5" ht="12.75">
      <c r="A102" s="63"/>
      <c r="B102" s="63"/>
      <c r="C102" s="63"/>
      <c r="D102" s="63"/>
      <c r="E102" s="63"/>
    </row>
    <row r="103" spans="1:5" ht="12.75">
      <c r="A103" s="63"/>
      <c r="B103" s="63"/>
      <c r="C103" s="63"/>
      <c r="D103" s="63"/>
      <c r="E103" s="63"/>
    </row>
    <row r="104" spans="1:5" ht="12.75">
      <c r="A104" s="63"/>
      <c r="B104" s="63"/>
      <c r="C104" s="63"/>
      <c r="D104" s="63"/>
      <c r="E104" s="63"/>
    </row>
  </sheetData>
  <sheetProtection selectLockedCells="1" selectUnlockedCells="1"/>
  <mergeCells count="8">
    <mergeCell ref="A67:E67"/>
    <mergeCell ref="A1:G1"/>
    <mergeCell ref="A3:G3"/>
    <mergeCell ref="A4:E4"/>
    <mergeCell ref="B8:B9"/>
    <mergeCell ref="C8:C9"/>
    <mergeCell ref="D8:D9"/>
    <mergeCell ref="E8:E9"/>
  </mergeCells>
  <printOptions gridLines="1"/>
  <pageMargins left="1.0597222222222222" right="0.2902777777777778" top="0.6597222222222223" bottom="0.5701388888888889" header="0.25972222222222224" footer="0.5118055555555555"/>
  <pageSetup horizontalDpi="300" verticalDpi="300" orientation="portrait" paperSize="9" scale="72" r:id="rId1"/>
  <headerFooter alignWithMargins="0">
    <oddHeader>&amp;C6.számú melléklet
Pecöl Község Önkormányzata 2017.évi beszámoló
Vagyonkimutatás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view="pageLayout" workbookViewId="0" topLeftCell="A34">
      <selection activeCell="C44" sqref="C44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66" customFormat="1" ht="15">
      <c r="A1" s="64" t="s">
        <v>93</v>
      </c>
      <c r="B1" s="65" t="s">
        <v>94</v>
      </c>
      <c r="C1" s="65" t="s">
        <v>95</v>
      </c>
      <c r="D1" s="65"/>
    </row>
    <row r="2" spans="2:3" s="67" customFormat="1" ht="12.75">
      <c r="B2" s="68"/>
      <c r="C2" s="68"/>
    </row>
    <row r="3" spans="1:3" s="67" customFormat="1" ht="12.75">
      <c r="A3" s="67" t="s">
        <v>96</v>
      </c>
      <c r="B3" s="68">
        <f>SUM(B4:B7)</f>
        <v>235066513</v>
      </c>
      <c r="C3" s="68">
        <f>SUM(C4:C7)</f>
        <v>233478642</v>
      </c>
    </row>
    <row r="4" spans="1:3" ht="12.75">
      <c r="A4" t="s">
        <v>97</v>
      </c>
      <c r="B4" s="63">
        <v>96899</v>
      </c>
      <c r="C4" s="63">
        <v>0</v>
      </c>
    </row>
    <row r="5" spans="1:3" ht="12.75">
      <c r="A5" t="s">
        <v>98</v>
      </c>
      <c r="B5" s="63">
        <v>234190614</v>
      </c>
      <c r="C5" s="63">
        <v>232699642</v>
      </c>
    </row>
    <row r="6" spans="1:3" ht="12.75">
      <c r="A6" t="s">
        <v>99</v>
      </c>
      <c r="B6" s="63">
        <v>779000</v>
      </c>
      <c r="C6" s="63">
        <v>779000</v>
      </c>
    </row>
    <row r="7" spans="1:3" ht="12.75">
      <c r="A7" t="s">
        <v>100</v>
      </c>
      <c r="B7" s="63"/>
      <c r="C7" s="63"/>
    </row>
    <row r="8" spans="2:3" ht="12.75">
      <c r="B8" s="63"/>
      <c r="C8" s="63"/>
    </row>
    <row r="9" spans="1:3" s="67" customFormat="1" ht="12.75">
      <c r="A9" s="67" t="s">
        <v>101</v>
      </c>
      <c r="B9" s="68">
        <v>0</v>
      </c>
      <c r="C9" s="68">
        <f>SUM(C10:C11)</f>
        <v>0</v>
      </c>
    </row>
    <row r="10" spans="1:3" ht="12.75">
      <c r="A10" t="s">
        <v>102</v>
      </c>
      <c r="B10" s="63"/>
      <c r="C10" s="63"/>
    </row>
    <row r="11" spans="1:3" ht="12.75">
      <c r="A11" t="s">
        <v>103</v>
      </c>
      <c r="B11" s="63"/>
      <c r="C11" s="63"/>
    </row>
    <row r="12" spans="2:3" ht="12.75">
      <c r="B12" s="63"/>
      <c r="C12" s="63"/>
    </row>
    <row r="13" spans="1:3" ht="12.75">
      <c r="A13" s="67" t="s">
        <v>104</v>
      </c>
      <c r="B13" s="69">
        <f>SUM(B14:B18)</f>
        <v>26926369</v>
      </c>
      <c r="C13" s="69">
        <f>SUM(C14:C18)</f>
        <v>65526130</v>
      </c>
    </row>
    <row r="14" spans="1:3" ht="12.75">
      <c r="A14" t="s">
        <v>105</v>
      </c>
      <c r="B14" s="63"/>
      <c r="C14" s="63"/>
    </row>
    <row r="15" spans="1:3" ht="12.75">
      <c r="A15" t="s">
        <v>106</v>
      </c>
      <c r="B15" s="63">
        <v>219121</v>
      </c>
      <c r="C15" s="63">
        <v>20315</v>
      </c>
    </row>
    <row r="16" spans="1:3" ht="12.75">
      <c r="A16" t="s">
        <v>107</v>
      </c>
      <c r="B16" s="63">
        <v>26707248</v>
      </c>
      <c r="C16" s="63">
        <v>65505815</v>
      </c>
    </row>
    <row r="17" spans="1:3" ht="12.75">
      <c r="A17" t="s">
        <v>108</v>
      </c>
      <c r="B17" s="63"/>
      <c r="C17" s="63"/>
    </row>
    <row r="18" spans="1:3" ht="12.75">
      <c r="A18" t="s">
        <v>109</v>
      </c>
      <c r="B18" s="63"/>
      <c r="C18" s="63"/>
    </row>
    <row r="19" spans="2:3" ht="12.75">
      <c r="B19" s="63"/>
      <c r="C19" s="63"/>
    </row>
    <row r="20" spans="1:3" ht="12.75">
      <c r="A20" s="67" t="s">
        <v>110</v>
      </c>
      <c r="B20" s="69">
        <v>3012176</v>
      </c>
      <c r="C20" s="69">
        <v>4363940</v>
      </c>
    </row>
    <row r="21" spans="1:3" ht="12.75">
      <c r="A21" t="s">
        <v>111</v>
      </c>
      <c r="B21" s="63">
        <v>3012176</v>
      </c>
      <c r="C21" s="63">
        <v>4363940</v>
      </c>
    </row>
    <row r="22" spans="1:3" ht="12.75">
      <c r="A22" t="s">
        <v>112</v>
      </c>
      <c r="B22" s="63"/>
      <c r="C22" s="63"/>
    </row>
    <row r="23" spans="1:3" ht="12.75">
      <c r="A23" t="s">
        <v>113</v>
      </c>
      <c r="B23" s="63"/>
      <c r="C23" s="63"/>
    </row>
    <row r="24" spans="2:3" ht="12.75">
      <c r="B24" s="63"/>
      <c r="C24" s="63"/>
    </row>
    <row r="25" spans="1:3" ht="12.75">
      <c r="A25" s="67" t="s">
        <v>114</v>
      </c>
      <c r="B25" s="63"/>
      <c r="C25" s="157"/>
    </row>
    <row r="26" spans="1:3" ht="12.75">
      <c r="A26" s="67"/>
      <c r="B26" s="63"/>
      <c r="C26" s="63"/>
    </row>
    <row r="27" spans="1:3" ht="12.75">
      <c r="A27" s="67" t="s">
        <v>115</v>
      </c>
      <c r="B27" s="69"/>
      <c r="C27" s="69"/>
    </row>
    <row r="28" spans="2:3" ht="12.75">
      <c r="B28" s="63"/>
      <c r="C28" s="63"/>
    </row>
    <row r="29" spans="1:3" s="72" customFormat="1" ht="15.75">
      <c r="A29" s="70" t="s">
        <v>116</v>
      </c>
      <c r="B29" s="71">
        <f>B3+B9+B13+B20+B25+B27</f>
        <v>265005058</v>
      </c>
      <c r="C29" s="71">
        <f>C3+C9+C13+C20+C25+C27</f>
        <v>303368712</v>
      </c>
    </row>
    <row r="30" spans="2:5" s="72" customFormat="1" ht="15.75">
      <c r="B30" s="73"/>
      <c r="C30" s="73"/>
      <c r="E30" s="74"/>
    </row>
    <row r="31" spans="2:3" ht="12.75">
      <c r="B31" s="63"/>
      <c r="C31" s="63"/>
    </row>
    <row r="32" spans="1:5" s="76" customFormat="1" ht="15">
      <c r="A32" s="64" t="s">
        <v>117</v>
      </c>
      <c r="B32" s="75"/>
      <c r="C32" s="75"/>
      <c r="E32" s="77"/>
    </row>
    <row r="33" spans="2:3" ht="12.75">
      <c r="B33" s="63"/>
      <c r="C33" s="63"/>
    </row>
    <row r="34" spans="1:3" s="67" customFormat="1" ht="12.75">
      <c r="A34" s="67" t="s">
        <v>118</v>
      </c>
      <c r="B34" s="68">
        <f>SUM(B35:B40)</f>
        <v>261334958</v>
      </c>
      <c r="C34" s="68">
        <f>SUM(C35:C40)</f>
        <v>299346433</v>
      </c>
    </row>
    <row r="35" spans="1:3" s="67" customFormat="1" ht="12.75">
      <c r="A35" t="s">
        <v>119</v>
      </c>
      <c r="B35" s="78">
        <v>329453000</v>
      </c>
      <c r="C35" s="78">
        <v>329453000</v>
      </c>
    </row>
    <row r="36" spans="1:3" s="67" customFormat="1" ht="12.75">
      <c r="A36" t="s">
        <v>120</v>
      </c>
      <c r="B36" s="68"/>
      <c r="C36" s="68"/>
    </row>
    <row r="37" spans="1:3" s="67" customFormat="1" ht="12.75">
      <c r="A37" t="s">
        <v>121</v>
      </c>
      <c r="B37" s="78">
        <v>1914000</v>
      </c>
      <c r="C37" s="78">
        <v>1914000</v>
      </c>
    </row>
    <row r="38" spans="1:3" ht="12.75">
      <c r="A38" t="s">
        <v>122</v>
      </c>
      <c r="B38" s="63">
        <v>-71063895</v>
      </c>
      <c r="C38" s="63">
        <v>-70032042</v>
      </c>
    </row>
    <row r="39" spans="1:3" ht="12.75">
      <c r="A39" t="s">
        <v>123</v>
      </c>
      <c r="B39" s="63"/>
      <c r="C39" s="63"/>
    </row>
    <row r="40" spans="1:3" ht="12.75">
      <c r="A40" t="s">
        <v>124</v>
      </c>
      <c r="B40" s="63">
        <v>1031853</v>
      </c>
      <c r="C40" s="63">
        <v>38011475</v>
      </c>
    </row>
    <row r="41" spans="1:3" s="67" customFormat="1" ht="12.75">
      <c r="A41" s="67" t="s">
        <v>125</v>
      </c>
      <c r="B41" s="68">
        <f>SUM(B42:B44)</f>
        <v>2928067</v>
      </c>
      <c r="C41" s="68">
        <f>SUM(C42:C44)</f>
        <v>3144555</v>
      </c>
    </row>
    <row r="42" spans="1:3" ht="12.75">
      <c r="A42" t="s">
        <v>126</v>
      </c>
      <c r="B42" s="63">
        <v>587912</v>
      </c>
      <c r="C42" s="63">
        <v>952935</v>
      </c>
    </row>
    <row r="43" spans="1:3" ht="12.75">
      <c r="A43" t="s">
        <v>127</v>
      </c>
      <c r="B43" s="63">
        <v>1887812</v>
      </c>
      <c r="C43" s="63">
        <v>1984689</v>
      </c>
    </row>
    <row r="44" spans="1:3" ht="12.75">
      <c r="A44" t="s">
        <v>128</v>
      </c>
      <c r="B44" s="63">
        <v>452343</v>
      </c>
      <c r="C44" s="63">
        <v>206931</v>
      </c>
    </row>
    <row r="45" spans="2:6" ht="12.75">
      <c r="B45" s="63"/>
      <c r="C45" s="63"/>
      <c r="F45" s="63"/>
    </row>
    <row r="46" spans="1:3" s="67" customFormat="1" ht="12.75">
      <c r="A46" s="67" t="s">
        <v>129</v>
      </c>
      <c r="B46" s="68"/>
      <c r="C46" s="68"/>
    </row>
    <row r="47" spans="2:3" ht="12.75">
      <c r="B47" s="63"/>
      <c r="C47" s="63"/>
    </row>
    <row r="48" spans="1:3" ht="12.75">
      <c r="A48" s="67" t="s">
        <v>130</v>
      </c>
      <c r="B48" s="63"/>
      <c r="C48" s="63"/>
    </row>
    <row r="49" spans="1:3" ht="12.75">
      <c r="A49" s="67"/>
      <c r="B49" s="63"/>
      <c r="C49" s="63"/>
    </row>
    <row r="50" spans="1:3" ht="12.75">
      <c r="A50" s="67" t="s">
        <v>131</v>
      </c>
      <c r="B50" s="63">
        <v>742033</v>
      </c>
      <c r="C50" s="69">
        <v>877724</v>
      </c>
    </row>
    <row r="51" spans="2:3" ht="12.75">
      <c r="B51" s="63"/>
      <c r="C51" s="63"/>
    </row>
    <row r="52" spans="1:3" s="72" customFormat="1" ht="15.75">
      <c r="A52" s="70" t="s">
        <v>132</v>
      </c>
      <c r="B52" s="71">
        <f>B34+B41+B46+B48+B50</f>
        <v>265005058</v>
      </c>
      <c r="C52" s="71">
        <f>C34+C41+C46+C48+C50</f>
        <v>303368712</v>
      </c>
    </row>
  </sheetData>
  <sheetProtection selectLockedCells="1" selectUnlockedCells="1"/>
  <printOptions gridLines="1"/>
  <pageMargins left="0.7875" right="0.7875" top="1.2798611111111111" bottom="0.9840277777777777" header="0.3701388888888889" footer="0.5118055555555555"/>
  <pageSetup horizontalDpi="300" verticalDpi="300" orientation="portrait" paperSize="9" r:id="rId1"/>
  <headerFooter alignWithMargins="0">
    <oddHeader>&amp;C&amp;"Arial CE,Félkövér"&amp;9 7. sz. melléklet
Pecöl Község Önkormányzata 2017. évi költségvetési beszámoló 
éves egyszerűsített mérlege
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12"/>
  <sheetViews>
    <sheetView view="pageLayout" workbookViewId="0" topLeftCell="A1">
      <selection activeCell="D4" sqref="D4"/>
    </sheetView>
  </sheetViews>
  <sheetFormatPr defaultColWidth="9.00390625" defaultRowHeight="12.75"/>
  <cols>
    <col min="1" max="1" width="31.875" style="0" customWidth="1"/>
    <col min="2" max="2" width="13.375" style="79" customWidth="1"/>
  </cols>
  <sheetData>
    <row r="3" spans="1:2" s="8" customFormat="1" ht="12.75">
      <c r="A3" s="8" t="s">
        <v>133</v>
      </c>
      <c r="B3" s="80">
        <f>SUM(B4:B6)+B7</f>
        <v>779</v>
      </c>
    </row>
    <row r="7" spans="1:2" ht="12.75">
      <c r="A7" t="s">
        <v>134</v>
      </c>
      <c r="B7" s="79">
        <v>779</v>
      </c>
    </row>
    <row r="10" spans="1:2" s="8" customFormat="1" ht="12.75">
      <c r="A10" s="8" t="s">
        <v>135</v>
      </c>
      <c r="B10" s="80">
        <f>B11+B12</f>
        <v>0</v>
      </c>
    </row>
    <row r="11" spans="1:2" ht="12.75">
      <c r="A11" t="s">
        <v>136</v>
      </c>
      <c r="B11" s="81"/>
    </row>
    <row r="12" ht="12.75">
      <c r="A12" t="s">
        <v>137</v>
      </c>
    </row>
  </sheetData>
  <sheetProtection selectLockedCells="1" selectUnlockedCells="1"/>
  <printOptions/>
  <pageMargins left="0.75" right="0.75" top="1.9402777777777778" bottom="1" header="1.0902777777777777" footer="0.5118055555555555"/>
  <pageSetup horizontalDpi="300" verticalDpi="300" orientation="portrait" paperSize="9" r:id="rId1"/>
  <headerFooter alignWithMargins="0">
    <oddHeader>&amp;C&amp;"Arial CE,Félkövér"&amp;12 8. sz. melléklet
KIMUTATÁS 
az Önkormányzat tulajdonában lévő részesedésekről, értékpapírokról
2017. évi éves beszámoló adatai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2.625" style="0" customWidth="1"/>
    <col min="2" max="2" width="11.125" style="0" customWidth="1"/>
    <col min="3" max="3" width="15.25390625" style="0" customWidth="1"/>
    <col min="4" max="4" width="11.125" style="0" customWidth="1"/>
  </cols>
  <sheetData>
    <row r="1" spans="1:4" ht="21.75" customHeight="1">
      <c r="A1" s="189" t="s">
        <v>284</v>
      </c>
      <c r="B1" s="189"/>
      <c r="C1" s="189"/>
      <c r="D1" s="189"/>
    </row>
    <row r="2" spans="1:4" ht="12.75">
      <c r="A2" s="82"/>
      <c r="B2" s="83" t="s">
        <v>138</v>
      </c>
      <c r="C2" s="83" t="s">
        <v>139</v>
      </c>
      <c r="D2" s="84" t="s">
        <v>10</v>
      </c>
    </row>
    <row r="3" spans="1:4" ht="12.75">
      <c r="A3" s="85"/>
      <c r="B3" s="86" t="s">
        <v>140</v>
      </c>
      <c r="C3" s="86" t="s">
        <v>140</v>
      </c>
      <c r="D3" s="87"/>
    </row>
    <row r="4" spans="1:4" ht="12.75">
      <c r="A4" s="88" t="s">
        <v>141</v>
      </c>
      <c r="B4" s="89">
        <v>61308342</v>
      </c>
      <c r="C4" s="89">
        <v>66377504</v>
      </c>
      <c r="D4" s="90">
        <v>66310476</v>
      </c>
    </row>
    <row r="5" spans="1:4" ht="12.75">
      <c r="A5" s="41" t="s">
        <v>142</v>
      </c>
      <c r="B5" s="91"/>
      <c r="C5" s="91">
        <v>51249914</v>
      </c>
      <c r="D5" s="92">
        <v>51249914</v>
      </c>
    </row>
    <row r="6" spans="1:4" ht="12.75">
      <c r="A6" s="41" t="s">
        <v>143</v>
      </c>
      <c r="B6" s="91">
        <v>6150000</v>
      </c>
      <c r="C6" s="91">
        <v>6150000</v>
      </c>
      <c r="D6" s="92">
        <v>5395834</v>
      </c>
    </row>
    <row r="7" spans="1:4" ht="12.75">
      <c r="A7" s="41" t="s">
        <v>144</v>
      </c>
      <c r="B7" s="91">
        <v>3705117</v>
      </c>
      <c r="C7" s="91">
        <v>5923848</v>
      </c>
      <c r="D7" s="92">
        <v>4133005</v>
      </c>
    </row>
    <row r="8" spans="1:4" ht="12.75">
      <c r="A8" s="41" t="s">
        <v>145</v>
      </c>
      <c r="B8" s="91"/>
      <c r="C8" s="91"/>
      <c r="D8" s="92"/>
    </row>
    <row r="9" spans="1:4" ht="12.75">
      <c r="A9" s="41" t="s">
        <v>146</v>
      </c>
      <c r="B9" s="91">
        <v>486000</v>
      </c>
      <c r="C9" s="91">
        <v>486000</v>
      </c>
      <c r="D9" s="92">
        <v>120000</v>
      </c>
    </row>
    <row r="10" spans="1:4" ht="12.75">
      <c r="A10" s="43" t="s">
        <v>147</v>
      </c>
      <c r="B10" s="93"/>
      <c r="C10" s="93"/>
      <c r="D10" s="94"/>
    </row>
    <row r="11" spans="1:4" ht="12.75">
      <c r="A11" s="88" t="s">
        <v>148</v>
      </c>
      <c r="B11" s="89">
        <f>SUM(B4:B10)</f>
        <v>71649459</v>
      </c>
      <c r="C11" s="89">
        <f>SUM(C4:C10)</f>
        <v>130187266</v>
      </c>
      <c r="D11" s="90">
        <f>SUM(D4:D10)</f>
        <v>127209229</v>
      </c>
    </row>
    <row r="12" spans="1:4" ht="12.75">
      <c r="A12" s="95" t="s">
        <v>149</v>
      </c>
      <c r="B12" s="96">
        <v>25671104</v>
      </c>
      <c r="C12" s="96">
        <v>25671104</v>
      </c>
      <c r="D12" s="97">
        <v>27655793</v>
      </c>
    </row>
    <row r="13" spans="1:4" ht="12.75">
      <c r="A13" s="43" t="s">
        <v>150</v>
      </c>
      <c r="B13" s="98">
        <f>B11+B12</f>
        <v>97320563</v>
      </c>
      <c r="C13" s="98">
        <f>C11+C12</f>
        <v>155858370</v>
      </c>
      <c r="D13" s="99">
        <f>D11+D12</f>
        <v>154865022</v>
      </c>
    </row>
    <row r="14" spans="1:4" ht="12.75">
      <c r="A14" s="88" t="s">
        <v>151</v>
      </c>
      <c r="B14" s="89">
        <v>8032808</v>
      </c>
      <c r="C14" s="89">
        <v>8106172</v>
      </c>
      <c r="D14" s="90">
        <v>8106172</v>
      </c>
    </row>
    <row r="15" spans="1:4" ht="12.75" customHeight="1">
      <c r="A15" s="41" t="s">
        <v>152</v>
      </c>
      <c r="B15" s="91">
        <v>1767218</v>
      </c>
      <c r="C15" s="91">
        <v>1733242</v>
      </c>
      <c r="D15" s="92">
        <v>1733242</v>
      </c>
    </row>
    <row r="16" spans="1:4" ht="12.75">
      <c r="A16" s="41" t="s">
        <v>153</v>
      </c>
      <c r="B16" s="91">
        <v>13430635</v>
      </c>
      <c r="C16" s="91">
        <v>18345753</v>
      </c>
      <c r="D16" s="92">
        <v>16448848</v>
      </c>
    </row>
    <row r="17" spans="1:4" ht="12.75">
      <c r="A17" s="41" t="s">
        <v>154</v>
      </c>
      <c r="B17" s="91">
        <v>5252000</v>
      </c>
      <c r="C17" s="91">
        <v>5252000</v>
      </c>
      <c r="D17" s="92">
        <v>4868250</v>
      </c>
    </row>
    <row r="18" spans="1:4" ht="12.75">
      <c r="A18" s="41" t="s">
        <v>155</v>
      </c>
      <c r="B18" s="91">
        <v>57874306</v>
      </c>
      <c r="C18" s="91">
        <v>109569795</v>
      </c>
      <c r="D18" s="92">
        <v>46959825</v>
      </c>
    </row>
    <row r="19" spans="1:4" ht="12.75">
      <c r="A19" s="41" t="s">
        <v>156</v>
      </c>
      <c r="B19" s="91"/>
      <c r="C19" s="91"/>
      <c r="D19" s="92"/>
    </row>
    <row r="20" spans="1:4" ht="12.75">
      <c r="A20" s="41" t="s">
        <v>157</v>
      </c>
      <c r="B20" s="91">
        <v>10963596</v>
      </c>
      <c r="C20" s="91">
        <v>10963596</v>
      </c>
      <c r="D20" s="92">
        <v>10344596</v>
      </c>
    </row>
    <row r="21" spans="1:4" ht="12.75">
      <c r="A21" s="43" t="s">
        <v>158</v>
      </c>
      <c r="B21" s="93"/>
      <c r="C21" s="93"/>
      <c r="D21" s="94"/>
    </row>
    <row r="22" spans="1:4" ht="12.75">
      <c r="A22" s="95" t="s">
        <v>159</v>
      </c>
      <c r="B22" s="96">
        <f>SUM(B14:B21)</f>
        <v>97320563</v>
      </c>
      <c r="C22" s="96">
        <f>SUM(C14:C21)</f>
        <v>153970558</v>
      </c>
      <c r="D22" s="97">
        <f>SUM(D14:D21)</f>
        <v>88460933</v>
      </c>
    </row>
    <row r="23" spans="1:4" ht="12.75">
      <c r="A23" s="95" t="s">
        <v>160</v>
      </c>
      <c r="B23" s="96"/>
      <c r="C23" s="96">
        <v>1887812</v>
      </c>
      <c r="D23" s="97">
        <v>1887812</v>
      </c>
    </row>
    <row r="24" spans="1:4" ht="12.75">
      <c r="A24" s="43" t="s">
        <v>161</v>
      </c>
      <c r="B24" s="98">
        <f>B22+B23</f>
        <v>97320563</v>
      </c>
      <c r="C24" s="98">
        <f>C22+C23</f>
        <v>155858370</v>
      </c>
      <c r="D24" s="99">
        <f>D22+D23</f>
        <v>90348745</v>
      </c>
    </row>
    <row r="25" spans="2:4" ht="12.75">
      <c r="B25" s="63"/>
      <c r="C25" s="63"/>
      <c r="D25" s="63"/>
    </row>
    <row r="26" spans="2:4" ht="12.75">
      <c r="B26" s="63"/>
      <c r="C26" s="63"/>
      <c r="D26" s="63"/>
    </row>
    <row r="27" spans="2:4" ht="12.75">
      <c r="B27" s="63"/>
      <c r="C27" s="63"/>
      <c r="D27" s="63"/>
    </row>
  </sheetData>
  <sheetProtection selectLockedCells="1" selectUnlockedCells="1"/>
  <mergeCells count="1">
    <mergeCell ref="A1:D1"/>
  </mergeCells>
  <printOptions gridLines="1"/>
  <pageMargins left="1.5298611111111111" right="0.75" top="1.3201388888888888" bottom="1" header="0.5" footer="0.5118055555555555"/>
  <pageSetup horizontalDpi="300" verticalDpi="300" orientation="landscape" paperSize="9" r:id="rId1"/>
  <headerFooter alignWithMargins="0">
    <oddHeader>&amp;C9.számú melléklet
Pecöl Község Önkormányzata 2017.évi beszámoló
Egyszerűsített pénzforgalmi jelentés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9.00390625" defaultRowHeight="12.75"/>
  <cols>
    <col min="1" max="1" width="83.625" style="114" customWidth="1"/>
    <col min="2" max="2" width="13.875" style="115" customWidth="1"/>
    <col min="3" max="16384" width="9.125" style="114" customWidth="1"/>
  </cols>
  <sheetData>
    <row r="1" spans="1:2" ht="12.75" customHeight="1">
      <c r="A1" s="116" t="s">
        <v>162</v>
      </c>
      <c r="B1" s="117"/>
    </row>
    <row r="2" spans="1:2" ht="15">
      <c r="A2" s="118" t="s">
        <v>286</v>
      </c>
      <c r="B2" s="119"/>
    </row>
    <row r="3" spans="1:2" s="122" customFormat="1" ht="15">
      <c r="A3" s="120" t="s">
        <v>183</v>
      </c>
      <c r="B3" s="121" t="s">
        <v>285</v>
      </c>
    </row>
    <row r="4" spans="1:2" ht="15.75">
      <c r="A4" s="123"/>
      <c r="B4" s="121" t="s">
        <v>20</v>
      </c>
    </row>
    <row r="5" spans="1:2" ht="15.75">
      <c r="A5" s="123"/>
      <c r="B5" s="124"/>
    </row>
    <row r="6" spans="1:2" s="126" customFormat="1" ht="15">
      <c r="A6" s="120" t="s">
        <v>184</v>
      </c>
      <c r="B6" s="125"/>
    </row>
    <row r="7" spans="1:2" s="126" customFormat="1" ht="15">
      <c r="A7" s="127"/>
      <c r="B7" s="128"/>
    </row>
    <row r="8" spans="1:2" s="126" customFormat="1" ht="12.75">
      <c r="A8" s="129" t="s">
        <v>249</v>
      </c>
      <c r="B8" s="119"/>
    </row>
    <row r="9" spans="1:2" ht="12.75">
      <c r="A9" s="130" t="s">
        <v>248</v>
      </c>
      <c r="B9" s="131"/>
    </row>
    <row r="10" spans="1:2" ht="12.75">
      <c r="A10" s="133" t="s">
        <v>185</v>
      </c>
      <c r="B10" s="125"/>
    </row>
    <row r="11" spans="1:2" ht="12.75">
      <c r="A11" s="134" t="s">
        <v>186</v>
      </c>
      <c r="B11" s="135"/>
    </row>
    <row r="12" spans="1:2" ht="15">
      <c r="A12" s="136" t="s">
        <v>187</v>
      </c>
      <c r="B12" s="137">
        <f>B10+B11</f>
        <v>0</v>
      </c>
    </row>
    <row r="13" spans="1:2" ht="12.75">
      <c r="A13" s="130" t="s">
        <v>215</v>
      </c>
      <c r="B13" s="131"/>
    </row>
    <row r="14" spans="1:2" ht="12.75">
      <c r="A14" s="132" t="s">
        <v>216</v>
      </c>
      <c r="B14" s="131"/>
    </row>
    <row r="15" spans="1:2" ht="12.75">
      <c r="A15" s="133" t="s">
        <v>287</v>
      </c>
      <c r="B15" s="125">
        <v>8145351</v>
      </c>
    </row>
    <row r="16" spans="1:2" ht="12.75">
      <c r="A16" s="134" t="s">
        <v>188</v>
      </c>
      <c r="B16" s="135">
        <v>2199245</v>
      </c>
    </row>
    <row r="17" spans="1:2" ht="15">
      <c r="A17" s="136" t="s">
        <v>189</v>
      </c>
      <c r="B17" s="137">
        <f>B15+B16</f>
        <v>10344596</v>
      </c>
    </row>
  </sheetData>
  <sheetProtection selectLockedCells="1" selectUnlockedCells="1"/>
  <printOptions gridLines="1"/>
  <pageMargins left="2.079861111111111" right="0.75" top="1.45" bottom="1" header="0.5" footer="0.5118055555555555"/>
  <pageSetup horizontalDpi="300" verticalDpi="300" orientation="landscape" paperSize="9" r:id="rId1"/>
  <headerFooter alignWithMargins="0">
    <oddHeader>&amp;CPecöl Község Önkormányzata 2017.évi beszámoló
Felújítási és beruházási előirányzatok teljesülése e-Ft-ban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5" sqref="A5"/>
    </sheetView>
  </sheetViews>
  <sheetFormatPr defaultColWidth="9.00390625" defaultRowHeight="12.75"/>
  <cols>
    <col min="1" max="1" width="77.00390625" style="0" customWidth="1"/>
    <col min="2" max="2" width="11.875" style="0" customWidth="1"/>
  </cols>
  <sheetData>
    <row r="1" spans="1:2" ht="12.75">
      <c r="A1" s="110" t="s">
        <v>288</v>
      </c>
      <c r="B1" s="111">
        <v>2017</v>
      </c>
    </row>
    <row r="2" spans="1:2" ht="12.75">
      <c r="A2" s="112" t="s">
        <v>175</v>
      </c>
      <c r="B2" s="113" t="s">
        <v>20</v>
      </c>
    </row>
    <row r="3" spans="1:2" ht="15.75" customHeight="1">
      <c r="A3" s="41" t="s">
        <v>141</v>
      </c>
      <c r="B3" s="92">
        <v>66310476</v>
      </c>
    </row>
    <row r="4" spans="1:2" ht="15.75" customHeight="1">
      <c r="A4" s="41" t="s">
        <v>142</v>
      </c>
      <c r="B4" s="92">
        <v>51249914</v>
      </c>
    </row>
    <row r="5" spans="1:2" ht="15.75" customHeight="1">
      <c r="A5" s="41" t="s">
        <v>143</v>
      </c>
      <c r="B5" s="92">
        <v>5395834</v>
      </c>
    </row>
    <row r="6" spans="1:2" ht="15.75" customHeight="1">
      <c r="A6" s="41" t="s">
        <v>144</v>
      </c>
      <c r="B6" s="92">
        <v>4133005</v>
      </c>
    </row>
    <row r="7" spans="1:2" ht="15.75" customHeight="1" thickBot="1">
      <c r="A7" s="41" t="s">
        <v>146</v>
      </c>
      <c r="B7" s="92">
        <v>120000</v>
      </c>
    </row>
    <row r="8" spans="1:2" ht="13.5" thickBot="1">
      <c r="A8" s="95" t="s">
        <v>176</v>
      </c>
      <c r="B8" s="97">
        <f>SUM(B3:B7)</f>
        <v>127209229</v>
      </c>
    </row>
    <row r="9" spans="1:2" ht="12.75">
      <c r="A9" s="88" t="s">
        <v>151</v>
      </c>
      <c r="B9" s="90">
        <v>8106172</v>
      </c>
    </row>
    <row r="10" spans="1:2" ht="12.75">
      <c r="A10" s="41" t="s">
        <v>152</v>
      </c>
      <c r="B10" s="92">
        <v>1733242</v>
      </c>
    </row>
    <row r="11" spans="1:2" ht="12.75">
      <c r="A11" s="41" t="s">
        <v>153</v>
      </c>
      <c r="B11" s="92">
        <v>16448848</v>
      </c>
    </row>
    <row r="12" spans="1:2" ht="12.75">
      <c r="A12" s="41" t="s">
        <v>154</v>
      </c>
      <c r="B12" s="92">
        <v>4868250</v>
      </c>
    </row>
    <row r="13" spans="1:2" ht="13.5" thickBot="1">
      <c r="A13" s="41" t="s">
        <v>155</v>
      </c>
      <c r="B13" s="92">
        <v>46959825</v>
      </c>
    </row>
    <row r="14" spans="1:2" ht="13.5" thickBot="1">
      <c r="A14" s="95" t="s">
        <v>177</v>
      </c>
      <c r="B14" s="97">
        <f>SUM(B9:B13)</f>
        <v>78116337</v>
      </c>
    </row>
    <row r="15" spans="1:2" ht="12.75">
      <c r="A15" s="88" t="s">
        <v>142</v>
      </c>
      <c r="B15" s="90"/>
    </row>
    <row r="16" spans="1:2" ht="12.75">
      <c r="A16" s="41" t="s">
        <v>143</v>
      </c>
      <c r="B16" s="92"/>
    </row>
    <row r="17" spans="1:2" ht="12.75">
      <c r="A17" s="41" t="s">
        <v>145</v>
      </c>
      <c r="B17" s="92"/>
    </row>
    <row r="18" spans="1:2" ht="12.75">
      <c r="A18" s="41" t="s">
        <v>147</v>
      </c>
      <c r="B18" s="92"/>
    </row>
    <row r="19" spans="1:2" ht="12.75">
      <c r="A19" s="41" t="s">
        <v>149</v>
      </c>
      <c r="B19" s="92">
        <v>27655793</v>
      </c>
    </row>
    <row r="20" spans="1:2" ht="12.75">
      <c r="A20" s="95" t="s">
        <v>178</v>
      </c>
      <c r="B20" s="97">
        <f>SUM(B15:B19)</f>
        <v>27655793</v>
      </c>
    </row>
    <row r="21" spans="1:2" ht="12.75">
      <c r="A21" s="41" t="s">
        <v>179</v>
      </c>
      <c r="B21" s="92"/>
    </row>
    <row r="22" spans="1:2" ht="12.75">
      <c r="A22" s="41" t="s">
        <v>156</v>
      </c>
      <c r="B22" s="92"/>
    </row>
    <row r="23" spans="1:2" ht="12.75">
      <c r="A23" s="41" t="s">
        <v>157</v>
      </c>
      <c r="B23" s="92">
        <v>10344596</v>
      </c>
    </row>
    <row r="24" spans="1:2" ht="12.75">
      <c r="A24" s="41" t="s">
        <v>158</v>
      </c>
      <c r="B24" s="92"/>
    </row>
    <row r="25" spans="1:2" ht="12.75">
      <c r="A25" s="41" t="s">
        <v>160</v>
      </c>
      <c r="B25" s="92">
        <v>1887812</v>
      </c>
    </row>
    <row r="26" spans="1:2" ht="12.75">
      <c r="A26" s="95" t="s">
        <v>180</v>
      </c>
      <c r="B26" s="97">
        <f>SUM(B21:B25)</f>
        <v>12232408</v>
      </c>
    </row>
    <row r="27" spans="1:2" ht="12.75">
      <c r="A27" s="88" t="s">
        <v>181</v>
      </c>
      <c r="B27" s="90">
        <f>B8+B20</f>
        <v>154865022</v>
      </c>
    </row>
    <row r="28" spans="1:2" ht="12.75">
      <c r="A28" s="95" t="s">
        <v>182</v>
      </c>
      <c r="B28" s="97">
        <f>B14+B26</f>
        <v>90348745</v>
      </c>
    </row>
  </sheetData>
  <sheetProtection selectLockedCells="1" selectUnlockedCells="1"/>
  <printOptions gridLines="1"/>
  <pageMargins left="0.75" right="0.75" top="1.75" bottom="1" header="0.5" footer="0.5118055555555555"/>
  <pageSetup horizontalDpi="300" verticalDpi="300" orientation="landscape" paperSize="9" r:id="rId1"/>
  <headerFooter alignWithMargins="0">
    <oddHeader>&amp;CPecöl Község Önkormányzata 2017.évi beszámoló
Működési és felhalmozási bevételek és kiadások mérlegszerű bemutatása e Ft-ban
11.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9">
      <selection activeCell="B12" sqref="B12"/>
    </sheetView>
  </sheetViews>
  <sheetFormatPr defaultColWidth="9.00390625" defaultRowHeight="12.75"/>
  <cols>
    <col min="1" max="1" width="8.125" style="162" customWidth="1"/>
    <col min="2" max="2" width="82.00390625" style="162" customWidth="1"/>
    <col min="3" max="3" width="11.25390625" style="162" hidden="1" customWidth="1"/>
    <col min="4" max="4" width="9.75390625" style="162" hidden="1" customWidth="1"/>
    <col min="5" max="5" width="13.125" style="162" customWidth="1"/>
    <col min="6" max="16384" width="9.125" style="162" customWidth="1"/>
  </cols>
  <sheetData>
    <row r="1" spans="1:5" ht="12.75" customHeight="1">
      <c r="A1" s="190" t="s">
        <v>280</v>
      </c>
      <c r="B1" s="191"/>
      <c r="C1" s="191"/>
      <c r="D1" s="191"/>
      <c r="E1" s="191"/>
    </row>
    <row r="2" spans="1:5" ht="45">
      <c r="A2" s="169" t="s">
        <v>224</v>
      </c>
      <c r="B2" s="169" t="s">
        <v>225</v>
      </c>
      <c r="C2" s="169" t="s">
        <v>226</v>
      </c>
      <c r="D2" s="169" t="s">
        <v>227</v>
      </c>
      <c r="E2" s="169" t="s">
        <v>228</v>
      </c>
    </row>
    <row r="3" spans="1:5" ht="15">
      <c r="A3" s="169">
        <v>1</v>
      </c>
      <c r="B3" s="169">
        <v>2</v>
      </c>
      <c r="C3" s="169">
        <v>3</v>
      </c>
      <c r="D3" s="169">
        <v>4</v>
      </c>
      <c r="E3" s="169">
        <v>5</v>
      </c>
    </row>
    <row r="4" spans="1:5" ht="12.75">
      <c r="A4" s="170" t="s">
        <v>229</v>
      </c>
      <c r="B4" s="171" t="s">
        <v>251</v>
      </c>
      <c r="C4" s="172">
        <v>14002957</v>
      </c>
      <c r="D4" s="172">
        <v>0</v>
      </c>
      <c r="E4" s="172">
        <v>8476726</v>
      </c>
    </row>
    <row r="5" spans="1:5" ht="12.75">
      <c r="A5" s="170" t="s">
        <v>230</v>
      </c>
      <c r="B5" s="171" t="s">
        <v>252</v>
      </c>
      <c r="C5" s="172">
        <v>3453172</v>
      </c>
      <c r="D5" s="172">
        <v>0</v>
      </c>
      <c r="E5" s="172">
        <v>3936921</v>
      </c>
    </row>
    <row r="6" spans="1:5" ht="12.75">
      <c r="A6" s="170" t="s">
        <v>231</v>
      </c>
      <c r="B6" s="171" t="s">
        <v>253</v>
      </c>
      <c r="C6" s="172">
        <v>583200</v>
      </c>
      <c r="D6" s="172">
        <v>0</v>
      </c>
      <c r="E6" s="172">
        <v>357737</v>
      </c>
    </row>
    <row r="7" spans="1:5" ht="12.75">
      <c r="A7" s="173" t="s">
        <v>232</v>
      </c>
      <c r="B7" s="174" t="s">
        <v>254</v>
      </c>
      <c r="C7" s="175">
        <v>18039329</v>
      </c>
      <c r="D7" s="175">
        <v>0</v>
      </c>
      <c r="E7" s="175">
        <f>+E4+E5+E6</f>
        <v>12771384</v>
      </c>
    </row>
    <row r="8" spans="1:5" ht="12.75">
      <c r="A8" s="170" t="s">
        <v>233</v>
      </c>
      <c r="B8" s="171" t="s">
        <v>255</v>
      </c>
      <c r="C8" s="172">
        <v>53048579</v>
      </c>
      <c r="D8" s="172">
        <v>0</v>
      </c>
      <c r="E8" s="172">
        <v>61635748</v>
      </c>
    </row>
    <row r="9" spans="1:5" ht="12.75">
      <c r="A9" s="170" t="s">
        <v>234</v>
      </c>
      <c r="B9" s="171" t="s">
        <v>256</v>
      </c>
      <c r="C9" s="172">
        <v>6467185</v>
      </c>
      <c r="D9" s="172">
        <v>0</v>
      </c>
      <c r="E9" s="172">
        <v>4794728</v>
      </c>
    </row>
    <row r="10" spans="1:5" ht="12.75">
      <c r="A10" s="170" t="s">
        <v>235</v>
      </c>
      <c r="B10" s="171" t="s">
        <v>257</v>
      </c>
      <c r="C10" s="172">
        <v>20789682</v>
      </c>
      <c r="D10" s="172">
        <v>0</v>
      </c>
      <c r="E10" s="172">
        <v>0</v>
      </c>
    </row>
    <row r="11" spans="1:5" ht="12.75">
      <c r="A11" s="170" t="s">
        <v>236</v>
      </c>
      <c r="B11" s="171" t="s">
        <v>258</v>
      </c>
      <c r="C11" s="172">
        <v>26367911</v>
      </c>
      <c r="D11" s="172">
        <v>0</v>
      </c>
      <c r="E11" s="172">
        <v>51700655</v>
      </c>
    </row>
    <row r="12" spans="1:5" ht="12.75">
      <c r="A12" s="173" t="s">
        <v>237</v>
      </c>
      <c r="B12" s="174" t="s">
        <v>259</v>
      </c>
      <c r="C12" s="175">
        <v>106673357</v>
      </c>
      <c r="D12" s="175">
        <v>0</v>
      </c>
      <c r="E12" s="175">
        <f>+SUM(E8:E11)</f>
        <v>118131131</v>
      </c>
    </row>
    <row r="13" spans="1:5" ht="12.75">
      <c r="A13" s="170" t="s">
        <v>238</v>
      </c>
      <c r="B13" s="171" t="s">
        <v>260</v>
      </c>
      <c r="C13" s="172">
        <v>1011344</v>
      </c>
      <c r="D13" s="172">
        <v>0</v>
      </c>
      <c r="E13" s="172">
        <v>2103516</v>
      </c>
    </row>
    <row r="14" spans="1:5" ht="12.75">
      <c r="A14" s="170" t="s">
        <v>261</v>
      </c>
      <c r="B14" s="171" t="s">
        <v>262</v>
      </c>
      <c r="C14" s="172">
        <v>9957287</v>
      </c>
      <c r="D14" s="172">
        <v>0</v>
      </c>
      <c r="E14" s="172">
        <v>10424895</v>
      </c>
    </row>
    <row r="15" spans="1:5" ht="12.75">
      <c r="A15" s="170" t="s">
        <v>239</v>
      </c>
      <c r="B15" s="171" t="s">
        <v>263</v>
      </c>
      <c r="C15" s="172">
        <v>611113</v>
      </c>
      <c r="D15" s="172">
        <v>0</v>
      </c>
      <c r="E15" s="172">
        <v>575754</v>
      </c>
    </row>
    <row r="16" spans="1:5" ht="12.75">
      <c r="A16" s="173" t="s">
        <v>240</v>
      </c>
      <c r="B16" s="174" t="s">
        <v>264</v>
      </c>
      <c r="C16" s="175">
        <v>11579744</v>
      </c>
      <c r="D16" s="175">
        <v>0</v>
      </c>
      <c r="E16" s="175">
        <f>+SUM(E13:E15)</f>
        <v>13104165</v>
      </c>
    </row>
    <row r="17" spans="1:5" ht="12.75">
      <c r="A17" s="170" t="s">
        <v>241</v>
      </c>
      <c r="B17" s="171" t="s">
        <v>265</v>
      </c>
      <c r="C17" s="172">
        <v>2952542</v>
      </c>
      <c r="D17" s="172">
        <v>0</v>
      </c>
      <c r="E17" s="172">
        <v>3889053</v>
      </c>
    </row>
    <row r="18" spans="1:5" ht="12.75">
      <c r="A18" s="170" t="s">
        <v>242</v>
      </c>
      <c r="B18" s="171" t="s">
        <v>266</v>
      </c>
      <c r="C18" s="172">
        <v>4236802</v>
      </c>
      <c r="D18" s="172">
        <v>0</v>
      </c>
      <c r="E18" s="172">
        <v>4335148</v>
      </c>
    </row>
    <row r="19" spans="1:5" ht="12.75">
      <c r="A19" s="170" t="s">
        <v>243</v>
      </c>
      <c r="B19" s="171" t="s">
        <v>267</v>
      </c>
      <c r="C19" s="172">
        <v>1650998</v>
      </c>
      <c r="D19" s="172">
        <v>0</v>
      </c>
      <c r="E19" s="172">
        <v>1750904</v>
      </c>
    </row>
    <row r="20" spans="1:5" ht="12.75">
      <c r="A20" s="173" t="s">
        <v>244</v>
      </c>
      <c r="B20" s="174" t="s">
        <v>268</v>
      </c>
      <c r="C20" s="175">
        <v>8840342</v>
      </c>
      <c r="D20" s="175">
        <v>0</v>
      </c>
      <c r="E20" s="175">
        <f>+SUM(E17:E19)</f>
        <v>9975105</v>
      </c>
    </row>
    <row r="21" spans="1:5" ht="12.75">
      <c r="A21" s="173" t="s">
        <v>245</v>
      </c>
      <c r="B21" s="174" t="s">
        <v>269</v>
      </c>
      <c r="C21" s="175">
        <v>10758413</v>
      </c>
      <c r="D21" s="175">
        <v>0</v>
      </c>
      <c r="E21" s="175">
        <v>9733222</v>
      </c>
    </row>
    <row r="22" spans="1:5" ht="12.75">
      <c r="A22" s="173" t="s">
        <v>246</v>
      </c>
      <c r="B22" s="174" t="s">
        <v>270</v>
      </c>
      <c r="C22" s="175">
        <v>72573366</v>
      </c>
      <c r="D22" s="175">
        <v>0</v>
      </c>
      <c r="E22" s="175">
        <v>60079312</v>
      </c>
    </row>
    <row r="23" spans="1:5" ht="12.75">
      <c r="A23" s="173" t="s">
        <v>271</v>
      </c>
      <c r="B23" s="174" t="s">
        <v>272</v>
      </c>
      <c r="C23" s="175">
        <v>20960821</v>
      </c>
      <c r="D23" s="175">
        <v>0</v>
      </c>
      <c r="E23" s="175">
        <f>+E7+E12-E16-E20-E21-E22</f>
        <v>38010711</v>
      </c>
    </row>
    <row r="24" spans="1:5" ht="12.75">
      <c r="A24" s="170" t="s">
        <v>247</v>
      </c>
      <c r="B24" s="171" t="s">
        <v>273</v>
      </c>
      <c r="C24" s="172">
        <v>624</v>
      </c>
      <c r="D24" s="172">
        <v>0</v>
      </c>
      <c r="E24" s="172">
        <v>764</v>
      </c>
    </row>
    <row r="25" spans="1:5" ht="12.75">
      <c r="A25" s="173" t="s">
        <v>274</v>
      </c>
      <c r="B25" s="174" t="s">
        <v>275</v>
      </c>
      <c r="C25" s="175">
        <v>624</v>
      </c>
      <c r="D25" s="175">
        <v>0</v>
      </c>
      <c r="E25" s="175">
        <f>+E24</f>
        <v>764</v>
      </c>
    </row>
    <row r="26" spans="1:5" ht="12.75">
      <c r="A26" s="173" t="s">
        <v>276</v>
      </c>
      <c r="B26" s="174" t="s">
        <v>277</v>
      </c>
      <c r="C26" s="175">
        <v>624</v>
      </c>
      <c r="D26" s="175">
        <v>0</v>
      </c>
      <c r="E26" s="175">
        <f>+E25</f>
        <v>764</v>
      </c>
    </row>
    <row r="27" spans="1:5" ht="12.75">
      <c r="A27" s="173" t="s">
        <v>278</v>
      </c>
      <c r="B27" s="174" t="s">
        <v>279</v>
      </c>
      <c r="C27" s="175">
        <v>20961445</v>
      </c>
      <c r="D27" s="175">
        <v>0</v>
      </c>
      <c r="E27" s="175">
        <f>+E23+E26</f>
        <v>38011475</v>
      </c>
    </row>
    <row r="28" spans="1:5" ht="12.75">
      <c r="A28" s="163"/>
      <c r="B28" s="164"/>
      <c r="C28" s="165"/>
      <c r="D28" s="165"/>
      <c r="E28" s="165"/>
    </row>
    <row r="29" spans="1:5" ht="12.75">
      <c r="A29" s="166"/>
      <c r="B29" s="167"/>
      <c r="C29" s="168"/>
      <c r="D29" s="168"/>
      <c r="E29" s="168"/>
    </row>
    <row r="30" spans="1:5" ht="12.75">
      <c r="A30" s="166"/>
      <c r="B30" s="167"/>
      <c r="C30" s="168"/>
      <c r="D30" s="168"/>
      <c r="E30" s="168"/>
    </row>
    <row r="31" spans="1:5" ht="12.75">
      <c r="A31" s="166"/>
      <c r="B31" s="167"/>
      <c r="C31" s="168"/>
      <c r="D31" s="168"/>
      <c r="E31" s="168"/>
    </row>
    <row r="32" spans="1:5" ht="12.75">
      <c r="A32" s="166"/>
      <c r="B32" s="167"/>
      <c r="C32" s="168"/>
      <c r="D32" s="168"/>
      <c r="E32" s="168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r:id="rId1"/>
  <headerFooter alignWithMargins="0">
    <oddHeader>&amp;C2017. eredménykimutatás
12.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ASP2</cp:lastModifiedBy>
  <cp:lastPrinted>2018-05-23T10:05:16Z</cp:lastPrinted>
  <dcterms:created xsi:type="dcterms:W3CDTF">2016-04-25T07:20:53Z</dcterms:created>
  <dcterms:modified xsi:type="dcterms:W3CDTF">2018-05-30T12:51:34Z</dcterms:modified>
  <cp:category/>
  <cp:version/>
  <cp:contentType/>
  <cp:contentStatus/>
</cp:coreProperties>
</file>