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2" activeTab="2"/>
  </bookViews>
  <sheets>
    <sheet name="bev. forrásonként" sheetId="1" state="hidden" r:id="rId1"/>
    <sheet name="önk. kiad." sheetId="2" state="hidden" r:id="rId2"/>
    <sheet name="2.sz.melléklet folyt." sheetId="3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<sst xmlns="http://schemas.openxmlformats.org/spreadsheetml/2006/main" count="630" uniqueCount="463">
  <si>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</si>
  <si>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</si>
  <si>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</si>
  <si>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</si>
  <si>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</si>
  <si>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</si>
  <si>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</si>
  <si>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</si>
  <si>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</si>
  <si>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</si>
  <si>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</si>
  <si>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</si>
  <si>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</si>
  <si>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</si>
  <si>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</si>
  <si>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</si>
  <si>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</si>
  <si>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</si>
  <si>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</si>
  <si>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</si>
  <si>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</si>
  <si>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</si>
  <si>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</si>
  <si>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</si>
  <si>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</si>
  <si>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</si>
  <si>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</si>
  <si>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</si>
  <si>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</si>
  <si>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</si>
  <si>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</si>
  <si>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</si>
  <si>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</si>
  <si>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</si>
  <si>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</si>
  <si>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</si>
  <si>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</si>
  <si>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</si>
  <si>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</si>
  <si>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</si>
  <si>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</si>
  <si>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</si>
  <si>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</si>
  <si>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</si>
  <si>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</si>
  <si>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</si>
  <si>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</si>
  <si>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</si>
  <si>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</si>
  <si>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</si>
  <si>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</si>
  <si>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</si>
  <si>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</si>
  <si>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</si>
  <si>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</si>
  <si>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</si>
  <si>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</si>
  <si>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</si>
  <si>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</si>
  <si>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</si>
  <si>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</si>
  <si>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</si>
  <si>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</si>
  <si>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</si>
  <si>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</si>
  <si>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</si>
  <si>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</si>
  <si>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</si>
  <si>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</si>
  <si>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</si>
  <si>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</si>
  <si>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</si>
  <si>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</si>
  <si>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</si>
  <si>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</si>
  <si>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</si>
  <si>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</si>
  <si>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</si>
  <si>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</si>
  <si>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</si>
  <si>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</si>
  <si>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</si>
  <si>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</si>
  <si>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</si>
  <si>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</si>
  <si>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</si>
  <si>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</si>
  <si>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</si>
  <si>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</si>
  <si>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</si>
  <si>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</si>
  <si>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</si>
  <si>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</si>
  <si>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</si>
  <si>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</si>
  <si>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</si>
  <si>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</si>
  <si>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</si>
  <si>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</si>
  <si>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Közvilágítás</t>
  </si>
  <si>
    <t>Átmeneti segély</t>
  </si>
  <si>
    <t>Rendkívüli gyermekvédelmi támogatás</t>
  </si>
  <si>
    <t>Könyvtár</t>
  </si>
  <si>
    <t>Önkormányzat és költségvetési szervek kiadási előirányzatai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</si>
  <si>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</si>
  <si>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</si>
  <si>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</si>
  <si>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</si>
  <si>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</si>
  <si>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</si>
  <si>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</si>
  <si>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</si>
  <si>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</si>
  <si>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</si>
  <si>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</si>
  <si>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</si>
  <si>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</si>
  <si>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</si>
  <si>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</si>
  <si>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</si>
  <si>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</si>
  <si>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</si>
  <si>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</si>
  <si>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</si>
  <si>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</si>
  <si>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</si>
  <si>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</si>
  <si>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</si>
  <si>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</si>
  <si>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</si>
  <si>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</si>
  <si>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Lakásfennt.tám.</t>
  </si>
  <si>
    <t>Adatok főben!</t>
  </si>
  <si>
    <t>Rendszeres gyermekvédelmi támogatás</t>
  </si>
  <si>
    <t>Ügyelet</t>
  </si>
  <si>
    <t>15/2010.(XII.9.) ÖR 7. § alapján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</si>
  <si>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</si>
  <si>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</si>
  <si>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</si>
  <si>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</si>
  <si>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</si>
  <si>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</si>
  <si>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</si>
  <si>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</si>
  <si>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</si>
  <si>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</si>
  <si>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</si>
  <si>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</si>
  <si>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</si>
  <si>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</si>
  <si>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</si>
  <si>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</si>
  <si>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</si>
  <si>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</si>
  <si>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</si>
  <si>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</si>
  <si>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</si>
  <si>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</si>
  <si>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</si>
  <si>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</si>
  <si>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</si>
  <si>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</si>
  <si>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</si>
  <si>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</si>
  <si>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</si>
  <si>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</si>
  <si>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</si>
  <si>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</si>
  <si>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</si>
  <si>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</si>
  <si>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</si>
  <si>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</si>
  <si>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</si>
  <si>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</si>
  <si>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</si>
  <si>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</si>
  <si>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</si>
  <si>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</si>
  <si>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</si>
  <si>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</si>
  <si>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</si>
  <si>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</si>
  <si>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</si>
  <si>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</si>
  <si>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</si>
  <si>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</si>
  <si>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</si>
  <si>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</si>
  <si>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</si>
  <si>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</si>
  <si>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</si>
  <si>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</si>
  <si>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</si>
  <si>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</si>
  <si>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</si>
  <si>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</si>
  <si>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</si>
  <si>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</si>
  <si>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</si>
  <si>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</si>
  <si>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</si>
  <si>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</si>
  <si>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</si>
  <si>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</si>
  <si>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</si>
  <si>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</si>
  <si>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</si>
  <si>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</si>
  <si>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</si>
  <si>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</si>
  <si>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</si>
  <si>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</si>
  <si>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</si>
  <si>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</si>
  <si>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</si>
  <si>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</si>
  <si>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</si>
  <si>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</si>
  <si>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</si>
  <si>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</si>
  <si>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</si>
  <si>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</si>
  <si>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</si>
  <si>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</si>
  <si>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</si>
  <si>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</si>
  <si>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</si>
  <si>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</si>
  <si>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</si>
  <si>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</si>
  <si>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</si>
  <si>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</si>
  <si>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</si>
  <si>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</si>
  <si>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</si>
  <si>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</si>
  <si>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</si>
  <si>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</si>
  <si>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</si>
  <si>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</si>
  <si>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</si>
  <si>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</si>
  <si>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</si>
  <si>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</si>
  <si>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</si>
  <si>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</si>
  <si>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</si>
  <si>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</si>
  <si>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</si>
  <si>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</si>
  <si>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</si>
  <si>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</si>
  <si>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</si>
  <si>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</si>
  <si>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</si>
  <si>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</si>
  <si>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</si>
  <si>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</si>
  <si>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</si>
  <si>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</si>
  <si>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</si>
  <si>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</si>
  <si>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</si>
  <si>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</si>
  <si>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</si>
  <si>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</si>
  <si>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</si>
  <si>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</si>
  <si>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</si>
  <si>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</si>
  <si>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</si>
  <si>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</si>
  <si>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</si>
  <si>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</si>
  <si>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</si>
  <si>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</si>
  <si>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</si>
  <si>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</si>
  <si>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</si>
  <si>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</si>
  <si>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</si>
  <si>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</si>
  <si>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</si>
  <si>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</si>
  <si>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</si>
  <si>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</si>
  <si>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</si>
  <si>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</si>
  <si>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</si>
  <si>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</si>
  <si>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</si>
  <si>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</si>
  <si>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</si>
  <si>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</si>
  <si>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</si>
  <si>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</si>
  <si>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</si>
  <si>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</si>
  <si>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</si>
  <si>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</si>
  <si>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</si>
  <si>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</si>
  <si>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</si>
  <si>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</si>
  <si>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</si>
  <si>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</si>
  <si>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</si>
  <si>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</si>
  <si>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</si>
  <si>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</si>
  <si>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</si>
  <si>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</si>
  <si>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</si>
  <si>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</si>
  <si>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</si>
  <si>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</si>
  <si>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</si>
  <si>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</si>
  <si>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</si>
  <si>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</si>
  <si>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</si>
  <si>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</si>
  <si>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</si>
  <si>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</si>
  <si>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</si>
  <si>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</si>
  <si>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</si>
  <si>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</si>
  <si>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</si>
  <si>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</si>
  <si>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</si>
  <si>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</si>
  <si>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</si>
  <si>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</si>
  <si>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</si>
  <si>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</si>
  <si>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</si>
  <si>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</si>
  <si>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</si>
  <si>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</si>
  <si>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</si>
  <si>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</si>
  <si>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</si>
  <si>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</si>
  <si>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</si>
  <si>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</si>
  <si>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</si>
  <si>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</si>
  <si>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</si>
  <si>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</si>
  <si>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</si>
  <si>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</si>
  <si>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</si>
  <si>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</si>
  <si>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</si>
  <si>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</si>
  <si>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</si>
  <si>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</si>
  <si>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</si>
  <si>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</si>
  <si>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</si>
  <si>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</si>
  <si>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</si>
  <si>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</si>
  <si>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</si>
  <si>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</si>
  <si>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</si>
  <si>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</si>
  <si>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</si>
  <si>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</si>
  <si>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</si>
  <si>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</si>
  <si>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</si>
  <si>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</si>
  <si>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</si>
  <si>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</si>
  <si>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</si>
  <si>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</si>
  <si>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</si>
  <si>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</si>
  <si>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</si>
  <si>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</si>
  <si>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</si>
  <si>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</si>
  <si>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</si>
  <si>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</si>
  <si>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</si>
  <si>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</si>
  <si>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</si>
  <si>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</si>
  <si>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</si>
  <si>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</si>
  <si>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</si>
  <si>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</si>
  <si>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</si>
  <si>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</si>
  <si>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</si>
  <si>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</si>
  <si>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</si>
  <si>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</si>
  <si>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</si>
  <si>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</si>
  <si>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</si>
  <si>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</si>
  <si>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</si>
  <si>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</si>
  <si>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</si>
  <si>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</si>
  <si>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</si>
  <si>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</si>
  <si>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</si>
  <si>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</si>
  <si>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</si>
  <si>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</si>
  <si>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</si>
  <si>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</si>
  <si>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</si>
  <si>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</si>
  <si>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</si>
  <si>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</si>
  <si>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</si>
  <si>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</si>
  <si>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</si>
  <si>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</si>
  <si>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</si>
  <si>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</si>
  <si>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</si>
  <si>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</si>
  <si>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</si>
  <si>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</si>
  <si>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</si>
  <si>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</si>
  <si>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</si>
  <si>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</si>
  <si>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</si>
  <si>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</si>
  <si>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</si>
  <si>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</si>
  <si>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</si>
  <si>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</si>
  <si>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</si>
  <si>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</si>
  <si>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</si>
  <si>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</si>
  <si>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</si>
  <si>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</si>
  <si>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</si>
  <si>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</si>
  <si>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</si>
  <si>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</si>
  <si>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</si>
  <si>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</si>
  <si>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Közös Hivatal</t>
  </si>
  <si>
    <t>Közfoglalkoztatás</t>
  </si>
  <si>
    <t>Községgazd.- Zöldterület karbantarás</t>
  </si>
  <si>
    <t>Tény 2014.12.31.</t>
  </si>
  <si>
    <t>Óvoda</t>
  </si>
  <si>
    <t>Háziorvosi alapellátás</t>
  </si>
  <si>
    <t>Zöldterület</t>
  </si>
  <si>
    <t>Múzeum</t>
  </si>
  <si>
    <t>Szennyvíz gyűjtése, tisztítása, elhelyezése</t>
  </si>
  <si>
    <t>Felújítások</t>
  </si>
  <si>
    <t>a  4/2015.(V.29)önkormányzati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</si>
</sst>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  <numFmt numFmtId="168" formatCode="#,##0;[Red]#,##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2" xfId="54" applyFont="1" applyBorder="1">
      <alignment/>
      <protection/>
    </xf>
    <xf numFmtId="3" fontId="19" fillId="0" borderId="6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3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77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78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78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79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0" xfId="0" applyBorder="1" applyAlignment="1">
      <alignment/>
    </xf>
    <xf numFmtId="0" fontId="0" fillId="0" borderId="18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1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7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2" xfId="54" applyNumberFormat="1" applyFont="1" applyFill="1" applyBorder="1" applyAlignment="1">
      <alignment vertical="center"/>
      <protection/>
    </xf>
    <xf numFmtId="3" fontId="10" fillId="0" borderId="82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1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7" xfId="54" applyNumberFormat="1" applyFont="1" applyFill="1" applyBorder="1" applyAlignment="1">
      <alignment vertical="center"/>
      <protection/>
    </xf>
    <xf numFmtId="3" fontId="0" fillId="0" borderId="62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3" xfId="0" applyFont="1" applyBorder="1" applyAlignment="1">
      <alignment horizontal="center"/>
    </xf>
    <xf numFmtId="3" fontId="11" fillId="0" borderId="77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3" xfId="0" applyFont="1" applyBorder="1" applyAlignment="1">
      <alignment/>
    </xf>
    <xf numFmtId="3" fontId="11" fillId="0" borderId="79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3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5" xfId="0" applyFont="1" applyBorder="1" applyAlignment="1">
      <alignment/>
    </xf>
    <xf numFmtId="0" fontId="22" fillId="0" borderId="84" xfId="0" applyFont="1" applyBorder="1" applyAlignment="1">
      <alignment horizontal="center"/>
    </xf>
    <xf numFmtId="0" fontId="22" fillId="0" borderId="84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7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7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2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7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7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5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5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/>
    </xf>
    <xf numFmtId="168" fontId="0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59" xfId="0" applyNumberFormat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2" fillId="0" borderId="24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 vertical="center" wrapText="1"/>
    </xf>
    <xf numFmtId="168" fontId="1" fillId="0" borderId="86" xfId="0" applyNumberFormat="1" applyFont="1" applyBorder="1" applyAlignment="1">
      <alignment horizontal="center" vertical="center" wrapText="1"/>
    </xf>
    <xf numFmtId="168" fontId="0" fillId="0" borderId="87" xfId="0" applyNumberFormat="1" applyBorder="1" applyAlignment="1">
      <alignment/>
    </xf>
    <xf numFmtId="168" fontId="0" fillId="0" borderId="88" xfId="0" applyNumberFormat="1" applyBorder="1" applyAlignment="1">
      <alignment/>
    </xf>
    <xf numFmtId="168" fontId="0" fillId="0" borderId="89" xfId="0" applyNumberFormat="1" applyBorder="1" applyAlignment="1">
      <alignment/>
    </xf>
    <xf numFmtId="168" fontId="0" fillId="0" borderId="90" xfId="0" applyNumberFormat="1" applyBorder="1" applyAlignment="1">
      <alignment/>
    </xf>
    <xf numFmtId="168" fontId="2" fillId="0" borderId="91" xfId="0" applyNumberFormat="1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3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20" fillId="0" borderId="5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3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1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9" xfId="0" applyBorder="1" applyAlignment="1">
      <alignment horizontal="left"/>
    </xf>
    <xf numFmtId="168" fontId="0" fillId="0" borderId="26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3" xfId="54" applyFont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0" xfId="55" applyFont="1" applyFill="1" applyBorder="1" applyAlignment="1">
      <alignment horizontal="left"/>
      <protection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3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02" xfId="0" applyFont="1" applyBorder="1" applyAlignment="1">
      <alignment horizontal="left"/>
    </xf>
    <xf numFmtId="0" fontId="22" fillId="0" borderId="73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2" fillId="0" borderId="73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3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3" xfId="0" applyFont="1" applyBorder="1" applyAlignment="1">
      <alignment horizontal="left"/>
    </xf>
    <xf numFmtId="0" fontId="22" fillId="0" borderId="63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82" xfId="0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82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0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0" fontId="26" fillId="0" borderId="73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73" xfId="0" applyBorder="1" applyAlignment="1">
      <alignment horizontal="center"/>
    </xf>
    <xf numFmtId="0" fontId="26" fillId="0" borderId="73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3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102" xfId="0" applyNumberFormat="1" applyFont="1" applyBorder="1" applyAlignment="1">
      <alignment/>
    </xf>
    <xf numFmtId="3" fontId="0" fillId="0" borderId="79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0" xfId="0" applyNumberFormat="1" applyFont="1" applyBorder="1" applyAlignment="1">
      <alignment horizontal="right" vertical="center"/>
    </xf>
    <xf numFmtId="3" fontId="1" fillId="0" borderId="103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8" t="s">
        <v>189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9" t="s">
        <v>210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3" ht="15.75">
      <c r="A5" s="410" t="s">
        <v>47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11" t="s">
        <v>97</v>
      </c>
      <c r="K6" s="411"/>
      <c r="L6" s="411"/>
      <c r="M6" s="411"/>
    </row>
    <row r="7" spans="1:13" s="19" customFormat="1" ht="27" thickBot="1" thickTop="1">
      <c r="A7" s="405"/>
      <c r="B7" s="406"/>
      <c r="C7" s="406"/>
      <c r="D7" s="406"/>
      <c r="E7" s="406"/>
      <c r="F7" s="406"/>
      <c r="G7" s="406"/>
      <c r="H7" s="406"/>
      <c r="I7" s="407"/>
      <c r="J7" s="24" t="s">
        <v>198</v>
      </c>
      <c r="K7" s="20" t="s">
        <v>199</v>
      </c>
      <c r="L7" s="211" t="s">
        <v>212</v>
      </c>
      <c r="M7" s="211" t="s">
        <v>211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8">
        <f>L8/K8*100</f>
        <v>106.81099722195613</v>
      </c>
    </row>
    <row r="9" spans="1:13" ht="13.5" thickTop="1">
      <c r="A9" s="53" t="s">
        <v>165</v>
      </c>
      <c r="B9" s="25"/>
      <c r="C9" s="25"/>
      <c r="D9" s="25"/>
      <c r="E9" s="25"/>
      <c r="F9" s="26"/>
      <c r="G9" s="26"/>
      <c r="H9" s="26"/>
      <c r="I9" s="27"/>
      <c r="J9" s="118">
        <f>J10+J13+J16+J17</f>
        <v>72</v>
      </c>
      <c r="K9" s="118">
        <f>K10+K13+K16+K17</f>
        <v>72</v>
      </c>
      <c r="L9" s="367">
        <f>L10+L13+L16+L17</f>
        <v>166</v>
      </c>
      <c r="M9" s="329">
        <f aca="true" t="shared" si="0" ref="M9:M72">L9/K9*100</f>
        <v>230.55555555555554</v>
      </c>
    </row>
    <row r="10" spans="1:13" ht="12.75">
      <c r="A10" s="160" t="s">
        <v>4</v>
      </c>
      <c r="B10" s="6"/>
      <c r="C10" s="6"/>
      <c r="D10" s="6"/>
      <c r="E10" s="6"/>
      <c r="F10" s="21"/>
      <c r="G10" s="21"/>
      <c r="H10" s="21"/>
      <c r="I10" s="21"/>
      <c r="J10" s="153">
        <f>J11+J12</f>
        <v>50</v>
      </c>
      <c r="K10" s="153">
        <f>K11+K12</f>
        <v>50</v>
      </c>
      <c r="L10" s="115">
        <f>L11+L12</f>
        <v>74</v>
      </c>
      <c r="M10" s="325">
        <f t="shared" si="0"/>
        <v>148</v>
      </c>
    </row>
    <row r="11" spans="1:13" ht="12.75">
      <c r="A11" s="161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5">
        <f t="shared" si="0"/>
        <v>320</v>
      </c>
    </row>
    <row r="12" spans="1:13" ht="12.75">
      <c r="A12" s="161"/>
      <c r="B12" s="28" t="s">
        <v>146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5">
        <f t="shared" si="0"/>
        <v>128.88888888888889</v>
      </c>
    </row>
    <row r="13" spans="1:13" ht="12.75">
      <c r="A13" s="162" t="s">
        <v>6</v>
      </c>
      <c r="B13" s="29"/>
      <c r="C13" s="29"/>
      <c r="D13" s="29"/>
      <c r="E13" s="29"/>
      <c r="F13" s="29"/>
      <c r="G13" s="29"/>
      <c r="H13" s="29"/>
      <c r="I13" s="30"/>
      <c r="J13" s="115">
        <f>SUM(J14:J15)</f>
        <v>22</v>
      </c>
      <c r="K13" s="115">
        <f>SUM(K14:K15)</f>
        <v>22</v>
      </c>
      <c r="L13" s="115">
        <f>SUM(L14:L15)</f>
        <v>92</v>
      </c>
      <c r="M13" s="325">
        <f t="shared" si="0"/>
        <v>418.1818181818182</v>
      </c>
    </row>
    <row r="14" spans="1:13" ht="12.75">
      <c r="A14" s="163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5">
        <f t="shared" si="0"/>
        <v>800</v>
      </c>
    </row>
    <row r="15" spans="1:13" ht="12.75">
      <c r="A15" s="163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5">
        <f t="shared" si="0"/>
        <v>100</v>
      </c>
    </row>
    <row r="16" spans="1:13" ht="12.75">
      <c r="A16" s="164" t="s">
        <v>9</v>
      </c>
      <c r="B16" s="28"/>
      <c r="C16" s="28"/>
      <c r="D16" s="28"/>
      <c r="E16" s="28"/>
      <c r="F16" s="29"/>
      <c r="G16" s="29"/>
      <c r="H16" s="29"/>
      <c r="I16" s="30"/>
      <c r="J16" s="115"/>
      <c r="K16" s="115"/>
      <c r="L16" s="75"/>
      <c r="M16" s="325"/>
    </row>
    <row r="17" spans="1:13" ht="12.75">
      <c r="A17" s="162" t="s">
        <v>182</v>
      </c>
      <c r="B17" s="29"/>
      <c r="C17" s="29"/>
      <c r="D17" s="29"/>
      <c r="E17" s="29"/>
      <c r="F17" s="29"/>
      <c r="G17" s="29"/>
      <c r="H17" s="29"/>
      <c r="I17" s="30"/>
      <c r="J17" s="115"/>
      <c r="K17" s="115"/>
      <c r="L17" s="75"/>
      <c r="M17" s="325"/>
    </row>
    <row r="18" spans="1:13" ht="12.75">
      <c r="A18" s="32" t="s">
        <v>166</v>
      </c>
      <c r="B18" s="29"/>
      <c r="C18" s="29"/>
      <c r="D18" s="29"/>
      <c r="E18" s="29"/>
      <c r="F18" s="29"/>
      <c r="G18" s="29"/>
      <c r="H18" s="29"/>
      <c r="I18" s="29"/>
      <c r="J18" s="119">
        <f>J19+J21+J25+J30</f>
        <v>4757</v>
      </c>
      <c r="K18" s="119">
        <f>K19+K21+K25+K30</f>
        <v>4757</v>
      </c>
      <c r="L18" s="119">
        <f>L19+L21+L25+L30</f>
        <v>5416</v>
      </c>
      <c r="M18" s="330">
        <f t="shared" si="0"/>
        <v>113.85326886693295</v>
      </c>
    </row>
    <row r="19" spans="1:13" ht="12.75">
      <c r="A19" s="160" t="s">
        <v>10</v>
      </c>
      <c r="B19" s="48"/>
      <c r="C19" s="48"/>
      <c r="D19" s="48"/>
      <c r="E19" s="48"/>
      <c r="F19" s="36"/>
      <c r="G19" s="36"/>
      <c r="H19" s="36"/>
      <c r="I19" s="37"/>
      <c r="J19" s="154">
        <f>J20</f>
        <v>0</v>
      </c>
      <c r="K19" s="154">
        <f>K20</f>
        <v>0</v>
      </c>
      <c r="L19" s="75">
        <f>L20</f>
        <v>0</v>
      </c>
      <c r="M19" s="325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16"/>
      <c r="K20" s="116"/>
      <c r="L20" s="75"/>
      <c r="M20" s="325"/>
    </row>
    <row r="21" spans="1:13" ht="12.75">
      <c r="A21" s="164" t="s">
        <v>12</v>
      </c>
      <c r="B21" s="28"/>
      <c r="C21" s="28"/>
      <c r="D21" s="28"/>
      <c r="E21" s="28"/>
      <c r="F21" s="29"/>
      <c r="G21" s="29"/>
      <c r="H21" s="29"/>
      <c r="I21" s="30"/>
      <c r="J21" s="115">
        <f>SUM(J22:J24)</f>
        <v>1620</v>
      </c>
      <c r="K21" s="115">
        <f>SUM(K22:K24)</f>
        <v>1620</v>
      </c>
      <c r="L21" s="115">
        <f>SUM(L22:L24)</f>
        <v>2251</v>
      </c>
      <c r="M21" s="325">
        <f t="shared" si="0"/>
        <v>138.9506172839506</v>
      </c>
    </row>
    <row r="22" spans="1:13" ht="12.75">
      <c r="A22" s="165"/>
      <c r="B22" s="34" t="s">
        <v>13</v>
      </c>
      <c r="C22" s="28"/>
      <c r="D22" s="28"/>
      <c r="E22" s="28"/>
      <c r="F22" s="29"/>
      <c r="G22" s="29"/>
      <c r="H22" s="29"/>
      <c r="I22" s="30"/>
      <c r="J22" s="116"/>
      <c r="K22" s="116"/>
      <c r="L22" s="75">
        <v>64</v>
      </c>
      <c r="M22" s="325"/>
    </row>
    <row r="23" spans="1:13" ht="12.75">
      <c r="A23" s="163"/>
      <c r="B23" s="34" t="s">
        <v>14</v>
      </c>
      <c r="C23" s="28"/>
      <c r="D23" s="28"/>
      <c r="E23" s="28"/>
      <c r="F23" s="29"/>
      <c r="G23" s="29"/>
      <c r="H23" s="29"/>
      <c r="I23" s="30"/>
      <c r="J23" s="116">
        <v>420</v>
      </c>
      <c r="K23" s="116">
        <v>420</v>
      </c>
      <c r="L23" s="75">
        <v>391</v>
      </c>
      <c r="M23" s="325">
        <f t="shared" si="0"/>
        <v>93.0952380952381</v>
      </c>
    </row>
    <row r="24" spans="1:13" ht="12.75">
      <c r="A24" s="166"/>
      <c r="B24" s="34" t="s">
        <v>15</v>
      </c>
      <c r="C24" s="28"/>
      <c r="D24" s="28"/>
      <c r="E24" s="28"/>
      <c r="F24" s="29"/>
      <c r="G24" s="29"/>
      <c r="H24" s="29"/>
      <c r="I24" s="30"/>
      <c r="J24" s="116">
        <v>1200</v>
      </c>
      <c r="K24" s="116">
        <v>1200</v>
      </c>
      <c r="L24" s="75">
        <v>1796</v>
      </c>
      <c r="M24" s="325">
        <f t="shared" si="0"/>
        <v>149.66666666666666</v>
      </c>
    </row>
    <row r="25" spans="1:13" ht="12.75">
      <c r="A25" s="164" t="s">
        <v>16</v>
      </c>
      <c r="B25" s="28"/>
      <c r="C25" s="28"/>
      <c r="D25" s="28"/>
      <c r="E25" s="28"/>
      <c r="F25" s="29"/>
      <c r="G25" s="29"/>
      <c r="H25" s="29"/>
      <c r="I25" s="30"/>
      <c r="J25" s="115">
        <f>SUM(J26:J29)</f>
        <v>3127</v>
      </c>
      <c r="K25" s="115">
        <f>SUM(K26:K29)</f>
        <v>3127</v>
      </c>
      <c r="L25" s="115">
        <f>SUM(L26:L29)</f>
        <v>3131</v>
      </c>
      <c r="M25" s="325">
        <f t="shared" si="0"/>
        <v>100.12791813239528</v>
      </c>
    </row>
    <row r="26" spans="1:13" ht="12.75">
      <c r="A26" s="165"/>
      <c r="B26" s="34" t="s">
        <v>17</v>
      </c>
      <c r="C26" s="28"/>
      <c r="D26" s="28"/>
      <c r="E26" s="28"/>
      <c r="F26" s="28"/>
      <c r="G26" s="29"/>
      <c r="H26" s="29"/>
      <c r="I26" s="30"/>
      <c r="J26" s="116">
        <v>95</v>
      </c>
      <c r="K26" s="116">
        <v>95</v>
      </c>
      <c r="L26" s="75">
        <v>95</v>
      </c>
      <c r="M26" s="325">
        <f t="shared" si="0"/>
        <v>100</v>
      </c>
    </row>
    <row r="27" spans="1:13" ht="12.75">
      <c r="A27" s="163"/>
      <c r="B27" s="34" t="s">
        <v>18</v>
      </c>
      <c r="C27" s="28"/>
      <c r="D27" s="28"/>
      <c r="E27" s="28"/>
      <c r="F27" s="28"/>
      <c r="G27" s="29"/>
      <c r="H27" s="29"/>
      <c r="I27" s="30"/>
      <c r="J27" s="116">
        <v>2957</v>
      </c>
      <c r="K27" s="116">
        <v>2957</v>
      </c>
      <c r="L27" s="75">
        <v>2957</v>
      </c>
      <c r="M27" s="325">
        <f t="shared" si="0"/>
        <v>100</v>
      </c>
    </row>
    <row r="28" spans="1:13" ht="12.75">
      <c r="A28" s="163"/>
      <c r="B28" s="34" t="s">
        <v>19</v>
      </c>
      <c r="C28" s="28"/>
      <c r="D28" s="28"/>
      <c r="E28" s="28"/>
      <c r="F28" s="28"/>
      <c r="G28" s="29"/>
      <c r="H28" s="29"/>
      <c r="I28" s="30"/>
      <c r="J28" s="116">
        <v>15</v>
      </c>
      <c r="K28" s="116">
        <v>15</v>
      </c>
      <c r="L28" s="75"/>
      <c r="M28" s="325">
        <f t="shared" si="0"/>
        <v>0</v>
      </c>
    </row>
    <row r="29" spans="1:13" ht="12.75">
      <c r="A29" s="163"/>
      <c r="B29" s="34" t="s">
        <v>20</v>
      </c>
      <c r="C29" s="28"/>
      <c r="D29" s="28"/>
      <c r="E29" s="28"/>
      <c r="F29" s="28"/>
      <c r="G29" s="29"/>
      <c r="H29" s="29"/>
      <c r="I29" s="30"/>
      <c r="J29" s="116">
        <v>60</v>
      </c>
      <c r="K29" s="116">
        <v>60</v>
      </c>
      <c r="L29" s="75">
        <v>79</v>
      </c>
      <c r="M29" s="325">
        <f t="shared" si="0"/>
        <v>131.66666666666666</v>
      </c>
    </row>
    <row r="30" spans="1:13" ht="12.75">
      <c r="A30" s="164" t="s">
        <v>21</v>
      </c>
      <c r="B30" s="28"/>
      <c r="C30" s="28"/>
      <c r="D30" s="28"/>
      <c r="E30" s="28"/>
      <c r="F30" s="29"/>
      <c r="G30" s="29"/>
      <c r="H30" s="29"/>
      <c r="I30" s="30"/>
      <c r="J30" s="115">
        <f>SUM(J31:J32)</f>
        <v>10</v>
      </c>
      <c r="K30" s="115">
        <f>SUM(K31:K32)</f>
        <v>10</v>
      </c>
      <c r="L30" s="115">
        <f>SUM(L31:L32)</f>
        <v>34</v>
      </c>
      <c r="M30" s="325">
        <f t="shared" si="0"/>
        <v>340</v>
      </c>
    </row>
    <row r="31" spans="1:13" ht="12.75">
      <c r="A31" s="165"/>
      <c r="B31" s="34" t="s">
        <v>22</v>
      </c>
      <c r="C31" s="35"/>
      <c r="D31" s="35"/>
      <c r="E31" s="35"/>
      <c r="F31" s="28"/>
      <c r="G31" s="29"/>
      <c r="H31" s="29"/>
      <c r="I31" s="30"/>
      <c r="J31" s="116">
        <v>10</v>
      </c>
      <c r="K31" s="116">
        <v>10</v>
      </c>
      <c r="L31" s="75">
        <v>34</v>
      </c>
      <c r="M31" s="325">
        <f t="shared" si="0"/>
        <v>340</v>
      </c>
    </row>
    <row r="32" spans="1:13" ht="12.75">
      <c r="A32" s="163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17"/>
      <c r="L32" s="75"/>
      <c r="M32" s="325"/>
    </row>
    <row r="33" spans="1:13" ht="12.75">
      <c r="A33" s="159" t="s">
        <v>167</v>
      </c>
      <c r="B33" s="28"/>
      <c r="C33" s="28"/>
      <c r="D33" s="28"/>
      <c r="E33" s="28"/>
      <c r="F33" s="29"/>
      <c r="G33" s="29"/>
      <c r="H33" s="29"/>
      <c r="I33" s="30"/>
      <c r="J33" s="158">
        <f>J34</f>
        <v>16673</v>
      </c>
      <c r="K33" s="158">
        <f>K34</f>
        <v>19080</v>
      </c>
      <c r="L33" s="158">
        <f>L34</f>
        <v>19080</v>
      </c>
      <c r="M33" s="331">
        <f t="shared" si="0"/>
        <v>100</v>
      </c>
    </row>
    <row r="34" spans="1:13" ht="12.75">
      <c r="A34" s="160" t="s">
        <v>24</v>
      </c>
      <c r="B34" s="48"/>
      <c r="C34" s="48"/>
      <c r="D34" s="48"/>
      <c r="E34" s="48"/>
      <c r="F34" s="36"/>
      <c r="G34" s="36"/>
      <c r="H34" s="36"/>
      <c r="I34" s="37"/>
      <c r="J34" s="153">
        <f>SUM(J35:J37,,J40)</f>
        <v>16673</v>
      </c>
      <c r="K34" s="212">
        <f>SUM(K35:K37,K39,K40)</f>
        <v>19080</v>
      </c>
      <c r="L34" s="75">
        <f>SUM(L35:L37,L39,L40)</f>
        <v>19080</v>
      </c>
      <c r="M34" s="325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5">
        <f t="shared" si="0"/>
        <v>100</v>
      </c>
    </row>
    <row r="36" spans="1:13" ht="12.75">
      <c r="A36" s="39"/>
      <c r="B36" s="28" t="s">
        <v>201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5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5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5">
        <f t="shared" si="0"/>
        <v>100</v>
      </c>
    </row>
    <row r="39" spans="1:13" ht="12.75">
      <c r="A39" s="42"/>
      <c r="B39" s="412" t="s">
        <v>438</v>
      </c>
      <c r="C39" s="412"/>
      <c r="D39" s="412"/>
      <c r="E39" s="412"/>
      <c r="F39" s="412"/>
      <c r="G39" s="412"/>
      <c r="H39" s="412"/>
      <c r="I39" s="413"/>
      <c r="J39" s="76"/>
      <c r="K39" s="76">
        <v>1269</v>
      </c>
      <c r="L39" s="75">
        <v>1269</v>
      </c>
      <c r="M39" s="325">
        <f t="shared" si="0"/>
        <v>100</v>
      </c>
    </row>
    <row r="40" spans="1:13" ht="12.75">
      <c r="A40" s="42"/>
      <c r="B40" s="403" t="s">
        <v>112</v>
      </c>
      <c r="C40" s="403"/>
      <c r="D40" s="403"/>
      <c r="E40" s="403"/>
      <c r="F40" s="403"/>
      <c r="G40" s="403"/>
      <c r="H40" s="403"/>
      <c r="I40" s="404"/>
      <c r="J40" s="76"/>
      <c r="K40" s="76">
        <v>1896</v>
      </c>
      <c r="L40" s="75">
        <v>1896</v>
      </c>
      <c r="M40" s="325">
        <f t="shared" si="0"/>
        <v>100</v>
      </c>
    </row>
    <row r="41" spans="1:13" ht="12.75">
      <c r="A41" s="155" t="s">
        <v>168</v>
      </c>
      <c r="B41" s="156"/>
      <c r="C41" s="156"/>
      <c r="D41" s="156"/>
      <c r="E41" s="156"/>
      <c r="F41" s="156"/>
      <c r="G41" s="156"/>
      <c r="H41" s="156"/>
      <c r="I41" s="157"/>
      <c r="J41" s="158">
        <f>J42+J43+J44+J45</f>
        <v>7320</v>
      </c>
      <c r="K41" s="158">
        <f>K42+K43+K44+K45</f>
        <v>7408</v>
      </c>
      <c r="L41" s="158">
        <f>L42+L43+L44+L45</f>
        <v>8788</v>
      </c>
      <c r="M41" s="331">
        <f t="shared" si="0"/>
        <v>118.62850971922245</v>
      </c>
    </row>
    <row r="42" spans="1:13" ht="12.75">
      <c r="A42" s="171" t="s">
        <v>109</v>
      </c>
      <c r="B42" s="167"/>
      <c r="C42" s="167"/>
      <c r="D42" s="167"/>
      <c r="E42" s="167"/>
      <c r="F42" s="167"/>
      <c r="G42" s="167"/>
      <c r="H42" s="167"/>
      <c r="I42" s="168"/>
      <c r="J42" s="77">
        <v>281</v>
      </c>
      <c r="K42" s="77">
        <v>154</v>
      </c>
      <c r="L42" s="75">
        <v>142</v>
      </c>
      <c r="M42" s="325">
        <f t="shared" si="0"/>
        <v>92.20779220779221</v>
      </c>
    </row>
    <row r="43" spans="1:13" ht="12.75">
      <c r="A43" s="171" t="s">
        <v>110</v>
      </c>
      <c r="B43" s="167"/>
      <c r="C43" s="167"/>
      <c r="D43" s="167"/>
      <c r="E43" s="167"/>
      <c r="F43" s="167"/>
      <c r="G43" s="167"/>
      <c r="H43" s="167"/>
      <c r="I43" s="168"/>
      <c r="J43" s="75">
        <v>6753</v>
      </c>
      <c r="K43" s="75">
        <v>6968</v>
      </c>
      <c r="L43" s="75">
        <v>6896</v>
      </c>
      <c r="M43" s="325">
        <f t="shared" si="0"/>
        <v>98.96670493685419</v>
      </c>
    </row>
    <row r="44" spans="1:13" ht="12.75">
      <c r="A44" s="171" t="s">
        <v>29</v>
      </c>
      <c r="B44" s="167"/>
      <c r="C44" s="167"/>
      <c r="D44" s="167"/>
      <c r="E44" s="167"/>
      <c r="F44" s="167"/>
      <c r="G44" s="167"/>
      <c r="H44" s="167"/>
      <c r="I44" s="168"/>
      <c r="J44" s="75">
        <v>126</v>
      </c>
      <c r="K44" s="75">
        <v>126</v>
      </c>
      <c r="L44" s="75">
        <v>1590</v>
      </c>
      <c r="M44" s="325">
        <f t="shared" si="0"/>
        <v>1261.904761904762</v>
      </c>
    </row>
    <row r="45" spans="1:13" ht="13.5" thickBot="1">
      <c r="A45" s="172" t="s">
        <v>30</v>
      </c>
      <c r="B45" s="169"/>
      <c r="C45" s="169"/>
      <c r="D45" s="169"/>
      <c r="E45" s="169"/>
      <c r="F45" s="169"/>
      <c r="G45" s="169"/>
      <c r="H45" s="169"/>
      <c r="I45" s="170"/>
      <c r="J45" s="77">
        <v>160</v>
      </c>
      <c r="K45" s="77">
        <v>160</v>
      </c>
      <c r="L45" s="368">
        <v>160</v>
      </c>
      <c r="M45" s="326">
        <f t="shared" si="0"/>
        <v>100</v>
      </c>
    </row>
    <row r="46" spans="1:13" ht="14.25" thickBot="1" thickTop="1">
      <c r="A46" s="44" t="s">
        <v>169</v>
      </c>
      <c r="B46" s="45"/>
      <c r="C46" s="45"/>
      <c r="D46" s="45"/>
      <c r="E46" s="45"/>
      <c r="F46" s="46"/>
      <c r="G46" s="46"/>
      <c r="H46" s="46"/>
      <c r="I46" s="47"/>
      <c r="J46" s="120">
        <v>0</v>
      </c>
      <c r="K46" s="120">
        <v>0</v>
      </c>
      <c r="L46" s="120">
        <v>0</v>
      </c>
      <c r="M46" s="332"/>
    </row>
    <row r="47" spans="1:13" ht="14.25" thickBot="1" thickTop="1">
      <c r="A47" s="44" t="s">
        <v>170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8">
        <f t="shared" si="0"/>
        <v>99.1151816206147</v>
      </c>
    </row>
    <row r="48" spans="1:13" ht="13.5" thickTop="1">
      <c r="A48" s="22" t="s">
        <v>171</v>
      </c>
      <c r="B48" s="6"/>
      <c r="C48" s="6"/>
      <c r="D48" s="6"/>
      <c r="E48" s="6"/>
      <c r="F48" s="21"/>
      <c r="G48" s="21"/>
      <c r="H48" s="21"/>
      <c r="I48" s="144"/>
      <c r="J48" s="173"/>
      <c r="K48" s="173"/>
      <c r="L48" s="369"/>
      <c r="M48" s="324"/>
    </row>
    <row r="49" spans="1:13" ht="12.75">
      <c r="A49" s="32" t="s">
        <v>181</v>
      </c>
      <c r="B49" s="28"/>
      <c r="C49" s="28"/>
      <c r="D49" s="28"/>
      <c r="E49" s="28"/>
      <c r="F49" s="29"/>
      <c r="G49" s="29"/>
      <c r="H49" s="29"/>
      <c r="I49" s="30"/>
      <c r="J49" s="119">
        <f>SUM(J50:J51)</f>
        <v>530</v>
      </c>
      <c r="K49" s="119">
        <f>SUM(K50:K51)</f>
        <v>530</v>
      </c>
      <c r="L49" s="119">
        <f>SUM(L50:L51)</f>
        <v>673</v>
      </c>
      <c r="M49" s="330">
        <f t="shared" si="0"/>
        <v>126.9811320754717</v>
      </c>
    </row>
    <row r="50" spans="1:13" ht="12.75">
      <c r="A50" s="175" t="s">
        <v>28</v>
      </c>
      <c r="B50" s="176"/>
      <c r="C50" s="176"/>
      <c r="D50" s="176"/>
      <c r="E50" s="176"/>
      <c r="F50" s="176"/>
      <c r="G50" s="176"/>
      <c r="H50" s="176"/>
      <c r="I50" s="177"/>
      <c r="J50" s="75">
        <v>300</v>
      </c>
      <c r="K50" s="75">
        <v>300</v>
      </c>
      <c r="L50" s="75">
        <v>613</v>
      </c>
      <c r="M50" s="325">
        <f t="shared" si="0"/>
        <v>204.33333333333334</v>
      </c>
    </row>
    <row r="51" spans="1:13" ht="12.75">
      <c r="A51" s="175" t="s">
        <v>182</v>
      </c>
      <c r="B51" s="176"/>
      <c r="C51" s="176"/>
      <c r="D51" s="176"/>
      <c r="E51" s="176"/>
      <c r="F51" s="176"/>
      <c r="G51" s="176"/>
      <c r="H51" s="176"/>
      <c r="I51" s="177"/>
      <c r="J51" s="75">
        <v>230</v>
      </c>
      <c r="K51" s="75">
        <v>230</v>
      </c>
      <c r="L51" s="75">
        <v>60</v>
      </c>
      <c r="M51" s="325">
        <f t="shared" si="0"/>
        <v>26.08695652173913</v>
      </c>
    </row>
    <row r="52" spans="1:13" ht="12.75">
      <c r="A52" s="40" t="s">
        <v>172</v>
      </c>
      <c r="B52" s="41"/>
      <c r="C52" s="41"/>
      <c r="D52" s="41"/>
      <c r="E52" s="28"/>
      <c r="F52" s="29"/>
      <c r="G52" s="29"/>
      <c r="H52" s="29"/>
      <c r="I52" s="30"/>
      <c r="J52" s="119">
        <v>0</v>
      </c>
      <c r="K52" s="119">
        <v>0</v>
      </c>
      <c r="L52" s="75">
        <v>0</v>
      </c>
      <c r="M52" s="325"/>
    </row>
    <row r="53" spans="1:13" ht="12.75">
      <c r="A53" s="38" t="s">
        <v>173</v>
      </c>
      <c r="B53" s="29"/>
      <c r="C53" s="29"/>
      <c r="D53" s="29"/>
      <c r="E53" s="29"/>
      <c r="F53" s="29"/>
      <c r="G53" s="29"/>
      <c r="H53" s="29"/>
      <c r="I53" s="30"/>
      <c r="J53" s="119">
        <f>SUM(J54:J55)</f>
        <v>4611</v>
      </c>
      <c r="K53" s="119">
        <f>SUM(K54:K55)</f>
        <v>5712</v>
      </c>
      <c r="L53" s="119">
        <f>SUM(L54:L55)</f>
        <v>5712</v>
      </c>
      <c r="M53" s="330">
        <f t="shared" si="0"/>
        <v>100</v>
      </c>
    </row>
    <row r="54" spans="1:13" ht="12.75">
      <c r="A54" s="165" t="s">
        <v>204</v>
      </c>
      <c r="B54" s="178"/>
      <c r="C54" s="178"/>
      <c r="D54" s="178"/>
      <c r="E54" s="178"/>
      <c r="F54" s="178"/>
      <c r="G54" s="178"/>
      <c r="H54" s="178"/>
      <c r="I54" s="179"/>
      <c r="J54" s="76"/>
      <c r="K54" s="76"/>
      <c r="L54" s="75"/>
      <c r="M54" s="325"/>
    </row>
    <row r="55" spans="1:13" ht="12.75">
      <c r="A55" s="186" t="s">
        <v>148</v>
      </c>
      <c r="B55" s="187"/>
      <c r="C55" s="187"/>
      <c r="D55" s="187"/>
      <c r="E55" s="187"/>
      <c r="F55" s="187"/>
      <c r="G55" s="187"/>
      <c r="H55" s="187"/>
      <c r="I55" s="188"/>
      <c r="J55" s="76">
        <v>4611</v>
      </c>
      <c r="K55" s="76">
        <v>5712</v>
      </c>
      <c r="L55" s="75">
        <v>5712</v>
      </c>
      <c r="M55" s="325">
        <f t="shared" si="0"/>
        <v>100</v>
      </c>
    </row>
    <row r="56" spans="1:13" ht="12.75">
      <c r="A56" s="32" t="s">
        <v>174</v>
      </c>
      <c r="B56" s="28"/>
      <c r="C56" s="28"/>
      <c r="D56" s="28"/>
      <c r="E56" s="28"/>
      <c r="F56" s="29"/>
      <c r="G56" s="29"/>
      <c r="H56" s="29"/>
      <c r="I56" s="30"/>
      <c r="J56" s="119">
        <f>SUM(J57:J58)</f>
        <v>200</v>
      </c>
      <c r="K56" s="119">
        <f>SUM(K57:K58)</f>
        <v>200</v>
      </c>
      <c r="L56" s="119">
        <f>SUM(L57:L58)</f>
        <v>0</v>
      </c>
      <c r="M56" s="330">
        <f t="shared" si="0"/>
        <v>0</v>
      </c>
    </row>
    <row r="57" spans="1:13" ht="12.75">
      <c r="A57" s="182" t="s">
        <v>111</v>
      </c>
      <c r="B57" s="180"/>
      <c r="C57" s="180"/>
      <c r="D57" s="180"/>
      <c r="E57" s="180"/>
      <c r="F57" s="180"/>
      <c r="G57" s="180"/>
      <c r="H57" s="180"/>
      <c r="I57" s="181"/>
      <c r="J57" s="76">
        <v>200</v>
      </c>
      <c r="K57" s="76">
        <v>200</v>
      </c>
      <c r="L57" s="75"/>
      <c r="M57" s="325">
        <f t="shared" si="0"/>
        <v>0</v>
      </c>
    </row>
    <row r="58" spans="1:13" ht="13.5" thickBot="1">
      <c r="A58" s="183" t="s">
        <v>147</v>
      </c>
      <c r="B58" s="184"/>
      <c r="C58" s="184"/>
      <c r="D58" s="184"/>
      <c r="E58" s="184"/>
      <c r="F58" s="184"/>
      <c r="G58" s="184"/>
      <c r="H58" s="184"/>
      <c r="I58" s="185"/>
      <c r="J58" s="145"/>
      <c r="K58" s="145"/>
      <c r="L58" s="368"/>
      <c r="M58" s="326"/>
    </row>
    <row r="59" spans="1:13" ht="14.25" thickBot="1" thickTop="1">
      <c r="A59" s="44" t="s">
        <v>175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3"/>
    </row>
    <row r="60" spans="1:13" ht="14.25" thickBot="1" thickTop="1">
      <c r="A60" s="44" t="s">
        <v>176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8">
        <f t="shared" si="0"/>
        <v>105.49802696045975</v>
      </c>
    </row>
    <row r="61" spans="1:13" ht="14.25" thickBot="1" thickTop="1">
      <c r="A61" s="192" t="s">
        <v>177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8">
        <f t="shared" si="0"/>
        <v>0</v>
      </c>
    </row>
    <row r="62" spans="1:13" ht="13.5" thickTop="1">
      <c r="A62" s="191" t="s">
        <v>31</v>
      </c>
      <c r="B62" s="189"/>
      <c r="C62" s="189"/>
      <c r="D62" s="189"/>
      <c r="E62" s="189"/>
      <c r="F62" s="189"/>
      <c r="G62" s="189"/>
      <c r="H62" s="189"/>
      <c r="I62" s="190"/>
      <c r="J62" s="74">
        <v>1378</v>
      </c>
      <c r="K62" s="74">
        <v>2875</v>
      </c>
      <c r="L62" s="369"/>
      <c r="M62" s="324">
        <f t="shared" si="0"/>
        <v>0</v>
      </c>
    </row>
    <row r="63" spans="1:13" ht="13.5" thickBot="1">
      <c r="A63" s="183" t="s">
        <v>96</v>
      </c>
      <c r="B63" s="184"/>
      <c r="C63" s="184"/>
      <c r="D63" s="184"/>
      <c r="E63" s="184"/>
      <c r="F63" s="184"/>
      <c r="G63" s="184"/>
      <c r="H63" s="184"/>
      <c r="I63" s="185"/>
      <c r="J63" s="75">
        <v>4622</v>
      </c>
      <c r="K63" s="75">
        <v>3799</v>
      </c>
      <c r="L63" s="145"/>
      <c r="M63" s="333">
        <f t="shared" si="0"/>
        <v>0</v>
      </c>
    </row>
    <row r="64" spans="1:13" ht="14.25" thickBot="1" thickTop="1">
      <c r="A64" s="44" t="s">
        <v>178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3"/>
    </row>
    <row r="65" spans="1:13" ht="14.25" thickBot="1" thickTop="1">
      <c r="A65" s="44" t="s">
        <v>179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3"/>
    </row>
    <row r="66" spans="1:13" ht="14.25" thickBot="1" thickTop="1">
      <c r="A66" s="49" t="s">
        <v>180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8"/>
    </row>
    <row r="67" spans="1:13" ht="13.5" thickTop="1">
      <c r="A67" s="191" t="s">
        <v>34</v>
      </c>
      <c r="B67" s="189"/>
      <c r="C67" s="189"/>
      <c r="D67" s="189"/>
      <c r="E67" s="189"/>
      <c r="F67" s="189"/>
      <c r="G67" s="189"/>
      <c r="H67" s="189"/>
      <c r="I67" s="190"/>
      <c r="J67" s="74">
        <f>J68+J69</f>
        <v>1717</v>
      </c>
      <c r="K67" s="74">
        <f>K68+K69</f>
        <v>0</v>
      </c>
      <c r="L67" s="369">
        <f>L68+L69</f>
        <v>0</v>
      </c>
      <c r="M67" s="324"/>
    </row>
    <row r="68" spans="1:13" ht="12.75">
      <c r="A68" s="33"/>
      <c r="B68" s="35" t="s">
        <v>149</v>
      </c>
      <c r="C68" s="35"/>
      <c r="D68" s="35"/>
      <c r="E68" s="35"/>
      <c r="F68" s="35"/>
      <c r="G68" s="35"/>
      <c r="H68" s="35"/>
      <c r="I68" s="174"/>
      <c r="J68" s="75">
        <v>1717</v>
      </c>
      <c r="K68" s="75"/>
      <c r="L68" s="75"/>
      <c r="M68" s="325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74"/>
      <c r="J69" s="75"/>
      <c r="K69" s="75"/>
      <c r="L69" s="75"/>
      <c r="M69" s="325"/>
    </row>
    <row r="70" spans="1:13" ht="13.5" thickBot="1">
      <c r="A70" s="182" t="s">
        <v>36</v>
      </c>
      <c r="B70" s="180"/>
      <c r="C70" s="180"/>
      <c r="D70" s="180"/>
      <c r="E70" s="180"/>
      <c r="F70" s="180"/>
      <c r="G70" s="180"/>
      <c r="H70" s="180"/>
      <c r="I70" s="181"/>
      <c r="J70" s="76"/>
      <c r="K70" s="76"/>
      <c r="L70" s="77"/>
      <c r="M70" s="334"/>
    </row>
    <row r="71" spans="1:13" ht="14.25" thickBot="1" thickTop="1">
      <c r="A71" s="400" t="s">
        <v>214</v>
      </c>
      <c r="B71" s="401"/>
      <c r="C71" s="401"/>
      <c r="D71" s="401"/>
      <c r="E71" s="401"/>
      <c r="F71" s="401"/>
      <c r="G71" s="401"/>
      <c r="H71" s="401"/>
      <c r="I71" s="402"/>
      <c r="J71" s="73"/>
      <c r="K71" s="73"/>
      <c r="L71" s="73">
        <v>18</v>
      </c>
      <c r="M71" s="328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1">
        <f>J60+J61+J66</f>
        <v>41880</v>
      </c>
      <c r="K72" s="121">
        <f>K60+K61+K66</f>
        <v>44433</v>
      </c>
      <c r="L72" s="121">
        <f>L60+L61+L66+L71</f>
        <v>39853</v>
      </c>
      <c r="M72" s="327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85" t="s">
        <v>196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</row>
    <row r="3" spans="1:18" ht="12.75">
      <c r="A3" s="409" t="s">
        <v>380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12.75">
      <c r="A5" s="586" t="s">
        <v>382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</row>
    <row r="6" spans="1:18" ht="12.7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</row>
    <row r="7" spans="17:18" ht="13.5" thickBot="1">
      <c r="Q7" s="587" t="s">
        <v>219</v>
      </c>
      <c r="R7" s="587"/>
    </row>
    <row r="8" spans="1:18" ht="17.25" customHeight="1" thickTop="1">
      <c r="A8" s="582" t="s">
        <v>220</v>
      </c>
      <c r="B8" s="578" t="s">
        <v>383</v>
      </c>
      <c r="C8" s="578"/>
      <c r="D8" s="578" t="s">
        <v>384</v>
      </c>
      <c r="E8" s="584" t="s">
        <v>385</v>
      </c>
      <c r="F8" s="584"/>
      <c r="G8" s="578" t="s">
        <v>386</v>
      </c>
      <c r="H8" s="579" t="s">
        <v>387</v>
      </c>
      <c r="I8" s="579"/>
      <c r="J8" s="579"/>
      <c r="K8" s="578" t="s">
        <v>388</v>
      </c>
      <c r="L8" s="579" t="s">
        <v>389</v>
      </c>
      <c r="M8" s="579"/>
      <c r="N8" s="579"/>
      <c r="O8" s="578" t="s">
        <v>390</v>
      </c>
      <c r="P8" s="579" t="s">
        <v>391</v>
      </c>
      <c r="Q8" s="579"/>
      <c r="R8" s="580"/>
    </row>
    <row r="9" spans="1:18" ht="21" customHeight="1">
      <c r="A9" s="583"/>
      <c r="B9" s="576"/>
      <c r="C9" s="576"/>
      <c r="D9" s="576"/>
      <c r="E9" s="581" t="s">
        <v>392</v>
      </c>
      <c r="F9" s="581" t="s">
        <v>393</v>
      </c>
      <c r="G9" s="576"/>
      <c r="H9" s="576" t="s">
        <v>394</v>
      </c>
      <c r="I9" s="576" t="s">
        <v>395</v>
      </c>
      <c r="J9" s="576" t="s">
        <v>396</v>
      </c>
      <c r="K9" s="576"/>
      <c r="L9" s="576" t="s">
        <v>397</v>
      </c>
      <c r="M9" s="576" t="s">
        <v>395</v>
      </c>
      <c r="N9" s="576" t="s">
        <v>398</v>
      </c>
      <c r="O9" s="576"/>
      <c r="P9" s="576" t="s">
        <v>399</v>
      </c>
      <c r="Q9" s="576" t="s">
        <v>400</v>
      </c>
      <c r="R9" s="577" t="s">
        <v>401</v>
      </c>
    </row>
    <row r="10" spans="1:18" ht="12.75">
      <c r="A10" s="583"/>
      <c r="B10" s="576"/>
      <c r="C10" s="576"/>
      <c r="D10" s="576"/>
      <c r="E10" s="581"/>
      <c r="F10" s="581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7"/>
    </row>
    <row r="11" spans="1:18" ht="12.75">
      <c r="A11" s="307"/>
      <c r="B11" s="570"/>
      <c r="C11" s="57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06"/>
    </row>
    <row r="12" spans="1:18" ht="12.75">
      <c r="A12" s="307"/>
      <c r="B12" s="570"/>
      <c r="C12" s="57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06"/>
    </row>
    <row r="13" spans="1:18" ht="12.75">
      <c r="A13" s="307"/>
      <c r="B13" s="575"/>
      <c r="C13" s="575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06"/>
    </row>
    <row r="14" spans="1:18" ht="12.75">
      <c r="A14" s="307"/>
      <c r="B14" s="575"/>
      <c r="C14" s="575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06"/>
    </row>
    <row r="15" spans="1:18" ht="12.75">
      <c r="A15" s="307"/>
      <c r="B15" s="575"/>
      <c r="C15" s="575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06"/>
    </row>
    <row r="16" spans="1:18" ht="12.75">
      <c r="A16" s="307"/>
      <c r="B16" s="570" t="s">
        <v>402</v>
      </c>
      <c r="C16" s="57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06"/>
    </row>
    <row r="17" spans="1:18" ht="12.75">
      <c r="A17" s="307"/>
      <c r="B17" s="570" t="s">
        <v>403</v>
      </c>
      <c r="C17" s="570"/>
      <c r="D17" s="140">
        <v>12442</v>
      </c>
      <c r="E17" s="140">
        <v>308</v>
      </c>
      <c r="F17" s="140">
        <v>18</v>
      </c>
      <c r="G17" s="140">
        <v>12732</v>
      </c>
      <c r="H17" s="140"/>
      <c r="I17" s="140"/>
      <c r="J17" s="140"/>
      <c r="K17" s="140">
        <v>12732</v>
      </c>
      <c r="L17" s="140"/>
      <c r="M17" s="140"/>
      <c r="N17" s="140"/>
      <c r="O17" s="140">
        <v>12732</v>
      </c>
      <c r="P17" s="140">
        <v>6674</v>
      </c>
      <c r="Q17" s="140">
        <v>6058</v>
      </c>
      <c r="R17" s="106"/>
    </row>
    <row r="18" spans="1:18" ht="13.5" thickBot="1">
      <c r="A18" s="308"/>
      <c r="B18" s="571" t="s">
        <v>113</v>
      </c>
      <c r="C18" s="571"/>
      <c r="D18" s="309">
        <v>12442</v>
      </c>
      <c r="E18" s="309">
        <v>308</v>
      </c>
      <c r="F18" s="309">
        <v>18</v>
      </c>
      <c r="G18" s="309">
        <v>12732</v>
      </c>
      <c r="H18" s="309"/>
      <c r="I18" s="309"/>
      <c r="J18" s="309"/>
      <c r="K18" s="309">
        <v>12732</v>
      </c>
      <c r="L18" s="309"/>
      <c r="M18" s="309"/>
      <c r="N18" s="309"/>
      <c r="O18" s="309">
        <v>12732</v>
      </c>
      <c r="P18" s="309">
        <v>6674</v>
      </c>
      <c r="Q18" s="309">
        <v>6058</v>
      </c>
      <c r="R18" s="310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51"/>
      <c r="B21" s="572" t="s">
        <v>404</v>
      </c>
      <c r="C21" s="573"/>
      <c r="D21" s="573"/>
      <c r="E21" s="573"/>
      <c r="F21" s="573"/>
      <c r="G21" s="573"/>
      <c r="H21" s="573"/>
      <c r="I21" s="574"/>
      <c r="J21" s="558" t="s">
        <v>443</v>
      </c>
      <c r="K21" s="559"/>
      <c r="L21" s="590" t="s">
        <v>442</v>
      </c>
      <c r="M21" s="591"/>
      <c r="N21" s="590" t="s">
        <v>1</v>
      </c>
      <c r="O21" s="591"/>
    </row>
    <row r="22" spans="1:15" ht="12.75">
      <c r="A22" s="21"/>
      <c r="B22" s="560" t="s">
        <v>441</v>
      </c>
      <c r="C22" s="561"/>
      <c r="D22" s="561"/>
      <c r="E22" s="561"/>
      <c r="F22" s="561"/>
      <c r="G22" s="561"/>
      <c r="H22" s="561"/>
      <c r="I22" s="562"/>
      <c r="J22" s="563">
        <v>2875</v>
      </c>
      <c r="K22" s="564"/>
      <c r="L22" s="594">
        <v>1233</v>
      </c>
      <c r="M22" s="592"/>
      <c r="N22" s="563">
        <f>J22+L22</f>
        <v>4108</v>
      </c>
      <c r="O22" s="592"/>
    </row>
    <row r="23" spans="1:15" ht="12.75">
      <c r="A23" s="21"/>
      <c r="B23" s="565" t="s">
        <v>405</v>
      </c>
      <c r="C23" s="566"/>
      <c r="D23" s="566"/>
      <c r="E23" s="566"/>
      <c r="F23" s="566"/>
      <c r="G23" s="566"/>
      <c r="H23" s="566"/>
      <c r="I23" s="567"/>
      <c r="J23" s="568">
        <v>3799</v>
      </c>
      <c r="K23" s="569"/>
      <c r="L23" s="588">
        <v>4825</v>
      </c>
      <c r="M23" s="589"/>
      <c r="N23" s="593">
        <f>J23+L23</f>
        <v>8624</v>
      </c>
      <c r="O23" s="589"/>
    </row>
    <row r="24" spans="1:15" ht="13.5" thickBot="1">
      <c r="A24" s="151"/>
      <c r="B24" s="467" t="s">
        <v>406</v>
      </c>
      <c r="C24" s="468"/>
      <c r="D24" s="468"/>
      <c r="E24" s="468"/>
      <c r="F24" s="468"/>
      <c r="G24" s="468"/>
      <c r="H24" s="468"/>
      <c r="I24" s="555"/>
      <c r="J24" s="556"/>
      <c r="K24" s="557"/>
      <c r="L24" s="556"/>
      <c r="M24" s="557"/>
      <c r="N24" s="556"/>
      <c r="O24" s="557"/>
    </row>
    <row r="25" spans="1:9" ht="13.5" thickTop="1">
      <c r="A25" s="151"/>
      <c r="B25" s="151"/>
      <c r="C25" s="151"/>
      <c r="D25" s="151"/>
      <c r="E25" s="151"/>
      <c r="F25" s="151"/>
      <c r="G25" s="151"/>
      <c r="H25" s="151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K8:K10"/>
    <mergeCell ref="L8:N8"/>
    <mergeCell ref="J9:J10"/>
    <mergeCell ref="L9:L10"/>
    <mergeCell ref="M9:M10"/>
    <mergeCell ref="N9:N10"/>
    <mergeCell ref="A8:A10"/>
    <mergeCell ref="B8:C10"/>
    <mergeCell ref="D8:D10"/>
    <mergeCell ref="E8:F8"/>
    <mergeCell ref="A1:R1"/>
    <mergeCell ref="A3:R3"/>
    <mergeCell ref="A5:R5"/>
    <mergeCell ref="Q7:R7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6:C16"/>
    <mergeCell ref="B17:C17"/>
    <mergeCell ref="B18:C18"/>
    <mergeCell ref="B21:I21"/>
    <mergeCell ref="B12:C12"/>
    <mergeCell ref="B13:C13"/>
    <mergeCell ref="B14:C14"/>
    <mergeCell ref="B15:C15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46" t="s">
        <v>446</v>
      </c>
      <c r="B1" s="446"/>
      <c r="C1" s="446"/>
      <c r="D1" s="446"/>
      <c r="E1" s="446"/>
      <c r="F1" s="446"/>
      <c r="G1" s="446"/>
      <c r="H1" s="446"/>
      <c r="I1" s="446"/>
      <c r="J1" s="322"/>
    </row>
    <row r="2" spans="9:10" ht="12.75">
      <c r="I2" s="311"/>
      <c r="J2" s="311"/>
    </row>
    <row r="3" spans="1:10" ht="12.75" customHeight="1">
      <c r="A3" s="409" t="s">
        <v>380</v>
      </c>
      <c r="B3" s="409"/>
      <c r="C3" s="409"/>
      <c r="D3" s="409"/>
      <c r="E3" s="409"/>
      <c r="F3" s="409"/>
      <c r="G3" s="409"/>
      <c r="H3" s="409"/>
      <c r="I3" s="409"/>
      <c r="J3" s="127"/>
    </row>
    <row r="4" spans="2:10" ht="12.75"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414" t="s">
        <v>437</v>
      </c>
      <c r="B5" s="414"/>
      <c r="C5" s="414"/>
      <c r="D5" s="414"/>
      <c r="E5" s="414"/>
      <c r="F5" s="414"/>
      <c r="G5" s="414"/>
      <c r="H5" s="414"/>
      <c r="I5" s="414"/>
      <c r="J5" s="152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12" t="s">
        <v>219</v>
      </c>
      <c r="I9" s="617"/>
      <c r="J9" s="617"/>
    </row>
    <row r="10" spans="2:10" ht="13.5" thickTop="1">
      <c r="B10" s="618" t="s">
        <v>220</v>
      </c>
      <c r="C10" s="620" t="s">
        <v>221</v>
      </c>
      <c r="D10" s="620"/>
      <c r="E10" s="620"/>
      <c r="F10" s="620"/>
      <c r="G10" s="622" t="s">
        <v>407</v>
      </c>
      <c r="H10" s="623"/>
      <c r="I10" s="21"/>
      <c r="J10" s="21"/>
    </row>
    <row r="11" spans="2:8" ht="12.75">
      <c r="B11" s="619"/>
      <c r="C11" s="621"/>
      <c r="D11" s="621"/>
      <c r="E11" s="621"/>
      <c r="F11" s="621"/>
      <c r="G11" s="624"/>
      <c r="H11" s="625"/>
    </row>
    <row r="12" spans="2:8" ht="12.75">
      <c r="B12" s="313" t="s">
        <v>224</v>
      </c>
      <c r="C12" s="548" t="s">
        <v>408</v>
      </c>
      <c r="D12" s="548"/>
      <c r="E12" s="548"/>
      <c r="F12" s="548"/>
      <c r="G12" s="606">
        <v>12425</v>
      </c>
      <c r="H12" s="607"/>
    </row>
    <row r="13" spans="2:8" ht="12.75">
      <c r="B13" s="313" t="s">
        <v>226</v>
      </c>
      <c r="C13" s="614" t="s">
        <v>409</v>
      </c>
      <c r="D13" s="614"/>
      <c r="E13" s="614"/>
      <c r="F13" s="614"/>
      <c r="G13" s="606">
        <v>17</v>
      </c>
      <c r="H13" s="607"/>
    </row>
    <row r="14" spans="2:8" ht="12.75">
      <c r="B14" s="313" t="s">
        <v>228</v>
      </c>
      <c r="C14" s="611" t="s">
        <v>410</v>
      </c>
      <c r="D14" s="611"/>
      <c r="E14" s="611"/>
      <c r="F14" s="611"/>
      <c r="G14" s="606">
        <f>SUM(G12:H13)</f>
        <v>12442</v>
      </c>
      <c r="H14" s="607"/>
    </row>
    <row r="15" spans="2:8" ht="12.75">
      <c r="B15" s="313" t="s">
        <v>230</v>
      </c>
      <c r="C15" s="614" t="s">
        <v>411</v>
      </c>
      <c r="D15" s="614"/>
      <c r="E15" s="614"/>
      <c r="F15" s="614"/>
      <c r="G15" s="606">
        <v>122</v>
      </c>
      <c r="H15" s="607"/>
    </row>
    <row r="16" spans="2:8" ht="12.75">
      <c r="B16" s="313" t="s">
        <v>232</v>
      </c>
      <c r="C16" s="614" t="s">
        <v>412</v>
      </c>
      <c r="D16" s="614"/>
      <c r="E16" s="614"/>
      <c r="F16" s="614"/>
      <c r="G16" s="606">
        <v>18</v>
      </c>
      <c r="H16" s="607"/>
    </row>
    <row r="17" spans="2:8" ht="12.75">
      <c r="B17" s="313" t="s">
        <v>234</v>
      </c>
      <c r="C17" s="614" t="s">
        <v>413</v>
      </c>
      <c r="D17" s="614"/>
      <c r="E17" s="614"/>
      <c r="F17" s="614"/>
      <c r="G17" s="606">
        <v>186</v>
      </c>
      <c r="H17" s="607"/>
    </row>
    <row r="18" spans="2:8" ht="12.75">
      <c r="B18" s="313" t="s">
        <v>238</v>
      </c>
      <c r="C18" s="614" t="s">
        <v>414</v>
      </c>
      <c r="D18" s="614"/>
      <c r="E18" s="614"/>
      <c r="F18" s="614"/>
      <c r="G18" s="606"/>
      <c r="H18" s="607"/>
    </row>
    <row r="19" spans="2:8" ht="12.75">
      <c r="B19" s="313" t="s">
        <v>245</v>
      </c>
      <c r="C19" s="614" t="s">
        <v>415</v>
      </c>
      <c r="D19" s="614"/>
      <c r="E19" s="614"/>
      <c r="F19" s="614"/>
      <c r="G19" s="606"/>
      <c r="H19" s="607"/>
    </row>
    <row r="20" spans="2:8" ht="12.75">
      <c r="B20" s="313" t="s">
        <v>247</v>
      </c>
      <c r="C20" s="614" t="s">
        <v>416</v>
      </c>
      <c r="D20" s="614"/>
      <c r="E20" s="614"/>
      <c r="F20" s="614"/>
      <c r="G20" s="606"/>
      <c r="H20" s="607"/>
    </row>
    <row r="21" spans="2:8" ht="12.75">
      <c r="B21" s="314" t="s">
        <v>249</v>
      </c>
      <c r="C21" s="616" t="s">
        <v>417</v>
      </c>
      <c r="D21" s="616"/>
      <c r="E21" s="616"/>
      <c r="F21" s="616"/>
      <c r="G21" s="606">
        <f>G15-G16+G17-G18+G19-G20</f>
        <v>290</v>
      </c>
      <c r="H21" s="607"/>
    </row>
    <row r="22" spans="2:8" ht="12.75">
      <c r="B22" s="313"/>
      <c r="C22" s="611" t="s">
        <v>418</v>
      </c>
      <c r="D22" s="611"/>
      <c r="E22" s="611"/>
      <c r="F22" s="611"/>
      <c r="G22" s="606"/>
      <c r="H22" s="607"/>
    </row>
    <row r="23" spans="2:8" ht="12.75">
      <c r="B23" s="315" t="s">
        <v>251</v>
      </c>
      <c r="C23" s="613" t="s">
        <v>419</v>
      </c>
      <c r="D23" s="613"/>
      <c r="E23" s="613"/>
      <c r="F23" s="613"/>
      <c r="G23" s="606">
        <v>6674</v>
      </c>
      <c r="H23" s="607"/>
    </row>
    <row r="24" spans="2:8" ht="12.75">
      <c r="B24" s="316" t="s">
        <v>253</v>
      </c>
      <c r="C24" s="614" t="s">
        <v>420</v>
      </c>
      <c r="D24" s="614"/>
      <c r="E24" s="614"/>
      <c r="F24" s="614"/>
      <c r="G24" s="606"/>
      <c r="H24" s="607"/>
    </row>
    <row r="25" spans="2:8" ht="12.75">
      <c r="B25" s="316" t="s">
        <v>255</v>
      </c>
      <c r="C25" s="611" t="s">
        <v>421</v>
      </c>
      <c r="D25" s="611"/>
      <c r="E25" s="611"/>
      <c r="F25" s="611"/>
      <c r="G25" s="606">
        <f>G14+G21-G23-G24</f>
        <v>6058</v>
      </c>
      <c r="H25" s="607"/>
    </row>
    <row r="26" spans="2:8" ht="12.75">
      <c r="B26" s="316" t="s">
        <v>259</v>
      </c>
      <c r="C26" s="614" t="s">
        <v>422</v>
      </c>
      <c r="D26" s="614"/>
      <c r="E26" s="614"/>
      <c r="F26" s="614"/>
      <c r="G26" s="606"/>
      <c r="H26" s="607"/>
    </row>
    <row r="27" spans="2:8" ht="12.75">
      <c r="B27" s="316" t="s">
        <v>261</v>
      </c>
      <c r="C27" s="614" t="s">
        <v>423</v>
      </c>
      <c r="D27" s="614"/>
      <c r="E27" s="614"/>
      <c r="F27" s="614"/>
      <c r="G27" s="606"/>
      <c r="H27" s="607"/>
    </row>
    <row r="28" spans="2:8" ht="12.75">
      <c r="B28" s="316" t="s">
        <v>263</v>
      </c>
      <c r="C28" s="614" t="s">
        <v>424</v>
      </c>
      <c r="D28" s="614"/>
      <c r="E28" s="614"/>
      <c r="F28" s="614"/>
      <c r="G28" s="606"/>
      <c r="H28" s="607"/>
    </row>
    <row r="29" spans="2:8" ht="12.75">
      <c r="B29" s="316" t="s">
        <v>265</v>
      </c>
      <c r="C29" s="614" t="s">
        <v>425</v>
      </c>
      <c r="D29" s="614"/>
      <c r="E29" s="614"/>
      <c r="F29" s="614"/>
      <c r="G29" s="606"/>
      <c r="H29" s="607"/>
    </row>
    <row r="30" spans="2:8" ht="12.75">
      <c r="B30" s="313" t="s">
        <v>267</v>
      </c>
      <c r="C30" s="615" t="s">
        <v>426</v>
      </c>
      <c r="D30" s="615"/>
      <c r="E30" s="615"/>
      <c r="F30" s="615"/>
      <c r="G30" s="606"/>
      <c r="H30" s="607"/>
    </row>
    <row r="31" spans="2:8" ht="12.75">
      <c r="B31" s="313" t="s">
        <v>269</v>
      </c>
      <c r="C31" s="611" t="s">
        <v>427</v>
      </c>
      <c r="D31" s="611"/>
      <c r="E31" s="611"/>
      <c r="F31" s="611"/>
      <c r="G31" s="606">
        <f>SUM(G25:H30)</f>
        <v>6058</v>
      </c>
      <c r="H31" s="607"/>
    </row>
    <row r="32" spans="2:8" ht="12.75">
      <c r="B32" s="317" t="s">
        <v>280</v>
      </c>
      <c r="C32" s="612" t="s">
        <v>428</v>
      </c>
      <c r="D32" s="612"/>
      <c r="E32" s="612"/>
      <c r="F32" s="612"/>
      <c r="G32" s="602"/>
      <c r="H32" s="603"/>
    </row>
    <row r="33" spans="2:8" ht="12.75">
      <c r="B33" s="315"/>
      <c r="C33" s="613" t="s">
        <v>429</v>
      </c>
      <c r="D33" s="613"/>
      <c r="E33" s="613"/>
      <c r="F33" s="613"/>
      <c r="G33" s="604"/>
      <c r="H33" s="605"/>
    </row>
    <row r="34" spans="2:8" ht="12.75">
      <c r="B34" s="314" t="s">
        <v>282</v>
      </c>
      <c r="C34" s="608" t="s">
        <v>430</v>
      </c>
      <c r="D34" s="608"/>
      <c r="E34" s="608"/>
      <c r="F34" s="608"/>
      <c r="G34" s="602"/>
      <c r="H34" s="603"/>
    </row>
    <row r="35" spans="2:8" ht="12.75">
      <c r="B35" s="318"/>
      <c r="C35" s="609" t="s">
        <v>431</v>
      </c>
      <c r="D35" s="609"/>
      <c r="E35" s="609"/>
      <c r="F35" s="609"/>
      <c r="G35" s="604"/>
      <c r="H35" s="605"/>
    </row>
    <row r="36" spans="2:8" ht="12.75">
      <c r="B36" s="276" t="s">
        <v>284</v>
      </c>
      <c r="C36" s="610" t="s">
        <v>432</v>
      </c>
      <c r="D36" s="610"/>
      <c r="E36" s="610"/>
      <c r="F36" s="610"/>
      <c r="G36" s="606">
        <f>SUM(G31:H35)</f>
        <v>6058</v>
      </c>
      <c r="H36" s="607"/>
    </row>
    <row r="37" spans="2:8" ht="12.75">
      <c r="B37" s="319" t="s">
        <v>286</v>
      </c>
      <c r="C37" s="601" t="s">
        <v>433</v>
      </c>
      <c r="D37" s="601"/>
      <c r="E37" s="601"/>
      <c r="F37" s="601"/>
      <c r="G37" s="602"/>
      <c r="H37" s="603"/>
    </row>
    <row r="38" spans="2:8" ht="12.75">
      <c r="B38" s="320"/>
      <c r="C38" s="601" t="s">
        <v>434</v>
      </c>
      <c r="D38" s="601"/>
      <c r="E38" s="601"/>
      <c r="F38" s="601"/>
      <c r="G38" s="604"/>
      <c r="H38" s="605"/>
    </row>
    <row r="39" spans="2:8" ht="12.75">
      <c r="B39" s="276" t="s">
        <v>372</v>
      </c>
      <c r="C39" s="548" t="s">
        <v>440</v>
      </c>
      <c r="D39" s="548"/>
      <c r="E39" s="548"/>
      <c r="F39" s="548"/>
      <c r="G39" s="606">
        <v>1233</v>
      </c>
      <c r="H39" s="607"/>
    </row>
    <row r="40" spans="2:8" ht="12.75">
      <c r="B40" s="321"/>
      <c r="C40" s="533" t="s">
        <v>435</v>
      </c>
      <c r="D40" s="548"/>
      <c r="E40" s="548"/>
      <c r="F40" s="595"/>
      <c r="G40" s="596">
        <v>4825</v>
      </c>
      <c r="H40" s="597"/>
    </row>
    <row r="41" spans="2:8" ht="13.5" thickBot="1">
      <c r="B41" s="290" t="s">
        <v>293</v>
      </c>
      <c r="C41" s="598" t="s">
        <v>436</v>
      </c>
      <c r="D41" s="598"/>
      <c r="E41" s="598"/>
      <c r="F41" s="598"/>
      <c r="G41" s="599"/>
      <c r="H41" s="600"/>
    </row>
    <row r="42" ht="13.5" thickTop="1"/>
    <row r="50" ht="12.75">
      <c r="J50" s="203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7:F17"/>
    <mergeCell ref="G17:H17"/>
    <mergeCell ref="C18:F18"/>
    <mergeCell ref="G18:H18"/>
    <mergeCell ref="C15:F15"/>
    <mergeCell ref="G15:H15"/>
    <mergeCell ref="C16:F16"/>
    <mergeCell ref="G16:H16"/>
    <mergeCell ref="C21:F21"/>
    <mergeCell ref="G21:H21"/>
    <mergeCell ref="C22:F22"/>
    <mergeCell ref="G22:H22"/>
    <mergeCell ref="C19:F19"/>
    <mergeCell ref="G19:H19"/>
    <mergeCell ref="C20:F20"/>
    <mergeCell ref="G20:H20"/>
    <mergeCell ref="C25:F25"/>
    <mergeCell ref="G25:H25"/>
    <mergeCell ref="C26:F26"/>
    <mergeCell ref="G26:H26"/>
    <mergeCell ref="C23:F23"/>
    <mergeCell ref="G23:H23"/>
    <mergeCell ref="C24:F24"/>
    <mergeCell ref="G24:H24"/>
    <mergeCell ref="C29:F29"/>
    <mergeCell ref="G29:H29"/>
    <mergeCell ref="C30:F30"/>
    <mergeCell ref="G30:H30"/>
    <mergeCell ref="C27:F27"/>
    <mergeCell ref="G27:H27"/>
    <mergeCell ref="C28:F28"/>
    <mergeCell ref="G28:H28"/>
    <mergeCell ref="C34:F34"/>
    <mergeCell ref="G34:H35"/>
    <mergeCell ref="C35:F35"/>
    <mergeCell ref="C36:F36"/>
    <mergeCell ref="G36:H36"/>
    <mergeCell ref="C31:F31"/>
    <mergeCell ref="G31:H31"/>
    <mergeCell ref="C32:F32"/>
    <mergeCell ref="G32:H33"/>
    <mergeCell ref="C33:F33"/>
    <mergeCell ref="C40:F40"/>
    <mergeCell ref="G40:H40"/>
    <mergeCell ref="C41:F41"/>
    <mergeCell ref="G41:H41"/>
    <mergeCell ref="C37:F37"/>
    <mergeCell ref="G37:H38"/>
    <mergeCell ref="C38:F38"/>
    <mergeCell ref="C39:F39"/>
    <mergeCell ref="G39:H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9" t="s">
        <v>447</v>
      </c>
      <c r="B1" s="629"/>
      <c r="C1" s="629"/>
      <c r="D1" s="629"/>
      <c r="E1" s="629"/>
      <c r="F1" s="629"/>
      <c r="G1" s="629"/>
      <c r="H1" s="629"/>
      <c r="I1" s="629"/>
    </row>
    <row r="2" spans="1:8" ht="12.75">
      <c r="A2" s="124"/>
      <c r="B2" s="124"/>
      <c r="C2" s="124"/>
      <c r="D2" s="124"/>
      <c r="E2" s="124"/>
      <c r="F2" s="124"/>
      <c r="G2" s="124"/>
      <c r="H2" s="124"/>
    </row>
    <row r="3" spans="1:13" ht="13.5" customHeight="1">
      <c r="A3" s="409" t="s">
        <v>210</v>
      </c>
      <c r="B3" s="409"/>
      <c r="C3" s="409"/>
      <c r="D3" s="409"/>
      <c r="E3" s="409"/>
      <c r="F3" s="409"/>
      <c r="G3" s="409"/>
      <c r="H3" s="409"/>
      <c r="I3" s="409"/>
      <c r="J3" s="127"/>
      <c r="K3" s="127"/>
      <c r="L3" s="127"/>
      <c r="M3" s="127"/>
    </row>
    <row r="4" spans="1:13" ht="12.75" customHeight="1">
      <c r="A4" s="126"/>
      <c r="B4" s="126"/>
      <c r="C4" s="126"/>
      <c r="D4" s="126"/>
      <c r="E4" s="126"/>
      <c r="F4" s="126"/>
      <c r="G4" s="126"/>
      <c r="H4" s="126"/>
      <c r="I4" s="127"/>
      <c r="J4" s="127"/>
      <c r="K4" s="127"/>
      <c r="L4" s="127"/>
      <c r="M4" s="127"/>
    </row>
    <row r="5" spans="1:9" ht="12.75">
      <c r="A5" s="414" t="s">
        <v>106</v>
      </c>
      <c r="B5" s="414"/>
      <c r="C5" s="414"/>
      <c r="D5" s="414"/>
      <c r="E5" s="414"/>
      <c r="F5" s="414"/>
      <c r="G5" s="414"/>
      <c r="H5" s="414"/>
      <c r="I5" s="41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4" t="s">
        <v>97</v>
      </c>
      <c r="H7" s="494"/>
      <c r="I7" s="494"/>
    </row>
    <row r="8" spans="7:8" ht="12.75">
      <c r="G8" s="203"/>
      <c r="H8" s="203"/>
    </row>
    <row r="9" spans="6:9" s="69" customFormat="1" ht="25.5">
      <c r="F9" s="19" t="s">
        <v>198</v>
      </c>
      <c r="G9" s="19" t="s">
        <v>199</v>
      </c>
      <c r="H9" s="19" t="s">
        <v>212</v>
      </c>
      <c r="I9" s="19" t="s">
        <v>439</v>
      </c>
    </row>
    <row r="10" spans="6:8" s="69" customFormat="1" ht="12.75">
      <c r="F10" s="19"/>
      <c r="G10" s="19"/>
      <c r="H10" s="19"/>
    </row>
    <row r="11" spans="1:9" ht="12.75">
      <c r="A11" s="527" t="s">
        <v>107</v>
      </c>
      <c r="B11" s="527"/>
      <c r="C11" s="527"/>
      <c r="D11" s="527"/>
      <c r="E11" s="527"/>
      <c r="F11" s="268">
        <v>220</v>
      </c>
      <c r="G11" s="268">
        <v>220</v>
      </c>
      <c r="H11" s="152">
        <v>222</v>
      </c>
      <c r="I11" s="365">
        <f>H11/G11*100</f>
        <v>100.9090909090909</v>
      </c>
    </row>
    <row r="12" spans="1:9" ht="12.75">
      <c r="A12" s="1"/>
      <c r="B12" s="493" t="s">
        <v>135</v>
      </c>
      <c r="C12" s="493"/>
      <c r="D12" s="493"/>
      <c r="E12" s="493"/>
      <c r="F12" s="199"/>
      <c r="G12" s="199"/>
      <c r="H12" s="1"/>
      <c r="I12" s="364"/>
    </row>
    <row r="13" spans="1:9" ht="12.75">
      <c r="A13" s="1"/>
      <c r="B13" s="493"/>
      <c r="C13" s="493"/>
      <c r="D13" s="493"/>
      <c r="E13" s="493"/>
      <c r="F13" s="199"/>
      <c r="G13" s="199"/>
      <c r="H13" s="1"/>
      <c r="I13" s="364"/>
    </row>
    <row r="14" spans="1:9" ht="15">
      <c r="A14" s="626" t="s">
        <v>108</v>
      </c>
      <c r="B14" s="626"/>
      <c r="C14" s="626"/>
      <c r="D14" s="626"/>
      <c r="E14" s="626"/>
      <c r="F14" s="269">
        <v>220</v>
      </c>
      <c r="G14" s="269">
        <v>220</v>
      </c>
      <c r="H14" s="9">
        <v>222</v>
      </c>
      <c r="I14" s="365">
        <f>H14/G14*100</f>
        <v>100.9090909090909</v>
      </c>
    </row>
    <row r="15" spans="1:7" ht="12.75">
      <c r="A15" s="527"/>
      <c r="B15" s="527"/>
      <c r="C15" s="527"/>
      <c r="D15" s="527"/>
      <c r="E15" s="527"/>
      <c r="F15" s="478"/>
      <c r="G15" s="478"/>
    </row>
    <row r="16" spans="1:7" ht="12.75">
      <c r="A16" s="1"/>
      <c r="B16" s="493"/>
      <c r="C16" s="493"/>
      <c r="D16" s="493"/>
      <c r="E16" s="493"/>
      <c r="F16" s="627"/>
      <c r="G16" s="627"/>
    </row>
    <row r="17" spans="1:7" ht="12.75">
      <c r="A17" s="493"/>
      <c r="B17" s="493"/>
      <c r="C17" s="493"/>
      <c r="D17" s="493"/>
      <c r="E17" s="493"/>
      <c r="F17" s="627"/>
      <c r="G17" s="627"/>
    </row>
    <row r="18" spans="1:7" ht="12.75">
      <c r="A18" s="527"/>
      <c r="B18" s="527"/>
      <c r="C18" s="527"/>
      <c r="D18" s="527"/>
      <c r="E18" s="527"/>
      <c r="F18" s="478"/>
      <c r="G18" s="478"/>
    </row>
    <row r="19" spans="1:7" ht="12.75">
      <c r="A19" s="1"/>
      <c r="B19" s="493"/>
      <c r="C19" s="493"/>
      <c r="D19" s="493"/>
      <c r="E19" s="493"/>
      <c r="F19" s="627"/>
      <c r="G19" s="627"/>
    </row>
    <row r="20" spans="1:7" ht="12.75">
      <c r="A20" s="493"/>
      <c r="B20" s="493"/>
      <c r="C20" s="493"/>
      <c r="D20" s="493"/>
      <c r="E20" s="493"/>
      <c r="F20" s="627"/>
      <c r="G20" s="627"/>
    </row>
    <row r="21" spans="1:7" ht="15">
      <c r="A21" s="626"/>
      <c r="B21" s="626"/>
      <c r="C21" s="626"/>
      <c r="D21" s="626"/>
      <c r="E21" s="626"/>
      <c r="F21" s="628"/>
      <c r="G21" s="628"/>
    </row>
    <row r="22" spans="1:7" ht="12.75">
      <c r="A22" s="493"/>
      <c r="B22" s="493"/>
      <c r="C22" s="493"/>
      <c r="D22" s="493"/>
      <c r="E22" s="493"/>
      <c r="F22" s="494"/>
      <c r="G22" s="494"/>
    </row>
    <row r="23" spans="1:7" ht="12.75">
      <c r="A23" s="493"/>
      <c r="B23" s="493"/>
      <c r="C23" s="493"/>
      <c r="D23" s="493"/>
      <c r="E23" s="493"/>
      <c r="F23" s="494"/>
      <c r="G23" s="494"/>
    </row>
    <row r="24" spans="1:7" ht="12.75">
      <c r="A24" s="493"/>
      <c r="B24" s="493"/>
      <c r="C24" s="493"/>
      <c r="D24" s="493"/>
      <c r="E24" s="493"/>
      <c r="F24" s="494"/>
      <c r="G24" s="494"/>
    </row>
    <row r="25" spans="1:7" ht="12.75">
      <c r="A25" s="493"/>
      <c r="B25" s="493"/>
      <c r="C25" s="493"/>
      <c r="D25" s="493"/>
      <c r="E25" s="493"/>
      <c r="F25" s="494"/>
      <c r="G25" s="494"/>
    </row>
    <row r="26" spans="1:7" ht="12.75">
      <c r="A26" s="493"/>
      <c r="B26" s="493"/>
      <c r="C26" s="493"/>
      <c r="D26" s="493"/>
      <c r="E26" s="493"/>
      <c r="F26" s="494"/>
      <c r="G26" s="494"/>
    </row>
    <row r="27" spans="1:7" ht="12.75">
      <c r="A27" s="493"/>
      <c r="B27" s="493"/>
      <c r="C27" s="493"/>
      <c r="D27" s="493"/>
      <c r="E27" s="493"/>
      <c r="F27" s="494"/>
      <c r="G27" s="494"/>
    </row>
    <row r="28" spans="1:7" ht="12.75">
      <c r="A28" s="493"/>
      <c r="B28" s="493"/>
      <c r="C28" s="493"/>
      <c r="D28" s="493"/>
      <c r="E28" s="493"/>
      <c r="F28" s="494"/>
      <c r="G28" s="494"/>
    </row>
    <row r="29" spans="1:7" ht="12.75">
      <c r="A29" s="493"/>
      <c r="B29" s="493"/>
      <c r="C29" s="493"/>
      <c r="D29" s="493"/>
      <c r="E29" s="493"/>
      <c r="F29" s="494"/>
      <c r="G29" s="494"/>
    </row>
    <row r="30" spans="1:7" ht="12.75">
      <c r="A30" s="493"/>
      <c r="B30" s="493"/>
      <c r="C30" s="493"/>
      <c r="D30" s="493"/>
      <c r="E30" s="493"/>
      <c r="F30" s="494"/>
      <c r="G30" s="494"/>
    </row>
    <row r="31" spans="1:7" ht="12.75">
      <c r="A31" s="493"/>
      <c r="B31" s="493"/>
      <c r="C31" s="493"/>
      <c r="D31" s="493"/>
      <c r="E31" s="493"/>
      <c r="F31" s="494"/>
      <c r="G31" s="494"/>
    </row>
    <row r="32" spans="1:7" ht="12.75">
      <c r="A32" s="493"/>
      <c r="B32" s="493"/>
      <c r="C32" s="493"/>
      <c r="D32" s="493"/>
      <c r="E32" s="493"/>
      <c r="F32" s="494"/>
      <c r="G32" s="494"/>
    </row>
    <row r="33" spans="1:7" ht="12.75">
      <c r="A33" s="493"/>
      <c r="B33" s="493"/>
      <c r="C33" s="493"/>
      <c r="D33" s="493"/>
      <c r="E33" s="493"/>
      <c r="F33" s="494"/>
      <c r="G33" s="494"/>
    </row>
    <row r="34" spans="1:7" ht="12.75">
      <c r="A34" s="493"/>
      <c r="B34" s="493"/>
      <c r="C34" s="493"/>
      <c r="D34" s="493"/>
      <c r="E34" s="493"/>
      <c r="F34" s="494"/>
      <c r="G34" s="494"/>
    </row>
    <row r="35" spans="1:7" ht="12.75">
      <c r="A35" s="493"/>
      <c r="B35" s="493"/>
      <c r="C35" s="493"/>
      <c r="D35" s="493"/>
      <c r="E35" s="493"/>
      <c r="F35" s="494"/>
      <c r="G35" s="494"/>
    </row>
    <row r="36" spans="1:7" ht="12.75">
      <c r="A36" s="493"/>
      <c r="B36" s="493"/>
      <c r="C36" s="493"/>
      <c r="D36" s="493"/>
      <c r="E36" s="493"/>
      <c r="F36" s="494"/>
      <c r="G36" s="494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2:E22"/>
    <mergeCell ref="F22:G22"/>
    <mergeCell ref="A23:E23"/>
    <mergeCell ref="F23:G23"/>
    <mergeCell ref="A24:E24"/>
    <mergeCell ref="F24:G24"/>
    <mergeCell ref="F19:G19"/>
    <mergeCell ref="A20:E20"/>
    <mergeCell ref="F20:G20"/>
    <mergeCell ref="B19:E19"/>
    <mergeCell ref="A21:E21"/>
    <mergeCell ref="F21:G21"/>
    <mergeCell ref="F16:G16"/>
    <mergeCell ref="B16:E16"/>
    <mergeCell ref="A17:E17"/>
    <mergeCell ref="F17:G17"/>
    <mergeCell ref="A18:E18"/>
    <mergeCell ref="F18:G18"/>
    <mergeCell ref="G7:I7"/>
    <mergeCell ref="A14:E14"/>
    <mergeCell ref="B12:E12"/>
    <mergeCell ref="B13:E13"/>
    <mergeCell ref="A11:E11"/>
    <mergeCell ref="A15:E15"/>
    <mergeCell ref="F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8" t="s">
        <v>448</v>
      </c>
      <c r="B1" s="408"/>
      <c r="C1" s="408"/>
      <c r="D1" s="408"/>
      <c r="E1" s="408"/>
      <c r="F1" s="408"/>
      <c r="G1" s="408"/>
      <c r="H1" s="408"/>
      <c r="I1" s="40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9" t="s">
        <v>210</v>
      </c>
      <c r="B3" s="409"/>
      <c r="C3" s="409"/>
      <c r="D3" s="409"/>
      <c r="E3" s="409"/>
      <c r="F3" s="409"/>
      <c r="G3" s="409"/>
      <c r="H3" s="409"/>
      <c r="I3" s="409"/>
    </row>
    <row r="4" spans="1:9" ht="12" customHeigh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>
      <c r="A5" s="414" t="s">
        <v>183</v>
      </c>
      <c r="B5" s="414"/>
      <c r="C5" s="414"/>
      <c r="D5" s="414"/>
      <c r="E5" s="414"/>
      <c r="F5" s="414"/>
      <c r="G5" s="414"/>
      <c r="H5" s="414"/>
      <c r="I5" s="414"/>
    </row>
    <row r="7" spans="8:9" ht="12.75">
      <c r="H7" s="408" t="s">
        <v>97</v>
      </c>
      <c r="I7" s="408"/>
    </row>
    <row r="8" spans="8:9" ht="12.75">
      <c r="H8" s="3"/>
      <c r="I8" s="3"/>
    </row>
    <row r="9" spans="6:9" ht="25.5">
      <c r="F9" s="19" t="s">
        <v>198</v>
      </c>
      <c r="G9" s="19" t="s">
        <v>200</v>
      </c>
      <c r="H9" s="19" t="s">
        <v>212</v>
      </c>
      <c r="I9" s="19" t="s">
        <v>211</v>
      </c>
    </row>
    <row r="10" spans="7:9" ht="12.75">
      <c r="G10" s="3"/>
      <c r="H10" s="3"/>
      <c r="I10" s="3"/>
    </row>
    <row r="11" spans="1:9" ht="12.75">
      <c r="A11" s="527" t="s">
        <v>184</v>
      </c>
      <c r="B11" s="527"/>
      <c r="C11" s="527"/>
      <c r="F11" s="195">
        <v>1736</v>
      </c>
      <c r="G11" s="195">
        <v>1736</v>
      </c>
      <c r="H11" s="195">
        <v>1140</v>
      </c>
      <c r="I11" s="336">
        <f>H11/G11*100</f>
        <v>65.66820276497695</v>
      </c>
    </row>
    <row r="12" spans="1:9" ht="12.75">
      <c r="A12" s="193"/>
      <c r="B12" s="193"/>
      <c r="C12" s="193"/>
      <c r="F12" s="194"/>
      <c r="G12" s="194"/>
      <c r="H12" s="194"/>
      <c r="I12" s="337"/>
    </row>
    <row r="13" spans="1:9" ht="12.75">
      <c r="A13" s="1"/>
      <c r="B13" s="493" t="s">
        <v>105</v>
      </c>
      <c r="C13" s="493"/>
      <c r="D13" s="493"/>
      <c r="E13" s="493"/>
      <c r="F13" s="199">
        <v>1736</v>
      </c>
      <c r="G13" s="199">
        <v>1736</v>
      </c>
      <c r="H13" s="199">
        <v>1140</v>
      </c>
      <c r="I13" s="338">
        <f>H13/G13*100</f>
        <v>65.66820276497695</v>
      </c>
    </row>
    <row r="14" spans="6:9" ht="12.75">
      <c r="F14" s="194"/>
      <c r="G14" s="194"/>
      <c r="H14" s="194"/>
      <c r="I14" s="337"/>
    </row>
    <row r="15" spans="1:9" ht="12.75">
      <c r="A15" s="527" t="s">
        <v>185</v>
      </c>
      <c r="B15" s="527"/>
      <c r="C15" s="527"/>
      <c r="F15" s="195">
        <v>1040</v>
      </c>
      <c r="G15" s="195">
        <v>1520</v>
      </c>
      <c r="H15" s="195">
        <v>1639</v>
      </c>
      <c r="I15" s="336">
        <f>H15/G15*100</f>
        <v>107.82894736842105</v>
      </c>
    </row>
    <row r="16" spans="6:9" ht="12.75">
      <c r="F16" s="194"/>
      <c r="G16" s="194"/>
      <c r="H16" s="194"/>
      <c r="I16" s="337"/>
    </row>
    <row r="17" spans="2:9" ht="12.75">
      <c r="B17" s="493" t="s">
        <v>186</v>
      </c>
      <c r="C17" s="493"/>
      <c r="D17" s="493"/>
      <c r="E17" s="493"/>
      <c r="F17" s="194">
        <v>620</v>
      </c>
      <c r="G17" s="194">
        <v>620</v>
      </c>
      <c r="H17" s="194">
        <v>607</v>
      </c>
      <c r="I17" s="338">
        <f>H17/G17*100</f>
        <v>97.90322580645162</v>
      </c>
    </row>
    <row r="18" spans="2:9" ht="12.75">
      <c r="B18" s="493"/>
      <c r="C18" s="493"/>
      <c r="D18" s="493"/>
      <c r="E18" s="493"/>
      <c r="F18" s="194"/>
      <c r="G18" s="194"/>
      <c r="H18" s="194"/>
      <c r="I18" s="338"/>
    </row>
    <row r="19" spans="2:9" s="69" customFormat="1" ht="25.5" customHeight="1">
      <c r="B19" s="630" t="s">
        <v>187</v>
      </c>
      <c r="C19" s="630"/>
      <c r="D19" s="630"/>
      <c r="E19" s="630"/>
      <c r="F19" s="196">
        <v>370</v>
      </c>
      <c r="G19" s="196">
        <v>370</v>
      </c>
      <c r="H19" s="196">
        <v>374</v>
      </c>
      <c r="I19" s="338">
        <f>H19/G19*100</f>
        <v>101.08108108108107</v>
      </c>
    </row>
    <row r="20" spans="2:9" ht="12.75">
      <c r="B20" s="493"/>
      <c r="C20" s="493"/>
      <c r="D20" s="493"/>
      <c r="E20" s="493"/>
      <c r="F20" s="194"/>
      <c r="G20" s="194"/>
      <c r="H20" s="194"/>
      <c r="I20" s="338"/>
    </row>
    <row r="21" spans="2:9" s="69" customFormat="1" ht="25.5" customHeight="1">
      <c r="B21" s="630" t="s">
        <v>188</v>
      </c>
      <c r="C21" s="630"/>
      <c r="D21" s="630"/>
      <c r="E21" s="630"/>
      <c r="F21" s="196">
        <v>50</v>
      </c>
      <c r="G21" s="196">
        <v>530</v>
      </c>
      <c r="H21" s="196">
        <v>658</v>
      </c>
      <c r="I21" s="338">
        <f>H21/G21*100</f>
        <v>124.15094339622641</v>
      </c>
    </row>
    <row r="22" spans="2:9" ht="12.75">
      <c r="B22" s="493"/>
      <c r="C22" s="493"/>
      <c r="D22" s="493"/>
      <c r="E22" s="493"/>
      <c r="F22" s="194"/>
      <c r="G22" s="194"/>
      <c r="H22" s="194"/>
      <c r="I22" s="337"/>
    </row>
    <row r="23" spans="1:9" ht="12.75">
      <c r="A23" s="527" t="s">
        <v>108</v>
      </c>
      <c r="B23" s="527"/>
      <c r="C23" s="527"/>
      <c r="D23" s="527"/>
      <c r="E23" s="527"/>
      <c r="F23" s="195">
        <v>2776</v>
      </c>
      <c r="G23" s="195">
        <v>3256</v>
      </c>
      <c r="H23" s="195">
        <v>2779</v>
      </c>
      <c r="I23" s="336">
        <f>H23/G23*100</f>
        <v>85.35012285012284</v>
      </c>
    </row>
    <row r="24" spans="2:5" ht="12.75">
      <c r="B24" s="493"/>
      <c r="C24" s="493"/>
      <c r="D24" s="493"/>
      <c r="E24" s="493"/>
    </row>
    <row r="25" spans="2:5" ht="12.75">
      <c r="B25" s="493"/>
      <c r="C25" s="493"/>
      <c r="D25" s="493"/>
      <c r="E25" s="493"/>
    </row>
    <row r="26" spans="2:5" ht="12.75">
      <c r="B26" s="493"/>
      <c r="C26" s="493"/>
      <c r="D26" s="493"/>
      <c r="E26" s="493"/>
    </row>
    <row r="27" spans="2:5" ht="12.75">
      <c r="B27" s="493"/>
      <c r="C27" s="493"/>
      <c r="D27" s="493"/>
      <c r="E27" s="493"/>
    </row>
    <row r="28" spans="2:5" ht="12.75">
      <c r="B28" s="493"/>
      <c r="C28" s="493"/>
      <c r="D28" s="493"/>
      <c r="E28" s="493"/>
    </row>
    <row r="29" spans="2:5" ht="12.75">
      <c r="B29" s="493"/>
      <c r="C29" s="493"/>
      <c r="D29" s="493"/>
      <c r="E29" s="493"/>
    </row>
    <row r="30" spans="2:5" ht="12.75">
      <c r="B30" s="493"/>
      <c r="C30" s="493"/>
      <c r="D30" s="493"/>
      <c r="E30" s="493"/>
    </row>
    <row r="31" spans="2:5" ht="12.75">
      <c r="B31" s="493"/>
      <c r="C31" s="493"/>
      <c r="D31" s="493"/>
      <c r="E31" s="493"/>
    </row>
    <row r="32" spans="2:5" ht="12.75">
      <c r="B32" s="493"/>
      <c r="C32" s="493"/>
      <c r="D32" s="493"/>
      <c r="E32" s="493"/>
    </row>
    <row r="33" spans="2:5" ht="12.75">
      <c r="B33" s="493"/>
      <c r="C33" s="493"/>
      <c r="D33" s="493"/>
      <c r="E33" s="493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A15:C15"/>
    <mergeCell ref="B17:E17"/>
    <mergeCell ref="B18:E18"/>
    <mergeCell ref="B19:E19"/>
    <mergeCell ref="B27:E27"/>
    <mergeCell ref="B20:E20"/>
    <mergeCell ref="B21:E21"/>
    <mergeCell ref="B22:E22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8" t="s">
        <v>444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9" t="s">
        <v>210</v>
      </c>
      <c r="B3" s="409"/>
      <c r="C3" s="409"/>
      <c r="D3" s="409"/>
      <c r="E3" s="409"/>
      <c r="F3" s="409"/>
      <c r="G3" s="409"/>
      <c r="H3" s="409"/>
      <c r="I3" s="409"/>
      <c r="J3" s="409"/>
      <c r="K3" s="127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7"/>
      <c r="J4" s="127"/>
      <c r="K4" s="127"/>
    </row>
    <row r="5" spans="1:10" ht="12.75" customHeight="1">
      <c r="A5" s="414" t="s">
        <v>103</v>
      </c>
      <c r="B5" s="414"/>
      <c r="C5" s="414"/>
      <c r="D5" s="414"/>
      <c r="E5" s="414"/>
      <c r="F5" s="414"/>
      <c r="G5" s="414"/>
      <c r="H5" s="414"/>
      <c r="I5" s="414"/>
      <c r="J5" s="41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11" t="s">
        <v>97</v>
      </c>
      <c r="H7" s="411"/>
      <c r="I7" s="411"/>
      <c r="J7" s="411"/>
    </row>
    <row r="8" spans="1:10" s="19" customFormat="1" ht="29.25" customHeight="1" thickBot="1" thickTop="1">
      <c r="A8" s="405"/>
      <c r="B8" s="406"/>
      <c r="C8" s="406"/>
      <c r="D8" s="406"/>
      <c r="E8" s="406"/>
      <c r="F8" s="407"/>
      <c r="G8" s="24" t="s">
        <v>198</v>
      </c>
      <c r="H8" s="24" t="s">
        <v>199</v>
      </c>
      <c r="I8" s="24" t="s">
        <v>212</v>
      </c>
      <c r="J8" s="24" t="s">
        <v>213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3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4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5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5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5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5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6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3">
        <f t="shared" si="0"/>
        <v>24.569939183318855</v>
      </c>
    </row>
    <row r="17" spans="1:10" ht="13.5" thickTop="1">
      <c r="A17" s="23"/>
      <c r="B17" s="28" t="s">
        <v>141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4">
        <f t="shared" si="0"/>
        <v>0</v>
      </c>
    </row>
    <row r="18" spans="1:10" ht="12.75">
      <c r="A18" s="71"/>
      <c r="B18" s="417" t="s">
        <v>155</v>
      </c>
      <c r="C18" s="417"/>
      <c r="D18" s="417"/>
      <c r="E18" s="417"/>
      <c r="F18" s="417"/>
      <c r="G18" s="75">
        <v>150</v>
      </c>
      <c r="H18" s="75">
        <v>78</v>
      </c>
      <c r="I18" s="75"/>
      <c r="J18" s="325">
        <f t="shared" si="0"/>
        <v>0</v>
      </c>
    </row>
    <row r="19" spans="1:10" ht="12.75">
      <c r="A19" s="71"/>
      <c r="B19" s="412" t="s">
        <v>156</v>
      </c>
      <c r="C19" s="412"/>
      <c r="D19" s="412"/>
      <c r="E19" s="412"/>
      <c r="F19" s="413"/>
      <c r="G19" s="75">
        <v>150</v>
      </c>
      <c r="H19" s="75">
        <v>150</v>
      </c>
      <c r="I19" s="75">
        <v>87</v>
      </c>
      <c r="J19" s="325">
        <f t="shared" si="0"/>
        <v>57.99999999999999</v>
      </c>
    </row>
    <row r="20" spans="1:10" ht="12.75">
      <c r="A20" s="71"/>
      <c r="B20" s="412" t="s">
        <v>157</v>
      </c>
      <c r="C20" s="412"/>
      <c r="D20" s="412"/>
      <c r="E20" s="412"/>
      <c r="F20" s="413"/>
      <c r="G20" s="75">
        <v>50</v>
      </c>
      <c r="H20" s="75">
        <v>53</v>
      </c>
      <c r="I20" s="75">
        <v>53</v>
      </c>
      <c r="J20" s="325">
        <f t="shared" si="0"/>
        <v>100</v>
      </c>
    </row>
    <row r="21" spans="1:10" ht="12.75">
      <c r="A21" s="70"/>
      <c r="B21" s="412" t="s">
        <v>158</v>
      </c>
      <c r="C21" s="412"/>
      <c r="D21" s="412"/>
      <c r="E21" s="412"/>
      <c r="F21" s="412"/>
      <c r="G21" s="75">
        <v>150</v>
      </c>
      <c r="H21" s="75">
        <v>219</v>
      </c>
      <c r="I21" s="75">
        <v>219</v>
      </c>
      <c r="J21" s="325">
        <f t="shared" si="0"/>
        <v>100</v>
      </c>
    </row>
    <row r="22" spans="1:10" ht="12.75">
      <c r="A22" s="70"/>
      <c r="B22" s="412" t="s">
        <v>159</v>
      </c>
      <c r="C22" s="412"/>
      <c r="D22" s="412"/>
      <c r="E22" s="412"/>
      <c r="F22" s="413"/>
      <c r="G22" s="75">
        <v>150</v>
      </c>
      <c r="H22" s="75">
        <v>150</v>
      </c>
      <c r="I22" s="75">
        <v>99</v>
      </c>
      <c r="J22" s="325">
        <f t="shared" si="0"/>
        <v>66</v>
      </c>
    </row>
    <row r="23" spans="1:10" ht="12.75">
      <c r="A23" s="70"/>
      <c r="B23" s="412" t="s">
        <v>202</v>
      </c>
      <c r="C23" s="412"/>
      <c r="D23" s="412"/>
      <c r="E23" s="412"/>
      <c r="F23" s="413"/>
      <c r="G23" s="75"/>
      <c r="H23" s="75">
        <v>360</v>
      </c>
      <c r="I23" s="75">
        <v>360</v>
      </c>
      <c r="J23" s="325">
        <f t="shared" si="0"/>
        <v>100</v>
      </c>
    </row>
    <row r="24" spans="1:10" ht="12.75">
      <c r="A24" s="70"/>
      <c r="B24" s="418" t="s">
        <v>203</v>
      </c>
      <c r="C24" s="418"/>
      <c r="D24" s="418"/>
      <c r="E24" s="418"/>
      <c r="F24" s="419"/>
      <c r="G24" s="77"/>
      <c r="H24" s="77">
        <v>360</v>
      </c>
      <c r="I24" s="77">
        <v>360</v>
      </c>
      <c r="J24" s="325">
        <f t="shared" si="0"/>
        <v>100</v>
      </c>
    </row>
    <row r="25" spans="1:10" ht="12.75">
      <c r="A25" s="70"/>
      <c r="B25" s="201" t="s">
        <v>205</v>
      </c>
      <c r="C25" s="201"/>
      <c r="D25" s="201"/>
      <c r="E25" s="201"/>
      <c r="F25" s="201"/>
      <c r="G25" s="75"/>
      <c r="H25" s="75">
        <v>1269</v>
      </c>
      <c r="I25" s="75">
        <v>1269</v>
      </c>
      <c r="J25" s="325">
        <f t="shared" si="0"/>
        <v>100</v>
      </c>
    </row>
    <row r="26" spans="1:10" ht="13.5" thickBot="1">
      <c r="A26" s="70"/>
      <c r="B26" s="202" t="s">
        <v>206</v>
      </c>
      <c r="C26" s="202"/>
      <c r="D26" s="202"/>
      <c r="E26" s="202"/>
      <c r="F26" s="202"/>
      <c r="G26" s="77"/>
      <c r="H26" s="77">
        <v>381</v>
      </c>
      <c r="I26" s="77">
        <v>381</v>
      </c>
      <c r="J26" s="326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3"/>
    </row>
    <row r="28" spans="1:10" ht="14.25" thickBot="1" thickTop="1">
      <c r="A28" s="55" t="s">
        <v>152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3">
        <f t="shared" si="0"/>
        <v>0</v>
      </c>
    </row>
    <row r="29" spans="1:10" ht="14.25" thickBot="1" thickTop="1">
      <c r="A29" s="400" t="s">
        <v>215</v>
      </c>
      <c r="B29" s="401"/>
      <c r="C29" s="401"/>
      <c r="D29" s="401"/>
      <c r="E29" s="401"/>
      <c r="F29" s="402"/>
      <c r="G29" s="216"/>
      <c r="H29" s="216"/>
      <c r="I29" s="216">
        <v>39</v>
      </c>
      <c r="J29" s="323"/>
    </row>
    <row r="30" spans="1:10" ht="17.25" thickBot="1" thickTop="1">
      <c r="A30" s="415" t="s">
        <v>104</v>
      </c>
      <c r="B30" s="416"/>
      <c r="C30" s="416"/>
      <c r="D30" s="416"/>
      <c r="E30" s="416"/>
      <c r="F30" s="41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7">
        <f t="shared" si="0"/>
        <v>76.10559719127676</v>
      </c>
    </row>
    <row r="31" ht="13.5" thickTop="1"/>
  </sheetData>
  <sheetProtection/>
  <mergeCells count="14">
    <mergeCell ref="B23:F23"/>
    <mergeCell ref="B24:F24"/>
    <mergeCell ref="A29:F29"/>
    <mergeCell ref="B21:F21"/>
    <mergeCell ref="A8:F8"/>
    <mergeCell ref="A1:J1"/>
    <mergeCell ref="A3:J3"/>
    <mergeCell ref="A5:J5"/>
    <mergeCell ref="G7:J7"/>
    <mergeCell ref="A30:F30"/>
    <mergeCell ref="B22:F22"/>
    <mergeCell ref="B18:F18"/>
    <mergeCell ref="B19:F19"/>
    <mergeCell ref="B20:F20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85" zoomScaleSheetLayoutView="85" zoomScalePageLayoutView="0" workbookViewId="0" topLeftCell="A1">
      <selection activeCell="V18" sqref="V18"/>
    </sheetView>
  </sheetViews>
  <sheetFormatPr defaultColWidth="9.140625" defaultRowHeight="12.75"/>
  <cols>
    <col min="4" max="4" width="10.140625" style="0" customWidth="1"/>
    <col min="5" max="5" width="8.421875" style="0" customWidth="1"/>
    <col min="6" max="6" width="9.28125" style="0" customWidth="1"/>
    <col min="7" max="7" width="8.57421875" style="0" customWidth="1"/>
    <col min="8" max="8" width="9.140625" style="0" customWidth="1"/>
    <col min="9" max="9" width="8.28125" style="0" customWidth="1"/>
    <col min="10" max="10" width="9.28125" style="0" bestFit="1" customWidth="1"/>
    <col min="11" max="11" width="8.421875" style="0" customWidth="1"/>
    <col min="12" max="12" width="9.28125" style="0" bestFit="1" customWidth="1"/>
    <col min="13" max="13" width="8.28125" style="0" customWidth="1"/>
    <col min="14" max="14" width="9.28125" style="0" customWidth="1"/>
    <col min="15" max="15" width="8.28125" style="0" customWidth="1"/>
    <col min="16" max="16" width="8.8515625" style="0" customWidth="1"/>
    <col min="17" max="17" width="8.28125" style="383" customWidth="1"/>
    <col min="18" max="18" width="8.7109375" style="383" customWidth="1"/>
    <col min="19" max="19" width="9.421875" style="0" customWidth="1"/>
    <col min="20" max="20" width="9.7109375" style="0" customWidth="1"/>
  </cols>
  <sheetData>
    <row r="1" spans="1:20" ht="12.75">
      <c r="A1" s="446" t="s">
        <v>445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</row>
    <row r="2" spans="1:20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81"/>
      <c r="R2" s="381"/>
      <c r="S2" s="10"/>
      <c r="T2" s="10"/>
    </row>
    <row r="3" spans="1:20" ht="12.75" customHeight="1">
      <c r="A3" s="409" t="s">
        <v>462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</row>
    <row r="4" spans="1:20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382"/>
      <c r="R4" s="382"/>
      <c r="S4" s="126"/>
      <c r="T4" s="126"/>
    </row>
    <row r="5" spans="1:20" ht="12.75">
      <c r="A5" s="414" t="s">
        <v>128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</row>
    <row r="6" spans="19:20" ht="13.5" thickBot="1">
      <c r="S6" s="436" t="s">
        <v>97</v>
      </c>
      <c r="T6" s="436"/>
    </row>
    <row r="7" spans="1:20" ht="13.5" thickTop="1">
      <c r="A7" s="447"/>
      <c r="B7" s="448"/>
      <c r="C7" s="448"/>
      <c r="D7" s="449"/>
      <c r="E7" s="426" t="s">
        <v>124</v>
      </c>
      <c r="F7" s="428"/>
      <c r="G7" s="454" t="s">
        <v>125</v>
      </c>
      <c r="H7" s="455"/>
      <c r="I7" s="426" t="s">
        <v>126</v>
      </c>
      <c r="J7" s="428"/>
      <c r="K7" s="454" t="s">
        <v>127</v>
      </c>
      <c r="L7" s="455"/>
      <c r="M7" s="426" t="s">
        <v>129</v>
      </c>
      <c r="N7" s="427"/>
      <c r="O7" s="427"/>
      <c r="P7" s="428"/>
      <c r="Q7" s="465" t="s">
        <v>461</v>
      </c>
      <c r="R7" s="466"/>
      <c r="S7" s="434" t="s">
        <v>113</v>
      </c>
      <c r="T7" s="435"/>
    </row>
    <row r="8" spans="1:20" s="69" customFormat="1" ht="12.75" customHeight="1">
      <c r="A8" s="450"/>
      <c r="B8" s="451"/>
      <c r="C8" s="451"/>
      <c r="D8" s="451"/>
      <c r="E8" s="469" t="s">
        <v>199</v>
      </c>
      <c r="F8" s="422" t="s">
        <v>455</v>
      </c>
      <c r="G8" s="424" t="s">
        <v>199</v>
      </c>
      <c r="H8" s="429" t="s">
        <v>455</v>
      </c>
      <c r="I8" s="424" t="s">
        <v>199</v>
      </c>
      <c r="J8" s="429" t="s">
        <v>455</v>
      </c>
      <c r="K8" s="424" t="s">
        <v>199</v>
      </c>
      <c r="L8" s="424" t="s">
        <v>455</v>
      </c>
      <c r="M8" s="437" t="s">
        <v>139</v>
      </c>
      <c r="N8" s="438"/>
      <c r="O8" s="438" t="s">
        <v>140</v>
      </c>
      <c r="P8" s="439"/>
      <c r="Q8" s="384"/>
      <c r="R8" s="384"/>
      <c r="S8" s="440" t="s">
        <v>199</v>
      </c>
      <c r="T8" s="420" t="s">
        <v>455</v>
      </c>
    </row>
    <row r="9" spans="1:20" s="19" customFormat="1" ht="36" customHeight="1" thickBot="1">
      <c r="A9" s="452"/>
      <c r="B9" s="453"/>
      <c r="C9" s="453"/>
      <c r="D9" s="453"/>
      <c r="E9" s="470"/>
      <c r="F9" s="423"/>
      <c r="G9" s="425"/>
      <c r="H9" s="430"/>
      <c r="I9" s="425"/>
      <c r="J9" s="430"/>
      <c r="K9" s="425"/>
      <c r="L9" s="425"/>
      <c r="M9" s="207" t="s">
        <v>199</v>
      </c>
      <c r="N9" s="220" t="s">
        <v>455</v>
      </c>
      <c r="O9" s="220" t="s">
        <v>199</v>
      </c>
      <c r="P9" s="206" t="s">
        <v>455</v>
      </c>
      <c r="Q9" s="391" t="s">
        <v>199</v>
      </c>
      <c r="R9" s="390" t="s">
        <v>455</v>
      </c>
      <c r="S9" s="441"/>
      <c r="T9" s="421"/>
    </row>
    <row r="10" spans="1:20" ht="13.5" customHeight="1" thickTop="1">
      <c r="A10" s="456" t="s">
        <v>98</v>
      </c>
      <c r="B10" s="457"/>
      <c r="C10" s="457"/>
      <c r="D10" s="458"/>
      <c r="E10" s="376">
        <v>3596</v>
      </c>
      <c r="F10" s="375">
        <v>3145</v>
      </c>
      <c r="G10" s="104">
        <v>1015</v>
      </c>
      <c r="H10" s="102">
        <v>840</v>
      </c>
      <c r="I10" s="104">
        <v>3000</v>
      </c>
      <c r="J10" s="102">
        <v>1742</v>
      </c>
      <c r="K10" s="103"/>
      <c r="L10" s="104"/>
      <c r="M10" s="101">
        <v>1251</v>
      </c>
      <c r="N10" s="139">
        <v>1187</v>
      </c>
      <c r="O10" s="139">
        <v>525</v>
      </c>
      <c r="P10" s="102">
        <v>525</v>
      </c>
      <c r="Q10" s="392">
        <v>0</v>
      </c>
      <c r="R10" s="385">
        <v>3425</v>
      </c>
      <c r="S10" s="377">
        <f>E10+G10+I10+K10+M10+O10</f>
        <v>9387</v>
      </c>
      <c r="T10" s="109">
        <f>F10+H10+J10+L10+N10+P10+R10</f>
        <v>10864</v>
      </c>
    </row>
    <row r="11" spans="1:20" ht="12.75">
      <c r="A11" s="431" t="s">
        <v>454</v>
      </c>
      <c r="B11" s="432"/>
      <c r="C11" s="432"/>
      <c r="D11" s="433"/>
      <c r="E11" s="105"/>
      <c r="F11" s="116"/>
      <c r="G11" s="108"/>
      <c r="H11" s="106"/>
      <c r="I11" s="108">
        <v>2220</v>
      </c>
      <c r="J11" s="106">
        <v>1670</v>
      </c>
      <c r="K11" s="107"/>
      <c r="L11" s="108"/>
      <c r="M11" s="105">
        <v>234</v>
      </c>
      <c r="N11" s="140">
        <v>234</v>
      </c>
      <c r="O11" s="140">
        <v>3495</v>
      </c>
      <c r="P11" s="106">
        <v>2897</v>
      </c>
      <c r="Q11" s="393"/>
      <c r="R11" s="386"/>
      <c r="S11" s="377">
        <f aca="true" t="shared" si="0" ref="S11:S32">E11+G11+I11+K11+M11+O11</f>
        <v>5949</v>
      </c>
      <c r="T11" s="109">
        <f aca="true" t="shared" si="1" ref="T11:T32">F11+H11+J11+L11+N11+P11+R11</f>
        <v>4801</v>
      </c>
    </row>
    <row r="12" spans="1:20" ht="12.75">
      <c r="A12" s="431" t="s">
        <v>453</v>
      </c>
      <c r="B12" s="432"/>
      <c r="C12" s="432"/>
      <c r="D12" s="433"/>
      <c r="E12" s="105">
        <v>416</v>
      </c>
      <c r="F12" s="116">
        <v>189</v>
      </c>
      <c r="G12" s="108">
        <v>50</v>
      </c>
      <c r="H12" s="106">
        <v>26</v>
      </c>
      <c r="I12" s="108">
        <v>23</v>
      </c>
      <c r="J12" s="106">
        <v>23</v>
      </c>
      <c r="K12" s="107"/>
      <c r="L12" s="108"/>
      <c r="M12" s="105"/>
      <c r="N12" s="140"/>
      <c r="O12" s="140"/>
      <c r="P12" s="106"/>
      <c r="Q12" s="393"/>
      <c r="R12" s="386"/>
      <c r="S12" s="377">
        <f t="shared" si="0"/>
        <v>489</v>
      </c>
      <c r="T12" s="109">
        <f t="shared" si="1"/>
        <v>238</v>
      </c>
    </row>
    <row r="13" spans="1:20" ht="12.75">
      <c r="A13" s="431" t="s">
        <v>130</v>
      </c>
      <c r="B13" s="432"/>
      <c r="C13" s="432"/>
      <c r="D13" s="433"/>
      <c r="E13" s="105"/>
      <c r="F13" s="116"/>
      <c r="G13" s="108"/>
      <c r="H13" s="106"/>
      <c r="I13" s="108">
        <v>112</v>
      </c>
      <c r="J13" s="106">
        <v>112</v>
      </c>
      <c r="K13" s="107"/>
      <c r="L13" s="108"/>
      <c r="M13" s="105"/>
      <c r="N13" s="140"/>
      <c r="O13" s="140"/>
      <c r="P13" s="106"/>
      <c r="Q13" s="393"/>
      <c r="R13" s="386"/>
      <c r="S13" s="377">
        <f t="shared" si="0"/>
        <v>112</v>
      </c>
      <c r="T13" s="109">
        <f t="shared" si="1"/>
        <v>112</v>
      </c>
    </row>
    <row r="14" spans="1:20" ht="12.75">
      <c r="A14" s="370" t="s">
        <v>458</v>
      </c>
      <c r="B14" s="371"/>
      <c r="C14" s="371"/>
      <c r="D14" s="372"/>
      <c r="E14" s="105"/>
      <c r="F14" s="116"/>
      <c r="G14" s="108"/>
      <c r="H14" s="106"/>
      <c r="I14" s="108">
        <v>525</v>
      </c>
      <c r="J14" s="106">
        <v>414</v>
      </c>
      <c r="K14" s="107"/>
      <c r="L14" s="108"/>
      <c r="M14" s="105"/>
      <c r="N14" s="140"/>
      <c r="O14" s="140"/>
      <c r="P14" s="106"/>
      <c r="Q14" s="393"/>
      <c r="R14" s="386"/>
      <c r="S14" s="377">
        <f t="shared" si="0"/>
        <v>525</v>
      </c>
      <c r="T14" s="109">
        <f t="shared" si="1"/>
        <v>414</v>
      </c>
    </row>
    <row r="15" spans="1:20" ht="12.75">
      <c r="A15" s="431" t="s">
        <v>102</v>
      </c>
      <c r="B15" s="432"/>
      <c r="C15" s="432"/>
      <c r="D15" s="433"/>
      <c r="E15" s="105"/>
      <c r="F15" s="116"/>
      <c r="G15" s="108"/>
      <c r="H15" s="106"/>
      <c r="I15" s="108">
        <v>1218</v>
      </c>
      <c r="J15" s="106">
        <v>1218</v>
      </c>
      <c r="K15" s="107"/>
      <c r="L15" s="108"/>
      <c r="M15" s="105"/>
      <c r="N15" s="140"/>
      <c r="O15" s="140"/>
      <c r="P15" s="106"/>
      <c r="Q15" s="393"/>
      <c r="R15" s="386"/>
      <c r="S15" s="377">
        <f t="shared" si="0"/>
        <v>1218</v>
      </c>
      <c r="T15" s="109">
        <f t="shared" si="1"/>
        <v>1218</v>
      </c>
    </row>
    <row r="16" spans="1:20" ht="12.75">
      <c r="A16" s="370" t="s">
        <v>459</v>
      </c>
      <c r="B16" s="371"/>
      <c r="C16" s="371"/>
      <c r="D16" s="372"/>
      <c r="E16" s="105"/>
      <c r="F16" s="116"/>
      <c r="G16" s="108"/>
      <c r="H16" s="106"/>
      <c r="I16" s="108"/>
      <c r="J16" s="106"/>
      <c r="K16" s="107"/>
      <c r="L16" s="108"/>
      <c r="M16" s="105"/>
      <c r="N16" s="140"/>
      <c r="O16" s="140"/>
      <c r="P16" s="106"/>
      <c r="Q16" s="393"/>
      <c r="R16" s="386"/>
      <c r="S16" s="377">
        <f t="shared" si="0"/>
        <v>0</v>
      </c>
      <c r="T16" s="109">
        <f t="shared" si="1"/>
        <v>0</v>
      </c>
    </row>
    <row r="17" spans="1:20" ht="12.75">
      <c r="A17" s="431" t="s">
        <v>99</v>
      </c>
      <c r="B17" s="432"/>
      <c r="C17" s="432"/>
      <c r="D17" s="433"/>
      <c r="E17" s="105"/>
      <c r="F17" s="116"/>
      <c r="G17" s="108"/>
      <c r="H17" s="106"/>
      <c r="I17" s="108"/>
      <c r="J17" s="106"/>
      <c r="K17" s="107"/>
      <c r="L17" s="108"/>
      <c r="M17" s="105"/>
      <c r="N17" s="140"/>
      <c r="O17" s="140"/>
      <c r="P17" s="106"/>
      <c r="Q17" s="393"/>
      <c r="R17" s="386"/>
      <c r="S17" s="377">
        <f t="shared" si="0"/>
        <v>0</v>
      </c>
      <c r="T17" s="109">
        <f t="shared" si="1"/>
        <v>0</v>
      </c>
    </row>
    <row r="18" spans="1:20" ht="12.75">
      <c r="A18" s="431" t="s">
        <v>144</v>
      </c>
      <c r="B18" s="432"/>
      <c r="C18" s="432"/>
      <c r="D18" s="433"/>
      <c r="E18" s="105"/>
      <c r="F18" s="116"/>
      <c r="G18" s="108"/>
      <c r="H18" s="106"/>
      <c r="I18" s="105"/>
      <c r="J18" s="106"/>
      <c r="K18" s="108">
        <v>7434</v>
      </c>
      <c r="L18" s="108">
        <v>7434</v>
      </c>
      <c r="M18" s="105"/>
      <c r="N18" s="140"/>
      <c r="O18" s="140"/>
      <c r="P18" s="106"/>
      <c r="Q18" s="393"/>
      <c r="R18" s="386"/>
      <c r="S18" s="377">
        <f t="shared" si="0"/>
        <v>7434</v>
      </c>
      <c r="T18" s="109">
        <f t="shared" si="1"/>
        <v>7434</v>
      </c>
    </row>
    <row r="19" spans="1:20" ht="12.75">
      <c r="A19" s="431" t="s">
        <v>131</v>
      </c>
      <c r="B19" s="432"/>
      <c r="C19" s="432"/>
      <c r="D19" s="433"/>
      <c r="E19" s="105"/>
      <c r="F19" s="116"/>
      <c r="G19" s="108"/>
      <c r="H19" s="106"/>
      <c r="I19" s="105"/>
      <c r="J19" s="106"/>
      <c r="K19" s="108">
        <v>2155</v>
      </c>
      <c r="L19" s="108">
        <v>2155</v>
      </c>
      <c r="M19" s="105"/>
      <c r="N19" s="140"/>
      <c r="O19" s="140"/>
      <c r="P19" s="106"/>
      <c r="Q19" s="393"/>
      <c r="R19" s="386"/>
      <c r="S19" s="377">
        <f t="shared" si="0"/>
        <v>2155</v>
      </c>
      <c r="T19" s="109">
        <f t="shared" si="1"/>
        <v>2155</v>
      </c>
    </row>
    <row r="20" spans="1:20" ht="12.75">
      <c r="A20" s="431" t="s">
        <v>100</v>
      </c>
      <c r="B20" s="432"/>
      <c r="C20" s="432"/>
      <c r="D20" s="433"/>
      <c r="E20" s="105"/>
      <c r="F20" s="116"/>
      <c r="G20" s="108"/>
      <c r="H20" s="106"/>
      <c r="I20" s="105">
        <v>65</v>
      </c>
      <c r="J20" s="106">
        <v>65</v>
      </c>
      <c r="K20" s="108">
        <v>1449</v>
      </c>
      <c r="L20" s="108">
        <v>1449</v>
      </c>
      <c r="M20" s="105"/>
      <c r="N20" s="140"/>
      <c r="O20" s="140"/>
      <c r="P20" s="106"/>
      <c r="Q20" s="393"/>
      <c r="R20" s="386"/>
      <c r="S20" s="377">
        <f t="shared" si="0"/>
        <v>1514</v>
      </c>
      <c r="T20" s="109">
        <f t="shared" si="1"/>
        <v>1514</v>
      </c>
    </row>
    <row r="21" spans="1:20" ht="12.75">
      <c r="A21" s="431" t="s">
        <v>145</v>
      </c>
      <c r="B21" s="432"/>
      <c r="C21" s="432"/>
      <c r="D21" s="433"/>
      <c r="E21" s="105"/>
      <c r="F21" s="116"/>
      <c r="G21" s="108"/>
      <c r="H21" s="106"/>
      <c r="I21" s="105"/>
      <c r="J21" s="106"/>
      <c r="K21" s="108"/>
      <c r="L21" s="108"/>
      <c r="M21" s="105"/>
      <c r="N21" s="140"/>
      <c r="O21" s="140"/>
      <c r="P21" s="106"/>
      <c r="Q21" s="393"/>
      <c r="R21" s="386"/>
      <c r="S21" s="377">
        <f t="shared" si="0"/>
        <v>0</v>
      </c>
      <c r="T21" s="109">
        <f t="shared" si="1"/>
        <v>0</v>
      </c>
    </row>
    <row r="22" spans="1:20" ht="12.75">
      <c r="A22" s="462" t="s">
        <v>136</v>
      </c>
      <c r="B22" s="463"/>
      <c r="C22" s="463"/>
      <c r="D22" s="464"/>
      <c r="E22" s="110"/>
      <c r="F22" s="217"/>
      <c r="G22" s="113"/>
      <c r="H22" s="111"/>
      <c r="I22" s="110"/>
      <c r="J22" s="111"/>
      <c r="K22" s="113">
        <v>0</v>
      </c>
      <c r="L22" s="113">
        <v>0</v>
      </c>
      <c r="M22" s="110"/>
      <c r="N22" s="141"/>
      <c r="O22" s="141"/>
      <c r="P22" s="111"/>
      <c r="Q22" s="394"/>
      <c r="R22" s="387"/>
      <c r="S22" s="377">
        <f t="shared" si="0"/>
        <v>0</v>
      </c>
      <c r="T22" s="109">
        <f t="shared" si="1"/>
        <v>0</v>
      </c>
    </row>
    <row r="23" spans="1:20" ht="12.75">
      <c r="A23" s="442" t="s">
        <v>133</v>
      </c>
      <c r="B23" s="443"/>
      <c r="C23" s="443"/>
      <c r="D23" s="443"/>
      <c r="E23" s="110"/>
      <c r="F23" s="217"/>
      <c r="G23" s="113"/>
      <c r="H23" s="111"/>
      <c r="I23" s="110"/>
      <c r="J23" s="111"/>
      <c r="K23" s="113">
        <v>553</v>
      </c>
      <c r="L23" s="113">
        <v>553</v>
      </c>
      <c r="M23" s="110"/>
      <c r="N23" s="141"/>
      <c r="O23" s="141"/>
      <c r="P23" s="111"/>
      <c r="Q23" s="394"/>
      <c r="R23" s="387"/>
      <c r="S23" s="377">
        <f t="shared" si="0"/>
        <v>553</v>
      </c>
      <c r="T23" s="109">
        <f t="shared" si="1"/>
        <v>553</v>
      </c>
    </row>
    <row r="24" spans="1:20" ht="12.75">
      <c r="A24" s="442" t="s">
        <v>101</v>
      </c>
      <c r="B24" s="443"/>
      <c r="C24" s="443"/>
      <c r="D24" s="443"/>
      <c r="E24" s="110"/>
      <c r="F24" s="217"/>
      <c r="G24" s="113"/>
      <c r="H24" s="111"/>
      <c r="I24" s="110"/>
      <c r="J24" s="111"/>
      <c r="K24" s="113"/>
      <c r="L24" s="113"/>
      <c r="M24" s="110"/>
      <c r="N24" s="141"/>
      <c r="O24" s="141"/>
      <c r="P24" s="111"/>
      <c r="Q24" s="394"/>
      <c r="R24" s="387"/>
      <c r="S24" s="377">
        <f t="shared" si="0"/>
        <v>0</v>
      </c>
      <c r="T24" s="109">
        <f t="shared" si="1"/>
        <v>0</v>
      </c>
    </row>
    <row r="25" spans="1:20" ht="12.75">
      <c r="A25" s="373" t="s">
        <v>457</v>
      </c>
      <c r="B25" s="374"/>
      <c r="C25" s="374"/>
      <c r="D25" s="374"/>
      <c r="E25" s="110"/>
      <c r="F25" s="217"/>
      <c r="G25" s="113"/>
      <c r="H25" s="111"/>
      <c r="I25" s="110">
        <v>313</v>
      </c>
      <c r="J25" s="111">
        <v>313</v>
      </c>
      <c r="K25" s="380"/>
      <c r="L25" s="113"/>
      <c r="M25" s="110"/>
      <c r="N25" s="141"/>
      <c r="O25" s="141"/>
      <c r="P25" s="111"/>
      <c r="Q25" s="394"/>
      <c r="R25" s="387"/>
      <c r="S25" s="377">
        <f t="shared" si="0"/>
        <v>313</v>
      </c>
      <c r="T25" s="109">
        <f t="shared" si="1"/>
        <v>313</v>
      </c>
    </row>
    <row r="26" spans="1:20" ht="12.75">
      <c r="A26" s="442" t="s">
        <v>134</v>
      </c>
      <c r="B26" s="443"/>
      <c r="C26" s="443"/>
      <c r="D26" s="443"/>
      <c r="E26" s="110"/>
      <c r="F26" s="217"/>
      <c r="G26" s="113"/>
      <c r="H26" s="111"/>
      <c r="I26" s="110">
        <v>220</v>
      </c>
      <c r="J26" s="111">
        <v>220</v>
      </c>
      <c r="K26" s="112"/>
      <c r="L26" s="113"/>
      <c r="M26" s="110">
        <v>198</v>
      </c>
      <c r="N26" s="141">
        <v>198</v>
      </c>
      <c r="O26" s="141"/>
      <c r="P26" s="111"/>
      <c r="Q26" s="394"/>
      <c r="R26" s="387"/>
      <c r="S26" s="377">
        <f t="shared" si="0"/>
        <v>418</v>
      </c>
      <c r="T26" s="109">
        <f t="shared" si="1"/>
        <v>418</v>
      </c>
    </row>
    <row r="27" spans="1:20" ht="12.75">
      <c r="A27" s="378" t="s">
        <v>460</v>
      </c>
      <c r="B27" s="379"/>
      <c r="C27" s="379"/>
      <c r="D27" s="379"/>
      <c r="E27" s="110"/>
      <c r="F27" s="217"/>
      <c r="G27" s="113"/>
      <c r="H27" s="111"/>
      <c r="I27" s="110">
        <v>6</v>
      </c>
      <c r="J27" s="111">
        <v>6</v>
      </c>
      <c r="K27" s="112"/>
      <c r="L27" s="113"/>
      <c r="M27" s="110"/>
      <c r="N27" s="141"/>
      <c r="O27" s="141"/>
      <c r="P27" s="111"/>
      <c r="Q27" s="394"/>
      <c r="R27" s="387"/>
      <c r="S27" s="377">
        <f t="shared" si="0"/>
        <v>6</v>
      </c>
      <c r="T27" s="109">
        <f t="shared" si="1"/>
        <v>6</v>
      </c>
    </row>
    <row r="28" spans="1:20" ht="12.75">
      <c r="A28" s="444" t="s">
        <v>137</v>
      </c>
      <c r="B28" s="445"/>
      <c r="C28" s="445"/>
      <c r="D28" s="445"/>
      <c r="E28" s="135"/>
      <c r="F28" s="218"/>
      <c r="G28" s="138"/>
      <c r="H28" s="136"/>
      <c r="I28" s="135"/>
      <c r="J28" s="136"/>
      <c r="K28" s="137"/>
      <c r="L28" s="138"/>
      <c r="M28" s="135"/>
      <c r="N28" s="142"/>
      <c r="O28" s="142"/>
      <c r="P28" s="136"/>
      <c r="Q28" s="394"/>
      <c r="R28" s="387"/>
      <c r="S28" s="377">
        <f t="shared" si="0"/>
        <v>0</v>
      </c>
      <c r="T28" s="109">
        <f t="shared" si="1"/>
        <v>0</v>
      </c>
    </row>
    <row r="29" spans="1:20" ht="12.75">
      <c r="A29" s="442" t="s">
        <v>456</v>
      </c>
      <c r="B29" s="443"/>
      <c r="C29" s="443"/>
      <c r="D29" s="443"/>
      <c r="E29" s="105"/>
      <c r="F29" s="116"/>
      <c r="G29" s="108"/>
      <c r="H29" s="106"/>
      <c r="I29" s="105"/>
      <c r="J29" s="106"/>
      <c r="K29" s="107"/>
      <c r="L29" s="108"/>
      <c r="M29" s="105">
        <v>1016</v>
      </c>
      <c r="N29" s="140">
        <v>1016</v>
      </c>
      <c r="O29" s="140"/>
      <c r="P29" s="106"/>
      <c r="Q29" s="393"/>
      <c r="R29" s="386"/>
      <c r="S29" s="377">
        <f t="shared" si="0"/>
        <v>1016</v>
      </c>
      <c r="T29" s="109">
        <f t="shared" si="1"/>
        <v>1016</v>
      </c>
    </row>
    <row r="30" spans="1:20" ht="12.75">
      <c r="A30" s="442" t="s">
        <v>452</v>
      </c>
      <c r="B30" s="443"/>
      <c r="C30" s="443"/>
      <c r="D30" s="443"/>
      <c r="E30" s="105"/>
      <c r="F30" s="116"/>
      <c r="G30" s="108"/>
      <c r="H30" s="106"/>
      <c r="I30" s="105"/>
      <c r="J30" s="106"/>
      <c r="K30" s="107"/>
      <c r="L30" s="108"/>
      <c r="M30" s="105"/>
      <c r="N30" s="140"/>
      <c r="O30" s="140"/>
      <c r="P30" s="106"/>
      <c r="Q30" s="393"/>
      <c r="R30" s="386"/>
      <c r="S30" s="377">
        <f t="shared" si="0"/>
        <v>0</v>
      </c>
      <c r="T30" s="109">
        <f t="shared" si="1"/>
        <v>0</v>
      </c>
    </row>
    <row r="31" spans="1:20" ht="13.5" thickBot="1">
      <c r="A31" s="467" t="s">
        <v>138</v>
      </c>
      <c r="B31" s="468"/>
      <c r="C31" s="468"/>
      <c r="D31" s="468"/>
      <c r="E31" s="131"/>
      <c r="F31" s="219"/>
      <c r="G31" s="134"/>
      <c r="H31" s="132"/>
      <c r="I31" s="131"/>
      <c r="J31" s="132"/>
      <c r="K31" s="133"/>
      <c r="L31" s="134"/>
      <c r="M31" s="131">
        <v>576</v>
      </c>
      <c r="N31" s="143">
        <v>576</v>
      </c>
      <c r="O31" s="143"/>
      <c r="P31" s="132"/>
      <c r="Q31" s="395"/>
      <c r="R31" s="388"/>
      <c r="S31" s="397">
        <f t="shared" si="0"/>
        <v>576</v>
      </c>
      <c r="T31" s="109">
        <f t="shared" si="1"/>
        <v>576</v>
      </c>
    </row>
    <row r="32" spans="1:20" ht="14.25" thickBot="1" thickTop="1">
      <c r="A32" s="459" t="s">
        <v>113</v>
      </c>
      <c r="B32" s="460"/>
      <c r="C32" s="460"/>
      <c r="D32" s="461"/>
      <c r="E32" s="114">
        <f>SUM(E10:E31)</f>
        <v>4012</v>
      </c>
      <c r="F32" s="114">
        <f aca="true" t="shared" si="2" ref="F32:P32">SUM(F10:F31)</f>
        <v>3334</v>
      </c>
      <c r="G32" s="114">
        <f t="shared" si="2"/>
        <v>1065</v>
      </c>
      <c r="H32" s="114">
        <f t="shared" si="2"/>
        <v>866</v>
      </c>
      <c r="I32" s="114">
        <f t="shared" si="2"/>
        <v>7702</v>
      </c>
      <c r="J32" s="114">
        <f t="shared" si="2"/>
        <v>5783</v>
      </c>
      <c r="K32" s="114">
        <f t="shared" si="2"/>
        <v>11591</v>
      </c>
      <c r="L32" s="114">
        <f t="shared" si="2"/>
        <v>11591</v>
      </c>
      <c r="M32" s="114">
        <f t="shared" si="2"/>
        <v>3275</v>
      </c>
      <c r="N32" s="114">
        <f t="shared" si="2"/>
        <v>3211</v>
      </c>
      <c r="O32" s="114">
        <f t="shared" si="2"/>
        <v>4020</v>
      </c>
      <c r="P32" s="114">
        <f t="shared" si="2"/>
        <v>3422</v>
      </c>
      <c r="Q32" s="396">
        <v>0</v>
      </c>
      <c r="R32" s="389">
        <v>3425</v>
      </c>
      <c r="S32" s="399">
        <f t="shared" si="0"/>
        <v>31665</v>
      </c>
      <c r="T32" s="109">
        <f t="shared" si="1"/>
        <v>31632</v>
      </c>
    </row>
    <row r="33" ht="13.5" thickTop="1">
      <c r="S33" s="398"/>
    </row>
  </sheetData>
  <sheetProtection/>
  <mergeCells count="43">
    <mergeCell ref="A13:D13"/>
    <mergeCell ref="A15:D15"/>
    <mergeCell ref="A17:D17"/>
    <mergeCell ref="A11:D11"/>
    <mergeCell ref="J8:J9"/>
    <mergeCell ref="K8:K9"/>
    <mergeCell ref="E8:E9"/>
    <mergeCell ref="A32:D32"/>
    <mergeCell ref="A19:D19"/>
    <mergeCell ref="A20:D20"/>
    <mergeCell ref="A21:D21"/>
    <mergeCell ref="A22:D22"/>
    <mergeCell ref="A23:D23"/>
    <mergeCell ref="A24:D24"/>
    <mergeCell ref="A31:D31"/>
    <mergeCell ref="A29:D29"/>
    <mergeCell ref="A26:D26"/>
    <mergeCell ref="A28:D28"/>
    <mergeCell ref="A30:D30"/>
    <mergeCell ref="A1:T1"/>
    <mergeCell ref="A5:T5"/>
    <mergeCell ref="A7:D9"/>
    <mergeCell ref="E7:F7"/>
    <mergeCell ref="G7:H7"/>
    <mergeCell ref="I7:J7"/>
    <mergeCell ref="K7:L7"/>
    <mergeCell ref="A18:D18"/>
    <mergeCell ref="L8:L9"/>
    <mergeCell ref="S7:T7"/>
    <mergeCell ref="S6:T6"/>
    <mergeCell ref="M8:N8"/>
    <mergeCell ref="O8:P8"/>
    <mergeCell ref="S8:S9"/>
    <mergeCell ref="G8:G9"/>
    <mergeCell ref="A10:D10"/>
    <mergeCell ref="A12:D12"/>
    <mergeCell ref="T8:T9"/>
    <mergeCell ref="F8:F9"/>
    <mergeCell ref="I8:I9"/>
    <mergeCell ref="M7:P7"/>
    <mergeCell ref="A3:T3"/>
    <mergeCell ref="H8:H9"/>
    <mergeCell ref="Q7:R7"/>
  </mergeCells>
  <printOptions/>
  <pageMargins left="0.85" right="0.39" top="0.52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8" t="s">
        <v>191</v>
      </c>
      <c r="B1" s="408"/>
      <c r="C1" s="408"/>
      <c r="D1" s="408"/>
      <c r="E1" s="408"/>
      <c r="F1" s="40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9" t="s">
        <v>210</v>
      </c>
      <c r="B3" s="409"/>
      <c r="C3" s="409"/>
      <c r="D3" s="409"/>
      <c r="E3" s="409"/>
      <c r="F3" s="409"/>
      <c r="G3" s="127"/>
      <c r="H3" s="127"/>
      <c r="I3" s="127"/>
    </row>
    <row r="4" spans="1:9" ht="12.75" customHeight="1">
      <c r="A4" s="126"/>
      <c r="B4" s="126"/>
      <c r="C4" s="126"/>
      <c r="D4" s="126"/>
      <c r="E4" s="126"/>
      <c r="F4" s="126"/>
      <c r="G4" s="127"/>
      <c r="H4" s="127"/>
      <c r="I4" s="127"/>
    </row>
    <row r="5" spans="1:6" ht="15.75">
      <c r="A5" s="410" t="s">
        <v>121</v>
      </c>
      <c r="B5" s="410"/>
      <c r="C5" s="410"/>
      <c r="D5" s="410"/>
      <c r="E5" s="410"/>
      <c r="F5" s="41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6" t="s">
        <v>97</v>
      </c>
      <c r="F7" s="436"/>
      <c r="G7" s="2"/>
      <c r="H7" s="2"/>
    </row>
    <row r="8" spans="1:6" ht="28.5" customHeight="1" thickBot="1" thickTop="1">
      <c r="A8" s="487" t="s">
        <v>48</v>
      </c>
      <c r="B8" s="488"/>
      <c r="C8" s="244" t="s">
        <v>198</v>
      </c>
      <c r="D8" s="208" t="s">
        <v>199</v>
      </c>
      <c r="E8" s="215" t="s">
        <v>212</v>
      </c>
      <c r="F8" s="209" t="s">
        <v>213</v>
      </c>
    </row>
    <row r="9" spans="1:6" ht="18.75" thickTop="1">
      <c r="A9" s="91" t="s">
        <v>91</v>
      </c>
      <c r="B9" s="92"/>
      <c r="C9" s="230"/>
      <c r="D9" s="230"/>
      <c r="E9" s="245"/>
      <c r="F9" s="231"/>
    </row>
    <row r="10" spans="1:6" ht="17.25" thickBot="1">
      <c r="A10" s="82" t="s">
        <v>51</v>
      </c>
      <c r="B10" s="17"/>
      <c r="C10" s="232"/>
      <c r="D10" s="232"/>
      <c r="E10" s="246"/>
      <c r="F10" s="233"/>
    </row>
    <row r="11" spans="1:6" ht="17.25" thickBot="1" thickTop="1">
      <c r="A11" s="89" t="s">
        <v>32</v>
      </c>
      <c r="B11" s="90"/>
      <c r="C11" s="234">
        <f>SUM(C12:C15,C17:C19)</f>
        <v>28822</v>
      </c>
      <c r="D11" s="234">
        <f>SUM(D12:D15,D17:D19)</f>
        <v>30048</v>
      </c>
      <c r="E11" s="247">
        <f>SUM(E12:E15,E17:E19)</f>
        <v>32181</v>
      </c>
      <c r="F11" s="339">
        <f>E11/D11*100</f>
        <v>107.09864217252397</v>
      </c>
    </row>
    <row r="12" spans="1:6" ht="13.5" thickTop="1">
      <c r="A12" s="84" t="s">
        <v>53</v>
      </c>
      <c r="B12" s="16"/>
      <c r="C12" s="235">
        <v>72</v>
      </c>
      <c r="D12" s="235">
        <v>72</v>
      </c>
      <c r="E12" s="248">
        <v>166</v>
      </c>
      <c r="F12" s="340">
        <f aca="true" t="shared" si="0" ref="F12:F39">E12/D12*100</f>
        <v>230.55555555555554</v>
      </c>
    </row>
    <row r="13" spans="1:6" ht="12.75">
      <c r="A13" s="93" t="s">
        <v>54</v>
      </c>
      <c r="B13" s="94"/>
      <c r="C13" s="236">
        <v>4757</v>
      </c>
      <c r="D13" s="236">
        <v>4757</v>
      </c>
      <c r="E13" s="249">
        <v>5416</v>
      </c>
      <c r="F13" s="341">
        <f t="shared" si="0"/>
        <v>113.85326886693295</v>
      </c>
    </row>
    <row r="14" spans="1:6" ht="12.75">
      <c r="A14" s="95" t="s">
        <v>56</v>
      </c>
      <c r="B14" s="96"/>
      <c r="C14" s="236"/>
      <c r="D14" s="236"/>
      <c r="E14" s="249"/>
      <c r="F14" s="341"/>
    </row>
    <row r="15" spans="1:6" ht="12.75">
      <c r="A15" s="95" t="s">
        <v>58</v>
      </c>
      <c r="B15" s="96"/>
      <c r="C15" s="236">
        <v>7320</v>
      </c>
      <c r="D15" s="236">
        <v>7408</v>
      </c>
      <c r="E15" s="249">
        <v>8788</v>
      </c>
      <c r="F15" s="341">
        <f t="shared" si="0"/>
        <v>118.62850971922245</v>
      </c>
    </row>
    <row r="16" spans="1:6" ht="12.75">
      <c r="A16" s="97" t="s">
        <v>60</v>
      </c>
      <c r="B16" s="94"/>
      <c r="C16" s="236"/>
      <c r="D16" s="236"/>
      <c r="E16" s="249"/>
      <c r="F16" s="341"/>
    </row>
    <row r="17" spans="1:6" ht="12.75">
      <c r="A17" s="95" t="s">
        <v>62</v>
      </c>
      <c r="B17" s="96"/>
      <c r="C17" s="236"/>
      <c r="D17" s="236"/>
      <c r="E17" s="249"/>
      <c r="F17" s="341"/>
    </row>
    <row r="18" spans="1:6" ht="12.75">
      <c r="A18" s="95" t="s">
        <v>64</v>
      </c>
      <c r="B18" s="96"/>
      <c r="C18" s="236">
        <v>16673</v>
      </c>
      <c r="D18" s="236">
        <v>17811</v>
      </c>
      <c r="E18" s="249">
        <v>17811</v>
      </c>
      <c r="F18" s="341">
        <f t="shared" si="0"/>
        <v>100</v>
      </c>
    </row>
    <row r="19" spans="1:6" ht="13.5" thickBot="1">
      <c r="A19" s="85" t="s">
        <v>66</v>
      </c>
      <c r="B19" s="12"/>
      <c r="C19" s="237"/>
      <c r="D19" s="237"/>
      <c r="E19" s="250"/>
      <c r="F19" s="342"/>
    </row>
    <row r="20" spans="1:6" ht="17.25" thickBot="1" thickTop="1">
      <c r="A20" s="89" t="s">
        <v>33</v>
      </c>
      <c r="B20" s="90"/>
      <c r="C20" s="234">
        <f>SUM(C21:C27)</f>
        <v>5341</v>
      </c>
      <c r="D20" s="234">
        <f>SUM(D21:D27)</f>
        <v>7711</v>
      </c>
      <c r="E20" s="247">
        <f>SUM(E21:E27)</f>
        <v>7654</v>
      </c>
      <c r="F20" s="339">
        <f t="shared" si="0"/>
        <v>99.26079626507587</v>
      </c>
    </row>
    <row r="21" spans="1:6" ht="13.5" thickTop="1">
      <c r="A21" s="473" t="s">
        <v>122</v>
      </c>
      <c r="B21" s="474"/>
      <c r="C21" s="235">
        <v>530</v>
      </c>
      <c r="D21" s="235">
        <v>530</v>
      </c>
      <c r="E21" s="248">
        <v>673</v>
      </c>
      <c r="F21" s="340">
        <f t="shared" si="0"/>
        <v>126.9811320754717</v>
      </c>
    </row>
    <row r="22" spans="1:6" ht="12.75">
      <c r="A22" s="475" t="s">
        <v>123</v>
      </c>
      <c r="B22" s="476"/>
      <c r="C22" s="238"/>
      <c r="D22" s="238"/>
      <c r="E22" s="251"/>
      <c r="F22" s="343"/>
    </row>
    <row r="23" spans="1:6" ht="12.75">
      <c r="A23" s="95" t="s">
        <v>69</v>
      </c>
      <c r="B23" s="96"/>
      <c r="C23" s="239"/>
      <c r="D23" s="239"/>
      <c r="E23" s="252"/>
      <c r="F23" s="344"/>
    </row>
    <row r="24" spans="1:6" ht="12.75">
      <c r="A24" s="95" t="s">
        <v>70</v>
      </c>
      <c r="B24" s="96"/>
      <c r="C24" s="239">
        <v>4611</v>
      </c>
      <c r="D24" s="239">
        <v>5712</v>
      </c>
      <c r="E24" s="252">
        <v>5712</v>
      </c>
      <c r="F24" s="344">
        <f t="shared" si="0"/>
        <v>100</v>
      </c>
    </row>
    <row r="25" spans="1:6" ht="12.75">
      <c r="A25" s="95" t="s">
        <v>71</v>
      </c>
      <c r="B25" s="96"/>
      <c r="C25" s="239">
        <v>200</v>
      </c>
      <c r="D25" s="239">
        <v>200</v>
      </c>
      <c r="E25" s="252"/>
      <c r="F25" s="344">
        <f t="shared" si="0"/>
        <v>0</v>
      </c>
    </row>
    <row r="26" spans="1:6" ht="12.75">
      <c r="A26" s="95" t="s">
        <v>64</v>
      </c>
      <c r="B26" s="96"/>
      <c r="C26" s="239"/>
      <c r="D26" s="239">
        <v>1269</v>
      </c>
      <c r="E26" s="252">
        <v>1269</v>
      </c>
      <c r="F26" s="344">
        <f t="shared" si="0"/>
        <v>100</v>
      </c>
    </row>
    <row r="27" spans="1:6" ht="13.5" thickBot="1">
      <c r="A27" s="85" t="s">
        <v>66</v>
      </c>
      <c r="B27" s="12"/>
      <c r="C27" s="240"/>
      <c r="D27" s="240"/>
      <c r="E27" s="253"/>
      <c r="F27" s="345"/>
    </row>
    <row r="28" spans="1:6" ht="50.25" customHeight="1" thickBot="1" thickTop="1">
      <c r="A28" s="489" t="s">
        <v>93</v>
      </c>
      <c r="B28" s="490"/>
      <c r="C28" s="234">
        <f>SUM(C11,C20)</f>
        <v>34163</v>
      </c>
      <c r="D28" s="234">
        <f>SUM(D11,D20)</f>
        <v>37759</v>
      </c>
      <c r="E28" s="247">
        <f>SUM(E11,E20)</f>
        <v>39835</v>
      </c>
      <c r="F28" s="339">
        <f t="shared" si="0"/>
        <v>105.49802696045975</v>
      </c>
    </row>
    <row r="29" spans="1:6" ht="19.5" thickBot="1" thickTop="1">
      <c r="A29" s="81" t="s">
        <v>83</v>
      </c>
      <c r="B29" s="14"/>
      <c r="C29" s="241"/>
      <c r="D29" s="241"/>
      <c r="E29" s="254"/>
      <c r="F29" s="346"/>
    </row>
    <row r="30" spans="1:6" ht="17.25" thickBot="1" thickTop="1">
      <c r="A30" s="89" t="s">
        <v>84</v>
      </c>
      <c r="B30" s="90"/>
      <c r="C30" s="197">
        <f>C31+C32</f>
        <v>6000</v>
      </c>
      <c r="D30" s="197">
        <f>D31+D32</f>
        <v>6674</v>
      </c>
      <c r="E30" s="214">
        <f>E31+E32</f>
        <v>0</v>
      </c>
      <c r="F30" s="347">
        <f t="shared" si="0"/>
        <v>0</v>
      </c>
    </row>
    <row r="31" spans="1:6" ht="15" thickTop="1">
      <c r="A31" s="86" t="s">
        <v>94</v>
      </c>
      <c r="B31" s="12"/>
      <c r="C31" s="198">
        <v>1378</v>
      </c>
      <c r="D31" s="198">
        <v>2875</v>
      </c>
      <c r="E31" s="213"/>
      <c r="F31" s="348">
        <f t="shared" si="0"/>
        <v>0</v>
      </c>
    </row>
    <row r="32" spans="1:6" ht="15" thickBot="1">
      <c r="A32" s="98" t="s">
        <v>95</v>
      </c>
      <c r="B32" s="99"/>
      <c r="C32" s="240">
        <v>4622</v>
      </c>
      <c r="D32" s="240">
        <v>3799</v>
      </c>
      <c r="E32" s="253"/>
      <c r="F32" s="345">
        <f t="shared" si="0"/>
        <v>0</v>
      </c>
    </row>
    <row r="33" spans="1:6" ht="17.25" thickBot="1" thickTop="1">
      <c r="A33" s="89" t="s">
        <v>85</v>
      </c>
      <c r="B33" s="90"/>
      <c r="C33" s="197">
        <v>1717</v>
      </c>
      <c r="D33" s="197"/>
      <c r="E33" s="214"/>
      <c r="F33" s="347"/>
    </row>
    <row r="34" spans="1:6" ht="15" thickTop="1">
      <c r="A34" s="86" t="s">
        <v>86</v>
      </c>
      <c r="B34" s="12"/>
      <c r="C34" s="198">
        <v>1717</v>
      </c>
      <c r="D34" s="198"/>
      <c r="E34" s="213"/>
      <c r="F34" s="348"/>
    </row>
    <row r="35" spans="1:6" ht="15" thickBot="1">
      <c r="A35" s="98" t="s">
        <v>87</v>
      </c>
      <c r="B35" s="99"/>
      <c r="C35" s="240"/>
      <c r="D35" s="240"/>
      <c r="E35" s="253"/>
      <c r="F35" s="345"/>
    </row>
    <row r="36" spans="1:6" ht="16.5" thickBot="1" thickTop="1">
      <c r="A36" s="483" t="s">
        <v>217</v>
      </c>
      <c r="B36" s="484"/>
      <c r="C36" s="264"/>
      <c r="D36" s="264"/>
      <c r="E36" s="265">
        <v>18</v>
      </c>
      <c r="F36" s="349"/>
    </row>
    <row r="37" spans="1:6" ht="19.5" thickBot="1" thickTop="1">
      <c r="A37" s="87" t="s">
        <v>37</v>
      </c>
      <c r="B37" s="88"/>
      <c r="C37" s="242">
        <f>C38+C39</f>
        <v>41880</v>
      </c>
      <c r="D37" s="242">
        <f>D38+D39</f>
        <v>44433</v>
      </c>
      <c r="E37" s="255">
        <f>E38+E39</f>
        <v>39853</v>
      </c>
      <c r="F37" s="350">
        <f t="shared" si="0"/>
        <v>89.6923457790381</v>
      </c>
    </row>
    <row r="38" spans="1:6" ht="15" thickTop="1">
      <c r="A38" s="129" t="s">
        <v>89</v>
      </c>
      <c r="B38" s="130"/>
      <c r="C38" s="235">
        <f>SUM(C11,C31,C34,)</f>
        <v>31917</v>
      </c>
      <c r="D38" s="235">
        <f>SUM(D11,D31,D34,)</f>
        <v>32923</v>
      </c>
      <c r="E38" s="248">
        <f>SUM(E11,E31,E34,E36)</f>
        <v>32199</v>
      </c>
      <c r="F38" s="340">
        <f t="shared" si="0"/>
        <v>97.80092944142393</v>
      </c>
    </row>
    <row r="39" spans="1:6" ht="15" thickBot="1">
      <c r="A39" s="98" t="s">
        <v>90</v>
      </c>
      <c r="B39" s="99"/>
      <c r="C39" s="243">
        <f>SUM(C20,C35,C32)</f>
        <v>9963</v>
      </c>
      <c r="D39" s="243">
        <f>SUM(D20,D35,D32)</f>
        <v>11510</v>
      </c>
      <c r="E39" s="256">
        <f>SUM(E20,E35,E32)</f>
        <v>7654</v>
      </c>
      <c r="F39" s="351">
        <f t="shared" si="0"/>
        <v>66.498696785404</v>
      </c>
    </row>
    <row r="40" spans="1:6" ht="15" thickTop="1">
      <c r="A40" s="479"/>
      <c r="B40" s="479"/>
      <c r="C40" s="125"/>
      <c r="D40" s="125"/>
      <c r="E40" s="125"/>
      <c r="F40" s="125"/>
    </row>
    <row r="41" spans="1:6" ht="15" thickBot="1">
      <c r="A41" s="480" t="s">
        <v>197</v>
      </c>
      <c r="B41" s="480"/>
      <c r="C41" s="128"/>
      <c r="D41" s="128"/>
      <c r="E41" s="128"/>
      <c r="F41" s="128"/>
    </row>
    <row r="42" spans="1:6" ht="30.75" customHeight="1" thickBot="1" thickTop="1">
      <c r="A42" s="487" t="s">
        <v>49</v>
      </c>
      <c r="B42" s="488"/>
      <c r="C42" s="244" t="s">
        <v>198</v>
      </c>
      <c r="D42" s="208" t="s">
        <v>199</v>
      </c>
      <c r="E42" s="215" t="s">
        <v>212</v>
      </c>
      <c r="F42" s="209" t="s">
        <v>213</v>
      </c>
    </row>
    <row r="43" spans="1:6" ht="18.75" thickTop="1">
      <c r="A43" s="91" t="s">
        <v>50</v>
      </c>
      <c r="B43" s="92"/>
      <c r="C43" s="230"/>
      <c r="D43" s="230"/>
      <c r="E43" s="230"/>
      <c r="F43" s="245"/>
    </row>
    <row r="44" spans="1:6" ht="17.25" thickBot="1">
      <c r="A44" s="122" t="s">
        <v>52</v>
      </c>
      <c r="B44" s="123"/>
      <c r="C44" s="257"/>
      <c r="D44" s="257"/>
      <c r="E44" s="257"/>
      <c r="F44" s="263"/>
    </row>
    <row r="45" spans="1:6" ht="17.25" thickBot="1" thickTop="1">
      <c r="A45" s="89" t="s">
        <v>32</v>
      </c>
      <c r="B45" s="90"/>
      <c r="C45" s="234">
        <f>SUM(C46:C55)</f>
        <v>31817</v>
      </c>
      <c r="D45" s="234">
        <f>SUM(D46:D55)</f>
        <v>31553</v>
      </c>
      <c r="E45" s="234">
        <f>SUM(E46:E55)</f>
        <v>30949</v>
      </c>
      <c r="F45" s="352">
        <f aca="true" t="shared" si="1" ref="F45:F69">E45/D45*100</f>
        <v>98.08576046651666</v>
      </c>
    </row>
    <row r="46" spans="1:6" ht="13.5" thickTop="1">
      <c r="A46" s="85" t="s">
        <v>39</v>
      </c>
      <c r="B46" s="12"/>
      <c r="C46" s="258">
        <v>9521</v>
      </c>
      <c r="D46" s="258">
        <v>9820</v>
      </c>
      <c r="E46" s="258">
        <v>9731</v>
      </c>
      <c r="F46" s="353">
        <f t="shared" si="1"/>
        <v>99.09368635437882</v>
      </c>
    </row>
    <row r="47" spans="1:6" ht="12.75">
      <c r="A47" s="95" t="s">
        <v>40</v>
      </c>
      <c r="B47" s="96"/>
      <c r="C47" s="236">
        <v>1738</v>
      </c>
      <c r="D47" s="236">
        <v>1806</v>
      </c>
      <c r="E47" s="236">
        <v>1810</v>
      </c>
      <c r="F47" s="354">
        <f t="shared" si="1"/>
        <v>100.22148394241417</v>
      </c>
    </row>
    <row r="48" spans="1:6" ht="12.75">
      <c r="A48" s="95" t="s">
        <v>55</v>
      </c>
      <c r="B48" s="96"/>
      <c r="C48" s="236">
        <v>6644</v>
      </c>
      <c r="D48" s="236">
        <v>6603</v>
      </c>
      <c r="E48" s="236">
        <v>6154</v>
      </c>
      <c r="F48" s="354">
        <f t="shared" si="1"/>
        <v>93.20006057852491</v>
      </c>
    </row>
    <row r="49" spans="1:6" ht="12.75">
      <c r="A49" s="95" t="s">
        <v>57</v>
      </c>
      <c r="B49" s="96"/>
      <c r="C49" s="236"/>
      <c r="D49" s="236"/>
      <c r="E49" s="236"/>
      <c r="F49" s="354"/>
    </row>
    <row r="50" spans="1:6" ht="12.75">
      <c r="A50" s="95" t="s">
        <v>59</v>
      </c>
      <c r="B50" s="96"/>
      <c r="C50" s="236">
        <v>10037</v>
      </c>
      <c r="D50" s="236">
        <v>9447</v>
      </c>
      <c r="E50" s="236">
        <v>9357</v>
      </c>
      <c r="F50" s="354">
        <f t="shared" si="1"/>
        <v>99.04731660844712</v>
      </c>
    </row>
    <row r="51" spans="1:6" ht="12.75">
      <c r="A51" s="95" t="s">
        <v>61</v>
      </c>
      <c r="B51" s="96"/>
      <c r="C51" s="236"/>
      <c r="D51" s="236"/>
      <c r="E51" s="236"/>
      <c r="F51" s="354"/>
    </row>
    <row r="52" spans="1:6" ht="12.75">
      <c r="A52" s="95" t="s">
        <v>63</v>
      </c>
      <c r="B52" s="96"/>
      <c r="C52" s="236"/>
      <c r="D52" s="236"/>
      <c r="E52" s="236"/>
      <c r="F52" s="354"/>
    </row>
    <row r="53" spans="1:6" ht="12.75">
      <c r="A53" s="95" t="s">
        <v>65</v>
      </c>
      <c r="B53" s="96"/>
      <c r="C53" s="236">
        <v>3849</v>
      </c>
      <c r="D53" s="236">
        <v>3849</v>
      </c>
      <c r="E53" s="236">
        <v>3832</v>
      </c>
      <c r="F53" s="354">
        <f t="shared" si="1"/>
        <v>99.55832683813978</v>
      </c>
    </row>
    <row r="54" spans="1:6" ht="12.75">
      <c r="A54" s="95" t="s">
        <v>67</v>
      </c>
      <c r="B54" s="96"/>
      <c r="C54" s="236">
        <v>28</v>
      </c>
      <c r="D54" s="236">
        <v>28</v>
      </c>
      <c r="E54" s="236">
        <v>65</v>
      </c>
      <c r="F54" s="354">
        <f t="shared" si="1"/>
        <v>232.14285714285717</v>
      </c>
    </row>
    <row r="55" spans="1:6" ht="13.5" thickBot="1">
      <c r="A55" s="85" t="s">
        <v>68</v>
      </c>
      <c r="B55" s="12"/>
      <c r="C55" s="237"/>
      <c r="D55" s="237"/>
      <c r="E55" s="237"/>
      <c r="F55" s="355"/>
    </row>
    <row r="56" spans="1:6" ht="17.25" thickBot="1" thickTop="1">
      <c r="A56" s="89" t="s">
        <v>92</v>
      </c>
      <c r="B56" s="90"/>
      <c r="C56" s="234">
        <f>SUM(C57:C67)</f>
        <v>9963</v>
      </c>
      <c r="D56" s="234">
        <f>SUM(D57:D67)</f>
        <v>11510</v>
      </c>
      <c r="E56" s="234">
        <f>SUM(E57:E67)</f>
        <v>2828</v>
      </c>
      <c r="F56" s="352">
        <f t="shared" si="1"/>
        <v>24.569939183318855</v>
      </c>
    </row>
    <row r="57" spans="1:6" ht="13.5" thickTop="1">
      <c r="A57" s="485" t="s">
        <v>141</v>
      </c>
      <c r="B57" s="486"/>
      <c r="C57" s="258">
        <v>9313</v>
      </c>
      <c r="D57" s="258">
        <v>8490</v>
      </c>
      <c r="E57" s="258"/>
      <c r="F57" s="353">
        <f t="shared" si="1"/>
        <v>0</v>
      </c>
    </row>
    <row r="58" spans="1:6" ht="12.75">
      <c r="A58" s="95" t="s">
        <v>202</v>
      </c>
      <c r="B58" s="96"/>
      <c r="C58" s="236"/>
      <c r="D58" s="236">
        <v>360</v>
      </c>
      <c r="E58" s="236">
        <v>360</v>
      </c>
      <c r="F58" s="354">
        <f t="shared" si="1"/>
        <v>100</v>
      </c>
    </row>
    <row r="59" spans="1:6" ht="12.75">
      <c r="A59" s="95" t="s">
        <v>203</v>
      </c>
      <c r="B59" s="96"/>
      <c r="C59" s="236"/>
      <c r="D59" s="236">
        <v>360</v>
      </c>
      <c r="E59" s="236">
        <v>360</v>
      </c>
      <c r="F59" s="354">
        <f t="shared" si="1"/>
        <v>100</v>
      </c>
    </row>
    <row r="60" spans="1:6" ht="12.75">
      <c r="A60" s="95" t="s">
        <v>207</v>
      </c>
      <c r="B60" s="96"/>
      <c r="C60" s="236"/>
      <c r="D60" s="236">
        <v>1269</v>
      </c>
      <c r="E60" s="236">
        <v>1269</v>
      </c>
      <c r="F60" s="354">
        <f t="shared" si="1"/>
        <v>100</v>
      </c>
    </row>
    <row r="61" spans="1:6" ht="12.75">
      <c r="A61" s="95" t="s">
        <v>206</v>
      </c>
      <c r="B61" s="96"/>
      <c r="C61" s="236"/>
      <c r="D61" s="236">
        <v>381</v>
      </c>
      <c r="E61" s="236">
        <v>381</v>
      </c>
      <c r="F61" s="354">
        <f t="shared" si="1"/>
        <v>100</v>
      </c>
    </row>
    <row r="62" spans="1:6" ht="12.75">
      <c r="A62" s="481" t="s">
        <v>155</v>
      </c>
      <c r="B62" s="482"/>
      <c r="C62" s="236">
        <v>150</v>
      </c>
      <c r="D62" s="236">
        <v>78</v>
      </c>
      <c r="E62" s="236"/>
      <c r="F62" s="354">
        <f t="shared" si="1"/>
        <v>0</v>
      </c>
    </row>
    <row r="63" spans="1:6" ht="12.75">
      <c r="A63" s="481" t="s">
        <v>156</v>
      </c>
      <c r="B63" s="482"/>
      <c r="C63" s="236">
        <v>150</v>
      </c>
      <c r="D63" s="236">
        <v>150</v>
      </c>
      <c r="E63" s="236">
        <v>87</v>
      </c>
      <c r="F63" s="354">
        <f t="shared" si="1"/>
        <v>57.99999999999999</v>
      </c>
    </row>
    <row r="64" spans="1:6" ht="12.75">
      <c r="A64" s="481" t="s">
        <v>157</v>
      </c>
      <c r="B64" s="482"/>
      <c r="C64" s="236">
        <v>50</v>
      </c>
      <c r="D64" s="236">
        <v>53</v>
      </c>
      <c r="E64" s="236">
        <v>53</v>
      </c>
      <c r="F64" s="354">
        <f t="shared" si="1"/>
        <v>100</v>
      </c>
    </row>
    <row r="65" spans="1:6" ht="12.75">
      <c r="A65" s="481" t="s">
        <v>208</v>
      </c>
      <c r="B65" s="482"/>
      <c r="C65" s="236">
        <v>150</v>
      </c>
      <c r="D65" s="236">
        <v>219</v>
      </c>
      <c r="E65" s="236">
        <v>219</v>
      </c>
      <c r="F65" s="354">
        <f t="shared" si="1"/>
        <v>100</v>
      </c>
    </row>
    <row r="66" spans="1:6" ht="13.5" thickBot="1">
      <c r="A66" s="481" t="s">
        <v>209</v>
      </c>
      <c r="B66" s="482"/>
      <c r="C66" s="237">
        <v>150</v>
      </c>
      <c r="D66" s="237">
        <v>150</v>
      </c>
      <c r="E66" s="237">
        <v>99</v>
      </c>
      <c r="F66" s="355">
        <f t="shared" si="1"/>
        <v>66</v>
      </c>
    </row>
    <row r="67" spans="1:6" ht="18" thickBot="1" thickTop="1">
      <c r="A67" s="204" t="s">
        <v>72</v>
      </c>
      <c r="B67" s="205"/>
      <c r="C67" s="259"/>
      <c r="D67" s="259"/>
      <c r="E67" s="259"/>
      <c r="F67" s="356"/>
    </row>
    <row r="68" spans="1:6" ht="17.25" thickBot="1" thickTop="1">
      <c r="A68" s="89" t="s">
        <v>73</v>
      </c>
      <c r="B68" s="90"/>
      <c r="C68" s="225">
        <v>100</v>
      </c>
      <c r="D68" s="225">
        <v>1370</v>
      </c>
      <c r="E68" s="225"/>
      <c r="F68" s="357">
        <f t="shared" si="1"/>
        <v>0</v>
      </c>
    </row>
    <row r="69" spans="1:6" ht="13.5" thickTop="1">
      <c r="A69" s="85" t="s">
        <v>2</v>
      </c>
      <c r="B69" s="12"/>
      <c r="C69" s="258">
        <v>100</v>
      </c>
      <c r="D69" s="258">
        <v>1370</v>
      </c>
      <c r="E69" s="258"/>
      <c r="F69" s="353">
        <f t="shared" si="1"/>
        <v>0</v>
      </c>
    </row>
    <row r="70" spans="1:6" ht="13.5" thickBot="1">
      <c r="A70" s="100" t="s">
        <v>74</v>
      </c>
      <c r="B70" s="99"/>
      <c r="C70" s="237"/>
      <c r="D70" s="237"/>
      <c r="E70" s="237"/>
      <c r="F70" s="355"/>
    </row>
    <row r="71" spans="1:6" ht="16.5" thickTop="1">
      <c r="A71" s="83" t="s">
        <v>75</v>
      </c>
      <c r="B71" s="15"/>
      <c r="C71" s="258"/>
      <c r="D71" s="258"/>
      <c r="E71" s="258"/>
      <c r="F71" s="353"/>
    </row>
    <row r="72" spans="1:6" ht="13.5" thickBot="1">
      <c r="A72" s="100" t="s">
        <v>76</v>
      </c>
      <c r="B72" s="99"/>
      <c r="C72" s="237"/>
      <c r="D72" s="237"/>
      <c r="E72" s="237"/>
      <c r="F72" s="355"/>
    </row>
    <row r="73" spans="1:6" ht="19.5" thickBot="1" thickTop="1">
      <c r="A73" s="87" t="s">
        <v>77</v>
      </c>
      <c r="B73" s="88"/>
      <c r="C73" s="197"/>
      <c r="D73" s="197"/>
      <c r="E73" s="197"/>
      <c r="F73" s="358"/>
    </row>
    <row r="74" spans="1:7" ht="13.5" thickTop="1">
      <c r="A74" s="85" t="s">
        <v>78</v>
      </c>
      <c r="B74" s="12"/>
      <c r="C74" s="260"/>
      <c r="D74" s="260"/>
      <c r="E74" s="260"/>
      <c r="F74" s="359"/>
      <c r="G74" t="s">
        <v>143</v>
      </c>
    </row>
    <row r="75" spans="1:6" ht="13.5" thickBot="1">
      <c r="A75" s="85" t="s">
        <v>79</v>
      </c>
      <c r="B75" s="12"/>
      <c r="C75" s="261"/>
      <c r="D75" s="261"/>
      <c r="E75" s="261"/>
      <c r="F75" s="360"/>
    </row>
    <row r="76" spans="1:6" ht="19.5" thickBot="1" thickTop="1">
      <c r="A76" s="87" t="s">
        <v>80</v>
      </c>
      <c r="B76" s="88"/>
      <c r="C76" s="234">
        <f>C77+C78</f>
        <v>0</v>
      </c>
      <c r="D76" s="234">
        <f>D77+D78</f>
        <v>0</v>
      </c>
      <c r="E76" s="234">
        <f>E77+E78</f>
        <v>0</v>
      </c>
      <c r="F76" s="352"/>
    </row>
    <row r="77" spans="1:6" ht="13.5" thickTop="1">
      <c r="A77" s="85" t="s">
        <v>81</v>
      </c>
      <c r="B77" s="12"/>
      <c r="C77" s="258"/>
      <c r="D77" s="258"/>
      <c r="E77" s="258"/>
      <c r="F77" s="353"/>
    </row>
    <row r="78" spans="1:6" ht="13.5" thickBot="1">
      <c r="A78" s="266" t="s">
        <v>82</v>
      </c>
      <c r="B78" s="267"/>
      <c r="C78" s="243"/>
      <c r="D78" s="243"/>
      <c r="E78" s="243"/>
      <c r="F78" s="361"/>
    </row>
    <row r="79" spans="1:6" s="9" customFormat="1" ht="14.25" thickBot="1" thickTop="1">
      <c r="A79" s="491" t="s">
        <v>215</v>
      </c>
      <c r="B79" s="492"/>
      <c r="C79" s="232"/>
      <c r="D79" s="232"/>
      <c r="E79" s="232">
        <v>39</v>
      </c>
      <c r="F79" s="362"/>
    </row>
    <row r="80" spans="1:6" ht="19.5" thickBot="1" thickTop="1">
      <c r="A80" s="87" t="s">
        <v>88</v>
      </c>
      <c r="B80" s="88"/>
      <c r="C80" s="262">
        <f>SUM(C45,C56,C73,C76,C68)</f>
        <v>41880</v>
      </c>
      <c r="D80" s="262">
        <f>SUM(D45,D56,D73,D76,D68)</f>
        <v>44433</v>
      </c>
      <c r="E80" s="262">
        <f>SUM(E45,E56,E73,E76,E68,E79)</f>
        <v>33816</v>
      </c>
      <c r="F80" s="363">
        <f>E80/D80*100</f>
        <v>76.10559719127676</v>
      </c>
    </row>
    <row r="81" spans="1:6" ht="18.75" thickTop="1">
      <c r="A81" s="80"/>
      <c r="B81" s="14"/>
      <c r="C81" s="472"/>
      <c r="D81" s="472"/>
      <c r="E81" s="471"/>
      <c r="F81" s="471"/>
    </row>
    <row r="82" spans="1:6" ht="12.75">
      <c r="A82" s="11"/>
      <c r="B82" s="12"/>
      <c r="C82" s="472"/>
      <c r="D82" s="472"/>
      <c r="E82" s="471"/>
      <c r="F82" s="471"/>
    </row>
    <row r="83" spans="1:6" ht="12.75">
      <c r="A83" s="11"/>
      <c r="B83" s="12"/>
      <c r="C83" s="472"/>
      <c r="D83" s="472"/>
      <c r="E83" s="471"/>
      <c r="F83" s="471"/>
    </row>
    <row r="84" spans="1:6" ht="18">
      <c r="A84" s="13"/>
      <c r="B84" s="14"/>
      <c r="C84" s="477"/>
      <c r="D84" s="477"/>
      <c r="E84" s="478"/>
      <c r="F84" s="478"/>
    </row>
    <row r="85" spans="1:6" ht="12.75">
      <c r="A85" s="11"/>
      <c r="B85" s="12"/>
      <c r="C85" s="472"/>
      <c r="D85" s="472"/>
      <c r="E85" s="472"/>
      <c r="F85" s="472"/>
    </row>
    <row r="86" spans="1:6" ht="12.75">
      <c r="A86" s="11"/>
      <c r="B86" s="12"/>
      <c r="C86" s="472"/>
      <c r="D86" s="472"/>
      <c r="E86" s="472"/>
      <c r="F86" s="472"/>
    </row>
  </sheetData>
  <sheetProtection/>
  <mergeCells count="31">
    <mergeCell ref="C81:D81"/>
    <mergeCell ref="A57:B57"/>
    <mergeCell ref="A8:B8"/>
    <mergeCell ref="A42:B42"/>
    <mergeCell ref="A28:B28"/>
    <mergeCell ref="A79:B79"/>
    <mergeCell ref="A66:B66"/>
    <mergeCell ref="A5:F5"/>
    <mergeCell ref="A63:B63"/>
    <mergeCell ref="A64:B64"/>
    <mergeCell ref="A65:B65"/>
    <mergeCell ref="E7:F7"/>
    <mergeCell ref="A36:B36"/>
    <mergeCell ref="A62:B62"/>
    <mergeCell ref="A1:F1"/>
    <mergeCell ref="A21:B21"/>
    <mergeCell ref="A22:B22"/>
    <mergeCell ref="C84:D84"/>
    <mergeCell ref="E84:F84"/>
    <mergeCell ref="A3:F3"/>
    <mergeCell ref="A40:B40"/>
    <mergeCell ref="A41:B41"/>
    <mergeCell ref="E81:F81"/>
    <mergeCell ref="C82:D82"/>
    <mergeCell ref="E82:F82"/>
    <mergeCell ref="C83:D83"/>
    <mergeCell ref="E83:F83"/>
    <mergeCell ref="C86:D86"/>
    <mergeCell ref="E86:F86"/>
    <mergeCell ref="C85:D85"/>
    <mergeCell ref="E85:F85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8" t="s">
        <v>190</v>
      </c>
      <c r="B1" s="408"/>
      <c r="C1" s="408"/>
      <c r="D1" s="408"/>
      <c r="E1" s="408"/>
      <c r="F1" s="408"/>
      <c r="G1" s="40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9" t="s">
        <v>210</v>
      </c>
      <c r="B3" s="409"/>
      <c r="C3" s="409"/>
      <c r="D3" s="409"/>
      <c r="E3" s="409"/>
      <c r="F3" s="409"/>
      <c r="G3" s="409"/>
    </row>
    <row r="4" spans="1:7" ht="12.75" customHeight="1">
      <c r="A4" s="126"/>
      <c r="B4" s="126"/>
      <c r="C4" s="126"/>
      <c r="D4" s="126"/>
      <c r="E4" s="126"/>
      <c r="F4" s="126"/>
      <c r="G4" s="126"/>
    </row>
    <row r="5" spans="1:7" ht="12.75">
      <c r="A5" s="414" t="s">
        <v>160</v>
      </c>
      <c r="B5" s="414"/>
      <c r="C5" s="414"/>
      <c r="D5" s="414"/>
      <c r="E5" s="414"/>
      <c r="F5" s="414"/>
      <c r="G5" s="41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s="19" customFormat="1" ht="38.25" customHeight="1" thickBot="1" thickTop="1">
      <c r="A9" s="498" t="s">
        <v>0</v>
      </c>
      <c r="B9" s="499"/>
      <c r="C9" s="499"/>
      <c r="D9" s="146" t="s">
        <v>198</v>
      </c>
      <c r="E9" s="221" t="s">
        <v>199</v>
      </c>
      <c r="F9" s="215" t="s">
        <v>212</v>
      </c>
      <c r="G9" s="210" t="s">
        <v>216</v>
      </c>
    </row>
    <row r="10" spans="1:7" ht="15.75" customHeight="1" thickTop="1">
      <c r="A10" s="495" t="s">
        <v>141</v>
      </c>
      <c r="B10" s="496"/>
      <c r="C10" s="496"/>
      <c r="D10" s="147">
        <v>9313</v>
      </c>
      <c r="E10" s="222">
        <v>8490</v>
      </c>
      <c r="F10" s="226"/>
      <c r="G10" s="324">
        <f aca="true" t="shared" si="0" ref="G10:G15">F10/E10*100</f>
        <v>0</v>
      </c>
    </row>
    <row r="11" spans="1:7" ht="15.75" customHeight="1">
      <c r="A11" s="500" t="s">
        <v>202</v>
      </c>
      <c r="B11" s="501"/>
      <c r="C11" s="502"/>
      <c r="D11" s="148"/>
      <c r="E11" s="223">
        <v>360</v>
      </c>
      <c r="F11" s="227">
        <v>360</v>
      </c>
      <c r="G11" s="325">
        <f t="shared" si="0"/>
        <v>100</v>
      </c>
    </row>
    <row r="12" spans="1:7" ht="15.75" customHeight="1">
      <c r="A12" s="503" t="s">
        <v>203</v>
      </c>
      <c r="B12" s="504"/>
      <c r="C12" s="505"/>
      <c r="D12" s="149"/>
      <c r="E12" s="223">
        <v>360</v>
      </c>
      <c r="F12" s="227">
        <v>360</v>
      </c>
      <c r="G12" s="325">
        <f t="shared" si="0"/>
        <v>100</v>
      </c>
    </row>
    <row r="13" spans="1:7" ht="15.75" customHeight="1">
      <c r="A13" s="500" t="s">
        <v>205</v>
      </c>
      <c r="B13" s="501"/>
      <c r="C13" s="502"/>
      <c r="D13" s="148"/>
      <c r="E13" s="223">
        <v>1269</v>
      </c>
      <c r="F13" s="227">
        <v>1269</v>
      </c>
      <c r="G13" s="325">
        <f t="shared" si="0"/>
        <v>100</v>
      </c>
    </row>
    <row r="14" spans="1:7" ht="15.75" customHeight="1" thickBot="1">
      <c r="A14" s="508" t="s">
        <v>206</v>
      </c>
      <c r="B14" s="509"/>
      <c r="C14" s="510"/>
      <c r="D14" s="200"/>
      <c r="E14" s="224">
        <v>381</v>
      </c>
      <c r="F14" s="228">
        <v>381</v>
      </c>
      <c r="G14" s="335">
        <f t="shared" si="0"/>
        <v>100</v>
      </c>
    </row>
    <row r="15" spans="1:7" ht="15.75" customHeight="1" thickBot="1" thickTop="1">
      <c r="A15" s="506" t="s">
        <v>113</v>
      </c>
      <c r="B15" s="507"/>
      <c r="C15" s="507"/>
      <c r="D15" s="150">
        <f>D10+D11+D12</f>
        <v>9313</v>
      </c>
      <c r="E15" s="225">
        <f>E10+E11+E12+E13+E14</f>
        <v>10860</v>
      </c>
      <c r="F15" s="229">
        <f>F10+F11+F12+F13+F14</f>
        <v>2370</v>
      </c>
      <c r="G15" s="328">
        <f t="shared" si="0"/>
        <v>21.823204419889503</v>
      </c>
    </row>
    <row r="16" spans="1:6" ht="13.5" thickTop="1">
      <c r="A16" s="493"/>
      <c r="B16" s="493"/>
      <c r="C16" s="493"/>
      <c r="E16" s="494"/>
      <c r="F16" s="494"/>
    </row>
    <row r="17" spans="1:6" ht="12.75">
      <c r="A17" s="493"/>
      <c r="B17" s="493"/>
      <c r="C17" s="493"/>
      <c r="E17" s="494"/>
      <c r="F17" s="494"/>
    </row>
    <row r="18" spans="1:6" ht="12.75">
      <c r="A18" s="493"/>
      <c r="B18" s="493"/>
      <c r="C18" s="493"/>
      <c r="E18" s="494"/>
      <c r="F18" s="494"/>
    </row>
    <row r="19" spans="1:6" ht="12.75">
      <c r="A19" s="493"/>
      <c r="B19" s="493"/>
      <c r="C19" s="493"/>
      <c r="E19" s="494"/>
      <c r="F19" s="494"/>
    </row>
    <row r="20" spans="1:6" ht="12.75">
      <c r="A20" s="493"/>
      <c r="B20" s="493"/>
      <c r="C20" s="493"/>
      <c r="E20" s="494"/>
      <c r="F20" s="494"/>
    </row>
    <row r="21" spans="1:6" ht="12.75">
      <c r="A21" s="493"/>
      <c r="B21" s="493"/>
      <c r="C21" s="493"/>
      <c r="E21" s="494"/>
      <c r="F21" s="494"/>
    </row>
    <row r="22" spans="1:6" ht="12.75">
      <c r="A22" s="493"/>
      <c r="B22" s="493"/>
      <c r="C22" s="493"/>
      <c r="E22" s="494"/>
      <c r="F22" s="494"/>
    </row>
    <row r="23" spans="1:6" ht="12.75">
      <c r="A23" s="493"/>
      <c r="B23" s="493"/>
      <c r="C23" s="493"/>
      <c r="E23" s="494"/>
      <c r="F23" s="494"/>
    </row>
    <row r="24" spans="1:6" ht="12.75">
      <c r="A24" s="493"/>
      <c r="B24" s="493"/>
      <c r="C24" s="493"/>
      <c r="E24" s="494"/>
      <c r="F24" s="494"/>
    </row>
    <row r="25" spans="1:6" ht="12.75">
      <c r="A25" s="493"/>
      <c r="B25" s="493"/>
      <c r="C25" s="493"/>
      <c r="E25" s="494"/>
      <c r="F25" s="494"/>
    </row>
    <row r="26" spans="1:6" ht="12.75">
      <c r="A26" s="493"/>
      <c r="B26" s="493"/>
      <c r="C26" s="493"/>
      <c r="E26" s="494"/>
      <c r="F26" s="494"/>
    </row>
  </sheetData>
  <sheetProtection/>
  <mergeCells count="33">
    <mergeCell ref="A11:C11"/>
    <mergeCell ref="A12:C12"/>
    <mergeCell ref="A17:C17"/>
    <mergeCell ref="A18:C18"/>
    <mergeCell ref="A15:C15"/>
    <mergeCell ref="A16:C16"/>
    <mergeCell ref="A13:C13"/>
    <mergeCell ref="A14:C14"/>
    <mergeCell ref="A10:C10"/>
    <mergeCell ref="A1:G1"/>
    <mergeCell ref="A3:G3"/>
    <mergeCell ref="A5:G5"/>
    <mergeCell ref="E7:G7"/>
    <mergeCell ref="A9:C9"/>
    <mergeCell ref="E16:F16"/>
    <mergeCell ref="E17:F17"/>
    <mergeCell ref="A25:C25"/>
    <mergeCell ref="A26:C26"/>
    <mergeCell ref="A19:C19"/>
    <mergeCell ref="A20:C20"/>
    <mergeCell ref="A21:C21"/>
    <mergeCell ref="A22:C22"/>
    <mergeCell ref="E18:F18"/>
    <mergeCell ref="E19:F19"/>
    <mergeCell ref="A23:C23"/>
    <mergeCell ref="A24:C24"/>
    <mergeCell ref="E20:F20"/>
    <mergeCell ref="E26:F26"/>
    <mergeCell ref="E21:F21"/>
    <mergeCell ref="E22:F22"/>
    <mergeCell ref="E23:F23"/>
    <mergeCell ref="E24:F24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8" t="s">
        <v>192</v>
      </c>
      <c r="B1" s="408"/>
      <c r="C1" s="408"/>
      <c r="D1" s="408"/>
      <c r="E1" s="408"/>
      <c r="F1" s="408"/>
      <c r="G1" s="40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9" t="s">
        <v>210</v>
      </c>
      <c r="B3" s="409"/>
      <c r="C3" s="409"/>
      <c r="D3" s="409"/>
      <c r="E3" s="409"/>
      <c r="F3" s="409"/>
      <c r="G3" s="409"/>
    </row>
    <row r="4" spans="1:7" ht="12.75">
      <c r="A4" s="126"/>
      <c r="B4" s="126"/>
      <c r="C4" s="126"/>
      <c r="D4" s="126"/>
      <c r="E4" s="126"/>
      <c r="F4" s="126"/>
      <c r="G4" s="126"/>
    </row>
    <row r="5" spans="1:7" ht="12.75">
      <c r="A5" s="414" t="s">
        <v>161</v>
      </c>
      <c r="B5" s="414"/>
      <c r="C5" s="414"/>
      <c r="D5" s="414"/>
      <c r="E5" s="414"/>
      <c r="F5" s="414"/>
      <c r="G5" s="41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ht="27.75" customHeight="1" thickBot="1" thickTop="1">
      <c r="A9" s="498" t="s">
        <v>0</v>
      </c>
      <c r="B9" s="499"/>
      <c r="C9" s="499"/>
      <c r="D9" s="146" t="s">
        <v>198</v>
      </c>
      <c r="E9" s="208" t="s">
        <v>199</v>
      </c>
      <c r="F9" s="215" t="s">
        <v>212</v>
      </c>
      <c r="G9" s="210" t="s">
        <v>213</v>
      </c>
    </row>
    <row r="10" spans="1:7" ht="13.5" thickTop="1">
      <c r="A10" s="495" t="s">
        <v>162</v>
      </c>
      <c r="B10" s="496"/>
      <c r="C10" s="496"/>
      <c r="D10" s="147">
        <v>150</v>
      </c>
      <c r="E10" s="222">
        <v>78</v>
      </c>
      <c r="F10" s="226"/>
      <c r="G10" s="324">
        <f aca="true" t="shared" si="0" ref="G10:G15">F10/E10*100</f>
        <v>0</v>
      </c>
    </row>
    <row r="11" spans="1:7" ht="12.75">
      <c r="A11" s="500" t="s">
        <v>156</v>
      </c>
      <c r="B11" s="501"/>
      <c r="C11" s="501"/>
      <c r="D11" s="148">
        <v>150</v>
      </c>
      <c r="E11" s="223">
        <v>150</v>
      </c>
      <c r="F11" s="227">
        <v>87</v>
      </c>
      <c r="G11" s="325">
        <f t="shared" si="0"/>
        <v>57.99999999999999</v>
      </c>
    </row>
    <row r="12" spans="1:7" ht="12.75">
      <c r="A12" s="511" t="s">
        <v>157</v>
      </c>
      <c r="B12" s="512"/>
      <c r="C12" s="513"/>
      <c r="D12" s="149">
        <v>50</v>
      </c>
      <c r="E12" s="223">
        <v>53</v>
      </c>
      <c r="F12" s="227">
        <v>53</v>
      </c>
      <c r="G12" s="325">
        <f t="shared" si="0"/>
        <v>100</v>
      </c>
    </row>
    <row r="13" spans="1:7" ht="12.75">
      <c r="A13" s="500" t="s">
        <v>163</v>
      </c>
      <c r="B13" s="501"/>
      <c r="C13" s="502"/>
      <c r="D13" s="148">
        <v>150</v>
      </c>
      <c r="E13" s="223">
        <v>219</v>
      </c>
      <c r="F13" s="227">
        <v>219</v>
      </c>
      <c r="G13" s="325">
        <f t="shared" si="0"/>
        <v>100</v>
      </c>
    </row>
    <row r="14" spans="1:7" ht="13.5" thickBot="1">
      <c r="A14" s="503" t="s">
        <v>164</v>
      </c>
      <c r="B14" s="504"/>
      <c r="C14" s="504"/>
      <c r="D14" s="149">
        <v>150</v>
      </c>
      <c r="E14" s="224">
        <v>150</v>
      </c>
      <c r="F14" s="228">
        <v>99</v>
      </c>
      <c r="G14" s="335">
        <f t="shared" si="0"/>
        <v>66</v>
      </c>
    </row>
    <row r="15" spans="1:7" ht="14.25" thickBot="1" thickTop="1">
      <c r="A15" s="506" t="s">
        <v>113</v>
      </c>
      <c r="B15" s="507"/>
      <c r="C15" s="507"/>
      <c r="D15" s="150">
        <f>D10+D11+D12+D13+D14</f>
        <v>650</v>
      </c>
      <c r="E15" s="225">
        <f>SUM(E10:E14)</f>
        <v>650</v>
      </c>
      <c r="F15" s="229">
        <f>SUM(F10:F14)</f>
        <v>458</v>
      </c>
      <c r="G15" s="328">
        <f t="shared" si="0"/>
        <v>70.46153846153847</v>
      </c>
    </row>
    <row r="16" spans="1:6" ht="13.5" thickTop="1">
      <c r="A16" s="493"/>
      <c r="B16" s="493"/>
      <c r="C16" s="493"/>
      <c r="E16" s="494"/>
      <c r="F16" s="494"/>
    </row>
    <row r="17" spans="1:6" ht="12.75">
      <c r="A17" s="493"/>
      <c r="B17" s="493"/>
      <c r="C17" s="493"/>
      <c r="E17" s="494"/>
      <c r="F17" s="494"/>
    </row>
    <row r="18" spans="1:6" ht="12.75">
      <c r="A18" s="493"/>
      <c r="B18" s="493"/>
      <c r="C18" s="493"/>
      <c r="E18" s="494"/>
      <c r="F18" s="494"/>
    </row>
    <row r="19" spans="1:6" ht="12.75">
      <c r="A19" s="493"/>
      <c r="B19" s="493"/>
      <c r="C19" s="493"/>
      <c r="E19" s="494"/>
      <c r="F19" s="494"/>
    </row>
    <row r="20" spans="1:6" ht="12.75">
      <c r="A20" s="493"/>
      <c r="B20" s="493"/>
      <c r="C20" s="493"/>
      <c r="E20" s="494"/>
      <c r="F20" s="494"/>
    </row>
    <row r="21" spans="1:6" ht="12.75">
      <c r="A21" s="493"/>
      <c r="B21" s="493"/>
      <c r="C21" s="493"/>
      <c r="E21" s="494"/>
      <c r="F21" s="494"/>
    </row>
    <row r="22" spans="1:6" ht="12.75">
      <c r="A22" s="493"/>
      <c r="B22" s="493"/>
      <c r="C22" s="493"/>
      <c r="E22" s="494"/>
      <c r="F22" s="494"/>
    </row>
    <row r="23" spans="1:6" ht="12.75">
      <c r="A23" s="493"/>
      <c r="B23" s="493"/>
      <c r="C23" s="493"/>
      <c r="E23" s="494"/>
      <c r="F23" s="494"/>
    </row>
    <row r="24" spans="1:6" ht="12.75">
      <c r="A24" s="493"/>
      <c r="B24" s="493"/>
      <c r="C24" s="493"/>
      <c r="E24" s="494"/>
      <c r="F24" s="494"/>
    </row>
    <row r="25" spans="1:6" ht="12.75">
      <c r="A25" s="493"/>
      <c r="B25" s="493"/>
      <c r="C25" s="493"/>
      <c r="E25" s="494"/>
      <c r="F25" s="494"/>
    </row>
    <row r="26" spans="1:6" ht="12.75">
      <c r="A26" s="493"/>
      <c r="B26" s="493"/>
      <c r="C26" s="493"/>
      <c r="E26" s="494"/>
      <c r="F26" s="494"/>
    </row>
  </sheetData>
  <sheetProtection/>
  <mergeCells count="33">
    <mergeCell ref="E7:G7"/>
    <mergeCell ref="A1:G1"/>
    <mergeCell ref="A3:G3"/>
    <mergeCell ref="A5:G5"/>
    <mergeCell ref="A11:C11"/>
    <mergeCell ref="A14:C14"/>
    <mergeCell ref="A12:C12"/>
    <mergeCell ref="A13:C13"/>
    <mergeCell ref="A9:C9"/>
    <mergeCell ref="A10:C10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2:C22"/>
    <mergeCell ref="E22:F22"/>
    <mergeCell ref="A23:C23"/>
    <mergeCell ref="E23:F23"/>
    <mergeCell ref="A20:C20"/>
    <mergeCell ref="E20:F20"/>
    <mergeCell ref="A21:C21"/>
    <mergeCell ref="E21:F21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8" t="s">
        <v>193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9" t="s">
        <v>210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.75">
      <c r="A5" s="414" t="s">
        <v>118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7" spans="10:11" ht="13.5" thickBot="1">
      <c r="J7" s="436" t="s">
        <v>132</v>
      </c>
      <c r="K7" s="436"/>
    </row>
    <row r="8" spans="1:11" ht="13.5" thickTop="1">
      <c r="A8" s="514" t="s">
        <v>114</v>
      </c>
      <c r="B8" s="515"/>
      <c r="C8" s="516"/>
      <c r="D8" s="520" t="s">
        <v>199</v>
      </c>
      <c r="E8" s="521"/>
      <c r="F8" s="521"/>
      <c r="G8" s="522"/>
      <c r="H8" s="520" t="s">
        <v>212</v>
      </c>
      <c r="I8" s="521"/>
      <c r="J8" s="521"/>
      <c r="K8" s="522"/>
    </row>
    <row r="9" spans="1:11" ht="23.25" thickBot="1">
      <c r="A9" s="517"/>
      <c r="B9" s="518"/>
      <c r="C9" s="519"/>
      <c r="D9" s="56" t="s">
        <v>115</v>
      </c>
      <c r="E9" s="57" t="s">
        <v>116</v>
      </c>
      <c r="F9" s="58" t="s">
        <v>117</v>
      </c>
      <c r="G9" s="59" t="s">
        <v>113</v>
      </c>
      <c r="H9" s="56" t="s">
        <v>115</v>
      </c>
      <c r="I9" s="57" t="s">
        <v>116</v>
      </c>
      <c r="J9" s="58" t="s">
        <v>117</v>
      </c>
      <c r="K9" s="59" t="s">
        <v>113</v>
      </c>
    </row>
    <row r="10" spans="1:11" ht="14.25" thickBot="1" thickTop="1">
      <c r="A10" s="523" t="s">
        <v>142</v>
      </c>
      <c r="B10" s="524"/>
      <c r="C10" s="52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59" t="s">
        <v>113</v>
      </c>
      <c r="B11" s="46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:K1"/>
    <mergeCell ref="A8:C9"/>
    <mergeCell ref="D8:G8"/>
    <mergeCell ref="H8:K8"/>
    <mergeCell ref="J7:K7"/>
    <mergeCell ref="A11:B11"/>
    <mergeCell ref="A5:K5"/>
    <mergeCell ref="A3:K3"/>
    <mergeCell ref="A10:C10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408" t="s">
        <v>194</v>
      </c>
      <c r="B1" s="408"/>
      <c r="C1" s="408"/>
      <c r="D1" s="408"/>
      <c r="E1" s="408"/>
      <c r="F1" s="408"/>
      <c r="G1" s="408"/>
      <c r="H1" s="408"/>
      <c r="I1" s="40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9" t="s">
        <v>210</v>
      </c>
      <c r="B3" s="409"/>
      <c r="C3" s="409"/>
      <c r="D3" s="409"/>
      <c r="E3" s="409"/>
      <c r="F3" s="409"/>
      <c r="G3" s="409"/>
      <c r="H3" s="409"/>
      <c r="I3" s="409"/>
      <c r="J3" s="127"/>
      <c r="K3" s="127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7"/>
      <c r="K4" s="127"/>
    </row>
    <row r="5" spans="1:9" ht="12.75">
      <c r="A5" s="414" t="s">
        <v>119</v>
      </c>
      <c r="B5" s="414"/>
      <c r="C5" s="414"/>
      <c r="D5" s="414"/>
      <c r="E5" s="414"/>
      <c r="F5" s="414"/>
      <c r="G5" s="414"/>
      <c r="H5" s="414"/>
      <c r="I5" s="41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7" t="s">
        <v>132</v>
      </c>
      <c r="I7" s="497"/>
    </row>
    <row r="9" spans="7:8" ht="12.75">
      <c r="G9" s="408" t="s">
        <v>120</v>
      </c>
      <c r="H9" s="408"/>
    </row>
    <row r="10" spans="2:8" ht="12.75">
      <c r="B10" s="1" t="s">
        <v>150</v>
      </c>
      <c r="C10" s="1"/>
      <c r="D10" s="1"/>
      <c r="E10" s="1"/>
      <c r="F10" s="408"/>
      <c r="G10" s="408"/>
      <c r="H10" s="408"/>
    </row>
    <row r="11" spans="2:8" ht="12.75">
      <c r="B11" s="1"/>
      <c r="C11" s="1"/>
      <c r="D11" s="1"/>
      <c r="E11" s="1"/>
      <c r="F11" s="408"/>
      <c r="G11" s="494"/>
      <c r="H11" s="494"/>
    </row>
    <row r="12" spans="2:8" ht="12.75">
      <c r="B12" s="493" t="s">
        <v>153</v>
      </c>
      <c r="C12" s="493"/>
      <c r="D12" s="493"/>
      <c r="E12" s="493"/>
      <c r="F12" s="408"/>
      <c r="G12" s="408"/>
      <c r="H12" s="408"/>
    </row>
    <row r="13" spans="2:8" ht="12.75">
      <c r="B13" s="1"/>
      <c r="C13" s="1"/>
      <c r="D13" s="1"/>
      <c r="E13" s="1"/>
      <c r="F13" s="408"/>
      <c r="G13" s="408"/>
      <c r="H13" s="408"/>
    </row>
    <row r="14" spans="2:8" ht="12.75">
      <c r="B14" s="493" t="s">
        <v>151</v>
      </c>
      <c r="C14" s="493"/>
      <c r="D14" s="493"/>
      <c r="E14" s="493"/>
      <c r="F14" s="408"/>
      <c r="G14" s="408"/>
      <c r="H14" s="408"/>
    </row>
    <row r="15" spans="2:8" ht="12.75">
      <c r="B15" s="366"/>
      <c r="C15" s="366"/>
      <c r="D15" s="366"/>
      <c r="E15" s="366"/>
      <c r="F15" s="408"/>
      <c r="G15" s="526" t="s">
        <v>154</v>
      </c>
      <c r="H15" s="526"/>
    </row>
    <row r="16" spans="2:8" ht="12.75">
      <c r="B16" s="493" t="s">
        <v>450</v>
      </c>
      <c r="C16" s="493"/>
      <c r="D16" s="493"/>
      <c r="E16" s="493"/>
      <c r="F16" s="408"/>
      <c r="G16" s="526"/>
      <c r="H16" s="526"/>
    </row>
    <row r="17" spans="2:8" ht="12.75">
      <c r="B17" s="366"/>
      <c r="C17" s="366"/>
      <c r="D17" s="366"/>
      <c r="E17" s="366"/>
      <c r="F17" s="408"/>
      <c r="G17" s="3"/>
      <c r="H17" s="3"/>
    </row>
    <row r="18" spans="2:8" ht="12.75">
      <c r="B18" s="493" t="s">
        <v>451</v>
      </c>
      <c r="C18" s="493"/>
      <c r="D18" s="493"/>
      <c r="E18" s="493"/>
      <c r="F18" s="408"/>
      <c r="G18" s="3"/>
      <c r="H18" s="3"/>
    </row>
    <row r="19" spans="2:8" ht="12.75">
      <c r="B19" s="1"/>
      <c r="C19" s="1"/>
      <c r="D19" s="1"/>
      <c r="E19" s="1"/>
      <c r="F19" s="408"/>
      <c r="G19" s="494"/>
      <c r="H19" s="494"/>
    </row>
    <row r="20" spans="2:8" ht="12.75">
      <c r="B20" s="493" t="s">
        <v>150</v>
      </c>
      <c r="C20" s="493"/>
      <c r="D20" s="493"/>
      <c r="E20" s="493"/>
      <c r="F20" s="408"/>
      <c r="G20" s="203"/>
      <c r="H20" s="203"/>
    </row>
    <row r="21" spans="2:8" ht="12.75">
      <c r="B21" s="1"/>
      <c r="C21" s="1"/>
      <c r="D21" s="1"/>
      <c r="E21" s="1"/>
      <c r="F21" s="3"/>
      <c r="G21" s="203"/>
      <c r="H21" s="203"/>
    </row>
    <row r="22" spans="2:8" ht="12.75">
      <c r="B22" s="527" t="s">
        <v>113</v>
      </c>
      <c r="C22" s="527"/>
      <c r="D22" s="527"/>
      <c r="E22" s="527"/>
      <c r="F22" s="527"/>
      <c r="G22" s="414" t="s">
        <v>154</v>
      </c>
      <c r="H22" s="414"/>
    </row>
    <row r="23" spans="2:8" ht="12.75">
      <c r="B23" s="493"/>
      <c r="C23" s="493"/>
      <c r="D23" s="493"/>
      <c r="E23" s="493"/>
      <c r="F23" s="493"/>
      <c r="G23" s="494"/>
      <c r="H23" s="494"/>
    </row>
    <row r="24" spans="2:8" ht="12.75">
      <c r="B24" s="493"/>
      <c r="C24" s="493"/>
      <c r="D24" s="493"/>
      <c r="E24" s="493"/>
      <c r="F24" s="493"/>
      <c r="G24" s="494"/>
      <c r="H24" s="494"/>
    </row>
    <row r="25" spans="2:8" ht="12.75">
      <c r="B25" s="493"/>
      <c r="C25" s="493"/>
      <c r="D25" s="493"/>
      <c r="E25" s="493"/>
      <c r="F25" s="493"/>
      <c r="G25" s="494"/>
      <c r="H25" s="494"/>
    </row>
    <row r="26" spans="2:8" ht="12.75">
      <c r="B26" s="493"/>
      <c r="C26" s="493"/>
      <c r="D26" s="493"/>
      <c r="E26" s="493"/>
      <c r="F26" s="493"/>
      <c r="G26" s="494"/>
      <c r="H26" s="494"/>
    </row>
    <row r="27" spans="2:8" ht="12.75">
      <c r="B27" s="493"/>
      <c r="C27" s="493"/>
      <c r="D27" s="493"/>
      <c r="E27" s="493"/>
      <c r="F27" s="493"/>
      <c r="G27" s="494"/>
      <c r="H27" s="494"/>
    </row>
    <row r="28" spans="2:8" ht="12.75">
      <c r="B28" s="493"/>
      <c r="C28" s="493"/>
      <c r="D28" s="493"/>
      <c r="E28" s="493"/>
      <c r="F28" s="493"/>
      <c r="G28" s="494"/>
      <c r="H28" s="494"/>
    </row>
    <row r="29" spans="2:8" ht="12.75">
      <c r="B29" s="493"/>
      <c r="C29" s="493"/>
      <c r="D29" s="493"/>
      <c r="E29" s="493"/>
      <c r="F29" s="493"/>
      <c r="G29" s="494"/>
      <c r="H29" s="494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53" t="s">
        <v>195</v>
      </c>
      <c r="B1" s="553"/>
      <c r="C1" s="553"/>
      <c r="D1" s="553"/>
      <c r="E1" s="553"/>
      <c r="F1" s="553"/>
      <c r="G1" s="553"/>
    </row>
    <row r="2" spans="1:7" ht="12.75">
      <c r="A2" s="270"/>
      <c r="B2" s="270"/>
      <c r="C2" s="270"/>
      <c r="D2" s="270"/>
      <c r="E2" s="270"/>
      <c r="F2" s="270"/>
      <c r="G2" s="270"/>
    </row>
    <row r="3" spans="1:7" ht="13.5" customHeight="1">
      <c r="A3" s="409" t="s">
        <v>380</v>
      </c>
      <c r="B3" s="409"/>
      <c r="C3" s="409"/>
      <c r="D3" s="409"/>
      <c r="E3" s="409"/>
      <c r="F3" s="409"/>
      <c r="G3" s="409"/>
    </row>
    <row r="4" spans="1:7" ht="12.75">
      <c r="A4" s="270"/>
      <c r="B4" s="270"/>
      <c r="C4" s="270"/>
      <c r="D4" s="270"/>
      <c r="E4" s="270"/>
      <c r="F4" s="270"/>
      <c r="G4" s="270"/>
    </row>
    <row r="5" spans="1:7" ht="12.75">
      <c r="A5" s="554"/>
      <c r="B5" s="554"/>
      <c r="C5" s="554"/>
      <c r="D5" s="554"/>
      <c r="E5" s="554"/>
      <c r="F5" s="554"/>
      <c r="G5" s="554"/>
    </row>
    <row r="6" spans="1:7" ht="12.75">
      <c r="A6" s="554" t="s">
        <v>381</v>
      </c>
      <c r="B6" s="554"/>
      <c r="C6" s="554"/>
      <c r="D6" s="554"/>
      <c r="E6" s="554"/>
      <c r="F6" s="554"/>
      <c r="G6" s="554"/>
    </row>
    <row r="7" spans="1:7" ht="12.75">
      <c r="A7" s="271"/>
      <c r="B7" s="271"/>
      <c r="C7" s="271"/>
      <c r="D7" s="271"/>
      <c r="E7" s="271"/>
      <c r="F7" s="271"/>
      <c r="G7" s="271"/>
    </row>
    <row r="8" spans="1:7" ht="12.75">
      <c r="A8" s="271"/>
      <c r="B8" s="271"/>
      <c r="C8" s="271"/>
      <c r="D8" s="271"/>
      <c r="E8" s="271"/>
      <c r="F8" s="271"/>
      <c r="G8" s="271"/>
    </row>
    <row r="9" spans="1:7" ht="13.5" thickBot="1">
      <c r="A9" s="539" t="s">
        <v>218</v>
      </c>
      <c r="B9" s="539"/>
      <c r="C9" s="539"/>
      <c r="D9" s="270"/>
      <c r="E9" s="270"/>
      <c r="F9" s="540" t="s">
        <v>219</v>
      </c>
      <c r="G9" s="540"/>
    </row>
    <row r="10" spans="1:7" ht="13.5" thickTop="1">
      <c r="A10" s="549" t="s">
        <v>220</v>
      </c>
      <c r="B10" s="543" t="s">
        <v>221</v>
      </c>
      <c r="C10" s="543"/>
      <c r="D10" s="543"/>
      <c r="E10" s="544"/>
      <c r="F10" s="272" t="s">
        <v>222</v>
      </c>
      <c r="G10" s="273" t="s">
        <v>223</v>
      </c>
    </row>
    <row r="11" spans="1:7" ht="12.75">
      <c r="A11" s="550"/>
      <c r="B11" s="551"/>
      <c r="C11" s="551"/>
      <c r="D11" s="551"/>
      <c r="E11" s="552"/>
      <c r="F11" s="274">
        <v>37987</v>
      </c>
      <c r="G11" s="275">
        <v>38352</v>
      </c>
    </row>
    <row r="12" spans="1:7" ht="12.75">
      <c r="A12" s="276" t="s">
        <v>224</v>
      </c>
      <c r="B12" s="532" t="s">
        <v>225</v>
      </c>
      <c r="C12" s="532"/>
      <c r="D12" s="532"/>
      <c r="E12" s="533"/>
      <c r="F12" s="277"/>
      <c r="G12" s="278"/>
    </row>
    <row r="13" spans="1:7" ht="12.75">
      <c r="A13" s="276" t="s">
        <v>226</v>
      </c>
      <c r="B13" s="532" t="s">
        <v>227</v>
      </c>
      <c r="C13" s="532"/>
      <c r="D13" s="532"/>
      <c r="E13" s="533"/>
      <c r="F13" s="277"/>
      <c r="G13" s="278"/>
    </row>
    <row r="14" spans="1:7" ht="12.75">
      <c r="A14" s="276" t="s">
        <v>228</v>
      </c>
      <c r="B14" s="532" t="s">
        <v>229</v>
      </c>
      <c r="C14" s="532"/>
      <c r="D14" s="532"/>
      <c r="E14" s="533"/>
      <c r="F14" s="277"/>
      <c r="G14" s="278"/>
    </row>
    <row r="15" spans="1:7" ht="12.75">
      <c r="A15" s="276" t="s">
        <v>230</v>
      </c>
      <c r="B15" s="532" t="s">
        <v>231</v>
      </c>
      <c r="C15" s="532"/>
      <c r="D15" s="532"/>
      <c r="E15" s="533"/>
      <c r="F15" s="277"/>
      <c r="G15" s="278"/>
    </row>
    <row r="16" spans="1:7" ht="12.75">
      <c r="A16" s="276" t="s">
        <v>232</v>
      </c>
      <c r="B16" s="532" t="s">
        <v>233</v>
      </c>
      <c r="C16" s="532"/>
      <c r="D16" s="532"/>
      <c r="E16" s="533"/>
      <c r="F16" s="277"/>
      <c r="G16" s="278"/>
    </row>
    <row r="17" spans="1:7" ht="12.75">
      <c r="A17" s="276" t="s">
        <v>234</v>
      </c>
      <c r="B17" s="532" t="s">
        <v>235</v>
      </c>
      <c r="C17" s="532"/>
      <c r="D17" s="532"/>
      <c r="E17" s="533"/>
      <c r="F17" s="277"/>
      <c r="G17" s="278"/>
    </row>
    <row r="18" spans="1:7" ht="12.75">
      <c r="A18" s="279" t="s">
        <v>236</v>
      </c>
      <c r="B18" s="528" t="s">
        <v>237</v>
      </c>
      <c r="C18" s="528"/>
      <c r="D18" s="528"/>
      <c r="E18" s="529"/>
      <c r="F18" s="277">
        <f>SUM(F12:F17)</f>
        <v>0</v>
      </c>
      <c r="G18" s="278">
        <f>SUM(G12:G17)</f>
        <v>0</v>
      </c>
    </row>
    <row r="19" spans="1:7" ht="12.75">
      <c r="A19" s="276" t="s">
        <v>238</v>
      </c>
      <c r="B19" s="532" t="s">
        <v>239</v>
      </c>
      <c r="C19" s="532"/>
      <c r="D19" s="532"/>
      <c r="E19" s="533"/>
      <c r="F19" s="277">
        <v>51779</v>
      </c>
      <c r="G19" s="278">
        <v>50376</v>
      </c>
    </row>
    <row r="20" spans="1:7" ht="12.75">
      <c r="A20" s="276"/>
      <c r="B20" s="533" t="s">
        <v>240</v>
      </c>
      <c r="C20" s="548"/>
      <c r="D20" s="548"/>
      <c r="E20" s="548"/>
      <c r="F20" s="277"/>
      <c r="G20" s="278"/>
    </row>
    <row r="21" spans="1:7" ht="12.75">
      <c r="A21" s="276"/>
      <c r="B21" s="533" t="s">
        <v>241</v>
      </c>
      <c r="C21" s="548"/>
      <c r="D21" s="548"/>
      <c r="E21" s="548"/>
      <c r="F21" s="277"/>
      <c r="G21" s="278">
        <v>43832</v>
      </c>
    </row>
    <row r="22" spans="1:7" ht="12.75">
      <c r="A22" s="276"/>
      <c r="B22" s="533" t="s">
        <v>242</v>
      </c>
      <c r="C22" s="548"/>
      <c r="D22" s="548"/>
      <c r="E22" s="548"/>
      <c r="F22" s="277"/>
      <c r="G22" s="278">
        <v>38939</v>
      </c>
    </row>
    <row r="23" spans="1:7" ht="12.75">
      <c r="A23" s="276"/>
      <c r="B23" s="533" t="s">
        <v>243</v>
      </c>
      <c r="C23" s="548"/>
      <c r="D23" s="548"/>
      <c r="E23" s="548"/>
      <c r="F23" s="277"/>
      <c r="G23" s="278">
        <v>4843</v>
      </c>
    </row>
    <row r="24" spans="1:7" ht="12.75">
      <c r="A24" s="276"/>
      <c r="B24" s="533" t="s">
        <v>244</v>
      </c>
      <c r="C24" s="548"/>
      <c r="D24" s="548"/>
      <c r="E24" s="548"/>
      <c r="F24" s="277"/>
      <c r="G24" s="278">
        <v>6544</v>
      </c>
    </row>
    <row r="25" spans="1:7" ht="12.75">
      <c r="A25" s="276" t="s">
        <v>245</v>
      </c>
      <c r="B25" s="532" t="s">
        <v>246</v>
      </c>
      <c r="C25" s="532"/>
      <c r="D25" s="532"/>
      <c r="E25" s="533"/>
      <c r="F25" s="277">
        <v>769</v>
      </c>
      <c r="G25" s="278">
        <v>2860</v>
      </c>
    </row>
    <row r="26" spans="1:7" ht="12.75">
      <c r="A26" s="276" t="s">
        <v>247</v>
      </c>
      <c r="B26" s="532" t="s">
        <v>248</v>
      </c>
      <c r="C26" s="532"/>
      <c r="D26" s="532"/>
      <c r="E26" s="533"/>
      <c r="F26" s="277">
        <v>3933</v>
      </c>
      <c r="G26" s="278">
        <v>2169</v>
      </c>
    </row>
    <row r="27" spans="1:7" ht="12.75">
      <c r="A27" s="276" t="s">
        <v>249</v>
      </c>
      <c r="B27" s="532" t="s">
        <v>250</v>
      </c>
      <c r="C27" s="532"/>
      <c r="D27" s="532"/>
      <c r="E27" s="533"/>
      <c r="F27" s="277"/>
      <c r="G27" s="278"/>
    </row>
    <row r="28" spans="1:7" ht="12.75">
      <c r="A28" s="276" t="s">
        <v>251</v>
      </c>
      <c r="B28" s="532" t="s">
        <v>252</v>
      </c>
      <c r="C28" s="532"/>
      <c r="D28" s="532"/>
      <c r="E28" s="533"/>
      <c r="F28" s="277"/>
      <c r="G28" s="278"/>
    </row>
    <row r="29" spans="1:7" ht="12.75">
      <c r="A29" s="276" t="s">
        <v>253</v>
      </c>
      <c r="B29" s="532" t="s">
        <v>254</v>
      </c>
      <c r="C29" s="532"/>
      <c r="D29" s="532"/>
      <c r="E29" s="533"/>
      <c r="F29" s="277"/>
      <c r="G29" s="278"/>
    </row>
    <row r="30" spans="1:7" ht="12.75">
      <c r="A30" s="276" t="s">
        <v>255</v>
      </c>
      <c r="B30" s="532" t="s">
        <v>256</v>
      </c>
      <c r="C30" s="532"/>
      <c r="D30" s="532"/>
      <c r="E30" s="533"/>
      <c r="F30" s="277"/>
      <c r="G30" s="278"/>
    </row>
    <row r="31" spans="1:7" ht="12.75">
      <c r="A31" s="279" t="s">
        <v>257</v>
      </c>
      <c r="B31" s="528" t="s">
        <v>258</v>
      </c>
      <c r="C31" s="528"/>
      <c r="D31" s="528"/>
      <c r="E31" s="529"/>
      <c r="F31" s="277">
        <f>SUM(F19,F25:F30)</f>
        <v>56481</v>
      </c>
      <c r="G31" s="278">
        <f>SUM(G19,G25:G30)</f>
        <v>55405</v>
      </c>
    </row>
    <row r="32" spans="1:7" ht="12.75">
      <c r="A32" s="276" t="s">
        <v>259</v>
      </c>
      <c r="B32" s="532" t="s">
        <v>260</v>
      </c>
      <c r="C32" s="532"/>
      <c r="D32" s="532"/>
      <c r="E32" s="533"/>
      <c r="F32" s="277">
        <v>36</v>
      </c>
      <c r="G32" s="278">
        <v>36</v>
      </c>
    </row>
    <row r="33" spans="1:7" ht="12.75">
      <c r="A33" s="276" t="s">
        <v>261</v>
      </c>
      <c r="B33" s="532" t="s">
        <v>262</v>
      </c>
      <c r="C33" s="532"/>
      <c r="D33" s="532"/>
      <c r="E33" s="533"/>
      <c r="F33" s="277">
        <v>10</v>
      </c>
      <c r="G33" s="278">
        <v>10</v>
      </c>
    </row>
    <row r="34" spans="1:7" ht="12.75">
      <c r="A34" s="276" t="s">
        <v>263</v>
      </c>
      <c r="B34" s="532" t="s">
        <v>264</v>
      </c>
      <c r="C34" s="532"/>
      <c r="D34" s="532"/>
      <c r="E34" s="533"/>
      <c r="F34" s="277"/>
      <c r="G34" s="278"/>
    </row>
    <row r="35" spans="1:7" ht="12.75">
      <c r="A35" s="276" t="s">
        <v>265</v>
      </c>
      <c r="B35" s="532" t="s">
        <v>266</v>
      </c>
      <c r="C35" s="532"/>
      <c r="D35" s="532"/>
      <c r="E35" s="533"/>
      <c r="F35" s="277"/>
      <c r="G35" s="278"/>
    </row>
    <row r="36" spans="1:7" ht="12.75">
      <c r="A36" s="276" t="s">
        <v>267</v>
      </c>
      <c r="B36" s="532" t="s">
        <v>268</v>
      </c>
      <c r="C36" s="532"/>
      <c r="D36" s="532"/>
      <c r="E36" s="533"/>
      <c r="F36" s="277"/>
      <c r="G36" s="278"/>
    </row>
    <row r="37" spans="1:7" ht="12.75">
      <c r="A37" s="276" t="s">
        <v>269</v>
      </c>
      <c r="B37" s="532" t="s">
        <v>270</v>
      </c>
      <c r="C37" s="532"/>
      <c r="D37" s="532"/>
      <c r="E37" s="533"/>
      <c r="F37" s="277"/>
      <c r="G37" s="278"/>
    </row>
    <row r="38" spans="1:7" ht="12.75">
      <c r="A38" s="279" t="s">
        <v>271</v>
      </c>
      <c r="B38" s="528" t="s">
        <v>272</v>
      </c>
      <c r="C38" s="528"/>
      <c r="D38" s="528"/>
      <c r="E38" s="529"/>
      <c r="F38" s="277">
        <f>SUM(F32:F37)</f>
        <v>46</v>
      </c>
      <c r="G38" s="278">
        <f>SUM(G32:G37)</f>
        <v>46</v>
      </c>
    </row>
    <row r="39" spans="1:7" ht="12.75">
      <c r="A39" s="280"/>
      <c r="B39" s="528" t="s">
        <v>273</v>
      </c>
      <c r="C39" s="528"/>
      <c r="D39" s="528"/>
      <c r="E39" s="529"/>
      <c r="F39" s="277"/>
      <c r="G39" s="278"/>
    </row>
    <row r="40" spans="1:7" ht="12.75">
      <c r="A40" s="279" t="s">
        <v>274</v>
      </c>
      <c r="B40" s="528" t="s">
        <v>275</v>
      </c>
      <c r="C40" s="528"/>
      <c r="D40" s="528"/>
      <c r="E40" s="529"/>
      <c r="F40" s="281">
        <v>18769</v>
      </c>
      <c r="G40" s="282">
        <v>18148</v>
      </c>
    </row>
    <row r="41" spans="1:7" ht="12.75">
      <c r="A41" s="283" t="s">
        <v>276</v>
      </c>
      <c r="B41" s="528" t="s">
        <v>277</v>
      </c>
      <c r="C41" s="528"/>
      <c r="D41" s="528"/>
      <c r="E41" s="529"/>
      <c r="F41" s="281"/>
      <c r="G41" s="282"/>
    </row>
    <row r="42" spans="1:7" ht="12.75">
      <c r="A42" s="279" t="s">
        <v>278</v>
      </c>
      <c r="B42" s="528" t="s">
        <v>279</v>
      </c>
      <c r="C42" s="528"/>
      <c r="D42" s="528"/>
      <c r="E42" s="529"/>
      <c r="F42" s="281">
        <f>SUM(F18,F31,F38,F40,F41)</f>
        <v>75296</v>
      </c>
      <c r="G42" s="282">
        <f>SUM(G18,G31,G38,G40,G41)</f>
        <v>73599</v>
      </c>
    </row>
    <row r="43" spans="1:7" ht="12.75">
      <c r="A43" s="276" t="s">
        <v>280</v>
      </c>
      <c r="B43" s="532" t="s">
        <v>281</v>
      </c>
      <c r="C43" s="532"/>
      <c r="D43" s="532"/>
      <c r="E43" s="533"/>
      <c r="F43" s="281"/>
      <c r="G43" s="282"/>
    </row>
    <row r="44" spans="1:7" ht="12.75">
      <c r="A44" s="276" t="s">
        <v>282</v>
      </c>
      <c r="B44" s="532" t="s">
        <v>283</v>
      </c>
      <c r="C44" s="532"/>
      <c r="D44" s="532"/>
      <c r="E44" s="533"/>
      <c r="F44" s="281"/>
      <c r="G44" s="282"/>
    </row>
    <row r="45" spans="1:7" ht="12.75">
      <c r="A45" s="276" t="s">
        <v>284</v>
      </c>
      <c r="B45" s="532" t="s">
        <v>285</v>
      </c>
      <c r="C45" s="532"/>
      <c r="D45" s="532"/>
      <c r="E45" s="533"/>
      <c r="F45" s="281"/>
      <c r="G45" s="282"/>
    </row>
    <row r="46" spans="1:7" ht="12.75">
      <c r="A46" s="276" t="s">
        <v>286</v>
      </c>
      <c r="B46" s="532" t="s">
        <v>287</v>
      </c>
      <c r="C46" s="532"/>
      <c r="D46" s="532"/>
      <c r="E46" s="533"/>
      <c r="F46" s="281"/>
      <c r="G46" s="282"/>
    </row>
    <row r="47" spans="1:7" ht="12.75">
      <c r="A47" s="276" t="s">
        <v>288</v>
      </c>
      <c r="B47" s="532" t="s">
        <v>289</v>
      </c>
      <c r="C47" s="532"/>
      <c r="D47" s="532"/>
      <c r="E47" s="533"/>
      <c r="F47" s="281"/>
      <c r="G47" s="282"/>
    </row>
    <row r="48" spans="1:7" ht="12.75">
      <c r="A48" s="276" t="s">
        <v>290</v>
      </c>
      <c r="B48" s="532" t="s">
        <v>291</v>
      </c>
      <c r="C48" s="532"/>
      <c r="D48" s="532"/>
      <c r="E48" s="533"/>
      <c r="F48" s="281"/>
      <c r="G48" s="282"/>
    </row>
    <row r="49" spans="1:7" ht="12.75">
      <c r="A49" s="279" t="s">
        <v>236</v>
      </c>
      <c r="B49" s="528" t="s">
        <v>292</v>
      </c>
      <c r="C49" s="528"/>
      <c r="D49" s="528"/>
      <c r="E49" s="529"/>
      <c r="F49" s="281">
        <f>SUM(F43:F48)</f>
        <v>0</v>
      </c>
      <c r="G49" s="282">
        <f>SUM(G43:G48)</f>
        <v>0</v>
      </c>
    </row>
    <row r="50" spans="1:7" ht="12.75">
      <c r="A50" s="276" t="s">
        <v>293</v>
      </c>
      <c r="B50" s="532" t="s">
        <v>294</v>
      </c>
      <c r="C50" s="532"/>
      <c r="D50" s="532"/>
      <c r="E50" s="533"/>
      <c r="F50" s="281"/>
      <c r="G50" s="282"/>
    </row>
    <row r="51" spans="1:7" ht="12.75">
      <c r="A51" s="276" t="s">
        <v>295</v>
      </c>
      <c r="B51" s="532" t="s">
        <v>296</v>
      </c>
      <c r="C51" s="532"/>
      <c r="D51" s="532"/>
      <c r="E51" s="533"/>
      <c r="F51" s="281">
        <v>5368</v>
      </c>
      <c r="G51" s="282">
        <v>5132</v>
      </c>
    </row>
    <row r="52" spans="1:7" ht="12.75">
      <c r="A52" s="276" t="s">
        <v>297</v>
      </c>
      <c r="B52" s="532" t="s">
        <v>298</v>
      </c>
      <c r="C52" s="532"/>
      <c r="D52" s="532"/>
      <c r="E52" s="533"/>
      <c r="F52" s="281"/>
      <c r="G52" s="282"/>
    </row>
    <row r="53" spans="1:7" ht="12.75">
      <c r="A53" s="276" t="s">
        <v>299</v>
      </c>
      <c r="B53" s="532" t="s">
        <v>300</v>
      </c>
      <c r="C53" s="532"/>
      <c r="D53" s="532"/>
      <c r="E53" s="533"/>
      <c r="F53" s="281"/>
      <c r="G53" s="282"/>
    </row>
    <row r="54" spans="1:7" ht="12.75">
      <c r="A54" s="276"/>
      <c r="B54" s="532" t="s">
        <v>301</v>
      </c>
      <c r="C54" s="532"/>
      <c r="D54" s="532"/>
      <c r="E54" s="533"/>
      <c r="F54" s="281"/>
      <c r="G54" s="282"/>
    </row>
    <row r="55" spans="1:7" ht="12.75">
      <c r="A55" s="279" t="s">
        <v>257</v>
      </c>
      <c r="B55" s="528" t="s">
        <v>302</v>
      </c>
      <c r="C55" s="528"/>
      <c r="D55" s="528"/>
      <c r="E55" s="529"/>
      <c r="F55" s="281">
        <f>SUM(F50:F53)</f>
        <v>5368</v>
      </c>
      <c r="G55" s="282">
        <f>SUM(G50:G53)</f>
        <v>5132</v>
      </c>
    </row>
    <row r="56" spans="1:7" ht="12.75">
      <c r="A56" s="284"/>
      <c r="B56" s="285"/>
      <c r="C56" s="285"/>
      <c r="D56" s="285"/>
      <c r="E56" s="285"/>
      <c r="F56" s="547" t="s">
        <v>449</v>
      </c>
      <c r="G56" s="547"/>
    </row>
    <row r="57" spans="1:7" ht="12.75">
      <c r="A57" s="284"/>
      <c r="B57" s="285"/>
      <c r="C57" s="285"/>
      <c r="D57" s="285"/>
      <c r="E57" s="285"/>
      <c r="F57" s="286"/>
      <c r="G57" s="286"/>
    </row>
    <row r="58" spans="1:7" ht="12.75">
      <c r="A58" s="284"/>
      <c r="B58" s="285"/>
      <c r="C58" s="285"/>
      <c r="D58" s="285"/>
      <c r="E58" s="285"/>
      <c r="F58" s="286"/>
      <c r="G58" s="286"/>
    </row>
    <row r="59" spans="1:7" ht="12.75">
      <c r="A59" s="284"/>
      <c r="B59" s="285"/>
      <c r="C59" s="285"/>
      <c r="D59" s="285"/>
      <c r="E59" s="285"/>
      <c r="F59" s="287"/>
      <c r="G59" s="287"/>
    </row>
    <row r="60" spans="1:7" ht="12.75">
      <c r="A60" s="288"/>
      <c r="B60" s="288"/>
      <c r="C60" s="288"/>
      <c r="D60" s="288"/>
      <c r="E60" s="288"/>
      <c r="F60" s="288"/>
      <c r="G60" s="289" t="s">
        <v>219</v>
      </c>
    </row>
    <row r="61" spans="1:7" ht="12.75">
      <c r="A61" s="276" t="s">
        <v>303</v>
      </c>
      <c r="B61" s="532" t="s">
        <v>304</v>
      </c>
      <c r="C61" s="532"/>
      <c r="D61" s="532"/>
      <c r="E61" s="533"/>
      <c r="F61" s="281"/>
      <c r="G61" s="282"/>
    </row>
    <row r="62" spans="1:7" ht="12.75">
      <c r="A62" s="276" t="s">
        <v>305</v>
      </c>
      <c r="B62" s="532" t="s">
        <v>306</v>
      </c>
      <c r="C62" s="532"/>
      <c r="D62" s="532"/>
      <c r="E62" s="533"/>
      <c r="F62" s="281"/>
      <c r="G62" s="282"/>
    </row>
    <row r="63" spans="1:7" ht="12.75">
      <c r="A63" s="279" t="s">
        <v>271</v>
      </c>
      <c r="B63" s="528" t="s">
        <v>307</v>
      </c>
      <c r="C63" s="528"/>
      <c r="D63" s="528"/>
      <c r="E63" s="529"/>
      <c r="F63" s="281">
        <f>SUM(F61:F62)</f>
        <v>0</v>
      </c>
      <c r="G63" s="282">
        <f>SUM(G61:G62)</f>
        <v>0</v>
      </c>
    </row>
    <row r="64" spans="1:7" ht="12.75">
      <c r="A64" s="276" t="s">
        <v>308</v>
      </c>
      <c r="B64" s="532" t="s">
        <v>309</v>
      </c>
      <c r="C64" s="532"/>
      <c r="D64" s="532"/>
      <c r="E64" s="533"/>
      <c r="F64" s="281">
        <v>65</v>
      </c>
      <c r="G64" s="282">
        <v>17</v>
      </c>
    </row>
    <row r="65" spans="1:7" ht="12.75">
      <c r="A65" s="276" t="s">
        <v>310</v>
      </c>
      <c r="B65" s="532" t="s">
        <v>311</v>
      </c>
      <c r="C65" s="532"/>
      <c r="D65" s="532"/>
      <c r="E65" s="533"/>
      <c r="F65" s="281">
        <v>6340</v>
      </c>
      <c r="G65" s="282">
        <v>12425</v>
      </c>
    </row>
    <row r="66" spans="1:7" ht="12.75">
      <c r="A66" s="276" t="s">
        <v>312</v>
      </c>
      <c r="B66" s="532" t="s">
        <v>313</v>
      </c>
      <c r="C66" s="532"/>
      <c r="D66" s="532"/>
      <c r="E66" s="533"/>
      <c r="F66" s="281"/>
      <c r="G66" s="282"/>
    </row>
    <row r="67" spans="1:7" ht="12.75">
      <c r="A67" s="276" t="s">
        <v>314</v>
      </c>
      <c r="B67" s="532" t="s">
        <v>315</v>
      </c>
      <c r="C67" s="532"/>
      <c r="D67" s="532"/>
      <c r="E67" s="533"/>
      <c r="F67" s="281"/>
      <c r="G67" s="282"/>
    </row>
    <row r="68" spans="1:7" ht="12.75">
      <c r="A68" s="279" t="s">
        <v>274</v>
      </c>
      <c r="B68" s="528" t="s">
        <v>316</v>
      </c>
      <c r="C68" s="528"/>
      <c r="D68" s="528"/>
      <c r="E68" s="529"/>
      <c r="F68" s="281">
        <f>SUM(F64:F67)</f>
        <v>6405</v>
      </c>
      <c r="G68" s="282">
        <f>SUM(G64:G67)</f>
        <v>12442</v>
      </c>
    </row>
    <row r="69" spans="1:7" ht="12.75">
      <c r="A69" s="276" t="s">
        <v>317</v>
      </c>
      <c r="B69" s="532" t="s">
        <v>318</v>
      </c>
      <c r="C69" s="532"/>
      <c r="D69" s="532"/>
      <c r="E69" s="533"/>
      <c r="F69" s="281">
        <v>136</v>
      </c>
      <c r="G69" s="282">
        <v>122</v>
      </c>
    </row>
    <row r="70" spans="1:7" ht="12.75">
      <c r="A70" s="276" t="s">
        <v>319</v>
      </c>
      <c r="B70" s="532" t="s">
        <v>320</v>
      </c>
      <c r="C70" s="532"/>
      <c r="D70" s="532"/>
      <c r="E70" s="533"/>
      <c r="F70" s="281">
        <v>133</v>
      </c>
      <c r="G70" s="282">
        <v>186</v>
      </c>
    </row>
    <row r="71" spans="1:7" ht="12.75">
      <c r="A71" s="276" t="s">
        <v>321</v>
      </c>
      <c r="B71" s="532" t="s">
        <v>322</v>
      </c>
      <c r="C71" s="532"/>
      <c r="D71" s="532"/>
      <c r="E71" s="533"/>
      <c r="F71" s="281"/>
      <c r="G71" s="282"/>
    </row>
    <row r="72" spans="1:7" ht="12.75">
      <c r="A72" s="276" t="s">
        <v>323</v>
      </c>
      <c r="B72" s="532" t="s">
        <v>324</v>
      </c>
      <c r="C72" s="532"/>
      <c r="D72" s="532"/>
      <c r="E72" s="533"/>
      <c r="F72" s="281"/>
      <c r="G72" s="282"/>
    </row>
    <row r="73" spans="1:7" ht="12.75">
      <c r="A73" s="279" t="s">
        <v>325</v>
      </c>
      <c r="B73" s="528" t="s">
        <v>326</v>
      </c>
      <c r="C73" s="528"/>
      <c r="D73" s="528"/>
      <c r="E73" s="529"/>
      <c r="F73" s="281">
        <f>SUM(F69:F72)</f>
        <v>269</v>
      </c>
      <c r="G73" s="282">
        <f>SUM(G69:G72)</f>
        <v>308</v>
      </c>
    </row>
    <row r="74" spans="1:7" ht="12.75">
      <c r="A74" s="279" t="s">
        <v>327</v>
      </c>
      <c r="B74" s="528" t="s">
        <v>328</v>
      </c>
      <c r="C74" s="528"/>
      <c r="D74" s="528"/>
      <c r="E74" s="529"/>
      <c r="F74" s="281">
        <f>SUM(F49,F55,F63,F68,F73)</f>
        <v>12042</v>
      </c>
      <c r="G74" s="282">
        <f>SUM(G49,G55,G63,G68,G73)</f>
        <v>17882</v>
      </c>
    </row>
    <row r="75" spans="1:7" ht="13.5" thickBot="1">
      <c r="A75" s="290"/>
      <c r="B75" s="530" t="s">
        <v>329</v>
      </c>
      <c r="C75" s="530"/>
      <c r="D75" s="530"/>
      <c r="E75" s="531"/>
      <c r="F75" s="291">
        <f>SUM(F42,F74)</f>
        <v>87338</v>
      </c>
      <c r="G75" s="292">
        <f>SUM(G42,G74)</f>
        <v>91481</v>
      </c>
    </row>
    <row r="76" spans="1:7" ht="13.5" thickTop="1">
      <c r="A76" s="293"/>
      <c r="B76" s="294"/>
      <c r="C76" s="294"/>
      <c r="D76" s="294"/>
      <c r="E76" s="294"/>
      <c r="F76" s="270"/>
      <c r="G76" s="270"/>
    </row>
    <row r="77" spans="1:7" ht="12.75">
      <c r="A77" s="293"/>
      <c r="B77" s="295"/>
      <c r="C77" s="295"/>
      <c r="D77" s="295"/>
      <c r="E77" s="295"/>
      <c r="F77" s="270"/>
      <c r="G77" s="270"/>
    </row>
    <row r="78" spans="1:7" ht="12.75">
      <c r="A78" s="296"/>
      <c r="B78" s="295"/>
      <c r="C78" s="295"/>
      <c r="D78" s="295"/>
      <c r="E78" s="295"/>
      <c r="F78" s="270"/>
      <c r="G78" s="270"/>
    </row>
    <row r="79" spans="1:7" ht="12.75">
      <c r="A79" s="270"/>
      <c r="B79" s="270"/>
      <c r="C79" s="270"/>
      <c r="D79" s="270"/>
      <c r="E79" s="270"/>
      <c r="F79" s="270"/>
      <c r="G79" s="270"/>
    </row>
    <row r="80" spans="1:7" ht="12.75">
      <c r="A80" s="270"/>
      <c r="B80" s="270"/>
      <c r="C80" s="270"/>
      <c r="D80" s="270"/>
      <c r="E80" s="270"/>
      <c r="F80" s="270"/>
      <c r="G80" s="270"/>
    </row>
    <row r="81" spans="1:7" ht="12.75">
      <c r="A81" s="270"/>
      <c r="B81" s="270"/>
      <c r="C81" s="270"/>
      <c r="D81" s="270"/>
      <c r="E81" s="270"/>
      <c r="F81" s="270"/>
      <c r="G81" s="270"/>
    </row>
    <row r="82" spans="1:7" ht="12.75">
      <c r="A82" s="270"/>
      <c r="B82" s="270"/>
      <c r="C82" s="270"/>
      <c r="D82" s="270"/>
      <c r="E82" s="270"/>
      <c r="F82" s="270"/>
      <c r="G82" s="270"/>
    </row>
    <row r="83" spans="1:7" ht="12.75">
      <c r="A83" s="270"/>
      <c r="B83" s="270"/>
      <c r="C83" s="270"/>
      <c r="D83" s="270"/>
      <c r="E83" s="270"/>
      <c r="F83" s="270"/>
      <c r="G83" s="270"/>
    </row>
    <row r="84" spans="1:7" ht="12.75">
      <c r="A84" s="270"/>
      <c r="B84" s="270"/>
      <c r="C84" s="270"/>
      <c r="D84" s="270"/>
      <c r="E84" s="270"/>
      <c r="F84" s="270"/>
      <c r="G84" s="270"/>
    </row>
    <row r="85" spans="1:7" ht="12.75">
      <c r="A85" s="270"/>
      <c r="B85" s="270"/>
      <c r="C85" s="270"/>
      <c r="D85" s="270"/>
      <c r="E85" s="270"/>
      <c r="F85" s="270"/>
      <c r="G85" s="270"/>
    </row>
    <row r="86" spans="1:7" ht="12.75">
      <c r="A86" s="270"/>
      <c r="B86" s="270"/>
      <c r="C86" s="270"/>
      <c r="D86" s="270"/>
      <c r="E86" s="270"/>
      <c r="F86" s="270"/>
      <c r="G86" s="270"/>
    </row>
    <row r="87" spans="1:7" ht="12.75">
      <c r="A87" s="270"/>
      <c r="B87" s="270"/>
      <c r="C87" s="270"/>
      <c r="D87" s="270"/>
      <c r="E87" s="270"/>
      <c r="F87" s="270"/>
      <c r="G87" s="270"/>
    </row>
    <row r="88" spans="1:7" ht="12.75">
      <c r="A88" s="270"/>
      <c r="B88" s="270"/>
      <c r="C88" s="270"/>
      <c r="D88" s="270"/>
      <c r="E88" s="270"/>
      <c r="F88" s="270"/>
      <c r="G88" s="270"/>
    </row>
    <row r="89" spans="1:7" ht="12.75">
      <c r="A89" s="270"/>
      <c r="B89" s="270"/>
      <c r="C89" s="270"/>
      <c r="D89" s="270"/>
      <c r="E89" s="270"/>
      <c r="F89" s="270"/>
      <c r="G89" s="270"/>
    </row>
    <row r="90" spans="1:7" ht="12.75">
      <c r="A90" s="270"/>
      <c r="B90" s="270"/>
      <c r="C90" s="270"/>
      <c r="D90" s="270"/>
      <c r="E90" s="270"/>
      <c r="F90" s="270"/>
      <c r="G90" s="270"/>
    </row>
    <row r="91" spans="1:7" ht="12.75">
      <c r="A91" s="270"/>
      <c r="B91" s="270"/>
      <c r="C91" s="270"/>
      <c r="D91" s="270"/>
      <c r="E91" s="270"/>
      <c r="F91" s="270"/>
      <c r="G91" s="270"/>
    </row>
    <row r="92" spans="1:7" ht="12.75">
      <c r="A92" s="270"/>
      <c r="B92" s="270"/>
      <c r="C92" s="270"/>
      <c r="D92" s="270"/>
      <c r="E92" s="270"/>
      <c r="F92" s="270"/>
      <c r="G92" s="270"/>
    </row>
    <row r="93" spans="1:7" ht="12.75">
      <c r="A93" s="270"/>
      <c r="B93" s="270"/>
      <c r="C93" s="270"/>
      <c r="D93" s="270"/>
      <c r="E93" s="270"/>
      <c r="F93" s="270"/>
      <c r="G93" s="270"/>
    </row>
    <row r="94" spans="1:7" ht="12.75">
      <c r="A94" s="270"/>
      <c r="B94" s="270"/>
      <c r="C94" s="270"/>
      <c r="D94" s="270"/>
      <c r="E94" s="270"/>
      <c r="F94" s="270"/>
      <c r="G94" s="270"/>
    </row>
    <row r="95" spans="1:7" ht="12.75">
      <c r="A95" s="270"/>
      <c r="B95" s="270"/>
      <c r="C95" s="270"/>
      <c r="D95" s="270"/>
      <c r="E95" s="270"/>
      <c r="F95" s="270"/>
      <c r="G95" s="270"/>
    </row>
    <row r="96" spans="1:7" ht="12.75">
      <c r="A96" s="270"/>
      <c r="B96" s="270"/>
      <c r="C96" s="270"/>
      <c r="D96" s="270"/>
      <c r="E96" s="270"/>
      <c r="F96" s="270"/>
      <c r="G96" s="270"/>
    </row>
    <row r="97" spans="1:7" ht="12.75">
      <c r="A97" s="270"/>
      <c r="B97" s="270"/>
      <c r="C97" s="270"/>
      <c r="D97" s="270"/>
      <c r="E97" s="270"/>
      <c r="F97" s="270"/>
      <c r="G97" s="270"/>
    </row>
    <row r="98" spans="1:7" ht="12.75">
      <c r="A98" s="270"/>
      <c r="B98" s="270"/>
      <c r="C98" s="270"/>
      <c r="D98" s="270"/>
      <c r="E98" s="270"/>
      <c r="F98" s="270"/>
      <c r="G98" s="270"/>
    </row>
    <row r="99" spans="1:7" ht="12.75">
      <c r="A99" s="270"/>
      <c r="B99" s="270"/>
      <c r="C99" s="270"/>
      <c r="D99" s="270"/>
      <c r="E99" s="270"/>
      <c r="F99" s="270"/>
      <c r="G99" s="270"/>
    </row>
    <row r="100" spans="1:7" ht="12.75">
      <c r="A100" s="270"/>
      <c r="B100" s="270"/>
      <c r="C100" s="270"/>
      <c r="D100" s="270"/>
      <c r="E100" s="270"/>
      <c r="F100" s="270"/>
      <c r="G100" s="270"/>
    </row>
    <row r="101" spans="1:7" ht="12.75">
      <c r="A101" s="270"/>
      <c r="B101" s="270"/>
      <c r="C101" s="270"/>
      <c r="D101" s="270"/>
      <c r="E101" s="270"/>
      <c r="F101" s="270"/>
      <c r="G101" s="270"/>
    </row>
    <row r="102" spans="1:7" ht="12.75">
      <c r="A102" s="270"/>
      <c r="B102" s="270"/>
      <c r="C102" s="270"/>
      <c r="D102" s="270"/>
      <c r="E102" s="270"/>
      <c r="F102" s="270"/>
      <c r="G102" s="270"/>
    </row>
    <row r="103" spans="1:7" ht="12.75">
      <c r="A103" s="270"/>
      <c r="B103" s="270"/>
      <c r="C103" s="270"/>
      <c r="D103" s="270"/>
      <c r="E103" s="270"/>
      <c r="F103" s="270"/>
      <c r="G103" s="270"/>
    </row>
    <row r="104" spans="1:7" ht="12.75">
      <c r="A104" s="270"/>
      <c r="B104" s="270"/>
      <c r="C104" s="270"/>
      <c r="D104" s="270"/>
      <c r="E104" s="270"/>
      <c r="F104" s="270"/>
      <c r="G104" s="270"/>
    </row>
    <row r="105" spans="1:7" ht="12.75">
      <c r="A105" s="270"/>
      <c r="B105" s="270"/>
      <c r="C105" s="270"/>
      <c r="D105" s="270"/>
      <c r="E105" s="270"/>
      <c r="F105" s="270"/>
      <c r="G105" s="270"/>
    </row>
    <row r="106" spans="1:7" ht="12.75">
      <c r="A106" s="270"/>
      <c r="B106" s="270"/>
      <c r="C106" s="270"/>
      <c r="D106" s="270"/>
      <c r="E106" s="270"/>
      <c r="F106" s="270"/>
      <c r="G106" s="270"/>
    </row>
    <row r="107" spans="1:7" ht="12.75">
      <c r="A107" s="270"/>
      <c r="B107" s="270"/>
      <c r="C107" s="270"/>
      <c r="D107" s="270"/>
      <c r="E107" s="270"/>
      <c r="F107" s="270"/>
      <c r="G107" s="270"/>
    </row>
    <row r="108" spans="1:7" ht="12.75">
      <c r="A108" s="270"/>
      <c r="B108" s="270"/>
      <c r="C108" s="270"/>
      <c r="D108" s="270"/>
      <c r="E108" s="270"/>
      <c r="F108" s="270"/>
      <c r="G108" s="270"/>
    </row>
    <row r="109" spans="1:7" ht="12.75">
      <c r="A109" s="270"/>
      <c r="B109" s="270"/>
      <c r="C109" s="270"/>
      <c r="D109" s="270"/>
      <c r="E109" s="270"/>
      <c r="F109" s="270"/>
      <c r="G109" s="270"/>
    </row>
    <row r="110" spans="1:7" ht="12.75">
      <c r="A110" s="270"/>
      <c r="B110" s="270"/>
      <c r="C110" s="270"/>
      <c r="D110" s="270"/>
      <c r="E110" s="270"/>
      <c r="F110" s="270"/>
      <c r="G110" s="270"/>
    </row>
    <row r="111" spans="1:7" ht="12.75">
      <c r="A111" s="270"/>
      <c r="B111" s="270"/>
      <c r="C111" s="270"/>
      <c r="D111" s="270"/>
      <c r="E111" s="270"/>
      <c r="F111" s="270"/>
      <c r="G111" s="270"/>
    </row>
    <row r="112" spans="1:7" ht="12.75">
      <c r="A112" s="270"/>
      <c r="B112" s="270"/>
      <c r="C112" s="270"/>
      <c r="D112" s="270"/>
      <c r="E112" s="270"/>
      <c r="F112" s="538" t="s">
        <v>449</v>
      </c>
      <c r="G112" s="538"/>
    </row>
    <row r="113" spans="1:7" ht="12.75">
      <c r="A113" s="270"/>
      <c r="B113" s="270"/>
      <c r="C113" s="270"/>
      <c r="D113" s="270"/>
      <c r="E113" s="270"/>
      <c r="F113" s="297"/>
      <c r="G113" s="297"/>
    </row>
    <row r="114" spans="1:7" ht="12.75">
      <c r="A114" s="270"/>
      <c r="B114" s="270"/>
      <c r="C114" s="270"/>
      <c r="D114" s="270"/>
      <c r="E114" s="270"/>
      <c r="F114" s="297"/>
      <c r="G114" s="297"/>
    </row>
    <row r="115" spans="1:7" ht="12.75">
      <c r="A115" s="270"/>
      <c r="B115" s="270"/>
      <c r="C115" s="270"/>
      <c r="D115" s="270"/>
      <c r="E115" s="270"/>
      <c r="F115" s="270"/>
      <c r="G115" s="270"/>
    </row>
    <row r="116" spans="1:7" ht="13.5" thickBot="1">
      <c r="A116" s="539" t="s">
        <v>330</v>
      </c>
      <c r="B116" s="539"/>
      <c r="C116" s="539"/>
      <c r="D116" s="270"/>
      <c r="E116" s="270"/>
      <c r="F116" s="540" t="s">
        <v>219</v>
      </c>
      <c r="G116" s="540"/>
    </row>
    <row r="117" spans="1:7" ht="13.5" thickTop="1">
      <c r="A117" s="541" t="s">
        <v>220</v>
      </c>
      <c r="B117" s="543" t="s">
        <v>221</v>
      </c>
      <c r="C117" s="543"/>
      <c r="D117" s="543"/>
      <c r="E117" s="544"/>
      <c r="F117" s="298" t="s">
        <v>222</v>
      </c>
      <c r="G117" s="299" t="s">
        <v>223</v>
      </c>
    </row>
    <row r="118" spans="1:7" ht="12.75">
      <c r="A118" s="542"/>
      <c r="B118" s="545"/>
      <c r="C118" s="545"/>
      <c r="D118" s="545"/>
      <c r="E118" s="546"/>
      <c r="F118" s="300">
        <v>37987</v>
      </c>
      <c r="G118" s="301">
        <v>38352</v>
      </c>
    </row>
    <row r="119" spans="1:7" ht="12.75">
      <c r="A119" s="276" t="s">
        <v>224</v>
      </c>
      <c r="B119" s="532" t="s">
        <v>331</v>
      </c>
      <c r="C119" s="532"/>
      <c r="D119" s="532"/>
      <c r="E119" s="533"/>
      <c r="F119" s="281">
        <v>83201</v>
      </c>
      <c r="G119" s="302">
        <v>83201</v>
      </c>
    </row>
    <row r="120" spans="1:7" ht="12.75">
      <c r="A120" s="276" t="s">
        <v>226</v>
      </c>
      <c r="B120" s="532" t="s">
        <v>332</v>
      </c>
      <c r="C120" s="532"/>
      <c r="D120" s="532"/>
      <c r="E120" s="533"/>
      <c r="F120" s="281">
        <v>-4338</v>
      </c>
      <c r="G120" s="302">
        <v>-6676</v>
      </c>
    </row>
    <row r="121" spans="1:7" ht="12.75">
      <c r="A121" s="276" t="s">
        <v>228</v>
      </c>
      <c r="B121" s="532" t="s">
        <v>333</v>
      </c>
      <c r="C121" s="532"/>
      <c r="D121" s="532"/>
      <c r="E121" s="533"/>
      <c r="F121" s="281"/>
      <c r="G121" s="302"/>
    </row>
    <row r="122" spans="1:7" ht="12.75">
      <c r="A122" s="279" t="s">
        <v>334</v>
      </c>
      <c r="B122" s="528" t="s">
        <v>335</v>
      </c>
      <c r="C122" s="528"/>
      <c r="D122" s="528"/>
      <c r="E122" s="529"/>
      <c r="F122" s="281">
        <f>SUM(F119:F121)</f>
        <v>78863</v>
      </c>
      <c r="G122" s="302">
        <f>SUM(G119:G121)</f>
        <v>76525</v>
      </c>
    </row>
    <row r="123" spans="1:7" ht="12.75">
      <c r="A123" s="276" t="s">
        <v>230</v>
      </c>
      <c r="B123" s="532" t="s">
        <v>336</v>
      </c>
      <c r="C123" s="532"/>
      <c r="D123" s="532"/>
      <c r="E123" s="533"/>
      <c r="F123" s="281">
        <v>6674</v>
      </c>
      <c r="G123" s="302">
        <v>12732</v>
      </c>
    </row>
    <row r="124" spans="1:7" ht="12.75">
      <c r="A124" s="276"/>
      <c r="B124" s="532" t="s">
        <v>337</v>
      </c>
      <c r="C124" s="532"/>
      <c r="D124" s="532"/>
      <c r="E124" s="533"/>
      <c r="F124" s="281">
        <v>6674</v>
      </c>
      <c r="G124" s="302">
        <v>6058</v>
      </c>
    </row>
    <row r="125" spans="1:7" ht="12.75">
      <c r="A125" s="276"/>
      <c r="B125" s="532" t="s">
        <v>338</v>
      </c>
      <c r="C125" s="532"/>
      <c r="D125" s="532"/>
      <c r="E125" s="533"/>
      <c r="F125" s="281"/>
      <c r="G125" s="302">
        <v>6674</v>
      </c>
    </row>
    <row r="126" spans="1:7" ht="12.75">
      <c r="A126" s="276" t="s">
        <v>232</v>
      </c>
      <c r="B126" s="532" t="s">
        <v>339</v>
      </c>
      <c r="C126" s="532"/>
      <c r="D126" s="532"/>
      <c r="E126" s="533"/>
      <c r="F126" s="281"/>
      <c r="G126" s="302"/>
    </row>
    <row r="127" spans="1:7" ht="12.75">
      <c r="A127" s="276" t="s">
        <v>234</v>
      </c>
      <c r="B127" s="532" t="s">
        <v>340</v>
      </c>
      <c r="C127" s="532"/>
      <c r="D127" s="532"/>
      <c r="E127" s="533"/>
      <c r="F127" s="281"/>
      <c r="G127" s="302"/>
    </row>
    <row r="128" spans="1:7" ht="12.75">
      <c r="A128" s="276" t="s">
        <v>238</v>
      </c>
      <c r="B128" s="532" t="s">
        <v>341</v>
      </c>
      <c r="C128" s="532"/>
      <c r="D128" s="532"/>
      <c r="E128" s="533"/>
      <c r="F128" s="281"/>
      <c r="G128" s="302"/>
    </row>
    <row r="129" spans="1:7" ht="12.75">
      <c r="A129" s="276" t="s">
        <v>245</v>
      </c>
      <c r="B129" s="532" t="s">
        <v>342</v>
      </c>
      <c r="C129" s="532"/>
      <c r="D129" s="532"/>
      <c r="E129" s="533"/>
      <c r="F129" s="281"/>
      <c r="G129" s="302"/>
    </row>
    <row r="130" spans="1:7" ht="12.75">
      <c r="A130" s="279" t="s">
        <v>236</v>
      </c>
      <c r="B130" s="528" t="s">
        <v>343</v>
      </c>
      <c r="C130" s="528"/>
      <c r="D130" s="528"/>
      <c r="E130" s="529"/>
      <c r="F130" s="281">
        <f>SUM(F123,F126:F129)</f>
        <v>6674</v>
      </c>
      <c r="G130" s="302">
        <f>SUM(G123,G126:G129)</f>
        <v>12732</v>
      </c>
    </row>
    <row r="131" spans="1:7" ht="12.75">
      <c r="A131" s="276" t="s">
        <v>247</v>
      </c>
      <c r="B131" s="532" t="s">
        <v>344</v>
      </c>
      <c r="C131" s="532"/>
      <c r="D131" s="532"/>
      <c r="E131" s="533"/>
      <c r="F131" s="281"/>
      <c r="G131" s="302"/>
    </row>
    <row r="132" spans="1:7" ht="12.75">
      <c r="A132" s="276"/>
      <c r="B132" s="532" t="s">
        <v>345</v>
      </c>
      <c r="C132" s="532"/>
      <c r="D132" s="532"/>
      <c r="E132" s="533"/>
      <c r="F132" s="281"/>
      <c r="G132" s="302"/>
    </row>
    <row r="133" spans="1:7" ht="12.75">
      <c r="A133" s="303"/>
      <c r="B133" s="532" t="s">
        <v>346</v>
      </c>
      <c r="C133" s="532"/>
      <c r="D133" s="532"/>
      <c r="E133" s="533"/>
      <c r="F133" s="281"/>
      <c r="G133" s="302"/>
    </row>
    <row r="134" spans="1:7" ht="12.75">
      <c r="A134" s="276" t="s">
        <v>249</v>
      </c>
      <c r="B134" s="532" t="s">
        <v>347</v>
      </c>
      <c r="C134" s="532"/>
      <c r="D134" s="532"/>
      <c r="E134" s="533"/>
      <c r="F134" s="281"/>
      <c r="G134" s="302"/>
    </row>
    <row r="135" spans="1:7" ht="12.75">
      <c r="A135" s="276" t="s">
        <v>251</v>
      </c>
      <c r="B135" s="532" t="s">
        <v>348</v>
      </c>
      <c r="C135" s="532"/>
      <c r="D135" s="532"/>
      <c r="E135" s="533"/>
      <c r="F135" s="281"/>
      <c r="G135" s="302"/>
    </row>
    <row r="136" spans="1:7" ht="12.75">
      <c r="A136" s="276" t="s">
        <v>253</v>
      </c>
      <c r="B136" s="532" t="s">
        <v>349</v>
      </c>
      <c r="C136" s="532"/>
      <c r="D136" s="532"/>
      <c r="E136" s="533"/>
      <c r="F136" s="281"/>
      <c r="G136" s="302"/>
    </row>
    <row r="137" spans="1:7" ht="12.75">
      <c r="A137" s="279" t="s">
        <v>257</v>
      </c>
      <c r="B137" s="528" t="s">
        <v>350</v>
      </c>
      <c r="C137" s="528"/>
      <c r="D137" s="528"/>
      <c r="E137" s="529"/>
      <c r="F137" s="281">
        <f>SUM(F131,F134:F136)</f>
        <v>0</v>
      </c>
      <c r="G137" s="302">
        <f>SUM(G131,G134:G136)</f>
        <v>0</v>
      </c>
    </row>
    <row r="138" spans="1:7" ht="12.75">
      <c r="A138" s="279" t="s">
        <v>351</v>
      </c>
      <c r="B138" s="536" t="s">
        <v>352</v>
      </c>
      <c r="C138" s="536"/>
      <c r="D138" s="536"/>
      <c r="E138" s="537"/>
      <c r="F138" s="281">
        <f>SUM(F130,F137)</f>
        <v>6674</v>
      </c>
      <c r="G138" s="302">
        <f>SUM(G130,G137)</f>
        <v>12732</v>
      </c>
    </row>
    <row r="139" spans="1:7" ht="12.75">
      <c r="A139" s="276" t="s">
        <v>255</v>
      </c>
      <c r="B139" s="532" t="s">
        <v>353</v>
      </c>
      <c r="C139" s="532"/>
      <c r="D139" s="532"/>
      <c r="E139" s="533"/>
      <c r="F139" s="281"/>
      <c r="G139" s="302"/>
    </row>
    <row r="140" spans="1:7" ht="12.75">
      <c r="A140" s="276" t="s">
        <v>259</v>
      </c>
      <c r="B140" s="532" t="s">
        <v>354</v>
      </c>
      <c r="C140" s="532"/>
      <c r="D140" s="532"/>
      <c r="E140" s="533"/>
      <c r="F140" s="281"/>
      <c r="G140" s="302"/>
    </row>
    <row r="141" spans="1:7" ht="12.75">
      <c r="A141" s="276" t="s">
        <v>261</v>
      </c>
      <c r="B141" s="532" t="s">
        <v>355</v>
      </c>
      <c r="C141" s="532"/>
      <c r="D141" s="532"/>
      <c r="E141" s="533"/>
      <c r="F141" s="281"/>
      <c r="G141" s="302"/>
    </row>
    <row r="142" spans="1:7" ht="12.75">
      <c r="A142" s="276" t="s">
        <v>263</v>
      </c>
      <c r="B142" s="532" t="s">
        <v>356</v>
      </c>
      <c r="C142" s="532"/>
      <c r="D142" s="532"/>
      <c r="E142" s="533"/>
      <c r="F142" s="281"/>
      <c r="G142" s="302"/>
    </row>
    <row r="143" spans="1:7" ht="12.75">
      <c r="A143" s="279" t="s">
        <v>236</v>
      </c>
      <c r="B143" s="528" t="s">
        <v>357</v>
      </c>
      <c r="C143" s="528"/>
      <c r="D143" s="528"/>
      <c r="E143" s="529"/>
      <c r="F143" s="281"/>
      <c r="G143" s="302"/>
    </row>
    <row r="144" spans="1:7" ht="12.75">
      <c r="A144" s="276" t="s">
        <v>265</v>
      </c>
      <c r="B144" s="532" t="s">
        <v>298</v>
      </c>
      <c r="C144" s="532"/>
      <c r="D144" s="532"/>
      <c r="E144" s="533"/>
      <c r="F144" s="281"/>
      <c r="G144" s="302"/>
    </row>
    <row r="145" spans="1:7" ht="12.75">
      <c r="A145" s="276" t="s">
        <v>267</v>
      </c>
      <c r="B145" s="532" t="s">
        <v>358</v>
      </c>
      <c r="C145" s="532"/>
      <c r="D145" s="532"/>
      <c r="E145" s="533"/>
      <c r="F145" s="281"/>
      <c r="G145" s="302"/>
    </row>
    <row r="146" spans="1:7" ht="12.75">
      <c r="A146" s="276" t="s">
        <v>269</v>
      </c>
      <c r="B146" s="532" t="s">
        <v>359</v>
      </c>
      <c r="C146" s="532"/>
      <c r="D146" s="532"/>
      <c r="E146" s="533"/>
      <c r="F146" s="281">
        <v>21</v>
      </c>
      <c r="G146" s="302">
        <v>400</v>
      </c>
    </row>
    <row r="147" spans="1:7" ht="12.75">
      <c r="A147" s="276"/>
      <c r="B147" s="532" t="s">
        <v>360</v>
      </c>
      <c r="C147" s="532"/>
      <c r="D147" s="532"/>
      <c r="E147" s="533"/>
      <c r="F147" s="281">
        <v>21</v>
      </c>
      <c r="G147" s="302">
        <v>400</v>
      </c>
    </row>
    <row r="148" spans="1:7" ht="12.75">
      <c r="A148" s="276"/>
      <c r="B148" s="532" t="s">
        <v>361</v>
      </c>
      <c r="C148" s="532"/>
      <c r="D148" s="532"/>
      <c r="E148" s="533"/>
      <c r="F148" s="281"/>
      <c r="G148" s="302"/>
    </row>
    <row r="149" spans="1:7" ht="12.75">
      <c r="A149" s="276" t="s">
        <v>280</v>
      </c>
      <c r="B149" s="532" t="s">
        <v>362</v>
      </c>
      <c r="C149" s="532"/>
      <c r="D149" s="532"/>
      <c r="E149" s="533"/>
      <c r="F149" s="281">
        <v>1780</v>
      </c>
      <c r="G149" s="302">
        <v>1806</v>
      </c>
    </row>
    <row r="150" spans="1:7" ht="12.75">
      <c r="A150" s="276"/>
      <c r="B150" s="532" t="s">
        <v>363</v>
      </c>
      <c r="C150" s="532"/>
      <c r="D150" s="532"/>
      <c r="E150" s="533"/>
      <c r="F150" s="281"/>
      <c r="G150" s="302"/>
    </row>
    <row r="151" spans="1:7" ht="12.75">
      <c r="A151" s="276"/>
      <c r="B151" s="532" t="s">
        <v>364</v>
      </c>
      <c r="C151" s="532"/>
      <c r="D151" s="532"/>
      <c r="E151" s="533"/>
      <c r="F151" s="281"/>
      <c r="G151" s="302"/>
    </row>
    <row r="152" spans="1:7" ht="12.75">
      <c r="A152" s="276"/>
      <c r="B152" s="532" t="s">
        <v>365</v>
      </c>
      <c r="C152" s="532"/>
      <c r="D152" s="532"/>
      <c r="E152" s="533"/>
      <c r="F152" s="281"/>
      <c r="G152" s="302"/>
    </row>
    <row r="153" spans="1:7" ht="12.75">
      <c r="A153" s="276"/>
      <c r="B153" s="532" t="s">
        <v>366</v>
      </c>
      <c r="C153" s="532"/>
      <c r="D153" s="532"/>
      <c r="E153" s="533"/>
      <c r="F153" s="281">
        <v>169</v>
      </c>
      <c r="G153" s="302">
        <v>172</v>
      </c>
    </row>
    <row r="154" spans="1:7" ht="12.75">
      <c r="A154" s="276"/>
      <c r="B154" s="532" t="s">
        <v>367</v>
      </c>
      <c r="C154" s="532"/>
      <c r="D154" s="532"/>
      <c r="E154" s="533"/>
      <c r="F154" s="281">
        <v>1611</v>
      </c>
      <c r="G154" s="302">
        <v>1634</v>
      </c>
    </row>
    <row r="155" spans="1:7" ht="12.75">
      <c r="A155" s="279" t="s">
        <v>257</v>
      </c>
      <c r="B155" s="528" t="s">
        <v>368</v>
      </c>
      <c r="C155" s="528"/>
      <c r="D155" s="528"/>
      <c r="E155" s="529"/>
      <c r="F155" s="281">
        <f>SUM(F144:F146,F149)</f>
        <v>1801</v>
      </c>
      <c r="G155" s="302">
        <f>SUM(G144:G146,G149)</f>
        <v>2206</v>
      </c>
    </row>
    <row r="156" spans="1:7" ht="12.75">
      <c r="A156" s="276" t="s">
        <v>282</v>
      </c>
      <c r="B156" s="532" t="s">
        <v>369</v>
      </c>
      <c r="C156" s="532"/>
      <c r="D156" s="532"/>
      <c r="E156" s="533"/>
      <c r="F156" s="281"/>
      <c r="G156" s="302">
        <v>18</v>
      </c>
    </row>
    <row r="157" spans="1:7" ht="12.75">
      <c r="A157" s="276" t="s">
        <v>284</v>
      </c>
      <c r="B157" s="532" t="s">
        <v>370</v>
      </c>
      <c r="C157" s="532"/>
      <c r="D157" s="532"/>
      <c r="E157" s="533"/>
      <c r="F157" s="281"/>
      <c r="G157" s="302"/>
    </row>
    <row r="158" spans="1:7" ht="12.75">
      <c r="A158" s="276" t="s">
        <v>286</v>
      </c>
      <c r="B158" s="532" t="s">
        <v>371</v>
      </c>
      <c r="C158" s="532"/>
      <c r="D158" s="532"/>
      <c r="E158" s="533"/>
      <c r="F158" s="281"/>
      <c r="G158" s="302"/>
    </row>
    <row r="159" spans="1:7" ht="12.75">
      <c r="A159" s="276" t="s">
        <v>372</v>
      </c>
      <c r="B159" s="532" t="s">
        <v>373</v>
      </c>
      <c r="C159" s="532"/>
      <c r="D159" s="532"/>
      <c r="E159" s="533"/>
      <c r="F159" s="281"/>
      <c r="G159" s="302"/>
    </row>
    <row r="160" spans="1:7" ht="12.75">
      <c r="A160" s="276"/>
      <c r="B160" s="532" t="s">
        <v>374</v>
      </c>
      <c r="C160" s="532"/>
      <c r="D160" s="532"/>
      <c r="E160" s="533"/>
      <c r="F160" s="281"/>
      <c r="G160" s="302"/>
    </row>
    <row r="161" spans="1:7" ht="12.75">
      <c r="A161" s="276"/>
      <c r="B161" s="534" t="s">
        <v>375</v>
      </c>
      <c r="C161" s="534"/>
      <c r="D161" s="534"/>
      <c r="E161" s="535"/>
      <c r="F161" s="281"/>
      <c r="G161" s="302"/>
    </row>
    <row r="162" spans="1:7" ht="12.75">
      <c r="A162" s="279" t="s">
        <v>271</v>
      </c>
      <c r="B162" s="528" t="s">
        <v>376</v>
      </c>
      <c r="C162" s="528"/>
      <c r="D162" s="528"/>
      <c r="E162" s="529"/>
      <c r="F162" s="281">
        <f>SUM(F156:F159)</f>
        <v>0</v>
      </c>
      <c r="G162" s="302">
        <f>SUM(G156:G159)</f>
        <v>18</v>
      </c>
    </row>
    <row r="163" spans="1:7" ht="12.75">
      <c r="A163" s="279" t="s">
        <v>377</v>
      </c>
      <c r="B163" s="528" t="s">
        <v>378</v>
      </c>
      <c r="C163" s="528"/>
      <c r="D163" s="528"/>
      <c r="E163" s="529"/>
      <c r="F163" s="281">
        <f>SUM(F143,F155,F162)</f>
        <v>1801</v>
      </c>
      <c r="G163" s="302">
        <f>SUM(G143,G155,G162)</f>
        <v>2224</v>
      </c>
    </row>
    <row r="164" spans="1:7" ht="13.5" thickBot="1">
      <c r="A164" s="304"/>
      <c r="B164" s="530" t="s">
        <v>379</v>
      </c>
      <c r="C164" s="530"/>
      <c r="D164" s="530"/>
      <c r="E164" s="531"/>
      <c r="F164" s="291">
        <f>SUM(F122,F138,F163)</f>
        <v>87338</v>
      </c>
      <c r="G164" s="305">
        <f>SUM(G122,G138,G163)</f>
        <v>91481</v>
      </c>
    </row>
    <row r="165" ht="13.5" thickTop="1"/>
  </sheetData>
  <sheetProtection/>
  <mergeCells count="119">
    <mergeCell ref="A9:C9"/>
    <mergeCell ref="F9:G9"/>
    <mergeCell ref="A10:A11"/>
    <mergeCell ref="B10:E11"/>
    <mergeCell ref="A1:G1"/>
    <mergeCell ref="A3:G3"/>
    <mergeCell ref="A5:G5"/>
    <mergeCell ref="A6:G6"/>
    <mergeCell ref="B16:E16"/>
    <mergeCell ref="B17:E17"/>
    <mergeCell ref="B18:E18"/>
    <mergeCell ref="B19:E19"/>
    <mergeCell ref="B12:E12"/>
    <mergeCell ref="B13:E13"/>
    <mergeCell ref="B14:E14"/>
    <mergeCell ref="B15:E15"/>
    <mergeCell ref="B24:E24"/>
    <mergeCell ref="B25:E25"/>
    <mergeCell ref="B26:E26"/>
    <mergeCell ref="B27:E27"/>
    <mergeCell ref="B20:E20"/>
    <mergeCell ref="B21:E21"/>
    <mergeCell ref="B22:E22"/>
    <mergeCell ref="B23:E23"/>
    <mergeCell ref="B32:E32"/>
    <mergeCell ref="B33:E33"/>
    <mergeCell ref="B34:E34"/>
    <mergeCell ref="B35:E35"/>
    <mergeCell ref="B28:E28"/>
    <mergeCell ref="B29:E29"/>
    <mergeCell ref="B30:E30"/>
    <mergeCell ref="B31:E31"/>
    <mergeCell ref="B40:E40"/>
    <mergeCell ref="B41:E41"/>
    <mergeCell ref="B42:E42"/>
    <mergeCell ref="B43:E43"/>
    <mergeCell ref="B36:E36"/>
    <mergeCell ref="B37:E37"/>
    <mergeCell ref="B38:E38"/>
    <mergeCell ref="B39:E39"/>
    <mergeCell ref="B48:E48"/>
    <mergeCell ref="B49:E49"/>
    <mergeCell ref="B50:E50"/>
    <mergeCell ref="B51:E51"/>
    <mergeCell ref="B44:E44"/>
    <mergeCell ref="B45:E45"/>
    <mergeCell ref="B46:E46"/>
    <mergeCell ref="B47:E47"/>
    <mergeCell ref="F56:G56"/>
    <mergeCell ref="B61:E61"/>
    <mergeCell ref="B62:E62"/>
    <mergeCell ref="B63:E63"/>
    <mergeCell ref="B52:E52"/>
    <mergeCell ref="B53:E53"/>
    <mergeCell ref="B54:E54"/>
    <mergeCell ref="B55:E55"/>
    <mergeCell ref="B68:E68"/>
    <mergeCell ref="B69:E69"/>
    <mergeCell ref="B70:E70"/>
    <mergeCell ref="B71:E71"/>
    <mergeCell ref="B64:E64"/>
    <mergeCell ref="B65:E65"/>
    <mergeCell ref="B66:E66"/>
    <mergeCell ref="B67:E67"/>
    <mergeCell ref="F112:G112"/>
    <mergeCell ref="A116:C116"/>
    <mergeCell ref="F116:G116"/>
    <mergeCell ref="A117:A118"/>
    <mergeCell ref="B117:E118"/>
    <mergeCell ref="B72:E72"/>
    <mergeCell ref="B73:E73"/>
    <mergeCell ref="B74:E74"/>
    <mergeCell ref="B75:E75"/>
    <mergeCell ref="B123:E123"/>
    <mergeCell ref="B124:E124"/>
    <mergeCell ref="B125:E125"/>
    <mergeCell ref="B126:E126"/>
    <mergeCell ref="B119:E119"/>
    <mergeCell ref="B120:E120"/>
    <mergeCell ref="B121:E121"/>
    <mergeCell ref="B122:E122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47:E147"/>
    <mergeCell ref="B148:E148"/>
    <mergeCell ref="B149:E149"/>
    <mergeCell ref="B150:E150"/>
    <mergeCell ref="B143:E143"/>
    <mergeCell ref="B144:E144"/>
    <mergeCell ref="B145:E145"/>
    <mergeCell ref="B146:E146"/>
    <mergeCell ref="B155:E155"/>
    <mergeCell ref="B156:E156"/>
    <mergeCell ref="B157:E157"/>
    <mergeCell ref="B158:E158"/>
    <mergeCell ref="B151:E151"/>
    <mergeCell ref="B152:E152"/>
    <mergeCell ref="B153:E153"/>
    <mergeCell ref="B154:E154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2014-03-16T18:56:14Z</cp:lastPrinted>
  <dcterms:created xsi:type="dcterms:W3CDTF">2006-01-17T11:47:21Z</dcterms:created>
  <dcterms:modified xsi:type="dcterms:W3CDTF">2015-05-29T13:44:03Z</dcterms:modified>
  <cp:category/>
  <cp:version/>
  <cp:contentType/>
  <cp:contentStatus/>
</cp:coreProperties>
</file>