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40" windowHeight="7095" activeTab="0"/>
  </bookViews>
  <sheets>
    <sheet name="1. bev-kiadás mérleg" sheetId="1" r:id="rId1"/>
    <sheet name="1.2. műk-felhalm. egyensúly" sheetId="2" r:id="rId2"/>
    <sheet name="1.3. pénzforg. mérleg " sheetId="3" r:id="rId3"/>
    <sheet name="2. sz. mell bev.-kiadás" sheetId="4" r:id="rId4"/>
    <sheet name="3. áll. támogatás" sheetId="5" r:id="rId5"/>
    <sheet name="4. Beruházás" sheetId="6" r:id="rId6"/>
    <sheet name="5.céltart." sheetId="7" r:id="rId7"/>
  </sheets>
  <definedNames>
    <definedName name="_xlnm.Print_Titles" localSheetId="2">'1.3. pénzforg. mérleg '!$1:$2</definedName>
    <definedName name="_xlnm.Print_Titles" localSheetId="3">'2. sz. mell bev.-kiadás'!$1:$6</definedName>
    <definedName name="_xlnm.Print_Titles" localSheetId="6">'5.céltart.'!$1:$2</definedName>
    <definedName name="_xlnm.Print_Area" localSheetId="0">'1. bev-kiadás mérleg'!$A$1:$H$146</definedName>
    <definedName name="_xlnm.Print_Area" localSheetId="1">'1.2. műk-felhalm. egyensúly'!$A$1:$W$47</definedName>
    <definedName name="_xlnm.Print_Area" localSheetId="2">'1.3. pénzforg. mérleg '!$A$1:$AD$166</definedName>
    <definedName name="_xlnm.Print_Area" localSheetId="3">'2. sz. mell bev.-kiadás'!$A$1:$G$150</definedName>
    <definedName name="_xlnm.Print_Area" localSheetId="4">'3. áll. támogatás'!$A$1:$G$23</definedName>
    <definedName name="_xlnm.Print_Area" localSheetId="5">'4. Beruházás'!$A$1:$N$41</definedName>
    <definedName name="_xlnm.Print_Area" localSheetId="6">'5.céltart.'!$A$1:$D$32</definedName>
  </definedNames>
  <calcPr fullCalcOnLoad="1"/>
</workbook>
</file>

<file path=xl/sharedStrings.xml><?xml version="1.0" encoding="utf-8"?>
<sst xmlns="http://schemas.openxmlformats.org/spreadsheetml/2006/main" count="1074" uniqueCount="640">
  <si>
    <t>Sorszám</t>
  </si>
  <si>
    <t>Bevételek</t>
  </si>
  <si>
    <t>I.Tárgy évi működési célú bevételek</t>
  </si>
  <si>
    <t>Költségvetési szervek működési célú bevétele</t>
  </si>
  <si>
    <t>Ktgvetési szervek működési bevétele</t>
  </si>
  <si>
    <t>1,1,1</t>
  </si>
  <si>
    <r>
      <t xml:space="preserve">Ebből: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élelmezési bevételek áfá-val</t>
    </r>
  </si>
  <si>
    <t>1,1,2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</si>
  <si>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intézményi működési bevételek</t>
    </r>
  </si>
  <si>
    <t>Egyéb működési bevételek összesen</t>
  </si>
  <si>
    <t>1,2,1</t>
  </si>
  <si>
    <t>Támogatásértékű működési bevételek összesen</t>
  </si>
  <si>
    <t>1,2,1,1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</si>
  <si>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működési bevétel</t>
    </r>
  </si>
  <si>
    <t>1,2,1,2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</si>
  <si>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működési bevétel</t>
    </r>
  </si>
  <si>
    <t>1,2,2</t>
  </si>
  <si>
    <t>Működési c. pénzeszköz átvétel államháztartáson kívülről</t>
  </si>
  <si>
    <t>1,2,3</t>
  </si>
  <si>
    <t>2.</t>
  </si>
  <si>
    <t>Önkormányzat működési célú bevételei összesen</t>
  </si>
  <si>
    <t>Működési bevételek összesen</t>
  </si>
  <si>
    <t>2,1,1</t>
  </si>
  <si>
    <t>Működési célú Áfa megtérülés</t>
  </si>
  <si>
    <t>2,1,2</t>
  </si>
  <si>
    <t>Kiszámlázott termékek és szolgáltatások ÁFA-ja</t>
  </si>
  <si>
    <t>2,1,3,1</t>
  </si>
  <si>
    <t>2,1,4</t>
  </si>
  <si>
    <t>Felhalmozási kiadással kapcsolatos fordított áfa (technikai)</t>
  </si>
  <si>
    <t>2,1,5</t>
  </si>
  <si>
    <t>Értékesített tárgyi eszközök és immateriális javak ÁFA-ja</t>
  </si>
  <si>
    <t>2,1,6</t>
  </si>
  <si>
    <t>Kamatbevételek</t>
  </si>
  <si>
    <t>Sajátos működési bevételek összesen</t>
  </si>
  <si>
    <t>2,2,1</t>
  </si>
  <si>
    <t>Helyi   adók és kapcsolódó pótlékok, bírságok</t>
  </si>
  <si>
    <t>2,2,1,1</t>
  </si>
  <si>
    <r>
      <t>Ebből: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építményadó</t>
    </r>
  </si>
  <si>
    <t>2,2,1,2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</si>
  <si>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telekadó</t>
    </r>
  </si>
  <si>
    <t>2,2,1,3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</si>
  <si>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kommunális adó</t>
    </r>
  </si>
  <si>
    <t>2,2,1,4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</si>
  <si>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iparűzési adó</t>
    </r>
  </si>
  <si>
    <t>2,2,1,5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</si>
  <si>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idegenforgalmi  adó</t>
    </r>
  </si>
  <si>
    <t>2,2,1,6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</si>
  <si>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adóhátralékok beszedése</t>
    </r>
  </si>
  <si>
    <t>2,2,2</t>
  </si>
  <si>
    <t>Átengedett központi adók</t>
  </si>
  <si>
    <t>2,2,2,1</t>
  </si>
  <si>
    <r>
      <t>Ebből: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gépjárműadó</t>
    </r>
  </si>
  <si>
    <t>2,2,2,2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</si>
  <si>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termőföld bérbeadásából származó jöv.adó</t>
    </r>
  </si>
  <si>
    <t>2,2,4</t>
  </si>
  <si>
    <t>Bírságok, pótlékok és egyéb sajátos bevételek</t>
  </si>
  <si>
    <t>2,2,4,1</t>
  </si>
  <si>
    <r>
      <t xml:space="preserve">Ebből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bírság - és pótlék</t>
    </r>
  </si>
  <si>
    <t>2,2,4,2</t>
  </si>
  <si>
    <r>
      <t xml:space="preserve">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talajterhelési díj</t>
    </r>
  </si>
  <si>
    <t>Működési támogatások összesen</t>
  </si>
  <si>
    <t>2,3,1</t>
  </si>
  <si>
    <t>Helyi Önk. általános működésének és ágazati feladatainak finanszírozása</t>
  </si>
  <si>
    <t>2,3,2</t>
  </si>
  <si>
    <t>2,4,1</t>
  </si>
  <si>
    <t>2,4,2</t>
  </si>
  <si>
    <t>Önkormányzat működési célú pénzmaradványa</t>
  </si>
  <si>
    <t>I.</t>
  </si>
  <si>
    <t>Költségvetési szervek és önkormányzat műk. célú bevételei(1+2)</t>
  </si>
  <si>
    <t>II. Tárgy évi felhalmozási  célú bevételek</t>
  </si>
  <si>
    <t>1.</t>
  </si>
  <si>
    <t>Költségvetési szervek felhalmozási célú bevétele</t>
  </si>
  <si>
    <t>Felhalmozási és tőkejellegű bevételek</t>
  </si>
  <si>
    <t>Egyéb felhalmozási bevételek összesen</t>
  </si>
  <si>
    <t>Támogatásértékű felhalmozási bevételek összesen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</si>
  <si>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felhalmozási bevétel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</si>
  <si>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felhalmozási bevétel</t>
    </r>
  </si>
  <si>
    <t>Felhalmozási c. pénzeszköz átvétel államháztartáson kívülről</t>
  </si>
  <si>
    <t>Előző évi felhalmozási c. pénzmaradvány átvétele</t>
  </si>
  <si>
    <t>Önkormányzat  felhalmozási célú bevételei összesen</t>
  </si>
  <si>
    <t>Felhalmozási és tőkejellegű bevételek összesen</t>
  </si>
  <si>
    <t>Tárgyi eszközök, immateriális javak értékesítése</t>
  </si>
  <si>
    <t>Sajátos felhalmozási és tőke bevételek</t>
  </si>
  <si>
    <t>Osztalék</t>
  </si>
  <si>
    <t>Fejlesztési célú támogatások</t>
  </si>
  <si>
    <t>II.</t>
  </si>
  <si>
    <t>Költségvetési szervek és önkormányzat felh. célú bevételei (1+2)</t>
  </si>
  <si>
    <t>III.</t>
  </si>
  <si>
    <t>Támogatási kölcsönök visszatérülése</t>
  </si>
  <si>
    <t>Működési célú támogatási kölcsönök visszatérülése</t>
  </si>
  <si>
    <t>Felhalmozási célú támogatási kölcsönök visszatérülése</t>
  </si>
  <si>
    <t>Tárgy évi bevétel mindösszesen (I+II+III+IV)</t>
  </si>
  <si>
    <t>V. Pénzmaradvány</t>
  </si>
  <si>
    <t>Költségvetési szervek működési pénzmaradványa</t>
  </si>
  <si>
    <t>Működési önkormányzati pénzmaradvány</t>
  </si>
  <si>
    <t>Költségvetési szervek felhalmozási pénzmaradványa</t>
  </si>
  <si>
    <t>Felhalmozási önkormányzati pénzmaradvány</t>
  </si>
  <si>
    <t>Pénzmaradvány összesen</t>
  </si>
  <si>
    <t>VI. Hitelek</t>
  </si>
  <si>
    <t xml:space="preserve">           Felhalmozási célú hitel </t>
  </si>
  <si>
    <t>Hitelek összesen</t>
  </si>
  <si>
    <t>Sor-</t>
  </si>
  <si>
    <t xml:space="preserve"> </t>
  </si>
  <si>
    <t>2015.évi</t>
  </si>
  <si>
    <t>szám</t>
  </si>
  <si>
    <t>Kiadások</t>
  </si>
  <si>
    <t>eredeti ei.</t>
  </si>
  <si>
    <t>I.Tárgyévi működési célú kiadások</t>
  </si>
  <si>
    <t>Költségvetési szervek működési célú kiadása</t>
  </si>
  <si>
    <r>
      <t>Ebből: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személyi juttatás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</si>
  <si>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munkaadót terhelő járulékok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</si>
  <si>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dologi és egyéb folyó kiadás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</si>
  <si>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működési kiadások összesen</t>
    </r>
  </si>
  <si>
    <t>1,4,1</t>
  </si>
  <si>
    <r>
      <t xml:space="preserve">ebből: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támogatásértékű kiadás</t>
    </r>
  </si>
  <si>
    <t>1,4,2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</si>
  <si>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c. átadás államháztart-on kívülre</t>
    </r>
  </si>
  <si>
    <t>1,4,3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</si>
  <si>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társadalom- és szociálpolitikai juttatások</t>
    </r>
  </si>
  <si>
    <t>1,4,4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</si>
  <si>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előző évi működési c.pénzmaradvány átadása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</si>
  <si>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ellátottak pénzbeni juttatása</t>
    </r>
  </si>
  <si>
    <t>Önkormányzat működési c. kiadásai  összesen(2,1+2,2...+2,5)</t>
  </si>
  <si>
    <t>Önkormányzati működési kiadások</t>
  </si>
  <si>
    <t>2,1,4,1</t>
  </si>
  <si>
    <r>
      <t xml:space="preserve">ebből: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támogatásértékű kiadás</t>
    </r>
  </si>
  <si>
    <t>2,1,4,2,1</t>
  </si>
  <si>
    <t>2,1,4,3</t>
  </si>
  <si>
    <t>2,1,4,4</t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</si>
  <si>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előző évi működési c.pénzmaradvány átadása</t>
    </r>
  </si>
  <si>
    <t>Likvídhitel  kamata</t>
  </si>
  <si>
    <t>Előző évi normatív hozzájárulás és közp.tám.visszafizetése</t>
  </si>
  <si>
    <t>3.</t>
  </si>
  <si>
    <t>Működési célú pótigények, intézményi átcsoportosítási igények</t>
  </si>
  <si>
    <t>Személyi juttatás, munkaadói járulék és dologi előirányzat elvonása</t>
  </si>
  <si>
    <t>Nem kiemelt dologi kiadások      %-os elvonása</t>
  </si>
  <si>
    <t>I</t>
  </si>
  <si>
    <t>Tárgy évi költségvetési szervek és önkormányzat működési kiadásai (1+2+3+4)</t>
  </si>
  <si>
    <t>II. Tárgy évi felhalmozási c. kiadások</t>
  </si>
  <si>
    <t>Költségvetési szervek felhalmozási c.kiadása</t>
  </si>
  <si>
    <r>
      <t xml:space="preserve"> Ebből: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beruházási kiadások áfá-val</t>
    </r>
  </si>
  <si>
    <r>
      <t xml:space="preserve">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felújítási kiadások áfá-val</t>
    </r>
  </si>
  <si>
    <t>Önkormányzati felhalmozási c.kiadások összesen</t>
  </si>
  <si>
    <t>Beruházási kiadások áfá-val összesen</t>
  </si>
  <si>
    <t>Felújítási kiadások áfá-val összesen</t>
  </si>
  <si>
    <t>Egyéb felhalmozási kiadások összesen</t>
  </si>
  <si>
    <r>
      <t xml:space="preserve">ebből: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 xml:space="preserve"> támogatásértékű felhalmozási kiadások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</si>
  <si>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felhalmozási c. pénzeszköz átadása államháztart-on kívülre</t>
    </r>
  </si>
  <si>
    <t>Fejlesztési c.hitel és kötvény kamata</t>
  </si>
  <si>
    <t>Tárgy évi költségvetési szervek és önkormányzat felhalmozási célú kiadásai(1+2)</t>
  </si>
  <si>
    <t>Tárgy évi kiadások összesen (I+II)</t>
  </si>
  <si>
    <t>III. Áthúzódó kötelezettségek</t>
  </si>
  <si>
    <t>Költségvetési szervek működési pénzmaradvány tartaléka, áthúzódó kiadások</t>
  </si>
  <si>
    <t>Működési önkormányzati pénzmaradvány tartalék, áthúzódó kiadások</t>
  </si>
  <si>
    <t>Költs.szervek felhalm.c.pénzmaradv.ból felúj. és felhalm. áth. kiadások</t>
  </si>
  <si>
    <t>Felhalm. c. önkormányzati pénzmaradványból felúj. és felhalm. áth. kiadások</t>
  </si>
  <si>
    <t>Pénzmaradvány tartalék, áthúzódó kötelezettség összesen</t>
  </si>
  <si>
    <t>IV. Költségvetési többlet</t>
  </si>
  <si>
    <t>Költségvetési többlet összesen</t>
  </si>
  <si>
    <t>V. Működési célú hitel törlesztés</t>
  </si>
  <si>
    <t>Áthúzódó költségvetési kiadások / Folyószámlahitel  törlesztése</t>
  </si>
  <si>
    <t>Működési célú hitel törlesztése összesen</t>
  </si>
  <si>
    <t>IV. Fejlesztési célú hitel tőketörlesztés</t>
  </si>
  <si>
    <t>Fejlesztési c.hitel és kötvény törlesztése</t>
  </si>
  <si>
    <t>Fejlesztési célú hitel tőketörlesztése összesen</t>
  </si>
  <si>
    <t>Kiadások mindösszesen (I+II+III+IV+V)</t>
  </si>
  <si>
    <t>VI. Kaposmenti Hulladékgazdálkodási Társulás kiadása</t>
  </si>
  <si>
    <t>Működési célú kiadások</t>
  </si>
  <si>
    <t>Felhalmozási célú kiadások</t>
  </si>
  <si>
    <t>Tárgy évi kiadás összesen</t>
  </si>
  <si>
    <t>Kiadás összesen</t>
  </si>
  <si>
    <t>Kiadások mindösszesen (I+II+III+IV+V+VI)</t>
  </si>
  <si>
    <t xml:space="preserve">  ebből: intézményi közfoglalkoztattak létszám kerete</t>
  </si>
  <si>
    <t xml:space="preserve">              intézményi közférában foglalkoztatottak létszám kerete</t>
  </si>
  <si>
    <t xml:space="preserve">            önkormányzatnál foglalkoztatottak</t>
  </si>
  <si>
    <t>Előirányzat</t>
  </si>
  <si>
    <t>I.Működési célu bevételek</t>
  </si>
  <si>
    <t>2015.</t>
  </si>
  <si>
    <t>II.Felhalmozási célu bevételek</t>
  </si>
  <si>
    <t>Összesen  bevételek (I+II)</t>
  </si>
  <si>
    <t>eredeti</t>
  </si>
  <si>
    <t>ei.</t>
  </si>
  <si>
    <t>Költségvetési szervek műk.c.bevétele</t>
  </si>
  <si>
    <t>Költségvetési szervek felh.c.bevétele</t>
  </si>
  <si>
    <t>Költségvetési szervek bevétele</t>
  </si>
  <si>
    <t>Költségvetési szervek műk. Pénzmaradványa</t>
  </si>
  <si>
    <t>Költségvetési szervek felh. Pénzmaradványa</t>
  </si>
  <si>
    <t>Költségvetési szervek pénzmaradványa</t>
  </si>
  <si>
    <t>Önkormányzati mük.c.bevételek</t>
  </si>
  <si>
    <t>Önkormányzati felh.c.bevételek</t>
  </si>
  <si>
    <t>Önkormányzati bevételek</t>
  </si>
  <si>
    <t>Önkormányzati műk. pénzmaradvány és vállalk. eredmény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</si>
  <si>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</si>
  <si>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</si>
  <si>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</si>
  <si>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</si>
  <si>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</si>
  <si>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</si>
  <si>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Költségvetési szervek műk.c.kiadása</t>
  </si>
  <si>
    <t>Költségvetési szervek c.felh.kiadása</t>
  </si>
  <si>
    <t>Költségvetési szervek kiadása</t>
  </si>
  <si>
    <t>Ktgv.szervek műk.pénzm. tartaléka, áthúzódó kiadások</t>
  </si>
  <si>
    <t>Ktgv.szervek felhalm.c.pénzm.felújítási és felhalm.áth. kiadások</t>
  </si>
  <si>
    <t>Ktgv.szervek pénzmaradvány tartalék, áthúzódó kiadások</t>
  </si>
  <si>
    <t>Önkormányzati gazdálkodás műk.c.kiadásai és műk.c.hitel</t>
  </si>
  <si>
    <t>Önkormányzati gazd. felh.c.kiadásai és fejlesztési c. hitel tőketörlesztése</t>
  </si>
  <si>
    <t>Önkormányzati gazd. kiadásai</t>
  </si>
  <si>
    <t>Önk. műk. pénzmaradvány tartalék, áthúzódó kiadások</t>
  </si>
  <si>
    <t>Felhalm.c.önkorm.pénzm.felújítási és felhalm. áth. kiadások</t>
  </si>
  <si>
    <t>Önk. pénzmaradvány tartalék, áthúzódó kiadások</t>
  </si>
  <si>
    <t>Működési c.pótigény</t>
  </si>
  <si>
    <t>Pótigények összesen</t>
  </si>
  <si>
    <t>Személyi juttatás és jár.         %-os elvonása</t>
  </si>
  <si>
    <t>Személyi juttatás és jár.       %-os elvonása</t>
  </si>
  <si>
    <t>Személyi juttatás és jár.        %-os elvonása</t>
  </si>
  <si>
    <t>Nem kiemelt dologi kiadások        %-os elvonása</t>
  </si>
  <si>
    <t>Nem kiemelt dologi kiadások         %-os elvonása</t>
  </si>
  <si>
    <t>Működési célu kiadások összesen</t>
  </si>
  <si>
    <t>Felhalmozási célu kiadások összesen</t>
  </si>
  <si>
    <t>Kiadások összesen</t>
  </si>
  <si>
    <t>I.Működési célu költségvetés egyenlege</t>
  </si>
  <si>
    <t>II.Felh. c.költségv. egyenlege</t>
  </si>
  <si>
    <t>Összesen hitel, hiány(I+II)</t>
  </si>
  <si>
    <t xml:space="preserve">Működési költségvetés egyenlege </t>
  </si>
  <si>
    <t xml:space="preserve">Felh. célu  költségvetés egyenlege </t>
  </si>
  <si>
    <t>Megjegyzés : hiány = ( - )</t>
  </si>
  <si>
    <t xml:space="preserve">                    többlet = (+)</t>
  </si>
  <si>
    <t>Megnevezés</t>
  </si>
  <si>
    <t>2013.évi</t>
  </si>
  <si>
    <t>A 2013. évi eredeti előirányzatból</t>
  </si>
  <si>
    <t>A 2015. évi eredeti előirányzatból</t>
  </si>
  <si>
    <t>kötelező feladat</t>
  </si>
  <si>
    <t>önként vállalt feladat</t>
  </si>
  <si>
    <t>állami (állam-igazgatási) feladatok</t>
  </si>
  <si>
    <t>Összesen:</t>
  </si>
  <si>
    <t>Támogatásérétkű működési bevételek összesen</t>
  </si>
  <si>
    <t>2,1,3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</si>
  <si>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gépjárműadó</t>
    </r>
  </si>
  <si>
    <t>2,3,3</t>
  </si>
  <si>
    <t>IV.</t>
  </si>
  <si>
    <t>Alap és vállalkozási tevékenységek közötti elszámolások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</si>
  <si>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ellátottak pénzbeli juttatása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</si>
  <si>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áfa befizetés</t>
    </r>
  </si>
  <si>
    <t>V. Fejlesztési célú hitel tőketörlesztés</t>
  </si>
  <si>
    <t>Fejlesztési célú központosított előirányzat</t>
  </si>
  <si>
    <t>előirányzat</t>
  </si>
  <si>
    <t>2015. évi</t>
  </si>
  <si>
    <t>Támogatásértékű felhalmozási bevételek</t>
  </si>
  <si>
    <t>Tárgy évi bevétel mindösszesen (I+II+III)</t>
  </si>
  <si>
    <t>Bevételek összesen (I+II+III+IV+V+VI)</t>
  </si>
  <si>
    <t>2,5</t>
  </si>
  <si>
    <t>IV. Pénzmaradvány</t>
  </si>
  <si>
    <t>IV. Pénzmaradvány összesen</t>
  </si>
  <si>
    <t>V. Hitelek</t>
  </si>
  <si>
    <t>ezer Ft-ban</t>
  </si>
  <si>
    <t>Beruházás  megnevezése</t>
  </si>
  <si>
    <t>Teljes költség</t>
  </si>
  <si>
    <t>Kivitelezés kezdési és befejezési éve</t>
  </si>
  <si>
    <t>2015. évi előirányzat</t>
  </si>
  <si>
    <t>önerő</t>
  </si>
  <si>
    <t>várható pályázati támogatás</t>
  </si>
  <si>
    <t>ebből európai uniós támogatás</t>
  </si>
  <si>
    <t>Önkormányzat költségvetésében</t>
  </si>
  <si>
    <t>Szennyvíz beruházás</t>
  </si>
  <si>
    <t>2010-2015.</t>
  </si>
  <si>
    <t>Szakfeladat összesen:</t>
  </si>
  <si>
    <t>Önkormányzat összesen:</t>
  </si>
  <si>
    <t>ÖSSZESEN:</t>
  </si>
  <si>
    <t>Felhaszná- lás
2014. XII.31-ig</t>
  </si>
  <si>
    <t>Fogorvosi szék</t>
  </si>
  <si>
    <t>Kút tömedékelés</t>
  </si>
  <si>
    <t>Orvosi lakások felújítása</t>
  </si>
  <si>
    <t>BM önerő</t>
  </si>
  <si>
    <t xml:space="preserve">Működési c.önkormányzati egyéb bevételek </t>
  </si>
  <si>
    <t xml:space="preserve">Működési célú egyéb központi támogatások </t>
  </si>
  <si>
    <t xml:space="preserve">Működési célú tám. értékű bevételek </t>
  </si>
  <si>
    <t>2,1,2,1</t>
  </si>
  <si>
    <t xml:space="preserve">Önkormányzat felhalmozási célú egyéb bevételek </t>
  </si>
  <si>
    <t>Felhalmozási célú pénzeszköz átvétel áh-on kívülről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</si>
  <si>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munkaadót terhelő járulékok</t>
    </r>
  </si>
  <si>
    <r>
      <t xml:space="preserve">ebből: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személyi juttatás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</si>
  <si>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dologi és egyéb folyó kiadás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</si>
  <si>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egyéb működési kiadások összesen</t>
    </r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</si>
  <si>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c. átadás államháztart-on kívülre</t>
    </r>
  </si>
  <si>
    <t xml:space="preserve">Működési célú céltartalékok </t>
  </si>
  <si>
    <t xml:space="preserve">Önkormányzati felh. és felh.jellegű kiadások, átadások </t>
  </si>
  <si>
    <t xml:space="preserve">Beruházási kiadások </t>
  </si>
  <si>
    <t xml:space="preserve">Felhalmozási célú céltartalékok </t>
  </si>
  <si>
    <t xml:space="preserve">Létszám összesen (3.1sz.melléklet )           fő                     </t>
  </si>
  <si>
    <t>Egyéb működési bevétel</t>
  </si>
  <si>
    <t>Mködési hitel felvétel</t>
  </si>
  <si>
    <t>Felhalmozási hitel felvétel</t>
  </si>
  <si>
    <t>Hitel felvétel</t>
  </si>
  <si>
    <t>Egyenleg</t>
  </si>
  <si>
    <t>Egyéb működési bevétel bevétel</t>
  </si>
  <si>
    <t>Támogatás értékű működési bevétel</t>
  </si>
  <si>
    <r>
      <t xml:space="preserve">                   ellátottak pénzbeli juttatása</t>
    </r>
    <r>
      <rPr>
        <i/>
        <sz val="10"/>
        <color indexed="8"/>
        <rFont val="Times New Roman"/>
        <family val="1"/>
      </rPr>
      <t xml:space="preserve"> </t>
    </r>
  </si>
  <si>
    <t>V. Hitelek összesen (fejlesztési hitel)</t>
  </si>
  <si>
    <t xml:space="preserve">szennyvíz beruházáshoz kapcsolódó útépítés </t>
  </si>
  <si>
    <t>Széchenyi utcai útépítés</t>
  </si>
  <si>
    <t>2015. évi I. módosítás</t>
  </si>
  <si>
    <t>2015. évi módosított előirányzat</t>
  </si>
  <si>
    <t>Villany bekötés a Bőrgyár területén</t>
  </si>
  <si>
    <t>2015. évi eredeti ei</t>
  </si>
  <si>
    <t>2015.évi I. módosítás</t>
  </si>
  <si>
    <t>2015. évi módosított ei.</t>
  </si>
  <si>
    <t>I. mód.</t>
  </si>
  <si>
    <t>módosított</t>
  </si>
  <si>
    <t>I. módosítás</t>
  </si>
  <si>
    <t>Önkormányzat</t>
  </si>
  <si>
    <t>01</t>
  </si>
  <si>
    <t>Hivatal</t>
  </si>
  <si>
    <t>Vár</t>
  </si>
  <si>
    <t>Könyvtár</t>
  </si>
  <si>
    <t>Összesen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</si>
  <si>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</si>
  <si>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</si>
  <si>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</si>
  <si>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</si>
  <si>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</si>
  <si>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</si>
  <si>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</si>
  <si>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</si>
  <si>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</si>
  <si>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</si>
  <si>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</si>
  <si>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</si>
  <si>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</si>
  <si>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</si>
  <si>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</si>
  <si>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</si>
  <si>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</si>
  <si>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</si>
  <si>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</si>
  <si>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</si>
  <si>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</si>
  <si>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</si>
  <si>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</si>
  <si>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</si>
  <si>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</si>
  <si>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</si>
  <si>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</si>
  <si>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</si>
  <si>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</si>
  <si>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</si>
  <si>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</si>
  <si>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</si>
  <si>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</si>
  <si>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</si>
  <si>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</si>
  <si>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</si>
  <si>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</si>
  <si>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</si>
  <si>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</si>
  <si>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</si>
  <si>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</si>
  <si>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</si>
  <si>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</si>
  <si>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</si>
  <si>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</si>
  <si>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</si>
  <si>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</si>
  <si>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</si>
  <si>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</si>
  <si>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</si>
  <si>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</si>
  <si>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</si>
  <si>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</si>
  <si>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</si>
  <si>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</si>
  <si>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</si>
  <si>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</si>
  <si>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</si>
  <si>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</si>
  <si>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</si>
  <si>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</si>
  <si>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</si>
  <si>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</si>
  <si>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</si>
  <si>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</si>
  <si>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</si>
  <si>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</si>
  <si>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</si>
  <si>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</si>
  <si>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</si>
  <si>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</si>
  <si>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</si>
  <si>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</si>
  <si>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</si>
  <si>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</si>
  <si>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</si>
  <si>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</si>
  <si>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</si>
  <si>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</si>
  <si>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</si>
  <si>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</si>
  <si>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</si>
  <si>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</si>
  <si>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</si>
  <si>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</si>
  <si>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</si>
  <si>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</si>
  <si>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</si>
  <si>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</si>
  <si>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</si>
  <si>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</si>
  <si>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</si>
  <si>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</si>
  <si>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</si>
  <si>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</si>
  <si>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</si>
  <si>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</si>
  <si>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</si>
  <si>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</si>
  <si>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</si>
  <si>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</si>
  <si>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</si>
  <si>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</si>
  <si>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</si>
  <si>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</si>
  <si>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</si>
  <si>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</si>
  <si>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</si>
  <si>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</si>
  <si>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</si>
  <si>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</si>
  <si>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</si>
  <si>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</si>
  <si>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</si>
  <si>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</si>
  <si>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</si>
  <si>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</si>
  <si>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</si>
  <si>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</si>
  <si>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</si>
  <si>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</si>
  <si>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</si>
  <si>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</si>
  <si>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</si>
  <si>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</si>
  <si>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</si>
  <si>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</si>
  <si>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</si>
  <si>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</si>
  <si>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</si>
  <si>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</si>
  <si>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</si>
  <si>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</si>
  <si>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</si>
  <si>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</si>
  <si>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</si>
  <si>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</si>
  <si>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</si>
  <si>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</si>
  <si>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</si>
  <si>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</si>
  <si>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</si>
  <si>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</si>
  <si>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</si>
  <si>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</si>
  <si>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</si>
  <si>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</si>
  <si>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</si>
  <si>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</si>
  <si>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</si>
  <si>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</si>
  <si>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</si>
  <si>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</si>
  <si>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</si>
  <si>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</si>
  <si>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</si>
  <si>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</si>
  <si>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</si>
  <si>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</si>
  <si>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17.</t>
  </si>
  <si>
    <t>Intézményfinanszírozás</t>
  </si>
  <si>
    <t>BEVÉTELEK ÖSSZESEN: (9+16)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</si>
  <si>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</si>
  <si>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</si>
  <si>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</si>
  <si>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</si>
  <si>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</si>
  <si>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</si>
  <si>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</si>
  <si>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</si>
  <si>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</si>
  <si>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Egyéb folyó kiadások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</si>
  <si>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</si>
  <si>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</si>
  <si>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</si>
  <si>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</si>
  <si>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</si>
  <si>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</si>
  <si>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</si>
  <si>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köznevelés hozzájárulás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</si>
  <si>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</si>
  <si>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</si>
  <si>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</si>
  <si>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</si>
  <si>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</si>
  <si>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</si>
  <si>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</si>
  <si>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</si>
  <si>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</si>
  <si>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</si>
  <si>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</si>
  <si>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</si>
  <si>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</si>
  <si>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</si>
  <si>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</si>
  <si>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</si>
  <si>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</si>
  <si>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</si>
  <si>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</si>
  <si>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</si>
  <si>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</si>
  <si>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</si>
  <si>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</si>
  <si>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</si>
  <si>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</si>
  <si>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</si>
  <si>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</si>
  <si>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</si>
  <si>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</si>
  <si>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</si>
  <si>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</si>
  <si>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</si>
  <si>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</si>
  <si>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</si>
  <si>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</si>
  <si>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</si>
  <si>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</si>
  <si>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</si>
  <si>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</si>
  <si>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</si>
  <si>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</si>
  <si>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</si>
  <si>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</si>
  <si>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</si>
  <si>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</si>
  <si>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</si>
  <si>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</si>
  <si>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</si>
  <si>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</si>
  <si>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</si>
  <si>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</si>
  <si>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</si>
  <si>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</si>
  <si>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</si>
  <si>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</si>
  <si>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</si>
  <si>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</si>
  <si>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 xml:space="preserve">2015. </t>
  </si>
  <si>
    <t xml:space="preserve">2015. évi </t>
  </si>
  <si>
    <t>II. módosítás</t>
  </si>
  <si>
    <t>II. mód</t>
  </si>
  <si>
    <t>Konyha pályázat önrész</t>
  </si>
  <si>
    <t>Óvoda, járda építés pályázat önrész</t>
  </si>
  <si>
    <t>egészségügyi pályázat</t>
  </si>
  <si>
    <t>Fogorvosi székhez kompresszor</t>
  </si>
  <si>
    <t>sor-szám</t>
  </si>
  <si>
    <t>2015. évi költségvetés</t>
  </si>
  <si>
    <t>A települési önkormányzatok általános működésének támogatása</t>
  </si>
  <si>
    <t>Óvodapedagógusok és az óvodapedagógusok nevelő munkáját közvetlenül segítők bértámogatása</t>
  </si>
  <si>
    <t>Óvodaműködtetési támogatás</t>
  </si>
  <si>
    <t>Óvodapedagógusok minősítéséből adódó többlet kiadások támogatása</t>
  </si>
  <si>
    <t>Egyes jövedelempótló támogatások kiegészítése</t>
  </si>
  <si>
    <t>- rendszeres szociális segély</t>
  </si>
  <si>
    <t xml:space="preserve">
 - lakásfenntartási támogatás</t>
  </si>
  <si>
    <t>- adósságcsökkentési támogatás</t>
  </si>
  <si>
    <t>- foglalkoztatást helyettesítő támogatás</t>
  </si>
  <si>
    <t>- óvodáztatási támogatás</t>
  </si>
  <si>
    <t>Hozzájárulás a pénzbeli szociális ellátásokhoz</t>
  </si>
  <si>
    <t>Szociális és gyermekjóléti feladatok támogatása</t>
  </si>
  <si>
    <t>Bentlakásos és átmeneti elhelyezést nyújtó ellátás támogatása</t>
  </si>
  <si>
    <t>Gyermek étkeztetés támogatása</t>
  </si>
  <si>
    <t>Simontornya Városi Könyvtár támogatása</t>
  </si>
  <si>
    <t>Simontornyai Vár támogatása</t>
  </si>
  <si>
    <t>Megjegyzés</t>
  </si>
  <si>
    <t>2015. II. módosítás</t>
  </si>
  <si>
    <t>2015. III. módosítás</t>
  </si>
  <si>
    <t>III. mód</t>
  </si>
  <si>
    <t>2015. III.</t>
  </si>
  <si>
    <t>Mód</t>
  </si>
  <si>
    <t>mód.</t>
  </si>
  <si>
    <t>mód</t>
  </si>
  <si>
    <t xml:space="preserve">mód.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</si>
  <si>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</si>
  <si>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2015. évi III. módosítás</t>
  </si>
  <si>
    <t>2015. évi módosított ei</t>
  </si>
  <si>
    <t>III. módosítás</t>
  </si>
  <si>
    <t>2015. évi II módosítás</t>
  </si>
  <si>
    <t>2015. évi III módosítás</t>
  </si>
  <si>
    <t>2014.évi</t>
  </si>
  <si>
    <t xml:space="preserve">2015.évi </t>
  </si>
  <si>
    <t>I. Felhalmozási célú tartalékok</t>
  </si>
  <si>
    <t>Folyamatban levő pályázatok feladatai</t>
  </si>
  <si>
    <t>Beruházási, felújítási munkák, önkormányzati és intézményi pályázatok előkészítési és tervezési feladataira</t>
  </si>
  <si>
    <t>Felhalmozási célú általános tartalék</t>
  </si>
  <si>
    <t>I. Felhalmozási célú tartalékok összesen:</t>
  </si>
  <si>
    <t>II. Működési célú tartalékok</t>
  </si>
  <si>
    <t>Ügyrendi, Oktatási és Sport Bizottság</t>
  </si>
  <si>
    <t xml:space="preserve">     - Oktatási és Kulturális Támogatási Keret     </t>
  </si>
  <si>
    <t>Nemzetközi Kapcsolatok Támogatási Keret</t>
  </si>
  <si>
    <t>Intézmények dologi többlet kiadásaira (energia, közmű, egyéb)</t>
  </si>
  <si>
    <t>Óvodapedagógusok kötelező béremelése 2015.szeptember 1-től</t>
  </si>
  <si>
    <t>A közcélú munkavégzéshez kapcsolódóan felmerülő dologi kiadásokra</t>
  </si>
  <si>
    <t>Állami, városi ünnepek megrendezésére</t>
  </si>
  <si>
    <t xml:space="preserve">         ebből: Március 15.</t>
  </si>
  <si>
    <t xml:space="preserve">                    Május 1</t>
  </si>
  <si>
    <t xml:space="preserve">                   Augusztus 20.</t>
  </si>
  <si>
    <t xml:space="preserve">                  Október 23.</t>
  </si>
  <si>
    <t xml:space="preserve">                   Karácsony</t>
  </si>
  <si>
    <t>Közművelődési programok</t>
  </si>
  <si>
    <t xml:space="preserve">         - Nyári Színház támogatása</t>
  </si>
  <si>
    <t xml:space="preserve">         - Motoros találkozó támogatása</t>
  </si>
  <si>
    <t>Rendezvények , ünnepi programok, megemlékezések</t>
  </si>
  <si>
    <t xml:space="preserve">         Városavató 20 éves évfordulója</t>
  </si>
  <si>
    <t xml:space="preserve">         Szüreti felvonulás</t>
  </si>
  <si>
    <t xml:space="preserve">         Egészségnap</t>
  </si>
  <si>
    <t>Pénzmaradvány elszámolás</t>
  </si>
  <si>
    <t xml:space="preserve">                     Mindösszesen:</t>
  </si>
  <si>
    <t>1.7</t>
  </si>
  <si>
    <t>1.6</t>
  </si>
  <si>
    <t>Egyéb támogatás</t>
  </si>
  <si>
    <t>Vár Kubinyi program</t>
  </si>
  <si>
    <t>Vár loggia festés</t>
  </si>
  <si>
    <t>előirányzatból</t>
  </si>
  <si>
    <t>ei</t>
  </si>
  <si>
    <t>2015.évi IV módosítás</t>
  </si>
  <si>
    <t>2015. IV. módosítás</t>
  </si>
  <si>
    <t>2015. évi II. módosítás</t>
  </si>
  <si>
    <t>2015. évi IV. módosítás</t>
  </si>
  <si>
    <t>I. mód</t>
  </si>
  <si>
    <t>IV. mód</t>
  </si>
  <si>
    <t>IV. mód.</t>
  </si>
  <si>
    <t>IV. módosítás</t>
  </si>
  <si>
    <t>2015. évi előirányzatból</t>
  </si>
  <si>
    <t>ABC elötti parkoló</t>
  </si>
  <si>
    <t xml:space="preserve"> előirányzat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</si>
</sst>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</numFmts>
  <fonts count="119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Wingdings"/>
      <family val="0"/>
    </font>
    <font>
      <sz val="10"/>
      <color indexed="10"/>
      <name val="Arial CE"/>
      <family val="0"/>
    </font>
    <font>
      <i/>
      <sz val="10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10"/>
      <color indexed="8"/>
      <name val="Wingdings"/>
      <family val="0"/>
    </font>
    <font>
      <i/>
      <sz val="9"/>
      <color indexed="8"/>
      <name val="Times New Roman"/>
      <family val="1"/>
    </font>
    <font>
      <b/>
      <i/>
      <sz val="12"/>
      <color indexed="8"/>
      <name val="Times New Roman CE"/>
      <family val="0"/>
    </font>
    <font>
      <b/>
      <sz val="10"/>
      <color indexed="8"/>
      <name val="Times New Roman"/>
      <family val="1"/>
    </font>
    <font>
      <b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 CE"/>
      <family val="1"/>
    </font>
    <font>
      <b/>
      <i/>
      <sz val="11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sz val="8"/>
      <color indexed="8"/>
      <name val="Times New Roman C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0"/>
      <name val="MS Sans Serif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b/>
      <i/>
      <sz val="10"/>
      <color indexed="8"/>
      <name val="Times New Roman"/>
      <family val="1"/>
    </font>
    <font>
      <b/>
      <i/>
      <sz val="10"/>
      <name val="Times New Roman CE"/>
      <family val="1"/>
    </font>
    <font>
      <i/>
      <sz val="10"/>
      <color indexed="8"/>
      <name val="Arial CE"/>
      <family val="0"/>
    </font>
    <font>
      <b/>
      <sz val="9"/>
      <color indexed="8"/>
      <name val="Times New Roman CE"/>
      <family val="0"/>
    </font>
    <font>
      <sz val="8"/>
      <name val="Times New Roman"/>
      <family val="1"/>
    </font>
    <font>
      <b/>
      <u val="single"/>
      <sz val="10"/>
      <name val="Times New Roman CE"/>
      <family val="0"/>
    </font>
    <font>
      <u val="single"/>
      <sz val="10"/>
      <name val="Times New Roman CE"/>
      <family val="0"/>
    </font>
    <font>
      <sz val="12"/>
      <name val="Times New Roman CE"/>
      <family val="0"/>
    </font>
    <font>
      <b/>
      <i/>
      <sz val="11"/>
      <color indexed="8"/>
      <name val="Times New Roman"/>
      <family val="1"/>
    </font>
    <font>
      <sz val="11"/>
      <name val="Arial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sz val="10"/>
      <name val="Calibri"/>
      <family val="1"/>
    </font>
    <font>
      <b/>
      <sz val="10"/>
      <name val="Calibri"/>
      <family val="2"/>
    </font>
    <font>
      <b/>
      <i/>
      <sz val="10"/>
      <name val="Calibri"/>
      <family val="1"/>
    </font>
    <font>
      <b/>
      <i/>
      <sz val="10"/>
      <name val="Times New Roman"/>
      <family val="1"/>
    </font>
    <font>
      <sz val="12"/>
      <name val="Calibri"/>
      <family val="1"/>
    </font>
    <font>
      <b/>
      <sz val="12"/>
      <color indexed="8"/>
      <name val="Times New Roman"/>
      <family val="1"/>
    </font>
    <font>
      <sz val="12"/>
      <color indexed="8"/>
      <name val="Times New Roman CE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1"/>
    </font>
    <font>
      <sz val="10"/>
      <color rgb="FFFF0000"/>
      <name val="Arial CE"/>
      <family val="0"/>
    </font>
    <font>
      <i/>
      <sz val="10"/>
      <color theme="1"/>
      <name val="Times New Roman"/>
      <family val="1"/>
    </font>
    <font>
      <i/>
      <sz val="10"/>
      <color theme="1"/>
      <name val="Times New Roman CE"/>
      <family val="1"/>
    </font>
    <font>
      <i/>
      <sz val="9"/>
      <color theme="1"/>
      <name val="Times New Roman"/>
      <family val="1"/>
    </font>
    <font>
      <b/>
      <sz val="10"/>
      <color theme="1"/>
      <name val="Times New Roman CE"/>
      <family val="1"/>
    </font>
    <font>
      <b/>
      <sz val="10"/>
      <color theme="1"/>
      <name val="Times New Roman"/>
      <family val="1"/>
    </font>
    <font>
      <sz val="10"/>
      <color theme="1"/>
      <name val="Arial CE"/>
      <family val="0"/>
    </font>
    <font>
      <sz val="12"/>
      <color rgb="FF000000"/>
      <name val="Times New Roman"/>
      <family val="1"/>
    </font>
    <font>
      <sz val="11"/>
      <color theme="1"/>
      <name val="Times New Roman CE"/>
      <family val="1"/>
    </font>
    <font>
      <b/>
      <i/>
      <sz val="11"/>
      <color theme="1"/>
      <name val="Times New Roman CE"/>
      <family val="1"/>
    </font>
    <font>
      <sz val="9"/>
      <color theme="1"/>
      <name val="Times New Roman CE"/>
      <family val="1"/>
    </font>
    <font>
      <sz val="8"/>
      <color theme="1"/>
      <name val="Times New Roman CE"/>
      <family val="1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b/>
      <i/>
      <sz val="10"/>
      <color theme="1"/>
      <name val="Times New Roman"/>
      <family val="1"/>
    </font>
    <font>
      <b/>
      <i/>
      <sz val="10"/>
      <color theme="1"/>
      <name val="Times New Roman CE"/>
      <family val="1"/>
    </font>
    <font>
      <b/>
      <sz val="9"/>
      <color theme="1"/>
      <name val="Times New Roman CE"/>
      <family val="0"/>
    </font>
    <font>
      <b/>
      <i/>
      <sz val="12"/>
      <color theme="1"/>
      <name val="Times New Roman CE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 CE"/>
      <family val="1"/>
    </font>
    <font>
      <i/>
      <sz val="12"/>
      <color theme="1"/>
      <name val="Times New Roman"/>
      <family val="1"/>
    </font>
    <font>
      <i/>
      <sz val="10"/>
      <color theme="1"/>
      <name val="Arial CE"/>
      <family val="0"/>
    </font>
    <font>
      <b/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ck"/>
      <right style="thin"/>
      <top style="thick"/>
      <bottom/>
    </border>
    <border>
      <left style="thick"/>
      <right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/>
      <bottom/>
    </border>
    <border>
      <left style="thin"/>
      <right style="thick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 style="thick"/>
      <top style="thick"/>
      <bottom/>
    </border>
    <border>
      <left/>
      <right/>
      <top style="thin"/>
      <bottom style="thick"/>
    </border>
    <border>
      <left style="thick"/>
      <right/>
      <top/>
      <bottom style="thin"/>
    </border>
    <border>
      <left style="thin"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n"/>
    </border>
    <border>
      <left/>
      <right/>
      <top style="thick"/>
      <bottom style="thin"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 style="thin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/>
      <right style="thick"/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ck"/>
      <bottom style="thin"/>
    </border>
    <border>
      <left style="thick"/>
      <right/>
      <top style="thin"/>
      <bottom/>
    </border>
    <border>
      <left/>
      <right style="thin"/>
      <top style="thin"/>
      <bottom style="thick"/>
    </border>
    <border>
      <left style="thick"/>
      <right/>
      <top style="thin"/>
      <bottom style="thick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ck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ck"/>
      <top style="thick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medium"/>
      <right style="medium"/>
      <top style="thin"/>
      <bottom/>
    </border>
    <border>
      <left style="medium"/>
      <right style="medium"/>
      <top style="thick"/>
      <bottom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/>
      <bottom style="thick"/>
    </border>
    <border>
      <left/>
      <right style="thin"/>
      <top style="medium"/>
      <bottom/>
    </border>
    <border>
      <left style="thick"/>
      <right style="thin"/>
      <top style="thin"/>
      <bottom style="medium"/>
    </border>
    <border>
      <left style="thick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ck"/>
      <bottom/>
    </border>
    <border>
      <left style="medium"/>
      <right style="thin"/>
      <top style="thin"/>
      <bottom style="thick"/>
    </border>
    <border>
      <left style="medium"/>
      <right style="thin"/>
      <top style="thick"/>
      <bottom style="thin"/>
    </border>
    <border>
      <left/>
      <right style="medium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2" borderId="7" applyNumberFormat="0" applyFont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87" fillId="0" borderId="0" applyNumberFormat="0" applyFill="0" applyBorder="0" applyAlignment="0" applyProtection="0"/>
    <xf numFmtId="0" fontId="30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75" fillId="0" borderId="0">
      <alignment/>
      <protection/>
    </xf>
    <xf numFmtId="0" fontId="8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50">
    <xf numFmtId="0" fontId="0" fillId="0" borderId="0" xfId="0" applyAlignment="1">
      <alignment/>
    </xf>
    <xf numFmtId="0" fontId="93" fillId="33" borderId="10" xfId="0" applyFont="1" applyFill="1" applyBorder="1" applyAlignment="1">
      <alignment horizontal="center" wrapText="1"/>
    </xf>
    <xf numFmtId="0" fontId="88" fillId="33" borderId="10" xfId="0" applyFont="1" applyFill="1" applyBorder="1" applyAlignment="1" applyProtection="1">
      <alignment horizontal="center"/>
      <protection locked="0"/>
    </xf>
    <xf numFmtId="0" fontId="93" fillId="33" borderId="10" xfId="0" applyFont="1" applyFill="1" applyBorder="1" applyAlignment="1">
      <alignment horizontal="center" wrapText="1"/>
    </xf>
    <xf numFmtId="0" fontId="93" fillId="33" borderId="11" xfId="0" applyFont="1" applyFill="1" applyBorder="1" applyAlignment="1">
      <alignment horizontal="centerContinuous"/>
    </xf>
    <xf numFmtId="0" fontId="88" fillId="33" borderId="11" xfId="0" applyFont="1" applyFill="1" applyBorder="1" applyAlignment="1">
      <alignment/>
    </xf>
    <xf numFmtId="3" fontId="93" fillId="33" borderId="12" xfId="0" applyNumberFormat="1" applyFont="1" applyFill="1" applyBorder="1" applyAlignment="1" applyProtection="1">
      <alignment/>
      <protection locked="0"/>
    </xf>
    <xf numFmtId="3" fontId="93" fillId="33" borderId="11" xfId="0" applyNumberFormat="1" applyFont="1" applyFill="1" applyBorder="1" applyAlignment="1" applyProtection="1">
      <alignment/>
      <protection locked="0"/>
    </xf>
    <xf numFmtId="3" fontId="93" fillId="33" borderId="11" xfId="0" applyNumberFormat="1" applyFont="1" applyFill="1" applyBorder="1" applyAlignment="1" applyProtection="1">
      <alignment/>
      <protection/>
    </xf>
    <xf numFmtId="0" fontId="94" fillId="0" borderId="0" xfId="0" applyFont="1" applyAlignment="1">
      <alignment/>
    </xf>
    <xf numFmtId="3" fontId="93" fillId="33" borderId="11" xfId="0" applyNumberFormat="1" applyFont="1" applyFill="1" applyBorder="1" applyAlignment="1">
      <alignment/>
    </xf>
    <xf numFmtId="0" fontId="93" fillId="33" borderId="11" xfId="0" applyFont="1" applyFill="1" applyBorder="1" applyAlignment="1">
      <alignment horizontal="center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 applyProtection="1">
      <alignment/>
      <protection/>
    </xf>
    <xf numFmtId="3" fontId="93" fillId="33" borderId="13" xfId="0" applyNumberFormat="1" applyFont="1" applyFill="1" applyBorder="1" applyAlignment="1">
      <alignment/>
    </xf>
    <xf numFmtId="0" fontId="93" fillId="33" borderId="12" xfId="0" applyFont="1" applyFill="1" applyBorder="1" applyAlignment="1">
      <alignment horizontal="centerContinuous"/>
    </xf>
    <xf numFmtId="0" fontId="88" fillId="33" borderId="11" xfId="0" applyFont="1" applyFill="1" applyBorder="1" applyAlignment="1">
      <alignment horizontal="left"/>
    </xf>
    <xf numFmtId="0" fontId="88" fillId="33" borderId="11" xfId="0" applyFont="1" applyFill="1" applyBorder="1" applyAlignment="1" applyProtection="1">
      <alignment/>
      <protection locked="0"/>
    </xf>
    <xf numFmtId="3" fontId="88" fillId="33" borderId="11" xfId="0" applyNumberFormat="1" applyFont="1" applyFill="1" applyBorder="1" applyAlignment="1" applyProtection="1">
      <alignment/>
      <protection locked="0"/>
    </xf>
    <xf numFmtId="0" fontId="88" fillId="33" borderId="11" xfId="0" applyFont="1" applyFill="1" applyBorder="1" applyAlignment="1" applyProtection="1">
      <alignment/>
      <protection locked="0"/>
    </xf>
    <xf numFmtId="3" fontId="93" fillId="33" borderId="14" xfId="0" applyNumberFormat="1" applyFont="1" applyFill="1" applyBorder="1" applyAlignment="1">
      <alignment/>
    </xf>
    <xf numFmtId="3" fontId="93" fillId="33" borderId="11" xfId="0" applyNumberFormat="1" applyFont="1" applyFill="1" applyBorder="1" applyAlignment="1" applyProtection="1">
      <alignment horizontal="right"/>
      <protection locked="0"/>
    </xf>
    <xf numFmtId="0" fontId="95" fillId="33" borderId="11" xfId="0" applyFont="1" applyFill="1" applyBorder="1" applyAlignment="1" applyProtection="1">
      <alignment/>
      <protection locked="0"/>
    </xf>
    <xf numFmtId="3" fontId="96" fillId="33" borderId="11" xfId="0" applyNumberFormat="1" applyFont="1" applyFill="1" applyBorder="1" applyAlignment="1" applyProtection="1">
      <alignment/>
      <protection locked="0"/>
    </xf>
    <xf numFmtId="0" fontId="93" fillId="33" borderId="15" xfId="0" applyFont="1" applyFill="1" applyBorder="1" applyAlignment="1">
      <alignment horizontal="centerContinuous"/>
    </xf>
    <xf numFmtId="0" fontId="88" fillId="33" borderId="15" xfId="0" applyFont="1" applyFill="1" applyBorder="1" applyAlignment="1">
      <alignment horizontal="left"/>
    </xf>
    <xf numFmtId="0" fontId="93" fillId="33" borderId="11" xfId="0" applyFont="1" applyFill="1" applyBorder="1" applyAlignment="1" applyProtection="1">
      <alignment horizontal="centerContinuous"/>
      <protection locked="0"/>
    </xf>
    <xf numFmtId="0" fontId="96" fillId="33" borderId="11" xfId="0" applyFont="1" applyFill="1" applyBorder="1" applyAlignment="1" applyProtection="1">
      <alignment horizontal="center"/>
      <protection locked="0"/>
    </xf>
    <xf numFmtId="0" fontId="95" fillId="33" borderId="11" xfId="0" applyFont="1" applyFill="1" applyBorder="1" applyAlignment="1">
      <alignment/>
    </xf>
    <xf numFmtId="3" fontId="96" fillId="33" borderId="11" xfId="0" applyNumberFormat="1" applyFont="1" applyFill="1" applyBorder="1" applyAlignment="1" applyProtection="1">
      <alignment/>
      <protection/>
    </xf>
    <xf numFmtId="3" fontId="96" fillId="33" borderId="11" xfId="0" applyNumberFormat="1" applyFont="1" applyFill="1" applyBorder="1" applyAlignment="1" applyProtection="1">
      <alignment horizontal="right"/>
      <protection locked="0"/>
    </xf>
    <xf numFmtId="3" fontId="96" fillId="33" borderId="11" xfId="0" applyNumberFormat="1" applyFont="1" applyFill="1" applyBorder="1" applyAlignment="1" applyProtection="1">
      <alignment horizontal="right"/>
      <protection/>
    </xf>
    <xf numFmtId="0" fontId="88" fillId="33" borderId="0" xfId="0" applyFont="1" applyFill="1" applyBorder="1" applyAlignment="1" applyProtection="1">
      <alignment horizontal="left"/>
      <protection locked="0"/>
    </xf>
    <xf numFmtId="0" fontId="96" fillId="33" borderId="11" xfId="0" applyFont="1" applyFill="1" applyBorder="1" applyAlignment="1" applyProtection="1">
      <alignment horizontal="center"/>
      <protection locked="0"/>
    </xf>
    <xf numFmtId="3" fontId="96" fillId="33" borderId="14" xfId="0" applyNumberFormat="1" applyFont="1" applyFill="1" applyBorder="1" applyAlignment="1" applyProtection="1">
      <alignment/>
      <protection/>
    </xf>
    <xf numFmtId="3" fontId="96" fillId="33" borderId="14" xfId="0" applyNumberFormat="1" applyFont="1" applyFill="1" applyBorder="1" applyAlignment="1" applyProtection="1">
      <alignment horizontal="right"/>
      <protection locked="0"/>
    </xf>
    <xf numFmtId="3" fontId="96" fillId="33" borderId="14" xfId="0" applyNumberFormat="1" applyFont="1" applyFill="1" applyBorder="1" applyAlignment="1" applyProtection="1">
      <alignment horizontal="right"/>
      <protection/>
    </xf>
    <xf numFmtId="0" fontId="93" fillId="33" borderId="11" xfId="0" applyFont="1" applyFill="1" applyBorder="1" applyAlignment="1" applyProtection="1">
      <alignment horizontal="center"/>
      <protection locked="0"/>
    </xf>
    <xf numFmtId="3" fontId="93" fillId="33" borderId="14" xfId="0" applyNumberFormat="1" applyFont="1" applyFill="1" applyBorder="1" applyAlignment="1" applyProtection="1">
      <alignment/>
      <protection/>
    </xf>
    <xf numFmtId="0" fontId="93" fillId="33" borderId="11" xfId="0" applyFont="1" applyFill="1" applyBorder="1" applyAlignment="1" applyProtection="1">
      <alignment horizontal="center"/>
      <protection locked="0"/>
    </xf>
    <xf numFmtId="3" fontId="93" fillId="33" borderId="14" xfId="0" applyNumberFormat="1" applyFont="1" applyFill="1" applyBorder="1" applyAlignment="1" applyProtection="1">
      <alignment/>
      <protection/>
    </xf>
    <xf numFmtId="3" fontId="93" fillId="33" borderId="11" xfId="0" applyNumberFormat="1" applyFont="1" applyFill="1" applyBorder="1" applyAlignment="1" applyProtection="1">
      <alignment horizontal="right"/>
      <protection/>
    </xf>
    <xf numFmtId="0" fontId="88" fillId="33" borderId="11" xfId="0" applyFont="1" applyFill="1" applyBorder="1" applyAlignment="1" applyProtection="1">
      <alignment horizontal="center"/>
      <protection locked="0"/>
    </xf>
    <xf numFmtId="3" fontId="93" fillId="33" borderId="12" xfId="0" applyNumberFormat="1" applyFont="1" applyFill="1" applyBorder="1" applyAlignment="1">
      <alignment/>
    </xf>
    <xf numFmtId="3" fontId="93" fillId="33" borderId="12" xfId="0" applyNumberFormat="1" applyFont="1" applyFill="1" applyBorder="1" applyAlignment="1" applyProtection="1">
      <alignment/>
      <protection/>
    </xf>
    <xf numFmtId="0" fontId="93" fillId="33" borderId="10" xfId="0" applyFont="1" applyFill="1" applyBorder="1" applyAlignment="1" applyProtection="1">
      <alignment horizontal="center"/>
      <protection locked="0"/>
    </xf>
    <xf numFmtId="0" fontId="88" fillId="33" borderId="10" xfId="0" applyFont="1" applyFill="1" applyBorder="1" applyAlignment="1" applyProtection="1">
      <alignment/>
      <protection locked="0"/>
    </xf>
    <xf numFmtId="0" fontId="88" fillId="33" borderId="10" xfId="0" applyFont="1" applyFill="1" applyBorder="1" applyAlignment="1">
      <alignment horizontal="center"/>
    </xf>
    <xf numFmtId="0" fontId="88" fillId="33" borderId="0" xfId="0" applyFont="1" applyFill="1" applyBorder="1" applyAlignment="1">
      <alignment/>
    </xf>
    <xf numFmtId="3" fontId="93" fillId="33" borderId="0" xfId="0" applyNumberFormat="1" applyFont="1" applyFill="1" applyBorder="1" applyAlignment="1">
      <alignment horizontal="right"/>
    </xf>
    <xf numFmtId="3" fontId="93" fillId="33" borderId="0" xfId="0" applyNumberFormat="1" applyFont="1" applyFill="1" applyBorder="1" applyAlignment="1">
      <alignment/>
    </xf>
    <xf numFmtId="0" fontId="88" fillId="33" borderId="13" xfId="0" applyFont="1" applyFill="1" applyBorder="1" applyAlignment="1">
      <alignment/>
    </xf>
    <xf numFmtId="3" fontId="93" fillId="33" borderId="13" xfId="0" applyNumberFormat="1" applyFont="1" applyFill="1" applyBorder="1" applyAlignment="1">
      <alignment horizontal="right"/>
    </xf>
    <xf numFmtId="0" fontId="88" fillId="33" borderId="15" xfId="0" applyFont="1" applyFill="1" applyBorder="1" applyAlignment="1">
      <alignment horizontal="center"/>
    </xf>
    <xf numFmtId="0" fontId="95" fillId="33" borderId="15" xfId="0" applyFont="1" applyFill="1" applyBorder="1" applyAlignment="1">
      <alignment horizontal="center"/>
    </xf>
    <xf numFmtId="0" fontId="97" fillId="33" borderId="11" xfId="0" applyFont="1" applyFill="1" applyBorder="1" applyAlignment="1" applyProtection="1">
      <alignment/>
      <protection locked="0"/>
    </xf>
    <xf numFmtId="0" fontId="88" fillId="33" borderId="12" xfId="0" applyFont="1" applyFill="1" applyBorder="1" applyAlignment="1">
      <alignment horizontal="center"/>
    </xf>
    <xf numFmtId="3" fontId="93" fillId="33" borderId="12" xfId="0" applyNumberFormat="1" applyFont="1" applyFill="1" applyBorder="1" applyAlignment="1">
      <alignment horizontal="right"/>
    </xf>
    <xf numFmtId="0" fontId="88" fillId="33" borderId="11" xfId="0" applyFont="1" applyFill="1" applyBorder="1" applyAlignment="1">
      <alignment horizontal="center"/>
    </xf>
    <xf numFmtId="3" fontId="93" fillId="33" borderId="11" xfId="0" applyNumberFormat="1" applyFont="1" applyFill="1" applyBorder="1" applyAlignment="1">
      <alignment horizontal="right"/>
    </xf>
    <xf numFmtId="0" fontId="93" fillId="33" borderId="12" xfId="0" applyFont="1" applyFill="1" applyBorder="1" applyAlignment="1" applyProtection="1">
      <alignment horizontal="center"/>
      <protection locked="0"/>
    </xf>
    <xf numFmtId="3" fontId="93" fillId="33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88" fillId="33" borderId="16" xfId="0" applyFont="1" applyFill="1" applyBorder="1" applyAlignment="1">
      <alignment/>
    </xf>
    <xf numFmtId="0" fontId="88" fillId="33" borderId="17" xfId="0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88" fillId="33" borderId="18" xfId="0" applyFont="1" applyFill="1" applyBorder="1" applyAlignment="1">
      <alignment/>
    </xf>
    <xf numFmtId="0" fontId="88" fillId="33" borderId="19" xfId="0" applyFont="1" applyFill="1" applyBorder="1" applyAlignment="1">
      <alignment horizontal="center"/>
    </xf>
    <xf numFmtId="0" fontId="88" fillId="33" borderId="17" xfId="0" applyFont="1" applyFill="1" applyBorder="1" applyAlignment="1">
      <alignment horizontal="center"/>
    </xf>
    <xf numFmtId="0" fontId="88" fillId="33" borderId="0" xfId="0" applyFont="1" applyFill="1" applyAlignment="1">
      <alignment/>
    </xf>
    <xf numFmtId="0" fontId="93" fillId="33" borderId="0" xfId="0" applyFont="1" applyFill="1" applyAlignment="1">
      <alignment/>
    </xf>
    <xf numFmtId="164" fontId="88" fillId="33" borderId="11" xfId="0" applyNumberFormat="1" applyFont="1" applyFill="1" applyBorder="1" applyAlignment="1">
      <alignment horizontal="center"/>
    </xf>
    <xf numFmtId="3" fontId="88" fillId="33" borderId="14" xfId="0" applyNumberFormat="1" applyFont="1" applyFill="1" applyBorder="1" applyAlignment="1">
      <alignment/>
    </xf>
    <xf numFmtId="164" fontId="88" fillId="33" borderId="10" xfId="0" applyNumberFormat="1" applyFont="1" applyFill="1" applyBorder="1" applyAlignment="1">
      <alignment horizontal="center"/>
    </xf>
    <xf numFmtId="3" fontId="88" fillId="33" borderId="17" xfId="0" applyNumberFormat="1" applyFont="1" applyFill="1" applyBorder="1" applyAlignment="1">
      <alignment/>
    </xf>
    <xf numFmtId="3" fontId="93" fillId="33" borderId="20" xfId="0" applyNumberFormat="1" applyFont="1" applyFill="1" applyBorder="1" applyAlignment="1">
      <alignment/>
    </xf>
    <xf numFmtId="0" fontId="88" fillId="33" borderId="12" xfId="0" applyFont="1" applyFill="1" applyBorder="1" applyAlignment="1">
      <alignment horizontal="centerContinuous"/>
    </xf>
    <xf numFmtId="0" fontId="88" fillId="33" borderId="21" xfId="0" applyFont="1" applyFill="1" applyBorder="1" applyAlignment="1">
      <alignment horizontal="left"/>
    </xf>
    <xf numFmtId="0" fontId="95" fillId="33" borderId="11" xfId="0" applyFont="1" applyFill="1" applyBorder="1" applyAlignment="1" applyProtection="1">
      <alignment horizontal="center"/>
      <protection locked="0"/>
    </xf>
    <xf numFmtId="3" fontId="96" fillId="33" borderId="11" xfId="0" applyNumberFormat="1" applyFont="1" applyFill="1" applyBorder="1" applyAlignment="1" applyProtection="1">
      <alignment/>
      <protection locked="0"/>
    </xf>
    <xf numFmtId="0" fontId="88" fillId="33" borderId="11" xfId="0" applyFont="1" applyFill="1" applyBorder="1" applyAlignment="1" applyProtection="1">
      <alignment horizontal="centerContinuous"/>
      <protection locked="0"/>
    </xf>
    <xf numFmtId="3" fontId="93" fillId="33" borderId="0" xfId="0" applyNumberFormat="1" applyFont="1" applyFill="1" applyAlignment="1" applyProtection="1">
      <alignment/>
      <protection/>
    </xf>
    <xf numFmtId="0" fontId="88" fillId="33" borderId="10" xfId="0" applyFont="1" applyFill="1" applyBorder="1" applyAlignment="1" applyProtection="1">
      <alignment horizontal="centerContinuous"/>
      <protection locked="0"/>
    </xf>
    <xf numFmtId="3" fontId="93" fillId="33" borderId="17" xfId="0" applyNumberFormat="1" applyFont="1" applyFill="1" applyBorder="1" applyAlignment="1">
      <alignment/>
    </xf>
    <xf numFmtId="3" fontId="93" fillId="33" borderId="0" xfId="0" applyNumberFormat="1" applyFont="1" applyFill="1" applyAlignment="1">
      <alignment/>
    </xf>
    <xf numFmtId="3" fontId="88" fillId="33" borderId="11" xfId="0" applyNumberFormat="1" applyFont="1" applyFill="1" applyBorder="1" applyAlignment="1">
      <alignment/>
    </xf>
    <xf numFmtId="0" fontId="95" fillId="33" borderId="11" xfId="0" applyFont="1" applyFill="1" applyBorder="1" applyAlignment="1">
      <alignment horizontal="center"/>
    </xf>
    <xf numFmtId="49" fontId="88" fillId="33" borderId="10" xfId="0" applyNumberFormat="1" applyFont="1" applyFill="1" applyBorder="1" applyAlignment="1" applyProtection="1">
      <alignment horizontal="center"/>
      <protection locked="0"/>
    </xf>
    <xf numFmtId="3" fontId="93" fillId="33" borderId="22" xfId="0" applyNumberFormat="1" applyFont="1" applyFill="1" applyBorder="1" applyAlignment="1">
      <alignment horizontal="right"/>
    </xf>
    <xf numFmtId="3" fontId="93" fillId="33" borderId="15" xfId="0" applyNumberFormat="1" applyFont="1" applyFill="1" applyBorder="1" applyAlignment="1" applyProtection="1">
      <alignment/>
      <protection/>
    </xf>
    <xf numFmtId="3" fontId="93" fillId="33" borderId="19" xfId="0" applyNumberFormat="1" applyFont="1" applyFill="1" applyBorder="1" applyAlignment="1" applyProtection="1">
      <alignment/>
      <protection locked="0"/>
    </xf>
    <xf numFmtId="3" fontId="93" fillId="33" borderId="0" xfId="0" applyNumberFormat="1" applyFont="1" applyFill="1" applyAlignment="1">
      <alignment horizontal="right"/>
    </xf>
    <xf numFmtId="0" fontId="99" fillId="33" borderId="0" xfId="0" applyFont="1" applyFill="1" applyBorder="1" applyAlignment="1">
      <alignment/>
    </xf>
    <xf numFmtId="3" fontId="98" fillId="33" borderId="0" xfId="0" applyNumberFormat="1" applyFont="1" applyFill="1" applyBorder="1" applyAlignment="1">
      <alignment/>
    </xf>
    <xf numFmtId="0" fontId="88" fillId="33" borderId="0" xfId="0" applyFont="1" applyFill="1" applyBorder="1" applyAlignment="1" applyProtection="1">
      <alignment/>
      <protection locked="0"/>
    </xf>
    <xf numFmtId="0" fontId="93" fillId="33" borderId="0" xfId="0" applyFont="1" applyFill="1" applyBorder="1" applyAlignment="1">
      <alignment horizontal="right"/>
    </xf>
    <xf numFmtId="0" fontId="93" fillId="33" borderId="0" xfId="0" applyFont="1" applyFill="1" applyBorder="1" applyAlignment="1">
      <alignment/>
    </xf>
    <xf numFmtId="0" fontId="100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4"/>
    </xf>
    <xf numFmtId="3" fontId="16" fillId="0" borderId="0" xfId="0" applyNumberFormat="1" applyFont="1" applyAlignment="1">
      <alignment horizontal="right"/>
    </xf>
    <xf numFmtId="0" fontId="101" fillId="0" borderId="0" xfId="0" applyFont="1" applyAlignment="1">
      <alignment horizontal="left" indent="4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/>
    </xf>
    <xf numFmtId="0" fontId="101" fillId="0" borderId="0" xfId="0" applyFont="1" applyAlignment="1">
      <alignment horizontal="left" indent="6"/>
    </xf>
    <xf numFmtId="0" fontId="101" fillId="0" borderId="0" xfId="0" applyFont="1" applyAlignment="1">
      <alignment horizontal="left" indent="8"/>
    </xf>
    <xf numFmtId="0" fontId="17" fillId="0" borderId="0" xfId="0" applyFont="1" applyAlignment="1">
      <alignment horizontal="left" indent="8"/>
    </xf>
    <xf numFmtId="0" fontId="102" fillId="33" borderId="22" xfId="0" applyFont="1" applyFill="1" applyBorder="1" applyAlignment="1">
      <alignment/>
    </xf>
    <xf numFmtId="0" fontId="93" fillId="33" borderId="22" xfId="0" applyFont="1" applyFill="1" applyBorder="1" applyAlignment="1">
      <alignment/>
    </xf>
    <xf numFmtId="0" fontId="93" fillId="33" borderId="21" xfId="0" applyFont="1" applyFill="1" applyBorder="1" applyAlignment="1">
      <alignment/>
    </xf>
    <xf numFmtId="0" fontId="102" fillId="33" borderId="0" xfId="0" applyFont="1" applyFill="1" applyAlignment="1">
      <alignment/>
    </xf>
    <xf numFmtId="0" fontId="102" fillId="33" borderId="15" xfId="0" applyFont="1" applyFill="1" applyBorder="1" applyAlignment="1">
      <alignment/>
    </xf>
    <xf numFmtId="0" fontId="103" fillId="33" borderId="15" xfId="0" applyFont="1" applyFill="1" applyBorder="1" applyAlignment="1">
      <alignment horizontal="centerContinuous"/>
    </xf>
    <xf numFmtId="0" fontId="102" fillId="33" borderId="11" xfId="0" applyFont="1" applyFill="1" applyBorder="1" applyAlignment="1">
      <alignment horizontal="centerContinuous"/>
    </xf>
    <xf numFmtId="0" fontId="102" fillId="33" borderId="11" xfId="0" applyFont="1" applyFill="1" applyBorder="1" applyAlignment="1">
      <alignment horizontal="center"/>
    </xf>
    <xf numFmtId="0" fontId="103" fillId="33" borderId="11" xfId="0" applyFont="1" applyFill="1" applyBorder="1" applyAlignment="1">
      <alignment horizontal="centerContinuous"/>
    </xf>
    <xf numFmtId="0" fontId="102" fillId="33" borderId="14" xfId="0" applyFont="1" applyFill="1" applyBorder="1" applyAlignment="1">
      <alignment horizontal="centerContinuous"/>
    </xf>
    <xf numFmtId="0" fontId="102" fillId="33" borderId="11" xfId="0" applyFont="1" applyFill="1" applyBorder="1" applyAlignment="1">
      <alignment/>
    </xf>
    <xf numFmtId="0" fontId="102" fillId="33" borderId="14" xfId="0" applyFont="1" applyFill="1" applyBorder="1" applyAlignment="1">
      <alignment horizontal="center"/>
    </xf>
    <xf numFmtId="0" fontId="102" fillId="33" borderId="19" xfId="0" applyFont="1" applyFill="1" applyBorder="1" applyAlignment="1">
      <alignment/>
    </xf>
    <xf numFmtId="0" fontId="102" fillId="33" borderId="10" xfId="0" applyFont="1" applyFill="1" applyBorder="1" applyAlignment="1">
      <alignment horizontal="center"/>
    </xf>
    <xf numFmtId="0" fontId="102" fillId="33" borderId="10" xfId="0" applyFont="1" applyFill="1" applyBorder="1" applyAlignment="1">
      <alignment/>
    </xf>
    <xf numFmtId="3" fontId="104" fillId="33" borderId="13" xfId="0" applyNumberFormat="1" applyFont="1" applyFill="1" applyBorder="1" applyAlignment="1" applyProtection="1">
      <alignment/>
      <protection locked="0"/>
    </xf>
    <xf numFmtId="3" fontId="93" fillId="33" borderId="13" xfId="0" applyNumberFormat="1" applyFont="1" applyFill="1" applyBorder="1" applyAlignment="1" applyProtection="1">
      <alignment/>
      <protection locked="0"/>
    </xf>
    <xf numFmtId="3" fontId="102" fillId="33" borderId="0" xfId="0" applyNumberFormat="1" applyFont="1" applyFill="1" applyAlignment="1">
      <alignment/>
    </xf>
    <xf numFmtId="0" fontId="102" fillId="33" borderId="12" xfId="0" applyFont="1" applyFill="1" applyBorder="1" applyAlignment="1">
      <alignment/>
    </xf>
    <xf numFmtId="0" fontId="93" fillId="33" borderId="0" xfId="0" applyFont="1" applyFill="1" applyBorder="1" applyAlignment="1">
      <alignment horizontal="centerContinuous"/>
    </xf>
    <xf numFmtId="3" fontId="93" fillId="33" borderId="0" xfId="0" applyNumberFormat="1" applyFont="1" applyFill="1" applyBorder="1" applyAlignment="1">
      <alignment horizontal="centerContinuous"/>
    </xf>
    <xf numFmtId="0" fontId="93" fillId="33" borderId="12" xfId="0" applyFont="1" applyFill="1" applyBorder="1" applyAlignment="1">
      <alignment/>
    </xf>
    <xf numFmtId="0" fontId="93" fillId="33" borderId="11" xfId="0" applyFont="1" applyFill="1" applyBorder="1" applyAlignment="1">
      <alignment/>
    </xf>
    <xf numFmtId="0" fontId="93" fillId="33" borderId="10" xfId="0" applyFont="1" applyFill="1" applyBorder="1" applyAlignment="1">
      <alignment/>
    </xf>
    <xf numFmtId="0" fontId="93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102" fillId="33" borderId="0" xfId="0" applyFont="1" applyFill="1" applyBorder="1" applyAlignment="1">
      <alignment/>
    </xf>
    <xf numFmtId="3" fontId="102" fillId="33" borderId="0" xfId="0" applyNumberFormat="1" applyFont="1" applyFill="1" applyBorder="1" applyAlignment="1">
      <alignment/>
    </xf>
    <xf numFmtId="0" fontId="105" fillId="33" borderId="0" xfId="0" applyFont="1" applyFill="1" applyBorder="1" applyAlignment="1">
      <alignment/>
    </xf>
    <xf numFmtId="0" fontId="105" fillId="33" borderId="0" xfId="0" applyFont="1" applyFill="1" applyAlignment="1">
      <alignment/>
    </xf>
    <xf numFmtId="0" fontId="24" fillId="0" borderId="0" xfId="0" applyFont="1" applyAlignment="1">
      <alignment/>
    </xf>
    <xf numFmtId="0" fontId="106" fillId="33" borderId="0" xfId="0" applyFont="1" applyFill="1" applyAlignment="1">
      <alignment/>
    </xf>
    <xf numFmtId="0" fontId="93" fillId="33" borderId="12" xfId="58" applyFont="1" applyFill="1" applyBorder="1" applyAlignment="1">
      <alignment horizontal="center" vertical="center"/>
      <protection/>
    </xf>
    <xf numFmtId="0" fontId="93" fillId="33" borderId="23" xfId="58" applyFont="1" applyFill="1" applyBorder="1" applyAlignment="1">
      <alignment horizontal="center" vertical="center"/>
      <protection/>
    </xf>
    <xf numFmtId="0" fontId="93" fillId="33" borderId="24" xfId="58" applyFont="1" applyFill="1" applyBorder="1" applyAlignment="1">
      <alignment horizontal="center" vertical="center"/>
      <protection/>
    </xf>
    <xf numFmtId="0" fontId="0" fillId="0" borderId="0" xfId="58" applyAlignment="1">
      <alignment vertical="center"/>
      <protection/>
    </xf>
    <xf numFmtId="0" fontId="93" fillId="33" borderId="10" xfId="58" applyFont="1" applyFill="1" applyBorder="1" applyAlignment="1" applyProtection="1">
      <alignment horizontal="center" vertical="center"/>
      <protection locked="0"/>
    </xf>
    <xf numFmtId="0" fontId="93" fillId="33" borderId="25" xfId="58" applyFont="1" applyFill="1" applyBorder="1" applyAlignment="1">
      <alignment horizontal="center" vertical="center"/>
      <protection/>
    </xf>
    <xf numFmtId="0" fontId="93" fillId="33" borderId="26" xfId="58" applyFont="1" applyFill="1" applyBorder="1" applyAlignment="1">
      <alignment horizontal="center" vertical="center" wrapText="1"/>
      <protection/>
    </xf>
    <xf numFmtId="0" fontId="93" fillId="33" borderId="27" xfId="58" applyFont="1" applyFill="1" applyBorder="1" applyAlignment="1">
      <alignment horizontal="center" vertical="center" wrapText="1"/>
      <protection/>
    </xf>
    <xf numFmtId="0" fontId="93" fillId="33" borderId="28" xfId="58" applyFont="1" applyFill="1" applyBorder="1" applyAlignment="1">
      <alignment horizontal="center" vertical="center" wrapText="1"/>
      <protection/>
    </xf>
    <xf numFmtId="0" fontId="93" fillId="33" borderId="29" xfId="58" applyFont="1" applyFill="1" applyBorder="1" applyAlignment="1">
      <alignment horizontal="center" vertical="center" wrapText="1"/>
      <protection/>
    </xf>
    <xf numFmtId="0" fontId="100" fillId="33" borderId="0" xfId="58" applyFont="1" applyFill="1" applyAlignment="1">
      <alignment vertical="center"/>
      <protection/>
    </xf>
    <xf numFmtId="3" fontId="93" fillId="33" borderId="30" xfId="58" applyNumberFormat="1" applyFont="1" applyFill="1" applyBorder="1" applyAlignment="1" applyProtection="1">
      <alignment horizontal="right" vertical="center"/>
      <protection locked="0"/>
    </xf>
    <xf numFmtId="3" fontId="93" fillId="33" borderId="31" xfId="58" applyNumberFormat="1" applyFont="1" applyFill="1" applyBorder="1" applyAlignment="1" applyProtection="1">
      <alignment horizontal="right" vertical="center"/>
      <protection locked="0"/>
    </xf>
    <xf numFmtId="3" fontId="93" fillId="33" borderId="32" xfId="58" applyNumberFormat="1" applyFont="1" applyFill="1" applyBorder="1" applyAlignment="1" applyProtection="1">
      <alignment horizontal="right" vertical="center"/>
      <protection locked="0"/>
    </xf>
    <xf numFmtId="3" fontId="93" fillId="33" borderId="11" xfId="58" applyNumberFormat="1" applyFont="1" applyFill="1" applyBorder="1" applyAlignment="1">
      <alignment horizontal="centerContinuous" vertical="center"/>
      <protection/>
    </xf>
    <xf numFmtId="3" fontId="88" fillId="33" borderId="15" xfId="58" applyNumberFormat="1" applyFont="1" applyFill="1" applyBorder="1" applyAlignment="1">
      <alignment vertical="center"/>
      <protection/>
    </xf>
    <xf numFmtId="3" fontId="93" fillId="33" borderId="33" xfId="58" applyNumberFormat="1" applyFont="1" applyFill="1" applyBorder="1" applyAlignment="1" applyProtection="1">
      <alignment vertical="center"/>
      <protection locked="0"/>
    </xf>
    <xf numFmtId="3" fontId="93" fillId="33" borderId="12" xfId="58" applyNumberFormat="1" applyFont="1" applyFill="1" applyBorder="1" applyAlignment="1" applyProtection="1">
      <alignment vertical="center"/>
      <protection locked="0"/>
    </xf>
    <xf numFmtId="3" fontId="93" fillId="33" borderId="22" xfId="58" applyNumberFormat="1" applyFont="1" applyFill="1" applyBorder="1" applyAlignment="1" applyProtection="1">
      <alignment vertical="center"/>
      <protection locked="0"/>
    </xf>
    <xf numFmtId="3" fontId="93" fillId="33" borderId="34" xfId="58" applyNumberFormat="1" applyFont="1" applyFill="1" applyBorder="1" applyAlignment="1" applyProtection="1">
      <alignment vertical="center"/>
      <protection locked="0"/>
    </xf>
    <xf numFmtId="3" fontId="93" fillId="33" borderId="33" xfId="58" applyNumberFormat="1" applyFont="1" applyFill="1" applyBorder="1" applyAlignment="1" applyProtection="1">
      <alignment horizontal="right" vertical="center"/>
      <protection locked="0"/>
    </xf>
    <xf numFmtId="3" fontId="93" fillId="33" borderId="12" xfId="58" applyNumberFormat="1" applyFont="1" applyFill="1" applyBorder="1" applyAlignment="1" applyProtection="1">
      <alignment horizontal="right" vertical="center"/>
      <protection locked="0"/>
    </xf>
    <xf numFmtId="3" fontId="93" fillId="33" borderId="35" xfId="58" applyNumberFormat="1" applyFont="1" applyFill="1" applyBorder="1" applyAlignment="1" applyProtection="1">
      <alignment horizontal="right" vertical="center"/>
      <protection locked="0"/>
    </xf>
    <xf numFmtId="3" fontId="93" fillId="33" borderId="36" xfId="58" applyNumberFormat="1" applyFont="1" applyFill="1" applyBorder="1" applyAlignment="1" applyProtection="1">
      <alignment vertical="center"/>
      <protection/>
    </xf>
    <xf numFmtId="3" fontId="93" fillId="33" borderId="11" xfId="58" applyNumberFormat="1" applyFont="1" applyFill="1" applyBorder="1" applyAlignment="1" applyProtection="1">
      <alignment vertical="center"/>
      <protection/>
    </xf>
    <xf numFmtId="3" fontId="93" fillId="33" borderId="15" xfId="58" applyNumberFormat="1" applyFont="1" applyFill="1" applyBorder="1" applyAlignment="1" applyProtection="1">
      <alignment vertical="center"/>
      <protection/>
    </xf>
    <xf numFmtId="3" fontId="93" fillId="33" borderId="0" xfId="58" applyNumberFormat="1" applyFont="1" applyFill="1" applyBorder="1" applyAlignment="1" applyProtection="1">
      <alignment vertical="center"/>
      <protection/>
    </xf>
    <xf numFmtId="3" fontId="93" fillId="33" borderId="34" xfId="58" applyNumberFormat="1" applyFont="1" applyFill="1" applyBorder="1" applyAlignment="1" applyProtection="1">
      <alignment vertical="center"/>
      <protection/>
    </xf>
    <xf numFmtId="3" fontId="93" fillId="33" borderId="36" xfId="58" applyNumberFormat="1" applyFont="1" applyFill="1" applyBorder="1" applyAlignment="1" applyProtection="1">
      <alignment horizontal="right" vertical="center"/>
      <protection locked="0"/>
    </xf>
    <xf numFmtId="3" fontId="93" fillId="33" borderId="11" xfId="58" applyNumberFormat="1" applyFont="1" applyFill="1" applyBorder="1" applyAlignment="1" applyProtection="1">
      <alignment horizontal="right" vertical="center"/>
      <protection locked="0"/>
    </xf>
    <xf numFmtId="3" fontId="93" fillId="33" borderId="34" xfId="58" applyNumberFormat="1" applyFont="1" applyFill="1" applyBorder="1" applyAlignment="1" applyProtection="1">
      <alignment horizontal="right" vertical="center"/>
      <protection locked="0"/>
    </xf>
    <xf numFmtId="3" fontId="93" fillId="33" borderId="36" xfId="58" applyNumberFormat="1" applyFont="1" applyFill="1" applyBorder="1" applyAlignment="1" applyProtection="1">
      <alignment vertical="center"/>
      <protection locked="0"/>
    </xf>
    <xf numFmtId="3" fontId="93" fillId="33" borderId="11" xfId="58" applyNumberFormat="1" applyFont="1" applyFill="1" applyBorder="1" applyAlignment="1" applyProtection="1">
      <alignment vertical="center"/>
      <protection locked="0"/>
    </xf>
    <xf numFmtId="3" fontId="93" fillId="33" borderId="15" xfId="58" applyNumberFormat="1" applyFont="1" applyFill="1" applyBorder="1" applyAlignment="1" applyProtection="1">
      <alignment vertical="center"/>
      <protection locked="0"/>
    </xf>
    <xf numFmtId="3" fontId="93" fillId="33" borderId="0" xfId="58" applyNumberFormat="1" applyFont="1" applyFill="1" applyBorder="1" applyAlignment="1" applyProtection="1">
      <alignment vertical="center"/>
      <protection locked="0"/>
    </xf>
    <xf numFmtId="3" fontId="93" fillId="33" borderId="36" xfId="58" applyNumberFormat="1" applyFont="1" applyFill="1" applyBorder="1" applyAlignment="1">
      <alignment vertical="center"/>
      <protection/>
    </xf>
    <xf numFmtId="3" fontId="93" fillId="33" borderId="37" xfId="58" applyNumberFormat="1" applyFont="1" applyFill="1" applyBorder="1" applyAlignment="1" applyProtection="1">
      <alignment horizontal="right" vertical="center"/>
      <protection locked="0"/>
    </xf>
    <xf numFmtId="3" fontId="93" fillId="33" borderId="10" xfId="58" applyNumberFormat="1" applyFont="1" applyFill="1" applyBorder="1" applyAlignment="1" applyProtection="1">
      <alignment horizontal="right" vertical="center"/>
      <protection locked="0"/>
    </xf>
    <xf numFmtId="3" fontId="93" fillId="33" borderId="38" xfId="58" applyNumberFormat="1" applyFont="1" applyFill="1" applyBorder="1" applyAlignment="1" applyProtection="1">
      <alignment horizontal="right" vertical="center"/>
      <protection locked="0"/>
    </xf>
    <xf numFmtId="3" fontId="93" fillId="33" borderId="11" xfId="58" applyNumberFormat="1" applyFont="1" applyFill="1" applyBorder="1" applyAlignment="1">
      <alignment horizontal="center" vertical="center"/>
      <protection/>
    </xf>
    <xf numFmtId="3" fontId="88" fillId="33" borderId="19" xfId="58" applyNumberFormat="1" applyFont="1" applyFill="1" applyBorder="1" applyAlignment="1">
      <alignment vertical="center"/>
      <protection/>
    </xf>
    <xf numFmtId="3" fontId="93" fillId="33" borderId="37" xfId="58" applyNumberFormat="1" applyFont="1" applyFill="1" applyBorder="1" applyAlignment="1">
      <alignment vertical="center"/>
      <protection/>
    </xf>
    <xf numFmtId="3" fontId="93" fillId="33" borderId="10" xfId="58" applyNumberFormat="1" applyFont="1" applyFill="1" applyBorder="1" applyAlignment="1">
      <alignment vertical="center"/>
      <protection/>
    </xf>
    <xf numFmtId="3" fontId="93" fillId="33" borderId="19" xfId="58" applyNumberFormat="1" applyFont="1" applyFill="1" applyBorder="1" applyAlignment="1" applyProtection="1">
      <alignment vertical="center"/>
      <protection/>
    </xf>
    <xf numFmtId="3" fontId="93" fillId="33" borderId="37" xfId="58" applyNumberFormat="1" applyFont="1" applyFill="1" applyBorder="1" applyAlignment="1" applyProtection="1">
      <alignment vertical="center"/>
      <protection/>
    </xf>
    <xf numFmtId="3" fontId="93" fillId="33" borderId="10" xfId="58" applyNumberFormat="1" applyFont="1" applyFill="1" applyBorder="1" applyAlignment="1" applyProtection="1">
      <alignment vertical="center"/>
      <protection/>
    </xf>
    <xf numFmtId="3" fontId="93" fillId="33" borderId="20" xfId="58" applyNumberFormat="1" applyFont="1" applyFill="1" applyBorder="1" applyAlignment="1" applyProtection="1">
      <alignment vertical="center"/>
      <protection/>
    </xf>
    <xf numFmtId="3" fontId="93" fillId="33" borderId="34" xfId="58" applyNumberFormat="1" applyFont="1" applyFill="1" applyBorder="1" applyAlignment="1">
      <alignment vertical="center"/>
      <protection/>
    </xf>
    <xf numFmtId="3" fontId="93" fillId="33" borderId="39" xfId="58" applyNumberFormat="1" applyFont="1" applyFill="1" applyBorder="1" applyAlignment="1" applyProtection="1">
      <alignment horizontal="right" vertical="center"/>
      <protection locked="0"/>
    </xf>
    <xf numFmtId="3" fontId="93" fillId="33" borderId="0" xfId="58" applyNumberFormat="1" applyFont="1" applyFill="1" applyBorder="1" applyAlignment="1" applyProtection="1">
      <alignment horizontal="right" vertical="center"/>
      <protection locked="0"/>
    </xf>
    <xf numFmtId="3" fontId="93" fillId="33" borderId="40" xfId="58" applyNumberFormat="1" applyFont="1" applyFill="1" applyBorder="1" applyAlignment="1" applyProtection="1">
      <alignment horizontal="right" vertical="center"/>
      <protection locked="0"/>
    </xf>
    <xf numFmtId="3" fontId="93" fillId="33" borderId="41" xfId="58" applyNumberFormat="1" applyFont="1" applyFill="1" applyBorder="1" applyAlignment="1">
      <alignment vertical="center"/>
      <protection/>
    </xf>
    <xf numFmtId="3" fontId="93" fillId="33" borderId="13" xfId="58" applyNumberFormat="1" applyFont="1" applyFill="1" applyBorder="1" applyAlignment="1">
      <alignment vertical="center"/>
      <protection/>
    </xf>
    <xf numFmtId="3" fontId="93" fillId="33" borderId="42" xfId="58" applyNumberFormat="1" applyFont="1" applyFill="1" applyBorder="1" applyAlignment="1">
      <alignment vertical="center"/>
      <protection/>
    </xf>
    <xf numFmtId="3" fontId="88" fillId="33" borderId="15" xfId="58" applyNumberFormat="1" applyFont="1" applyFill="1" applyBorder="1" applyAlignment="1">
      <alignment horizontal="left" vertical="center"/>
      <protection/>
    </xf>
    <xf numFmtId="3" fontId="88" fillId="33" borderId="36" xfId="58" applyNumberFormat="1" applyFont="1" applyFill="1" applyBorder="1" applyAlignment="1" applyProtection="1">
      <alignment vertical="center"/>
      <protection locked="0"/>
    </xf>
    <xf numFmtId="3" fontId="88" fillId="33" borderId="11" xfId="58" applyNumberFormat="1" applyFont="1" applyFill="1" applyBorder="1" applyAlignment="1" applyProtection="1">
      <alignment vertical="center"/>
      <protection locked="0"/>
    </xf>
    <xf numFmtId="3" fontId="88" fillId="33" borderId="15" xfId="58" applyNumberFormat="1" applyFont="1" applyFill="1" applyBorder="1" applyAlignment="1" applyProtection="1">
      <alignment vertical="center"/>
      <protection locked="0"/>
    </xf>
    <xf numFmtId="3" fontId="88" fillId="33" borderId="0" xfId="58" applyNumberFormat="1" applyFont="1" applyFill="1" applyBorder="1" applyAlignment="1" applyProtection="1">
      <alignment vertical="center"/>
      <protection locked="0"/>
    </xf>
    <xf numFmtId="3" fontId="88" fillId="33" borderId="34" xfId="58" applyNumberFormat="1" applyFont="1" applyFill="1" applyBorder="1" applyAlignment="1" applyProtection="1">
      <alignment vertical="center"/>
      <protection locked="0"/>
    </xf>
    <xf numFmtId="3" fontId="95" fillId="33" borderId="15" xfId="58" applyNumberFormat="1" applyFont="1" applyFill="1" applyBorder="1" applyAlignment="1" applyProtection="1">
      <alignment vertical="center"/>
      <protection locked="0"/>
    </xf>
    <xf numFmtId="3" fontId="93" fillId="33" borderId="15" xfId="58" applyNumberFormat="1" applyFont="1" applyFill="1" applyBorder="1" applyAlignment="1">
      <alignment horizontal="centerContinuous" vertical="center"/>
      <protection/>
    </xf>
    <xf numFmtId="3" fontId="93" fillId="33" borderId="11" xfId="58" applyNumberFormat="1" applyFont="1" applyFill="1" applyBorder="1" applyAlignment="1" applyProtection="1">
      <alignment horizontal="centerContinuous" vertical="center"/>
      <protection locked="0"/>
    </xf>
    <xf numFmtId="3" fontId="93" fillId="33" borderId="11" xfId="58" applyNumberFormat="1" applyFont="1" applyFill="1" applyBorder="1" applyAlignment="1">
      <alignment vertical="center"/>
      <protection/>
    </xf>
    <xf numFmtId="3" fontId="93" fillId="33" borderId="15" xfId="58" applyNumberFormat="1" applyFont="1" applyFill="1" applyBorder="1" applyAlignment="1">
      <alignment vertical="center"/>
      <protection/>
    </xf>
    <xf numFmtId="3" fontId="93" fillId="33" borderId="14" xfId="58" applyNumberFormat="1" applyFont="1" applyFill="1" applyBorder="1" applyAlignment="1">
      <alignment vertical="center"/>
      <protection/>
    </xf>
    <xf numFmtId="3" fontId="93" fillId="33" borderId="40" xfId="58" applyNumberFormat="1" applyFont="1" applyFill="1" applyBorder="1" applyAlignment="1">
      <alignment vertical="center"/>
      <protection/>
    </xf>
    <xf numFmtId="3" fontId="93" fillId="33" borderId="0" xfId="58" applyNumberFormat="1" applyFont="1" applyFill="1" applyBorder="1" applyAlignment="1">
      <alignment vertical="center"/>
      <protection/>
    </xf>
    <xf numFmtId="3" fontId="96" fillId="33" borderId="11" xfId="58" applyNumberFormat="1" applyFont="1" applyFill="1" applyBorder="1" applyAlignment="1" applyProtection="1">
      <alignment horizontal="center" vertical="center"/>
      <protection locked="0"/>
    </xf>
    <xf numFmtId="3" fontId="95" fillId="33" borderId="15" xfId="58" applyNumberFormat="1" applyFont="1" applyFill="1" applyBorder="1" applyAlignment="1">
      <alignment vertical="center"/>
      <protection/>
    </xf>
    <xf numFmtId="3" fontId="96" fillId="33" borderId="36" xfId="58" applyNumberFormat="1" applyFont="1" applyFill="1" applyBorder="1" applyAlignment="1" applyProtection="1">
      <alignment vertical="center"/>
      <protection/>
    </xf>
    <xf numFmtId="3" fontId="96" fillId="33" borderId="11" xfId="58" applyNumberFormat="1" applyFont="1" applyFill="1" applyBorder="1" applyAlignment="1" applyProtection="1">
      <alignment vertical="center"/>
      <protection/>
    </xf>
    <xf numFmtId="3" fontId="96" fillId="33" borderId="15" xfId="58" applyNumberFormat="1" applyFont="1" applyFill="1" applyBorder="1" applyAlignment="1" applyProtection="1">
      <alignment vertical="center"/>
      <protection/>
    </xf>
    <xf numFmtId="3" fontId="96" fillId="33" borderId="0" xfId="58" applyNumberFormat="1" applyFont="1" applyFill="1" applyBorder="1" applyAlignment="1" applyProtection="1">
      <alignment vertical="center"/>
      <protection/>
    </xf>
    <xf numFmtId="3" fontId="96" fillId="33" borderId="34" xfId="58" applyNumberFormat="1" applyFont="1" applyFill="1" applyBorder="1" applyAlignment="1" applyProtection="1">
      <alignment vertical="center"/>
      <protection/>
    </xf>
    <xf numFmtId="3" fontId="96" fillId="33" borderId="36" xfId="58" applyNumberFormat="1" applyFont="1" applyFill="1" applyBorder="1" applyAlignment="1" applyProtection="1">
      <alignment horizontal="right" vertical="center"/>
      <protection locked="0"/>
    </xf>
    <xf numFmtId="3" fontId="96" fillId="33" borderId="11" xfId="58" applyNumberFormat="1" applyFont="1" applyFill="1" applyBorder="1" applyAlignment="1" applyProtection="1">
      <alignment horizontal="right" vertical="center"/>
      <protection locked="0"/>
    </xf>
    <xf numFmtId="3" fontId="96" fillId="33" borderId="34" xfId="58" applyNumberFormat="1" applyFont="1" applyFill="1" applyBorder="1" applyAlignment="1" applyProtection="1">
      <alignment horizontal="right" vertical="center"/>
      <protection locked="0"/>
    </xf>
    <xf numFmtId="3" fontId="88" fillId="33" borderId="0" xfId="58" applyNumberFormat="1" applyFont="1" applyFill="1" applyBorder="1" applyAlignment="1" applyProtection="1">
      <alignment horizontal="left" vertical="center"/>
      <protection locked="0"/>
    </xf>
    <xf numFmtId="3" fontId="96" fillId="33" borderId="11" xfId="58" applyNumberFormat="1" applyFont="1" applyFill="1" applyBorder="1" applyAlignment="1" applyProtection="1">
      <alignment horizontal="center" vertical="center"/>
      <protection locked="0"/>
    </xf>
    <xf numFmtId="3" fontId="93" fillId="33" borderId="11" xfId="58" applyNumberFormat="1" applyFont="1" applyFill="1" applyBorder="1" applyAlignment="1" applyProtection="1">
      <alignment horizontal="center" vertical="center"/>
      <protection locked="0"/>
    </xf>
    <xf numFmtId="3" fontId="93" fillId="33" borderId="36" xfId="58" applyNumberFormat="1" applyFont="1" applyFill="1" applyBorder="1" applyAlignment="1" applyProtection="1">
      <alignment vertical="center"/>
      <protection/>
    </xf>
    <xf numFmtId="3" fontId="93" fillId="33" borderId="14" xfId="58" applyNumberFormat="1" applyFont="1" applyFill="1" applyBorder="1" applyAlignment="1" applyProtection="1">
      <alignment vertical="center"/>
      <protection/>
    </xf>
    <xf numFmtId="3" fontId="93" fillId="33" borderId="0" xfId="58" applyNumberFormat="1" applyFont="1" applyFill="1" applyBorder="1" applyAlignment="1" applyProtection="1">
      <alignment vertical="center"/>
      <protection/>
    </xf>
    <xf numFmtId="3" fontId="96" fillId="33" borderId="14" xfId="58" applyNumberFormat="1" applyFont="1" applyFill="1" applyBorder="1" applyAlignment="1" applyProtection="1">
      <alignment vertical="center"/>
      <protection/>
    </xf>
    <xf numFmtId="3" fontId="93" fillId="33" borderId="11" xfId="58" applyNumberFormat="1" applyFont="1" applyFill="1" applyBorder="1" applyAlignment="1" applyProtection="1">
      <alignment horizontal="center" vertical="center"/>
      <protection locked="0"/>
    </xf>
    <xf numFmtId="3" fontId="93" fillId="33" borderId="14" xfId="58" applyNumberFormat="1" applyFont="1" applyFill="1" applyBorder="1" applyAlignment="1" applyProtection="1">
      <alignment vertical="center"/>
      <protection/>
    </xf>
    <xf numFmtId="3" fontId="93" fillId="33" borderId="36" xfId="58" applyNumberFormat="1" applyFont="1" applyFill="1" applyBorder="1" applyAlignment="1" applyProtection="1">
      <alignment horizontal="right" vertical="center"/>
      <protection/>
    </xf>
    <xf numFmtId="3" fontId="93" fillId="33" borderId="11" xfId="58" applyNumberFormat="1" applyFont="1" applyFill="1" applyBorder="1" applyAlignment="1" applyProtection="1">
      <alignment horizontal="right" vertical="center"/>
      <protection/>
    </xf>
    <xf numFmtId="3" fontId="93" fillId="33" borderId="15" xfId="58" applyNumberFormat="1" applyFont="1" applyFill="1" applyBorder="1" applyAlignment="1" applyProtection="1">
      <alignment horizontal="right" vertical="center"/>
      <protection/>
    </xf>
    <xf numFmtId="3" fontId="93" fillId="33" borderId="0" xfId="58" applyNumberFormat="1" applyFont="1" applyFill="1" applyBorder="1" applyAlignment="1" applyProtection="1">
      <alignment horizontal="right" vertical="center"/>
      <protection/>
    </xf>
    <xf numFmtId="3" fontId="88" fillId="33" borderId="18" xfId="58" applyNumberFormat="1" applyFont="1" applyFill="1" applyBorder="1" applyAlignment="1">
      <alignment vertical="center"/>
      <protection/>
    </xf>
    <xf numFmtId="3" fontId="100" fillId="33" borderId="0" xfId="58" applyNumberFormat="1" applyFont="1" applyFill="1" applyAlignment="1">
      <alignment vertical="center"/>
      <protection/>
    </xf>
    <xf numFmtId="3" fontId="88" fillId="33" borderId="43" xfId="58" applyNumberFormat="1" applyFont="1" applyFill="1" applyBorder="1" applyAlignment="1">
      <alignment vertical="center"/>
      <protection/>
    </xf>
    <xf numFmtId="3" fontId="93" fillId="33" borderId="33" xfId="58" applyNumberFormat="1" applyFont="1" applyFill="1" applyBorder="1" applyAlignment="1">
      <alignment vertical="center"/>
      <protection/>
    </xf>
    <xf numFmtId="3" fontId="93" fillId="33" borderId="12" xfId="58" applyNumberFormat="1" applyFont="1" applyFill="1" applyBorder="1" applyAlignment="1">
      <alignment vertical="center"/>
      <protection/>
    </xf>
    <xf numFmtId="3" fontId="93" fillId="33" borderId="22" xfId="58" applyNumberFormat="1" applyFont="1" applyFill="1" applyBorder="1" applyAlignment="1">
      <alignment vertical="center"/>
      <protection/>
    </xf>
    <xf numFmtId="3" fontId="93" fillId="33" borderId="21" xfId="58" applyNumberFormat="1" applyFont="1" applyFill="1" applyBorder="1" applyAlignment="1">
      <alignment vertical="center"/>
      <protection/>
    </xf>
    <xf numFmtId="3" fontId="93" fillId="33" borderId="15" xfId="58" applyNumberFormat="1" applyFont="1" applyFill="1" applyBorder="1" applyAlignment="1" applyProtection="1">
      <alignment horizontal="right" vertical="center"/>
      <protection locked="0"/>
    </xf>
    <xf numFmtId="3" fontId="93" fillId="33" borderId="39" xfId="58" applyNumberFormat="1" applyFont="1" applyFill="1" applyBorder="1" applyAlignment="1">
      <alignment vertical="center"/>
      <protection/>
    </xf>
    <xf numFmtId="3" fontId="93" fillId="33" borderId="10" xfId="58" applyNumberFormat="1" applyFont="1" applyFill="1" applyBorder="1" applyAlignment="1" applyProtection="1">
      <alignment horizontal="center" vertical="center"/>
      <protection locked="0"/>
    </xf>
    <xf numFmtId="3" fontId="88" fillId="33" borderId="19" xfId="58" applyNumberFormat="1" applyFont="1" applyFill="1" applyBorder="1" applyAlignment="1" applyProtection="1">
      <alignment vertical="center"/>
      <protection locked="0"/>
    </xf>
    <xf numFmtId="3" fontId="93" fillId="33" borderId="19" xfId="58" applyNumberFormat="1" applyFont="1" applyFill="1" applyBorder="1" applyAlignment="1">
      <alignment vertical="center"/>
      <protection/>
    </xf>
    <xf numFmtId="3" fontId="88" fillId="33" borderId="10" xfId="58" applyNumberFormat="1" applyFont="1" applyFill="1" applyBorder="1" applyAlignment="1">
      <alignment horizontal="center" vertical="center"/>
      <protection/>
    </xf>
    <xf numFmtId="3" fontId="88" fillId="33" borderId="0" xfId="58" applyNumberFormat="1" applyFont="1" applyFill="1" applyBorder="1" applyAlignment="1">
      <alignment vertical="center"/>
      <protection/>
    </xf>
    <xf numFmtId="3" fontId="93" fillId="33" borderId="16" xfId="58" applyNumberFormat="1" applyFont="1" applyFill="1" applyBorder="1" applyAlignment="1">
      <alignment vertical="center"/>
      <protection/>
    </xf>
    <xf numFmtId="3" fontId="93" fillId="33" borderId="44" xfId="58" applyNumberFormat="1" applyFont="1" applyFill="1" applyBorder="1" applyAlignment="1">
      <alignment vertical="center"/>
      <protection/>
    </xf>
    <xf numFmtId="3" fontId="93" fillId="33" borderId="41" xfId="58" applyNumberFormat="1" applyFont="1" applyFill="1" applyBorder="1" applyAlignment="1" applyProtection="1">
      <alignment horizontal="right" vertical="center"/>
      <protection locked="0"/>
    </xf>
    <xf numFmtId="3" fontId="93" fillId="33" borderId="13" xfId="58" applyNumberFormat="1" applyFont="1" applyFill="1" applyBorder="1" applyAlignment="1" applyProtection="1">
      <alignment horizontal="right" vertical="center"/>
      <protection locked="0"/>
    </xf>
    <xf numFmtId="3" fontId="93" fillId="33" borderId="13" xfId="58" applyNumberFormat="1" applyFont="1" applyFill="1" applyBorder="1" applyAlignment="1">
      <alignment horizontal="right" vertical="center"/>
      <protection/>
    </xf>
    <xf numFmtId="3" fontId="88" fillId="33" borderId="15" xfId="58" applyNumberFormat="1" applyFont="1" applyFill="1" applyBorder="1" applyAlignment="1">
      <alignment horizontal="center" vertical="center"/>
      <protection/>
    </xf>
    <xf numFmtId="3" fontId="95" fillId="33" borderId="15" xfId="58" applyNumberFormat="1" applyFont="1" applyFill="1" applyBorder="1" applyAlignment="1">
      <alignment horizontal="center" vertical="center"/>
      <protection/>
    </xf>
    <xf numFmtId="3" fontId="88" fillId="33" borderId="12" xfId="58" applyNumberFormat="1" applyFont="1" applyFill="1" applyBorder="1" applyAlignment="1">
      <alignment horizontal="center" vertical="center"/>
      <protection/>
    </xf>
    <xf numFmtId="3" fontId="88" fillId="33" borderId="22" xfId="58" applyNumberFormat="1" applyFont="1" applyFill="1" applyBorder="1" applyAlignment="1">
      <alignment vertical="center"/>
      <protection/>
    </xf>
    <xf numFmtId="3" fontId="93" fillId="33" borderId="33" xfId="58" applyNumberFormat="1" applyFont="1" applyFill="1" applyBorder="1" applyAlignment="1">
      <alignment horizontal="right" vertical="center"/>
      <protection/>
    </xf>
    <xf numFmtId="3" fontId="93" fillId="33" borderId="12" xfId="58" applyNumberFormat="1" applyFont="1" applyFill="1" applyBorder="1" applyAlignment="1">
      <alignment horizontal="right" vertical="center"/>
      <protection/>
    </xf>
    <xf numFmtId="3" fontId="93" fillId="33" borderId="22" xfId="58" applyNumberFormat="1" applyFont="1" applyFill="1" applyBorder="1" applyAlignment="1">
      <alignment horizontal="right" vertical="center"/>
      <protection/>
    </xf>
    <xf numFmtId="3" fontId="93" fillId="33" borderId="21" xfId="58" applyNumberFormat="1" applyFont="1" applyFill="1" applyBorder="1" applyAlignment="1">
      <alignment horizontal="right" vertical="center"/>
      <protection/>
    </xf>
    <xf numFmtId="3" fontId="88" fillId="33" borderId="11" xfId="58" applyNumberFormat="1" applyFont="1" applyFill="1" applyBorder="1" applyAlignment="1">
      <alignment horizontal="center" vertical="center"/>
      <protection/>
    </xf>
    <xf numFmtId="3" fontId="93" fillId="33" borderId="36" xfId="58" applyNumberFormat="1" applyFont="1" applyFill="1" applyBorder="1" applyAlignment="1">
      <alignment horizontal="right" vertical="center"/>
      <protection/>
    </xf>
    <xf numFmtId="3" fontId="93" fillId="33" borderId="11" xfId="58" applyNumberFormat="1" applyFont="1" applyFill="1" applyBorder="1" applyAlignment="1">
      <alignment horizontal="right" vertical="center"/>
      <protection/>
    </xf>
    <xf numFmtId="3" fontId="93" fillId="33" borderId="15" xfId="58" applyNumberFormat="1" applyFont="1" applyFill="1" applyBorder="1" applyAlignment="1">
      <alignment horizontal="right" vertical="center"/>
      <protection/>
    </xf>
    <xf numFmtId="3" fontId="93" fillId="33" borderId="0" xfId="58" applyNumberFormat="1" applyFont="1" applyFill="1" applyBorder="1" applyAlignment="1">
      <alignment horizontal="right" vertical="center"/>
      <protection/>
    </xf>
    <xf numFmtId="3" fontId="93" fillId="33" borderId="0" xfId="58" applyNumberFormat="1" applyFont="1" applyFill="1" applyAlignment="1">
      <alignment vertical="center"/>
      <protection/>
    </xf>
    <xf numFmtId="3" fontId="93" fillId="33" borderId="12" xfId="58" applyNumberFormat="1" applyFont="1" applyFill="1" applyBorder="1" applyAlignment="1" applyProtection="1">
      <alignment horizontal="center" vertical="center"/>
      <protection locked="0"/>
    </xf>
    <xf numFmtId="3" fontId="93" fillId="33" borderId="23" xfId="58" applyNumberFormat="1" applyFont="1" applyFill="1" applyBorder="1" applyAlignment="1">
      <alignment horizontal="right" vertical="center"/>
      <protection/>
    </xf>
    <xf numFmtId="3" fontId="93" fillId="33" borderId="45" xfId="58" applyNumberFormat="1" applyFont="1" applyFill="1" applyBorder="1" applyAlignment="1">
      <alignment horizontal="right" vertical="center"/>
      <protection/>
    </xf>
    <xf numFmtId="3" fontId="93" fillId="33" borderId="46" xfId="58" applyNumberFormat="1" applyFont="1" applyFill="1" applyBorder="1" applyAlignment="1">
      <alignment horizontal="right" vertical="center"/>
      <protection/>
    </xf>
    <xf numFmtId="3" fontId="93" fillId="33" borderId="47" xfId="58" applyNumberFormat="1" applyFont="1" applyFill="1" applyBorder="1" applyAlignment="1">
      <alignment horizontal="right" vertical="center"/>
      <protection/>
    </xf>
    <xf numFmtId="3" fontId="93" fillId="33" borderId="45" xfId="58" applyNumberFormat="1" applyFont="1" applyFill="1" applyBorder="1" applyAlignment="1" applyProtection="1">
      <alignment vertical="center"/>
      <protection/>
    </xf>
    <xf numFmtId="3" fontId="93" fillId="33" borderId="48" xfId="58" applyNumberFormat="1" applyFont="1" applyFill="1" applyBorder="1" applyAlignment="1" applyProtection="1">
      <alignment vertical="center"/>
      <protection/>
    </xf>
    <xf numFmtId="3" fontId="93" fillId="33" borderId="23" xfId="58" applyNumberFormat="1" applyFont="1" applyFill="1" applyBorder="1" applyAlignment="1" applyProtection="1">
      <alignment horizontal="right" vertical="center"/>
      <protection locked="0"/>
    </xf>
    <xf numFmtId="3" fontId="93" fillId="33" borderId="45" xfId="58" applyNumberFormat="1" applyFont="1" applyFill="1" applyBorder="1" applyAlignment="1" applyProtection="1">
      <alignment horizontal="right" vertical="center"/>
      <protection locked="0"/>
    </xf>
    <xf numFmtId="3" fontId="93" fillId="33" borderId="48" xfId="58" applyNumberFormat="1" applyFont="1" applyFill="1" applyBorder="1" applyAlignment="1" applyProtection="1">
      <alignment horizontal="right" vertical="center"/>
      <protection locked="0"/>
    </xf>
    <xf numFmtId="3" fontId="93" fillId="33" borderId="37" xfId="58" applyNumberFormat="1" applyFont="1" applyFill="1" applyBorder="1" applyAlignment="1" applyProtection="1">
      <alignment vertical="center"/>
      <protection locked="0"/>
    </xf>
    <xf numFmtId="3" fontId="93" fillId="33" borderId="10" xfId="58" applyNumberFormat="1" applyFont="1" applyFill="1" applyBorder="1" applyAlignment="1" applyProtection="1">
      <alignment vertical="center"/>
      <protection locked="0"/>
    </xf>
    <xf numFmtId="3" fontId="93" fillId="33" borderId="19" xfId="58" applyNumberFormat="1" applyFont="1" applyFill="1" applyBorder="1" applyAlignment="1" applyProtection="1">
      <alignment vertical="center"/>
      <protection locked="0"/>
    </xf>
    <xf numFmtId="3" fontId="93" fillId="33" borderId="23" xfId="58" applyNumberFormat="1" applyFont="1" applyFill="1" applyBorder="1" applyAlignment="1" applyProtection="1">
      <alignment vertical="center"/>
      <protection locked="0"/>
    </xf>
    <xf numFmtId="3" fontId="93" fillId="33" borderId="45" xfId="58" applyNumberFormat="1" applyFont="1" applyFill="1" applyBorder="1" applyAlignment="1" applyProtection="1">
      <alignment vertical="center"/>
      <protection locked="0"/>
    </xf>
    <xf numFmtId="3" fontId="93" fillId="33" borderId="46" xfId="58" applyNumberFormat="1" applyFont="1" applyFill="1" applyBorder="1" applyAlignment="1" applyProtection="1">
      <alignment vertical="center"/>
      <protection locked="0"/>
    </xf>
    <xf numFmtId="3" fontId="93" fillId="33" borderId="47" xfId="58" applyNumberFormat="1" applyFont="1" applyFill="1" applyBorder="1" applyAlignment="1" applyProtection="1">
      <alignment vertical="center"/>
      <protection locked="0"/>
    </xf>
    <xf numFmtId="3" fontId="93" fillId="33" borderId="48" xfId="58" applyNumberFormat="1" applyFont="1" applyFill="1" applyBorder="1" applyAlignment="1" applyProtection="1">
      <alignment vertical="center"/>
      <protection locked="0"/>
    </xf>
    <xf numFmtId="3" fontId="93" fillId="33" borderId="35" xfId="58" applyNumberFormat="1" applyFont="1" applyFill="1" applyBorder="1" applyAlignment="1">
      <alignment horizontal="right" vertical="center"/>
      <protection/>
    </xf>
    <xf numFmtId="3" fontId="93" fillId="33" borderId="42" xfId="58" applyNumberFormat="1" applyFont="1" applyFill="1" applyBorder="1" applyAlignment="1" applyProtection="1">
      <alignment horizontal="right" vertical="center"/>
      <protection locked="0"/>
    </xf>
    <xf numFmtId="3" fontId="88" fillId="33" borderId="16" xfId="58" applyNumberFormat="1" applyFont="1" applyFill="1" applyBorder="1" applyAlignment="1">
      <alignment vertical="center"/>
      <protection/>
    </xf>
    <xf numFmtId="3" fontId="88" fillId="33" borderId="17" xfId="58" applyNumberFormat="1" applyFont="1" applyFill="1" applyBorder="1" applyAlignment="1">
      <alignment vertical="center"/>
      <protection/>
    </xf>
    <xf numFmtId="3" fontId="93" fillId="33" borderId="10" xfId="58" applyNumberFormat="1" applyFont="1" applyFill="1" applyBorder="1" applyAlignment="1">
      <alignment horizontal="right" vertical="center"/>
      <protection/>
    </xf>
    <xf numFmtId="3" fontId="88" fillId="33" borderId="19" xfId="58" applyNumberFormat="1" applyFont="1" applyFill="1" applyBorder="1" applyAlignment="1">
      <alignment horizontal="center" vertical="center"/>
      <protection/>
    </xf>
    <xf numFmtId="3" fontId="88" fillId="33" borderId="17" xfId="58" applyNumberFormat="1" applyFont="1" applyFill="1" applyBorder="1" applyAlignment="1">
      <alignment horizontal="center" vertical="center"/>
      <protection/>
    </xf>
    <xf numFmtId="3" fontId="100" fillId="33" borderId="20" xfId="58" applyNumberFormat="1" applyFont="1" applyFill="1" applyBorder="1" applyAlignment="1">
      <alignment vertical="center"/>
      <protection/>
    </xf>
    <xf numFmtId="3" fontId="93" fillId="33" borderId="20" xfId="58" applyNumberFormat="1" applyFont="1" applyFill="1" applyBorder="1" applyAlignment="1" applyProtection="1">
      <alignment horizontal="right" vertical="center"/>
      <protection locked="0"/>
    </xf>
    <xf numFmtId="3" fontId="88" fillId="33" borderId="0" xfId="58" applyNumberFormat="1" applyFont="1" applyFill="1" applyAlignment="1">
      <alignment vertical="center"/>
      <protection/>
    </xf>
    <xf numFmtId="3" fontId="93" fillId="33" borderId="0" xfId="58" applyNumberFormat="1" applyFont="1" applyFill="1" applyAlignment="1">
      <alignment horizontal="right" vertical="center"/>
      <protection/>
    </xf>
    <xf numFmtId="3" fontId="100" fillId="33" borderId="21" xfId="58" applyNumberFormat="1" applyFont="1" applyFill="1" applyBorder="1" applyAlignment="1">
      <alignment vertical="center"/>
      <protection/>
    </xf>
    <xf numFmtId="3" fontId="100" fillId="33" borderId="49" xfId="58" applyNumberFormat="1" applyFont="1" applyFill="1" applyBorder="1" applyAlignment="1">
      <alignment vertical="center"/>
      <protection/>
    </xf>
    <xf numFmtId="3" fontId="93" fillId="33" borderId="49" xfId="58" applyNumberFormat="1" applyFont="1" applyFill="1" applyBorder="1" applyAlignment="1" applyProtection="1">
      <alignment horizontal="right" vertical="center"/>
      <protection locked="0"/>
    </xf>
    <xf numFmtId="3" fontId="88" fillId="33" borderId="20" xfId="58" applyNumberFormat="1" applyFont="1" applyFill="1" applyBorder="1" applyAlignment="1">
      <alignment vertical="center"/>
      <protection/>
    </xf>
    <xf numFmtId="3" fontId="93" fillId="33" borderId="50" xfId="58" applyNumberFormat="1" applyFont="1" applyFill="1" applyBorder="1" applyAlignment="1">
      <alignment vertical="center"/>
      <protection/>
    </xf>
    <xf numFmtId="3" fontId="93" fillId="33" borderId="17" xfId="58" applyNumberFormat="1" applyFont="1" applyFill="1" applyBorder="1" applyAlignment="1" applyProtection="1">
      <alignment horizontal="right" vertical="center"/>
      <protection locked="0"/>
    </xf>
    <xf numFmtId="3" fontId="93" fillId="33" borderId="20" xfId="58" applyNumberFormat="1" applyFont="1" applyFill="1" applyBorder="1" applyAlignment="1">
      <alignment vertical="center"/>
      <protection/>
    </xf>
    <xf numFmtId="3" fontId="88" fillId="33" borderId="21" xfId="58" applyNumberFormat="1" applyFont="1" applyFill="1" applyBorder="1" applyAlignment="1">
      <alignment horizontal="left" vertical="center"/>
      <protection/>
    </xf>
    <xf numFmtId="3" fontId="95" fillId="33" borderId="11" xfId="58" applyNumberFormat="1" applyFont="1" applyFill="1" applyBorder="1" applyAlignment="1" applyProtection="1">
      <alignment horizontal="center" vertical="center"/>
      <protection locked="0"/>
    </xf>
    <xf numFmtId="3" fontId="96" fillId="33" borderId="14" xfId="58" applyNumberFormat="1" applyFont="1" applyFill="1" applyBorder="1" applyAlignment="1" applyProtection="1">
      <alignment horizontal="right" vertical="center"/>
      <protection locked="0"/>
    </xf>
    <xf numFmtId="3" fontId="93" fillId="33" borderId="14" xfId="58" applyNumberFormat="1" applyFont="1" applyFill="1" applyBorder="1" applyAlignment="1" applyProtection="1">
      <alignment horizontal="right" vertical="center"/>
      <protection locked="0"/>
    </xf>
    <xf numFmtId="3" fontId="93" fillId="33" borderId="17" xfId="58" applyNumberFormat="1" applyFont="1" applyFill="1" applyBorder="1" applyAlignment="1">
      <alignment vertical="center"/>
      <protection/>
    </xf>
    <xf numFmtId="3" fontId="93" fillId="33" borderId="11" xfId="58" applyNumberFormat="1" applyFont="1" applyFill="1" applyBorder="1" applyAlignment="1" applyProtection="1">
      <alignment horizontal="center" vertical="center"/>
      <protection/>
    </xf>
    <xf numFmtId="3" fontId="104" fillId="33" borderId="0" xfId="58" applyNumberFormat="1" applyFont="1" applyFill="1" applyAlignment="1">
      <alignment vertical="center"/>
      <protection/>
    </xf>
    <xf numFmtId="3" fontId="93" fillId="33" borderId="10" xfId="58" applyNumberFormat="1" applyFont="1" applyFill="1" applyBorder="1" applyAlignment="1">
      <alignment horizontal="center" vertical="center"/>
      <protection/>
    </xf>
    <xf numFmtId="3" fontId="93" fillId="33" borderId="25" xfId="58" applyNumberFormat="1" applyFont="1" applyFill="1" applyBorder="1" applyAlignment="1">
      <alignment vertical="center"/>
      <protection/>
    </xf>
    <xf numFmtId="3" fontId="93" fillId="33" borderId="26" xfId="58" applyNumberFormat="1" applyFont="1" applyFill="1" applyBorder="1" applyAlignment="1">
      <alignment vertical="center"/>
      <protection/>
    </xf>
    <xf numFmtId="3" fontId="93" fillId="33" borderId="51" xfId="58" applyNumberFormat="1" applyFont="1" applyFill="1" applyBorder="1" applyAlignment="1">
      <alignment vertical="center"/>
      <protection/>
    </xf>
    <xf numFmtId="3" fontId="93" fillId="33" borderId="25" xfId="58" applyNumberFormat="1" applyFont="1" applyFill="1" applyBorder="1" applyAlignment="1" applyProtection="1">
      <alignment horizontal="right" vertical="center"/>
      <protection locked="0"/>
    </xf>
    <xf numFmtId="3" fontId="93" fillId="33" borderId="26" xfId="58" applyNumberFormat="1" applyFont="1" applyFill="1" applyBorder="1" applyAlignment="1" applyProtection="1">
      <alignment horizontal="right" vertical="center"/>
      <protection locked="0"/>
    </xf>
    <xf numFmtId="3" fontId="93" fillId="33" borderId="27" xfId="58" applyNumberFormat="1" applyFont="1" applyFill="1" applyBorder="1" applyAlignment="1" applyProtection="1">
      <alignment horizontal="right" vertical="center"/>
      <protection locked="0"/>
    </xf>
    <xf numFmtId="3" fontId="93" fillId="33" borderId="31" xfId="58" applyNumberFormat="1" applyFont="1" applyFill="1" applyBorder="1" applyAlignment="1">
      <alignment horizontal="right" vertical="center"/>
      <protection/>
    </xf>
    <xf numFmtId="3" fontId="93" fillId="33" borderId="52" xfId="58" applyNumberFormat="1" applyFont="1" applyFill="1" applyBorder="1" applyAlignment="1">
      <alignment horizontal="right" vertical="center"/>
      <protection/>
    </xf>
    <xf numFmtId="3" fontId="95" fillId="33" borderId="11" xfId="58" applyNumberFormat="1" applyFont="1" applyFill="1" applyBorder="1" applyAlignment="1">
      <alignment horizontal="center" vertical="center"/>
      <protection/>
    </xf>
    <xf numFmtId="3" fontId="93" fillId="33" borderId="48" xfId="58" applyNumberFormat="1" applyFont="1" applyFill="1" applyBorder="1" applyAlignment="1">
      <alignment horizontal="right" vertical="center"/>
      <protection/>
    </xf>
    <xf numFmtId="3" fontId="93" fillId="33" borderId="38" xfId="58" applyNumberFormat="1" applyFont="1" applyFill="1" applyBorder="1" applyAlignment="1" applyProtection="1">
      <alignment vertical="center"/>
      <protection locked="0"/>
    </xf>
    <xf numFmtId="3" fontId="93" fillId="33" borderId="47" xfId="58" applyNumberFormat="1" applyFont="1" applyFill="1" applyBorder="1" applyAlignment="1" applyProtection="1">
      <alignment horizontal="right" vertical="center"/>
      <protection locked="0"/>
    </xf>
    <xf numFmtId="3" fontId="93" fillId="33" borderId="52" xfId="58" applyNumberFormat="1" applyFont="1" applyFill="1" applyBorder="1" applyAlignment="1" applyProtection="1">
      <alignment horizontal="right" vertical="center"/>
      <protection locked="0"/>
    </xf>
    <xf numFmtId="3" fontId="93" fillId="33" borderId="40" xfId="58" applyNumberFormat="1" applyFont="1" applyFill="1" applyBorder="1" applyAlignment="1" applyProtection="1">
      <alignment vertical="center"/>
      <protection locked="0"/>
    </xf>
    <xf numFmtId="3" fontId="93" fillId="33" borderId="53" xfId="58" applyNumberFormat="1" applyFont="1" applyFill="1" applyBorder="1" applyAlignment="1" applyProtection="1">
      <alignment horizontal="right" vertical="center"/>
      <protection locked="0"/>
    </xf>
    <xf numFmtId="3" fontId="88" fillId="33" borderId="12" xfId="58" applyNumberFormat="1" applyFont="1" applyFill="1" applyBorder="1" applyAlignment="1" applyProtection="1">
      <alignment horizontal="center" vertical="center"/>
      <protection locked="0"/>
    </xf>
    <xf numFmtId="3" fontId="88" fillId="33" borderId="30" xfId="58" applyNumberFormat="1" applyFont="1" applyFill="1" applyBorder="1" applyAlignment="1">
      <alignment horizontal="right" vertical="center"/>
      <protection/>
    </xf>
    <xf numFmtId="3" fontId="88" fillId="33" borderId="31" xfId="58" applyNumberFormat="1" applyFont="1" applyFill="1" applyBorder="1" applyAlignment="1">
      <alignment horizontal="right" vertical="center"/>
      <protection/>
    </xf>
    <xf numFmtId="3" fontId="88" fillId="33" borderId="32" xfId="58" applyNumberFormat="1" applyFont="1" applyFill="1" applyBorder="1" applyAlignment="1">
      <alignment horizontal="right" vertical="center"/>
      <protection/>
    </xf>
    <xf numFmtId="3" fontId="88" fillId="33" borderId="54" xfId="58" applyNumberFormat="1" applyFont="1" applyFill="1" applyBorder="1" applyAlignment="1">
      <alignment horizontal="right" vertical="center"/>
      <protection/>
    </xf>
    <xf numFmtId="3" fontId="93" fillId="33" borderId="30" xfId="58" applyNumberFormat="1" applyFont="1" applyFill="1" applyBorder="1" applyAlignment="1">
      <alignment horizontal="right" vertical="center"/>
      <protection/>
    </xf>
    <xf numFmtId="3" fontId="93" fillId="33" borderId="32" xfId="58" applyNumberFormat="1" applyFont="1" applyFill="1" applyBorder="1" applyAlignment="1">
      <alignment horizontal="right" vertical="center"/>
      <protection/>
    </xf>
    <xf numFmtId="3" fontId="93" fillId="33" borderId="55" xfId="58" applyNumberFormat="1" applyFont="1" applyFill="1" applyBorder="1" applyAlignment="1">
      <alignment horizontal="right" vertical="center"/>
      <protection/>
    </xf>
    <xf numFmtId="3" fontId="93" fillId="33" borderId="31" xfId="58" applyNumberFormat="1" applyFont="1" applyFill="1" applyBorder="1" applyAlignment="1" applyProtection="1">
      <alignment vertical="center"/>
      <protection/>
    </xf>
    <xf numFmtId="3" fontId="88" fillId="33" borderId="0" xfId="58" applyNumberFormat="1" applyFont="1" applyFill="1" applyBorder="1" applyAlignment="1">
      <alignment horizontal="center" vertical="center"/>
      <protection/>
    </xf>
    <xf numFmtId="3" fontId="107" fillId="33" borderId="24" xfId="58" applyNumberFormat="1" applyFont="1" applyFill="1" applyBorder="1" applyAlignment="1">
      <alignment vertical="center"/>
      <protection/>
    </xf>
    <xf numFmtId="3" fontId="107" fillId="33" borderId="47" xfId="58" applyNumberFormat="1" applyFont="1" applyFill="1" applyBorder="1" applyAlignment="1">
      <alignment vertical="center"/>
      <protection/>
    </xf>
    <xf numFmtId="3" fontId="107" fillId="33" borderId="0" xfId="58" applyNumberFormat="1" applyFont="1" applyFill="1" applyBorder="1" applyAlignment="1">
      <alignment vertical="center"/>
      <protection/>
    </xf>
    <xf numFmtId="3" fontId="107" fillId="33" borderId="39" xfId="58" applyNumberFormat="1" applyFont="1" applyFill="1" applyBorder="1" applyAlignment="1">
      <alignment vertical="center"/>
      <protection/>
    </xf>
    <xf numFmtId="3" fontId="107" fillId="33" borderId="56" xfId="58" applyNumberFormat="1" applyFont="1" applyFill="1" applyBorder="1" applyAlignment="1">
      <alignment vertical="center"/>
      <protection/>
    </xf>
    <xf numFmtId="3" fontId="107" fillId="33" borderId="57" xfId="58" applyNumberFormat="1" applyFont="1" applyFill="1" applyBorder="1" applyAlignment="1">
      <alignment vertical="center"/>
      <protection/>
    </xf>
    <xf numFmtId="0" fontId="88" fillId="33" borderId="0" xfId="58" applyFont="1" applyFill="1" applyAlignment="1">
      <alignment vertical="center"/>
      <protection/>
    </xf>
    <xf numFmtId="0" fontId="16" fillId="0" borderId="0" xfId="58" applyFont="1" applyAlignment="1">
      <alignment vertical="center"/>
      <protection/>
    </xf>
    <xf numFmtId="3" fontId="0" fillId="0" borderId="0" xfId="58" applyNumberFormat="1" applyAlignment="1">
      <alignment vertical="center"/>
      <protection/>
    </xf>
    <xf numFmtId="0" fontId="88" fillId="33" borderId="13" xfId="0" applyFont="1" applyFill="1" applyBorder="1" applyAlignment="1">
      <alignment horizontal="center"/>
    </xf>
    <xf numFmtId="0" fontId="98" fillId="33" borderId="13" xfId="0" applyFont="1" applyFill="1" applyBorder="1" applyAlignment="1" applyProtection="1">
      <alignment horizontal="center"/>
      <protection locked="0"/>
    </xf>
    <xf numFmtId="0" fontId="99" fillId="33" borderId="13" xfId="0" applyFont="1" applyFill="1" applyBorder="1" applyAlignment="1" applyProtection="1">
      <alignment horizontal="left"/>
      <protection locked="0"/>
    </xf>
    <xf numFmtId="3" fontId="98" fillId="33" borderId="13" xfId="0" applyNumberFormat="1" applyFont="1" applyFill="1" applyBorder="1" applyAlignment="1" applyProtection="1">
      <alignment horizontal="right"/>
      <protection locked="0"/>
    </xf>
    <xf numFmtId="0" fontId="98" fillId="33" borderId="13" xfId="0" applyFont="1" applyFill="1" applyBorder="1" applyAlignment="1">
      <alignment horizontal="centerContinuous"/>
    </xf>
    <xf numFmtId="0" fontId="99" fillId="33" borderId="13" xfId="0" applyFont="1" applyFill="1" applyBorder="1" applyAlignment="1">
      <alignment horizontal="left"/>
    </xf>
    <xf numFmtId="3" fontId="98" fillId="33" borderId="13" xfId="0" applyNumberFormat="1" applyFont="1" applyFill="1" applyBorder="1" applyAlignment="1">
      <alignment/>
    </xf>
    <xf numFmtId="0" fontId="108" fillId="33" borderId="13" xfId="0" applyFont="1" applyFill="1" applyBorder="1" applyAlignment="1">
      <alignment horizontal="centerContinuous"/>
    </xf>
    <xf numFmtId="0" fontId="108" fillId="33" borderId="13" xfId="0" applyFont="1" applyFill="1" applyBorder="1" applyAlignment="1">
      <alignment horizontal="left"/>
    </xf>
    <xf numFmtId="3" fontId="108" fillId="33" borderId="13" xfId="0" applyNumberFormat="1" applyFont="1" applyFill="1" applyBorder="1" applyAlignment="1">
      <alignment/>
    </xf>
    <xf numFmtId="0" fontId="99" fillId="33" borderId="13" xfId="0" applyFont="1" applyFill="1" applyBorder="1" applyAlignment="1">
      <alignment horizontal="center"/>
    </xf>
    <xf numFmtId="0" fontId="99" fillId="33" borderId="43" xfId="0" applyFont="1" applyFill="1" applyBorder="1" applyAlignment="1">
      <alignment/>
    </xf>
    <xf numFmtId="3" fontId="99" fillId="33" borderId="13" xfId="0" applyNumberFormat="1" applyFont="1" applyFill="1" applyBorder="1" applyAlignment="1">
      <alignment/>
    </xf>
    <xf numFmtId="0" fontId="99" fillId="33" borderId="13" xfId="0" applyFont="1" applyFill="1" applyBorder="1" applyAlignment="1">
      <alignment/>
    </xf>
    <xf numFmtId="0" fontId="108" fillId="33" borderId="13" xfId="0" applyFont="1" applyFill="1" applyBorder="1" applyAlignment="1">
      <alignment horizontal="center"/>
    </xf>
    <xf numFmtId="0" fontId="108" fillId="33" borderId="13" xfId="0" applyFont="1" applyFill="1" applyBorder="1" applyAlignment="1">
      <alignment/>
    </xf>
    <xf numFmtId="3" fontId="109" fillId="33" borderId="13" xfId="0" applyNumberFormat="1" applyFont="1" applyFill="1" applyBorder="1" applyAlignment="1">
      <alignment horizontal="right"/>
    </xf>
    <xf numFmtId="3" fontId="33" fillId="33" borderId="13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99" fillId="33" borderId="19" xfId="0" applyFont="1" applyFill="1" applyBorder="1" applyAlignment="1">
      <alignment horizontal="centerContinuous"/>
    </xf>
    <xf numFmtId="0" fontId="99" fillId="33" borderId="20" xfId="0" applyFont="1" applyFill="1" applyBorder="1" applyAlignment="1">
      <alignment horizontal="left"/>
    </xf>
    <xf numFmtId="0" fontId="99" fillId="33" borderId="58" xfId="0" applyFont="1" applyFill="1" applyBorder="1" applyAlignment="1">
      <alignment horizontal="centerContinuous"/>
    </xf>
    <xf numFmtId="0" fontId="99" fillId="33" borderId="43" xfId="0" applyFont="1" applyFill="1" applyBorder="1" applyAlignment="1">
      <alignment horizontal="left"/>
    </xf>
    <xf numFmtId="3" fontId="98" fillId="33" borderId="20" xfId="0" applyNumberFormat="1" applyFont="1" applyFill="1" applyBorder="1" applyAlignment="1">
      <alignment/>
    </xf>
    <xf numFmtId="0" fontId="99" fillId="33" borderId="15" xfId="0" applyFont="1" applyFill="1" applyBorder="1" applyAlignment="1" applyProtection="1">
      <alignment horizontal="centerContinuous"/>
      <protection locked="0"/>
    </xf>
    <xf numFmtId="0" fontId="99" fillId="33" borderId="15" xfId="0" applyFont="1" applyFill="1" applyBorder="1" applyAlignment="1" applyProtection="1">
      <alignment/>
      <protection locked="0"/>
    </xf>
    <xf numFmtId="3" fontId="98" fillId="33" borderId="11" xfId="0" applyNumberFormat="1" applyFont="1" applyFill="1" applyBorder="1" applyAlignment="1">
      <alignment/>
    </xf>
    <xf numFmtId="3" fontId="98" fillId="33" borderId="15" xfId="0" applyNumberFormat="1" applyFont="1" applyFill="1" applyBorder="1" applyAlignment="1">
      <alignment/>
    </xf>
    <xf numFmtId="3" fontId="98" fillId="33" borderId="0" xfId="0" applyNumberFormat="1" applyFont="1" applyFill="1" applyAlignment="1">
      <alignment/>
    </xf>
    <xf numFmtId="3" fontId="98" fillId="33" borderId="0" xfId="0" applyNumberFormat="1" applyFont="1" applyFill="1" applyAlignment="1" applyProtection="1">
      <alignment/>
      <protection/>
    </xf>
    <xf numFmtId="3" fontId="98" fillId="33" borderId="0" xfId="0" applyNumberFormat="1" applyFont="1" applyFill="1" applyBorder="1" applyAlignment="1">
      <alignment horizontal="right"/>
    </xf>
    <xf numFmtId="3" fontId="109" fillId="33" borderId="13" xfId="0" applyNumberFormat="1" applyFont="1" applyFill="1" applyBorder="1" applyAlignment="1">
      <alignment/>
    </xf>
    <xf numFmtId="0" fontId="109" fillId="33" borderId="12" xfId="0" applyFont="1" applyFill="1" applyBorder="1" applyAlignment="1" applyProtection="1">
      <alignment horizontal="center"/>
      <protection locked="0"/>
    </xf>
    <xf numFmtId="0" fontId="108" fillId="33" borderId="11" xfId="0" applyFont="1" applyFill="1" applyBorder="1" applyAlignment="1" applyProtection="1">
      <alignment/>
      <protection locked="0"/>
    </xf>
    <xf numFmtId="3" fontId="109" fillId="33" borderId="11" xfId="0" applyNumberFormat="1" applyFont="1" applyFill="1" applyBorder="1" applyAlignment="1">
      <alignment/>
    </xf>
    <xf numFmtId="3" fontId="109" fillId="33" borderId="13" xfId="0" applyNumberFormat="1" applyFont="1" applyFill="1" applyBorder="1" applyAlignment="1">
      <alignment/>
    </xf>
    <xf numFmtId="3" fontId="98" fillId="33" borderId="13" xfId="0" applyNumberFormat="1" applyFont="1" applyFill="1" applyBorder="1" applyAlignment="1" applyProtection="1">
      <alignment horizontal="center"/>
      <protection locked="0"/>
    </xf>
    <xf numFmtId="3" fontId="98" fillId="33" borderId="13" xfId="0" applyNumberFormat="1" applyFont="1" applyFill="1" applyBorder="1" applyAlignment="1">
      <alignment/>
    </xf>
    <xf numFmtId="0" fontId="88" fillId="33" borderId="58" xfId="0" applyFont="1" applyFill="1" applyBorder="1" applyAlignment="1">
      <alignment/>
    </xf>
    <xf numFmtId="3" fontId="110" fillId="33" borderId="0" xfId="0" applyNumberFormat="1" applyFont="1" applyFill="1" applyAlignment="1">
      <alignment/>
    </xf>
    <xf numFmtId="0" fontId="98" fillId="33" borderId="0" xfId="0" applyFont="1" applyFill="1" applyAlignment="1">
      <alignment/>
    </xf>
    <xf numFmtId="3" fontId="98" fillId="33" borderId="0" xfId="0" applyNumberFormat="1" applyFont="1" applyFill="1" applyAlignment="1">
      <alignment/>
    </xf>
    <xf numFmtId="3" fontId="110" fillId="33" borderId="13" xfId="0" applyNumberFormat="1" applyFont="1" applyFill="1" applyBorder="1" applyAlignment="1" applyProtection="1">
      <alignment horizontal="center"/>
      <protection locked="0"/>
    </xf>
    <xf numFmtId="3" fontId="99" fillId="33" borderId="58" xfId="58" applyNumberFormat="1" applyFont="1" applyFill="1" applyBorder="1" applyAlignment="1" applyProtection="1">
      <alignment horizontal="left" vertical="center"/>
      <protection locked="0"/>
    </xf>
    <xf numFmtId="3" fontId="98" fillId="33" borderId="30" xfId="58" applyNumberFormat="1" applyFont="1" applyFill="1" applyBorder="1" applyAlignment="1" applyProtection="1">
      <alignment horizontal="right" vertical="center"/>
      <protection locked="0"/>
    </xf>
    <xf numFmtId="3" fontId="98" fillId="33" borderId="31" xfId="58" applyNumberFormat="1" applyFont="1" applyFill="1" applyBorder="1" applyAlignment="1" applyProtection="1">
      <alignment horizontal="right" vertical="center"/>
      <protection locked="0"/>
    </xf>
    <xf numFmtId="3" fontId="98" fillId="33" borderId="59" xfId="58" applyNumberFormat="1" applyFont="1" applyFill="1" applyBorder="1" applyAlignment="1" applyProtection="1">
      <alignment horizontal="right" vertical="center"/>
      <protection locked="0"/>
    </xf>
    <xf numFmtId="3" fontId="98" fillId="33" borderId="13" xfId="58" applyNumberFormat="1" applyFont="1" applyFill="1" applyBorder="1" applyAlignment="1" applyProtection="1">
      <alignment horizontal="center" vertical="center"/>
      <protection locked="0"/>
    </xf>
    <xf numFmtId="3" fontId="99" fillId="33" borderId="30" xfId="58" applyNumberFormat="1" applyFont="1" applyFill="1" applyBorder="1" applyAlignment="1">
      <alignment vertical="center"/>
      <protection/>
    </xf>
    <xf numFmtId="3" fontId="99" fillId="33" borderId="31" xfId="58" applyNumberFormat="1" applyFont="1" applyFill="1" applyBorder="1" applyAlignment="1">
      <alignment vertical="center"/>
      <protection/>
    </xf>
    <xf numFmtId="3" fontId="98" fillId="33" borderId="13" xfId="58" applyNumberFormat="1" applyFont="1" applyFill="1" applyBorder="1" applyAlignment="1">
      <alignment horizontal="centerContinuous" vertical="center"/>
      <protection/>
    </xf>
    <xf numFmtId="3" fontId="99" fillId="33" borderId="58" xfId="58" applyNumberFormat="1" applyFont="1" applyFill="1" applyBorder="1" applyAlignment="1">
      <alignment horizontal="left" vertical="center"/>
      <protection/>
    </xf>
    <xf numFmtId="3" fontId="98" fillId="33" borderId="41" xfId="58" applyNumberFormat="1" applyFont="1" applyFill="1" applyBorder="1" applyAlignment="1">
      <alignment vertical="center"/>
      <protection/>
    </xf>
    <xf numFmtId="3" fontId="98" fillId="33" borderId="13" xfId="58" applyNumberFormat="1" applyFont="1" applyFill="1" applyBorder="1" applyAlignment="1">
      <alignment vertical="center"/>
      <protection/>
    </xf>
    <xf numFmtId="3" fontId="98" fillId="33" borderId="58" xfId="58" applyNumberFormat="1" applyFont="1" applyFill="1" applyBorder="1" applyAlignment="1">
      <alignment vertical="center"/>
      <protection/>
    </xf>
    <xf numFmtId="3" fontId="98" fillId="33" borderId="42" xfId="58" applyNumberFormat="1" applyFont="1" applyFill="1" applyBorder="1" applyAlignment="1">
      <alignment vertical="center"/>
      <protection/>
    </xf>
    <xf numFmtId="3" fontId="98" fillId="33" borderId="11" xfId="58" applyNumberFormat="1" applyFont="1" applyFill="1" applyBorder="1" applyAlignment="1" applyProtection="1">
      <alignment vertical="center"/>
      <protection/>
    </xf>
    <xf numFmtId="3" fontId="98" fillId="33" borderId="0" xfId="58" applyNumberFormat="1" applyFont="1" applyFill="1" applyBorder="1" applyAlignment="1" applyProtection="1">
      <alignment vertical="center"/>
      <protection/>
    </xf>
    <xf numFmtId="3" fontId="108" fillId="33" borderId="13" xfId="58" applyNumberFormat="1" applyFont="1" applyFill="1" applyBorder="1" applyAlignment="1">
      <alignment horizontal="centerContinuous" vertical="center"/>
      <protection/>
    </xf>
    <xf numFmtId="3" fontId="108" fillId="33" borderId="58" xfId="58" applyNumberFormat="1" applyFont="1" applyFill="1" applyBorder="1" applyAlignment="1">
      <alignment horizontal="left" vertical="center"/>
      <protection/>
    </xf>
    <xf numFmtId="3" fontId="108" fillId="33" borderId="28" xfId="58" applyNumberFormat="1" applyFont="1" applyFill="1" applyBorder="1" applyAlignment="1">
      <alignment vertical="center"/>
      <protection/>
    </xf>
    <xf numFmtId="3" fontId="108" fillId="33" borderId="29" xfId="58" applyNumberFormat="1" applyFont="1" applyFill="1" applyBorder="1" applyAlignment="1">
      <alignment vertical="center"/>
      <protection/>
    </xf>
    <xf numFmtId="3" fontId="108" fillId="33" borderId="60" xfId="58" applyNumberFormat="1" applyFont="1" applyFill="1" applyBorder="1" applyAlignment="1">
      <alignment vertical="center"/>
      <protection/>
    </xf>
    <xf numFmtId="3" fontId="108" fillId="33" borderId="41" xfId="58" applyNumberFormat="1" applyFont="1" applyFill="1" applyBorder="1" applyAlignment="1">
      <alignment vertical="center"/>
      <protection/>
    </xf>
    <xf numFmtId="3" fontId="108" fillId="33" borderId="42" xfId="58" applyNumberFormat="1" applyFont="1" applyFill="1" applyBorder="1" applyAlignment="1">
      <alignment vertical="center"/>
      <protection/>
    </xf>
    <xf numFmtId="3" fontId="99" fillId="33" borderId="43" xfId="58" applyNumberFormat="1" applyFont="1" applyFill="1" applyBorder="1" applyAlignment="1">
      <alignment vertical="center"/>
      <protection/>
    </xf>
    <xf numFmtId="3" fontId="99" fillId="33" borderId="59" xfId="58" applyNumberFormat="1" applyFont="1" applyFill="1" applyBorder="1" applyAlignment="1">
      <alignment vertical="center"/>
      <protection/>
    </xf>
    <xf numFmtId="3" fontId="99" fillId="33" borderId="58" xfId="58" applyNumberFormat="1" applyFont="1" applyFill="1" applyBorder="1" applyAlignment="1">
      <alignment vertical="center"/>
      <protection/>
    </xf>
    <xf numFmtId="3" fontId="98" fillId="33" borderId="41" xfId="58" applyNumberFormat="1" applyFont="1" applyFill="1" applyBorder="1" applyAlignment="1">
      <alignment horizontal="right" vertical="center"/>
      <protection/>
    </xf>
    <xf numFmtId="3" fontId="98" fillId="33" borderId="13" xfId="58" applyNumberFormat="1" applyFont="1" applyFill="1" applyBorder="1" applyAlignment="1">
      <alignment horizontal="right" vertical="center"/>
      <protection/>
    </xf>
    <xf numFmtId="3" fontId="98" fillId="33" borderId="58" xfId="58" applyNumberFormat="1" applyFont="1" applyFill="1" applyBorder="1" applyAlignment="1">
      <alignment horizontal="right" vertical="center"/>
      <protection/>
    </xf>
    <xf numFmtId="3" fontId="98" fillId="33" borderId="42" xfId="58" applyNumberFormat="1" applyFont="1" applyFill="1" applyBorder="1" applyAlignment="1">
      <alignment horizontal="right" vertical="center"/>
      <protection/>
    </xf>
    <xf numFmtId="3" fontId="108" fillId="33" borderId="13" xfId="58" applyNumberFormat="1" applyFont="1" applyFill="1" applyBorder="1" applyAlignment="1">
      <alignment horizontal="center" vertical="center"/>
      <protection/>
    </xf>
    <xf numFmtId="3" fontId="108" fillId="33" borderId="58" xfId="58" applyNumberFormat="1" applyFont="1" applyFill="1" applyBorder="1" applyAlignment="1">
      <alignment vertical="center"/>
      <protection/>
    </xf>
    <xf numFmtId="3" fontId="109" fillId="33" borderId="41" xfId="58" applyNumberFormat="1" applyFont="1" applyFill="1" applyBorder="1" applyAlignment="1">
      <alignment horizontal="right" vertical="center"/>
      <protection/>
    </xf>
    <xf numFmtId="3" fontId="109" fillId="33" borderId="13" xfId="58" applyNumberFormat="1" applyFont="1" applyFill="1" applyBorder="1" applyAlignment="1">
      <alignment horizontal="right" vertical="center"/>
      <protection/>
    </xf>
    <xf numFmtId="3" fontId="109" fillId="33" borderId="58" xfId="58" applyNumberFormat="1" applyFont="1" applyFill="1" applyBorder="1" applyAlignment="1">
      <alignment horizontal="right" vertical="center"/>
      <protection/>
    </xf>
    <xf numFmtId="3" fontId="109" fillId="33" borderId="42" xfId="58" applyNumberFormat="1" applyFont="1" applyFill="1" applyBorder="1" applyAlignment="1">
      <alignment horizontal="right" vertical="center"/>
      <protection/>
    </xf>
    <xf numFmtId="3" fontId="108" fillId="33" borderId="12" xfId="58" applyNumberFormat="1" applyFont="1" applyFill="1" applyBorder="1" applyAlignment="1">
      <alignment horizontal="center" vertical="center"/>
      <protection/>
    </xf>
    <xf numFmtId="3" fontId="108" fillId="33" borderId="22" xfId="58" applyNumberFormat="1" applyFont="1" applyFill="1" applyBorder="1" applyAlignment="1">
      <alignment vertical="center"/>
      <protection/>
    </xf>
    <xf numFmtId="3" fontId="109" fillId="33" borderId="33" xfId="58" applyNumberFormat="1" applyFont="1" applyFill="1" applyBorder="1" applyAlignment="1">
      <alignment horizontal="right" vertical="center"/>
      <protection/>
    </xf>
    <xf numFmtId="3" fontId="109" fillId="33" borderId="12" xfId="58" applyNumberFormat="1" applyFont="1" applyFill="1" applyBorder="1" applyAlignment="1">
      <alignment horizontal="right" vertical="center"/>
      <protection/>
    </xf>
    <xf numFmtId="3" fontId="109" fillId="33" borderId="22" xfId="58" applyNumberFormat="1" applyFont="1" applyFill="1" applyBorder="1" applyAlignment="1">
      <alignment horizontal="right" vertical="center"/>
      <protection/>
    </xf>
    <xf numFmtId="3" fontId="109" fillId="33" borderId="21" xfId="58" applyNumberFormat="1" applyFont="1" applyFill="1" applyBorder="1" applyAlignment="1">
      <alignment horizontal="right" vertical="center"/>
      <protection/>
    </xf>
    <xf numFmtId="3" fontId="109" fillId="33" borderId="36" xfId="58" applyNumberFormat="1" applyFont="1" applyFill="1" applyBorder="1" applyAlignment="1" applyProtection="1">
      <alignment horizontal="right" vertical="center"/>
      <protection locked="0"/>
    </xf>
    <xf numFmtId="3" fontId="98" fillId="33" borderId="28" xfId="58" applyNumberFormat="1" applyFont="1" applyFill="1" applyBorder="1" applyAlignment="1">
      <alignment horizontal="right" vertical="center"/>
      <protection/>
    </xf>
    <xf numFmtId="3" fontId="98" fillId="33" borderId="29" xfId="58" applyNumberFormat="1" applyFont="1" applyFill="1" applyBorder="1" applyAlignment="1">
      <alignment horizontal="right" vertical="center"/>
      <protection/>
    </xf>
    <xf numFmtId="3" fontId="98" fillId="33" borderId="60" xfId="58" applyNumberFormat="1" applyFont="1" applyFill="1" applyBorder="1" applyAlignment="1">
      <alignment horizontal="right" vertical="center"/>
      <protection/>
    </xf>
    <xf numFmtId="3" fontId="98" fillId="33" borderId="61" xfId="58" applyNumberFormat="1" applyFont="1" applyFill="1" applyBorder="1" applyAlignment="1">
      <alignment horizontal="right" vertical="center"/>
      <protection/>
    </xf>
    <xf numFmtId="3" fontId="98" fillId="33" borderId="28" xfId="58" applyNumberFormat="1" applyFont="1" applyFill="1" applyBorder="1" applyAlignment="1" applyProtection="1">
      <alignment horizontal="right" vertical="center"/>
      <protection locked="0"/>
    </xf>
    <xf numFmtId="3" fontId="98" fillId="33" borderId="29" xfId="58" applyNumberFormat="1" applyFont="1" applyFill="1" applyBorder="1" applyAlignment="1" applyProtection="1">
      <alignment horizontal="right" vertical="center"/>
      <protection locked="0"/>
    </xf>
    <xf numFmtId="3" fontId="109" fillId="33" borderId="28" xfId="58" applyNumberFormat="1" applyFont="1" applyFill="1" applyBorder="1" applyAlignment="1" applyProtection="1">
      <alignment horizontal="right" vertical="center"/>
      <protection locked="0"/>
    </xf>
    <xf numFmtId="3" fontId="109" fillId="33" borderId="12" xfId="58" applyNumberFormat="1" applyFont="1" applyFill="1" applyBorder="1" applyAlignment="1" applyProtection="1">
      <alignment horizontal="right" vertical="center"/>
      <protection locked="0"/>
    </xf>
    <xf numFmtId="3" fontId="99" fillId="33" borderId="19" xfId="58" applyNumberFormat="1" applyFont="1" applyFill="1" applyBorder="1" applyAlignment="1">
      <alignment horizontal="centerContinuous" vertical="center"/>
      <protection/>
    </xf>
    <xf numFmtId="3" fontId="99" fillId="33" borderId="43" xfId="58" applyNumberFormat="1" applyFont="1" applyFill="1" applyBorder="1" applyAlignment="1">
      <alignment horizontal="left" vertical="center"/>
      <protection/>
    </xf>
    <xf numFmtId="3" fontId="98" fillId="33" borderId="62" xfId="58" applyNumberFormat="1" applyFont="1" applyFill="1" applyBorder="1" applyAlignment="1">
      <alignment vertical="center"/>
      <protection/>
    </xf>
    <xf numFmtId="3" fontId="98" fillId="33" borderId="54" xfId="58" applyNumberFormat="1" applyFont="1" applyFill="1" applyBorder="1" applyAlignment="1">
      <alignment vertical="center"/>
      <protection/>
    </xf>
    <xf numFmtId="3" fontId="98" fillId="33" borderId="30" xfId="58" applyNumberFormat="1" applyFont="1" applyFill="1" applyBorder="1" applyAlignment="1">
      <alignment vertical="center"/>
      <protection/>
    </xf>
    <xf numFmtId="3" fontId="98" fillId="33" borderId="31" xfId="58" applyNumberFormat="1" applyFont="1" applyFill="1" applyBorder="1" applyAlignment="1">
      <alignment vertical="center"/>
      <protection/>
    </xf>
    <xf numFmtId="3" fontId="98" fillId="33" borderId="62" xfId="58" applyNumberFormat="1" applyFont="1" applyFill="1" applyBorder="1" applyAlignment="1" applyProtection="1">
      <alignment horizontal="right" vertical="center"/>
      <protection locked="0"/>
    </xf>
    <xf numFmtId="3" fontId="99" fillId="33" borderId="58" xfId="58" applyNumberFormat="1" applyFont="1" applyFill="1" applyBorder="1" applyAlignment="1">
      <alignment horizontal="centerContinuous" vertical="center"/>
      <protection/>
    </xf>
    <xf numFmtId="3" fontId="98" fillId="33" borderId="50" xfId="58" applyNumberFormat="1" applyFont="1" applyFill="1" applyBorder="1" applyAlignment="1">
      <alignment vertical="center"/>
      <protection/>
    </xf>
    <xf numFmtId="3" fontId="98" fillId="33" borderId="20" xfId="58" applyNumberFormat="1" applyFont="1" applyFill="1" applyBorder="1" applyAlignment="1">
      <alignment vertical="center"/>
      <protection/>
    </xf>
    <xf numFmtId="3" fontId="98" fillId="33" borderId="43" xfId="58" applyNumberFormat="1" applyFont="1" applyFill="1" applyBorder="1" applyAlignment="1" applyProtection="1">
      <alignment horizontal="right" vertical="center"/>
      <protection locked="0"/>
    </xf>
    <xf numFmtId="3" fontId="99" fillId="33" borderId="15" xfId="58" applyNumberFormat="1" applyFont="1" applyFill="1" applyBorder="1" applyAlignment="1" applyProtection="1">
      <alignment horizontal="centerContinuous" vertical="center"/>
      <protection locked="0"/>
    </xf>
    <xf numFmtId="3" fontId="99" fillId="33" borderId="15" xfId="58" applyNumberFormat="1" applyFont="1" applyFill="1" applyBorder="1" applyAlignment="1" applyProtection="1">
      <alignment vertical="center" wrapText="1"/>
      <protection locked="0"/>
    </xf>
    <xf numFmtId="3" fontId="98" fillId="33" borderId="36" xfId="58" applyNumberFormat="1" applyFont="1" applyFill="1" applyBorder="1" applyAlignment="1">
      <alignment vertical="center"/>
      <protection/>
    </xf>
    <xf numFmtId="3" fontId="98" fillId="33" borderId="11" xfId="58" applyNumberFormat="1" applyFont="1" applyFill="1" applyBorder="1" applyAlignment="1">
      <alignment vertical="center"/>
      <protection/>
    </xf>
    <xf numFmtId="3" fontId="98" fillId="33" borderId="15" xfId="58" applyNumberFormat="1" applyFont="1" applyFill="1" applyBorder="1" applyAlignment="1">
      <alignment vertical="center"/>
      <protection/>
    </xf>
    <xf numFmtId="3" fontId="98" fillId="33" borderId="0" xfId="58" applyNumberFormat="1" applyFont="1" applyFill="1" applyBorder="1" applyAlignment="1">
      <alignment vertical="center"/>
      <protection/>
    </xf>
    <xf numFmtId="3" fontId="98" fillId="33" borderId="41" xfId="58" applyNumberFormat="1" applyFont="1" applyFill="1" applyBorder="1" applyAlignment="1" applyProtection="1">
      <alignment horizontal="right" vertical="center"/>
      <protection locked="0"/>
    </xf>
    <xf numFmtId="3" fontId="98" fillId="33" borderId="13" xfId="58" applyNumberFormat="1" applyFont="1" applyFill="1" applyBorder="1" applyAlignment="1" applyProtection="1">
      <alignment horizontal="right" vertical="center"/>
      <protection locked="0"/>
    </xf>
    <xf numFmtId="3" fontId="98" fillId="33" borderId="59" xfId="58" applyNumberFormat="1" applyFont="1" applyFill="1" applyBorder="1" applyAlignment="1">
      <alignment vertical="center"/>
      <protection/>
    </xf>
    <xf numFmtId="3" fontId="98" fillId="33" borderId="24" xfId="58" applyNumberFormat="1" applyFont="1" applyFill="1" applyBorder="1" applyAlignment="1">
      <alignment horizontal="right" vertical="center"/>
      <protection/>
    </xf>
    <xf numFmtId="3" fontId="98" fillId="33" borderId="47" xfId="58" applyNumberFormat="1" applyFont="1" applyFill="1" applyBorder="1" applyAlignment="1">
      <alignment horizontal="right" vertical="center"/>
      <protection/>
    </xf>
    <xf numFmtId="3" fontId="98" fillId="33" borderId="0" xfId="58" applyNumberFormat="1" applyFont="1" applyFill="1" applyAlignment="1" applyProtection="1">
      <alignment horizontal="center" vertical="center"/>
      <protection/>
    </xf>
    <xf numFmtId="3" fontId="98" fillId="33" borderId="39" xfId="58" applyNumberFormat="1" applyFont="1" applyFill="1" applyBorder="1" applyAlignment="1" applyProtection="1">
      <alignment vertical="center"/>
      <protection/>
    </xf>
    <xf numFmtId="3" fontId="98" fillId="33" borderId="13" xfId="58" applyNumberFormat="1" applyFont="1" applyFill="1" applyBorder="1" applyAlignment="1" applyProtection="1">
      <alignment vertical="center"/>
      <protection/>
    </xf>
    <xf numFmtId="3" fontId="98" fillId="33" borderId="63" xfId="58" applyNumberFormat="1" applyFont="1" applyFill="1" applyBorder="1" applyAlignment="1" applyProtection="1">
      <alignment horizontal="right" vertical="center"/>
      <protection locked="0"/>
    </xf>
    <xf numFmtId="3" fontId="98" fillId="33" borderId="28" xfId="58" applyNumberFormat="1" applyFont="1" applyFill="1" applyBorder="1" applyAlignment="1">
      <alignment vertical="center"/>
      <protection/>
    </xf>
    <xf numFmtId="3" fontId="98" fillId="33" borderId="29" xfId="58" applyNumberFormat="1" applyFont="1" applyFill="1" applyBorder="1" applyAlignment="1">
      <alignment vertical="center"/>
      <protection/>
    </xf>
    <xf numFmtId="3" fontId="109" fillId="33" borderId="28" xfId="58" applyNumberFormat="1" applyFont="1" applyFill="1" applyBorder="1" applyAlignment="1">
      <alignment vertical="center"/>
      <protection/>
    </xf>
    <xf numFmtId="3" fontId="109" fillId="33" borderId="29" xfId="58" applyNumberFormat="1" applyFont="1" applyFill="1" applyBorder="1" applyAlignment="1">
      <alignment vertical="center"/>
      <protection/>
    </xf>
    <xf numFmtId="3" fontId="109" fillId="33" borderId="60" xfId="58" applyNumberFormat="1" applyFont="1" applyFill="1" applyBorder="1" applyAlignment="1">
      <alignment vertical="center"/>
      <protection/>
    </xf>
    <xf numFmtId="3" fontId="109" fillId="33" borderId="25" xfId="58" applyNumberFormat="1" applyFont="1" applyFill="1" applyBorder="1" applyAlignment="1" applyProtection="1">
      <alignment horizontal="right" vertical="center"/>
      <protection locked="0"/>
    </xf>
    <xf numFmtId="3" fontId="109" fillId="33" borderId="41" xfId="58" applyNumberFormat="1" applyFont="1" applyFill="1" applyBorder="1" applyAlignment="1">
      <alignment vertical="center"/>
      <protection/>
    </xf>
    <xf numFmtId="3" fontId="109" fillId="33" borderId="13" xfId="58" applyNumberFormat="1" applyFont="1" applyFill="1" applyBorder="1" applyAlignment="1">
      <alignment vertical="center"/>
      <protection/>
    </xf>
    <xf numFmtId="3" fontId="109" fillId="33" borderId="58" xfId="58" applyNumberFormat="1" applyFont="1" applyFill="1" applyBorder="1" applyAlignment="1">
      <alignment vertical="center"/>
      <protection/>
    </xf>
    <xf numFmtId="3" fontId="109" fillId="33" borderId="41" xfId="58" applyNumberFormat="1" applyFont="1" applyFill="1" applyBorder="1" applyAlignment="1" applyProtection="1">
      <alignment horizontal="right" vertical="center"/>
      <protection locked="0"/>
    </xf>
    <xf numFmtId="3" fontId="98" fillId="33" borderId="61" xfId="58" applyNumberFormat="1" applyFont="1" applyFill="1" applyBorder="1" applyAlignment="1" applyProtection="1">
      <alignment horizontal="right" vertical="center"/>
      <protection locked="0"/>
    </xf>
    <xf numFmtId="3" fontId="99" fillId="33" borderId="28" xfId="58" applyNumberFormat="1" applyFont="1" applyFill="1" applyBorder="1" applyAlignment="1">
      <alignment horizontal="right" vertical="center"/>
      <protection/>
    </xf>
    <xf numFmtId="3" fontId="99" fillId="33" borderId="29" xfId="58" applyNumberFormat="1" applyFont="1" applyFill="1" applyBorder="1" applyAlignment="1">
      <alignment horizontal="right" vertical="center"/>
      <protection/>
    </xf>
    <xf numFmtId="3" fontId="99" fillId="33" borderId="61" xfId="58" applyNumberFormat="1" applyFont="1" applyFill="1" applyBorder="1" applyAlignment="1">
      <alignment horizontal="right" vertical="center"/>
      <protection/>
    </xf>
    <xf numFmtId="3" fontId="99" fillId="33" borderId="49" xfId="58" applyNumberFormat="1" applyFont="1" applyFill="1" applyBorder="1" applyAlignment="1">
      <alignment horizontal="right" vertical="center"/>
      <protection/>
    </xf>
    <xf numFmtId="3" fontId="98" fillId="33" borderId="25" xfId="58" applyNumberFormat="1" applyFont="1" applyFill="1" applyBorder="1" applyAlignment="1">
      <alignment horizontal="right" vertical="center"/>
      <protection/>
    </xf>
    <xf numFmtId="3" fontId="98" fillId="33" borderId="26" xfId="58" applyNumberFormat="1" applyFont="1" applyFill="1" applyBorder="1" applyAlignment="1">
      <alignment horizontal="right" vertical="center"/>
      <protection/>
    </xf>
    <xf numFmtId="3" fontId="98" fillId="33" borderId="27" xfId="58" applyNumberFormat="1" applyFont="1" applyFill="1" applyBorder="1" applyAlignment="1">
      <alignment horizontal="right" vertical="center"/>
      <protection/>
    </xf>
    <xf numFmtId="3" fontId="98" fillId="33" borderId="57" xfId="58" applyNumberFormat="1" applyFont="1" applyFill="1" applyBorder="1" applyAlignment="1">
      <alignment horizontal="right" vertical="center"/>
      <protection/>
    </xf>
    <xf numFmtId="3" fontId="98" fillId="33" borderId="64" xfId="58" applyNumberFormat="1" applyFont="1" applyFill="1" applyBorder="1" applyAlignment="1">
      <alignment horizontal="right" vertical="center"/>
      <protection/>
    </xf>
    <xf numFmtId="3" fontId="98" fillId="33" borderId="61" xfId="58" applyNumberFormat="1" applyFont="1" applyFill="1" applyBorder="1" applyAlignment="1">
      <alignment vertical="center"/>
      <protection/>
    </xf>
    <xf numFmtId="164" fontId="93" fillId="33" borderId="12" xfId="58" applyNumberFormat="1" applyFont="1" applyFill="1" applyBorder="1" applyAlignment="1">
      <alignment horizontal="centerContinuous" vertical="center"/>
      <protection/>
    </xf>
    <xf numFmtId="164" fontId="93" fillId="33" borderId="15" xfId="58" applyNumberFormat="1" applyFont="1" applyFill="1" applyBorder="1" applyAlignment="1">
      <alignment horizontal="centerContinuous" vertical="center"/>
      <protection/>
    </xf>
    <xf numFmtId="164" fontId="93" fillId="33" borderId="11" xfId="58" applyNumberFormat="1" applyFont="1" applyFill="1" applyBorder="1" applyAlignment="1" applyProtection="1">
      <alignment horizontal="center" vertical="center"/>
      <protection locked="0"/>
    </xf>
    <xf numFmtId="164" fontId="88" fillId="33" borderId="11" xfId="58" applyNumberFormat="1" applyFont="1" applyFill="1" applyBorder="1" applyAlignment="1" applyProtection="1">
      <alignment horizontal="center" vertical="center"/>
      <protection locked="0"/>
    </xf>
    <xf numFmtId="164" fontId="88" fillId="33" borderId="15" xfId="58" applyNumberFormat="1" applyFont="1" applyFill="1" applyBorder="1" applyAlignment="1">
      <alignment horizontal="center" vertical="center"/>
      <protection/>
    </xf>
    <xf numFmtId="164" fontId="88" fillId="33" borderId="11" xfId="58" applyNumberFormat="1" applyFont="1" applyFill="1" applyBorder="1" applyAlignment="1">
      <alignment horizontal="center" vertical="center"/>
      <protection/>
    </xf>
    <xf numFmtId="164" fontId="88" fillId="33" borderId="10" xfId="58" applyNumberFormat="1" applyFont="1" applyFill="1" applyBorder="1" applyAlignment="1">
      <alignment horizontal="center" vertical="center"/>
      <protection/>
    </xf>
    <xf numFmtId="164" fontId="88" fillId="33" borderId="11" xfId="58" applyNumberFormat="1" applyFont="1" applyFill="1" applyBorder="1" applyAlignment="1" applyProtection="1">
      <alignment horizontal="centerContinuous" vertical="center"/>
      <protection locked="0"/>
    </xf>
    <xf numFmtId="164" fontId="88" fillId="33" borderId="10" xfId="58" applyNumberFormat="1" applyFont="1" applyFill="1" applyBorder="1" applyAlignment="1" applyProtection="1">
      <alignment horizontal="centerContinuous" vertical="center"/>
      <protection locked="0"/>
    </xf>
    <xf numFmtId="164" fontId="88" fillId="33" borderId="12" xfId="58" applyNumberFormat="1" applyFont="1" applyFill="1" applyBorder="1" applyAlignment="1">
      <alignment horizontal="centerContinuous" vertical="center"/>
      <protection/>
    </xf>
    <xf numFmtId="164" fontId="88" fillId="33" borderId="15" xfId="58" applyNumberFormat="1" applyFont="1" applyFill="1" applyBorder="1" applyAlignment="1">
      <alignment vertical="center"/>
      <protection/>
    </xf>
    <xf numFmtId="164" fontId="88" fillId="33" borderId="10" xfId="58" applyNumberFormat="1" applyFont="1" applyFill="1" applyBorder="1" applyAlignment="1" applyProtection="1">
      <alignment horizontal="center" vertical="center"/>
      <protection locked="0"/>
    </xf>
    <xf numFmtId="164" fontId="93" fillId="33" borderId="11" xfId="58" applyNumberFormat="1" applyFont="1" applyFill="1" applyBorder="1" applyAlignment="1">
      <alignment horizontal="centerContinuous" vertical="center"/>
      <protection/>
    </xf>
    <xf numFmtId="164" fontId="93" fillId="33" borderId="12" xfId="58" applyNumberFormat="1" applyFont="1" applyFill="1" applyBorder="1" applyAlignment="1" applyProtection="1">
      <alignment horizontal="center" vertical="center"/>
      <protection locked="0"/>
    </xf>
    <xf numFmtId="164" fontId="93" fillId="33" borderId="11" xfId="58" applyNumberFormat="1" applyFont="1" applyFill="1" applyBorder="1" applyAlignment="1">
      <alignment horizontal="center" vertical="center"/>
      <protection/>
    </xf>
    <xf numFmtId="3" fontId="98" fillId="33" borderId="58" xfId="58" applyNumberFormat="1" applyFont="1" applyFill="1" applyBorder="1" applyAlignment="1" applyProtection="1">
      <alignment horizontal="right" vertical="center"/>
      <protection locked="0"/>
    </xf>
    <xf numFmtId="0" fontId="0" fillId="0" borderId="0" xfId="58" applyFont="1">
      <alignment/>
      <protection/>
    </xf>
    <xf numFmtId="165" fontId="30" fillId="0" borderId="0" xfId="71" applyNumberFormat="1" applyFont="1" applyAlignment="1">
      <alignment horizontal="center" vertical="center" wrapText="1"/>
      <protection/>
    </xf>
    <xf numFmtId="165" fontId="30" fillId="0" borderId="0" xfId="71" applyNumberFormat="1" applyFont="1" applyAlignment="1">
      <alignment vertical="center" wrapText="1"/>
      <protection/>
    </xf>
    <xf numFmtId="165" fontId="31" fillId="0" borderId="65" xfId="71" applyNumberFormat="1" applyFont="1" applyBorder="1" applyAlignment="1">
      <alignment horizontal="center" vertical="center" wrapText="1"/>
      <protection/>
    </xf>
    <xf numFmtId="165" fontId="31" fillId="0" borderId="66" xfId="71" applyNumberFormat="1" applyFont="1" applyBorder="1" applyAlignment="1">
      <alignment horizontal="center" vertical="center" wrapText="1"/>
      <protection/>
    </xf>
    <xf numFmtId="165" fontId="31" fillId="0" borderId="67" xfId="71" applyNumberFormat="1" applyFont="1" applyBorder="1" applyAlignment="1">
      <alignment horizontal="center" vertical="center" wrapText="1"/>
      <protection/>
    </xf>
    <xf numFmtId="165" fontId="31" fillId="0" borderId="68" xfId="71" applyNumberFormat="1" applyFont="1" applyFill="1" applyBorder="1" applyAlignment="1">
      <alignment horizontal="center" vertical="center" wrapText="1"/>
      <protection/>
    </xf>
    <xf numFmtId="165" fontId="31" fillId="0" borderId="69" xfId="71" applyNumberFormat="1" applyFont="1" applyBorder="1" applyAlignment="1" applyProtection="1">
      <alignment horizontal="center" vertical="center" wrapText="1"/>
      <protection/>
    </xf>
    <xf numFmtId="165" fontId="31" fillId="0" borderId="70" xfId="71" applyNumberFormat="1" applyFont="1" applyBorder="1" applyAlignment="1" applyProtection="1">
      <alignment horizontal="center" vertical="center" wrapText="1"/>
      <protection/>
    </xf>
    <xf numFmtId="165" fontId="31" fillId="0" borderId="71" xfId="71" applyNumberFormat="1" applyFont="1" applyBorder="1" applyAlignment="1" applyProtection="1">
      <alignment horizontal="center" vertical="center" wrapText="1"/>
      <protection/>
    </xf>
    <xf numFmtId="165" fontId="31" fillId="0" borderId="72" xfId="71" applyNumberFormat="1" applyFont="1" applyFill="1" applyBorder="1" applyAlignment="1" applyProtection="1">
      <alignment horizontal="center" vertical="center" wrapText="1"/>
      <protection/>
    </xf>
    <xf numFmtId="165" fontId="31" fillId="0" borderId="65" xfId="71" applyNumberFormat="1" applyFont="1" applyBorder="1" applyAlignment="1" applyProtection="1">
      <alignment horizontal="left" vertical="center" wrapText="1"/>
      <protection/>
    </xf>
    <xf numFmtId="165" fontId="31" fillId="0" borderId="66" xfId="71" applyNumberFormat="1" applyFont="1" applyBorder="1" applyAlignment="1" applyProtection="1">
      <alignment horizontal="center" vertical="center" wrapText="1"/>
      <protection/>
    </xf>
    <xf numFmtId="165" fontId="31" fillId="0" borderId="67" xfId="71" applyNumberFormat="1" applyFont="1" applyBorder="1" applyAlignment="1" applyProtection="1">
      <alignment horizontal="center" vertical="center" wrapText="1"/>
      <protection/>
    </xf>
    <xf numFmtId="0" fontId="0" fillId="0" borderId="72" xfId="58" applyFont="1" applyBorder="1">
      <alignment/>
      <protection/>
    </xf>
    <xf numFmtId="165" fontId="30" fillId="0" borderId="15" xfId="71" applyNumberFormat="1" applyFont="1" applyBorder="1" applyAlignment="1" applyProtection="1">
      <alignment horizontal="right" vertical="center" wrapText="1"/>
      <protection/>
    </xf>
    <xf numFmtId="3" fontId="16" fillId="0" borderId="73" xfId="58" applyNumberFormat="1" applyFont="1" applyBorder="1">
      <alignment/>
      <protection/>
    </xf>
    <xf numFmtId="3" fontId="16" fillId="0" borderId="74" xfId="58" applyNumberFormat="1" applyFont="1" applyBorder="1">
      <alignment/>
      <protection/>
    </xf>
    <xf numFmtId="165" fontId="30" fillId="0" borderId="70" xfId="71" applyNumberFormat="1" applyFont="1" applyBorder="1" applyAlignment="1" applyProtection="1">
      <alignment horizontal="right" vertical="center" wrapText="1"/>
      <protection/>
    </xf>
    <xf numFmtId="165" fontId="0" fillId="0" borderId="0" xfId="58" applyNumberFormat="1" applyFont="1">
      <alignment/>
      <protection/>
    </xf>
    <xf numFmtId="3" fontId="16" fillId="0" borderId="75" xfId="58" applyNumberFormat="1" applyFont="1" applyBorder="1">
      <alignment/>
      <protection/>
    </xf>
    <xf numFmtId="165" fontId="30" fillId="0" borderId="65" xfId="71" applyNumberFormat="1" applyFont="1" applyBorder="1" applyAlignment="1" applyProtection="1">
      <alignment horizontal="left" vertical="center" wrapText="1"/>
      <protection/>
    </xf>
    <xf numFmtId="165" fontId="30" fillId="0" borderId="66" xfId="71" applyNumberFormat="1" applyFont="1" applyBorder="1" applyAlignment="1" applyProtection="1">
      <alignment horizontal="right" vertical="center" wrapText="1"/>
      <protection/>
    </xf>
    <xf numFmtId="165" fontId="30" fillId="0" borderId="66" xfId="71" applyNumberFormat="1" applyFont="1" applyBorder="1" applyAlignment="1" applyProtection="1">
      <alignment horizontal="center" vertical="center" wrapText="1"/>
      <protection/>
    </xf>
    <xf numFmtId="165" fontId="30" fillId="0" borderId="67" xfId="71" applyNumberFormat="1" applyFont="1" applyBorder="1" applyAlignment="1" applyProtection="1">
      <alignment horizontal="right" vertical="center" wrapText="1"/>
      <protection/>
    </xf>
    <xf numFmtId="3" fontId="16" fillId="0" borderId="72" xfId="58" applyNumberFormat="1" applyFont="1" applyBorder="1">
      <alignment/>
      <protection/>
    </xf>
    <xf numFmtId="165" fontId="30" fillId="0" borderId="11" xfId="71" applyNumberFormat="1" applyFont="1" applyBorder="1" applyAlignment="1" applyProtection="1">
      <alignment horizontal="right" vertical="center" wrapText="1"/>
      <protection/>
    </xf>
    <xf numFmtId="165" fontId="30" fillId="0" borderId="11" xfId="71" applyNumberFormat="1" applyFont="1" applyBorder="1" applyAlignment="1" applyProtection="1">
      <alignment horizontal="center" vertical="center" wrapText="1"/>
      <protection/>
    </xf>
    <xf numFmtId="0" fontId="16" fillId="0" borderId="76" xfId="58" applyFont="1" applyBorder="1">
      <alignment/>
      <protection/>
    </xf>
    <xf numFmtId="165" fontId="30" fillId="0" borderId="14" xfId="71" applyNumberFormat="1" applyFont="1" applyBorder="1" applyAlignment="1" applyProtection="1">
      <alignment horizontal="center" vertical="center" wrapText="1"/>
      <protection/>
    </xf>
    <xf numFmtId="165" fontId="31" fillId="0" borderId="77" xfId="71" applyNumberFormat="1" applyFont="1" applyBorder="1" applyAlignment="1" applyProtection="1">
      <alignment horizontal="left" vertical="center" wrapText="1"/>
      <protection/>
    </xf>
    <xf numFmtId="3" fontId="16" fillId="0" borderId="68" xfId="58" applyNumberFormat="1" applyFont="1" applyBorder="1">
      <alignment/>
      <protection/>
    </xf>
    <xf numFmtId="165" fontId="30" fillId="0" borderId="78" xfId="71" applyNumberFormat="1" applyFont="1" applyBorder="1" applyAlignment="1" applyProtection="1">
      <alignment horizontal="left" vertical="center" wrapText="1"/>
      <protection locked="0"/>
    </xf>
    <xf numFmtId="165" fontId="30" fillId="0" borderId="10" xfId="71" applyNumberFormat="1" applyFont="1" applyFill="1" applyBorder="1" applyAlignment="1" applyProtection="1">
      <alignment vertical="center" wrapText="1"/>
      <protection locked="0"/>
    </xf>
    <xf numFmtId="1" fontId="30" fillId="0" borderId="10" xfId="71" applyNumberFormat="1" applyFont="1" applyBorder="1" applyAlignment="1" applyProtection="1">
      <alignment horizontal="center" vertical="center" wrapText="1"/>
      <protection locked="0"/>
    </xf>
    <xf numFmtId="165" fontId="30" fillId="0" borderId="10" xfId="71" applyNumberFormat="1" applyFont="1" applyBorder="1" applyAlignment="1" applyProtection="1">
      <alignment vertical="center" wrapText="1"/>
      <protection locked="0"/>
    </xf>
    <xf numFmtId="165" fontId="30" fillId="0" borderId="19" xfId="71" applyNumberFormat="1" applyFont="1" applyBorder="1" applyAlignment="1" applyProtection="1">
      <alignment vertical="center" wrapText="1"/>
      <protection locked="0"/>
    </xf>
    <xf numFmtId="165" fontId="30" fillId="0" borderId="12" xfId="71" applyNumberFormat="1" applyFont="1" applyBorder="1" applyAlignment="1" applyProtection="1">
      <alignment vertical="center" wrapText="1"/>
      <protection locked="0"/>
    </xf>
    <xf numFmtId="165" fontId="30" fillId="0" borderId="22" xfId="71" applyNumberFormat="1" applyFont="1" applyBorder="1" applyAlignment="1" applyProtection="1">
      <alignment vertical="center" wrapText="1"/>
      <protection locked="0"/>
    </xf>
    <xf numFmtId="165" fontId="30" fillId="0" borderId="77" xfId="71" applyNumberFormat="1" applyFont="1" applyBorder="1" applyAlignment="1" applyProtection="1">
      <alignment horizontal="left" vertical="center" wrapText="1"/>
      <protection locked="0"/>
    </xf>
    <xf numFmtId="165" fontId="30" fillId="0" borderId="11" xfId="71" applyNumberFormat="1" applyFont="1" applyFill="1" applyBorder="1" applyAlignment="1" applyProtection="1">
      <alignment vertical="center" wrapText="1"/>
      <protection locked="0"/>
    </xf>
    <xf numFmtId="1" fontId="30" fillId="0" borderId="11" xfId="71" applyNumberFormat="1" applyFont="1" applyFill="1" applyBorder="1" applyAlignment="1" applyProtection="1">
      <alignment horizontal="center" vertical="center" wrapText="1"/>
      <protection locked="0"/>
    </xf>
    <xf numFmtId="165" fontId="30" fillId="0" borderId="11" xfId="71" applyNumberFormat="1" applyFont="1" applyBorder="1" applyAlignment="1" applyProtection="1">
      <alignment vertical="center" wrapText="1"/>
      <protection locked="0"/>
    </xf>
    <xf numFmtId="165" fontId="30" fillId="0" borderId="15" xfId="71" applyNumberFormat="1" applyFont="1" applyBorder="1" applyAlignment="1" applyProtection="1">
      <alignment vertical="center" wrapText="1"/>
      <protection locked="0"/>
    </xf>
    <xf numFmtId="165" fontId="30" fillId="0" borderId="66" xfId="71" applyNumberFormat="1" applyFont="1" applyFill="1" applyBorder="1" applyAlignment="1" applyProtection="1">
      <alignment vertical="center" wrapText="1"/>
      <protection locked="0"/>
    </xf>
    <xf numFmtId="165" fontId="30" fillId="0" borderId="66" xfId="71" applyNumberFormat="1" applyFont="1" applyBorder="1" applyAlignment="1" applyProtection="1">
      <alignment vertical="center" wrapText="1"/>
      <protection locked="0"/>
    </xf>
    <xf numFmtId="165" fontId="30" fillId="0" borderId="67" xfId="71" applyNumberFormat="1" applyFont="1" applyBorder="1" applyAlignment="1" applyProtection="1">
      <alignment vertical="center" wrapText="1"/>
      <protection locked="0"/>
    </xf>
    <xf numFmtId="1" fontId="30" fillId="0" borderId="11" xfId="71" applyNumberFormat="1" applyFont="1" applyBorder="1" applyAlignment="1" applyProtection="1">
      <alignment horizontal="center" vertical="center" wrapText="1"/>
      <protection locked="0"/>
    </xf>
    <xf numFmtId="1" fontId="30" fillId="0" borderId="66" xfId="71" applyNumberFormat="1" applyFont="1" applyBorder="1" applyAlignment="1" applyProtection="1">
      <alignment horizontal="center" vertical="center" wrapText="1"/>
      <protection locked="0"/>
    </xf>
    <xf numFmtId="165" fontId="30" fillId="0" borderId="71" xfId="71" applyNumberFormat="1" applyFont="1" applyBorder="1" applyAlignment="1" applyProtection="1">
      <alignment vertical="center" wrapText="1"/>
      <protection locked="0"/>
    </xf>
    <xf numFmtId="165" fontId="30" fillId="0" borderId="77" xfId="71" applyNumberFormat="1" applyFont="1" applyFill="1" applyBorder="1" applyAlignment="1" applyProtection="1">
      <alignment horizontal="left" vertical="center" wrapText="1"/>
      <protection/>
    </xf>
    <xf numFmtId="165" fontId="16" fillId="0" borderId="0" xfId="58" applyNumberFormat="1" applyFont="1">
      <alignment/>
      <protection/>
    </xf>
    <xf numFmtId="165" fontId="31" fillId="0" borderId="65" xfId="71" applyNumberFormat="1" applyFont="1" applyBorder="1" applyAlignment="1" applyProtection="1">
      <alignment horizontal="left" vertical="center" wrapText="1"/>
      <protection locked="0"/>
    </xf>
    <xf numFmtId="165" fontId="31" fillId="0" borderId="66" xfId="71" applyNumberFormat="1" applyFont="1" applyBorder="1" applyAlignment="1" applyProtection="1">
      <alignment vertical="center" wrapText="1"/>
      <protection locked="0"/>
    </xf>
    <xf numFmtId="165" fontId="37" fillId="0" borderId="77" xfId="71" applyNumberFormat="1" applyFont="1" applyBorder="1" applyAlignment="1" applyProtection="1">
      <alignment horizontal="left" vertical="center" wrapText="1"/>
      <protection locked="0"/>
    </xf>
    <xf numFmtId="165" fontId="31" fillId="0" borderId="10" xfId="71" applyNumberFormat="1" applyFont="1" applyBorder="1" applyAlignment="1" applyProtection="1">
      <alignment vertical="center" wrapText="1"/>
      <protection locked="0"/>
    </xf>
    <xf numFmtId="1" fontId="31" fillId="34" borderId="10" xfId="71" applyNumberFormat="1" applyFont="1" applyFill="1" applyBorder="1" applyAlignment="1" applyProtection="1">
      <alignment horizontal="center" vertical="center" wrapText="1"/>
      <protection locked="0"/>
    </xf>
    <xf numFmtId="165" fontId="31" fillId="0" borderId="19" xfId="71" applyNumberFormat="1" applyFont="1" applyBorder="1" applyAlignment="1" applyProtection="1">
      <alignment vertical="center" wrapText="1"/>
      <protection locked="0"/>
    </xf>
    <xf numFmtId="0" fontId="16" fillId="0" borderId="68" xfId="58" applyFont="1" applyBorder="1">
      <alignment/>
      <protection/>
    </xf>
    <xf numFmtId="165" fontId="38" fillId="0" borderId="79" xfId="71" applyNumberFormat="1" applyFont="1" applyBorder="1" applyAlignment="1" applyProtection="1">
      <alignment horizontal="left" vertical="center" wrapText="1"/>
      <protection locked="0"/>
    </xf>
    <xf numFmtId="165" fontId="31" fillId="0" borderId="13" xfId="71" applyNumberFormat="1" applyFont="1" applyBorder="1" applyAlignment="1" applyProtection="1">
      <alignment vertical="center" wrapText="1"/>
      <protection locked="0"/>
    </xf>
    <xf numFmtId="1" fontId="31" fillId="34" borderId="13" xfId="71" applyNumberFormat="1" applyFont="1" applyFill="1" applyBorder="1" applyAlignment="1" applyProtection="1">
      <alignment horizontal="center" vertical="center" wrapText="1"/>
      <protection locked="0"/>
    </xf>
    <xf numFmtId="165" fontId="31" fillId="0" borderId="58" xfId="71" applyNumberFormat="1" applyFont="1" applyBorder="1" applyAlignment="1" applyProtection="1">
      <alignment vertical="center" wrapText="1"/>
      <protection locked="0"/>
    </xf>
    <xf numFmtId="0" fontId="16" fillId="0" borderId="73" xfId="58" applyFont="1" applyBorder="1">
      <alignment/>
      <protection/>
    </xf>
    <xf numFmtId="165" fontId="30" fillId="0" borderId="79" xfId="71" applyNumberFormat="1" applyFont="1" applyBorder="1" applyAlignment="1" applyProtection="1">
      <alignment horizontal="left" vertical="center" wrapText="1"/>
      <protection locked="0"/>
    </xf>
    <xf numFmtId="165" fontId="30" fillId="0" borderId="13" xfId="71" applyNumberFormat="1" applyFont="1" applyBorder="1" applyAlignment="1" applyProtection="1">
      <alignment vertical="center" wrapText="1"/>
      <protection locked="0"/>
    </xf>
    <xf numFmtId="1" fontId="30" fillId="34" borderId="13" xfId="71" applyNumberFormat="1" applyFont="1" applyFill="1" applyBorder="1" applyAlignment="1" applyProtection="1">
      <alignment horizontal="center" vertical="center" wrapText="1"/>
      <protection locked="0"/>
    </xf>
    <xf numFmtId="165" fontId="30" fillId="0" borderId="58" xfId="71" applyNumberFormat="1" applyFont="1" applyBorder="1" applyAlignment="1" applyProtection="1">
      <alignment vertical="center" wrapText="1"/>
      <protection locked="0"/>
    </xf>
    <xf numFmtId="1" fontId="30" fillId="34" borderId="11" xfId="71" applyNumberFormat="1" applyFont="1" applyFill="1" applyBorder="1" applyAlignment="1" applyProtection="1">
      <alignment horizontal="center" vertical="center" wrapText="1"/>
      <protection locked="0"/>
    </xf>
    <xf numFmtId="0" fontId="16" fillId="0" borderId="75" xfId="58" applyFont="1" applyBorder="1">
      <alignment/>
      <protection/>
    </xf>
    <xf numFmtId="165" fontId="30" fillId="0" borderId="65" xfId="71" applyNumberFormat="1" applyFont="1" applyBorder="1" applyAlignment="1" applyProtection="1">
      <alignment horizontal="left" vertical="center" wrapText="1"/>
      <protection locked="0"/>
    </xf>
    <xf numFmtId="1" fontId="31" fillId="35" borderId="66" xfId="71" applyNumberFormat="1" applyFont="1" applyFill="1" applyBorder="1" applyAlignment="1" applyProtection="1">
      <alignment horizontal="center" vertical="center" wrapText="1"/>
      <protection locked="0"/>
    </xf>
    <xf numFmtId="165" fontId="31" fillId="0" borderId="67" xfId="71" applyNumberFormat="1" applyFont="1" applyBorder="1" applyAlignment="1" applyProtection="1">
      <alignment vertical="center" wrapText="1"/>
      <protection locked="0"/>
    </xf>
    <xf numFmtId="0" fontId="16" fillId="0" borderId="72" xfId="58" applyFont="1" applyBorder="1">
      <alignment/>
      <protection/>
    </xf>
    <xf numFmtId="165" fontId="31" fillId="0" borderId="77" xfId="71" applyNumberFormat="1" applyFont="1" applyBorder="1" applyAlignment="1" applyProtection="1">
      <alignment horizontal="left" vertical="center" wrapText="1"/>
      <protection locked="0"/>
    </xf>
    <xf numFmtId="165" fontId="31" fillId="0" borderId="12" xfId="71" applyNumberFormat="1" applyFont="1" applyBorder="1" applyAlignment="1" applyProtection="1">
      <alignment vertical="center" wrapText="1"/>
      <protection locked="0"/>
    </xf>
    <xf numFmtId="1" fontId="31" fillId="34" borderId="12" xfId="71" applyNumberFormat="1" applyFont="1" applyFill="1" applyBorder="1" applyAlignment="1" applyProtection="1">
      <alignment horizontal="center" vertical="center" wrapText="1"/>
      <protection locked="0"/>
    </xf>
    <xf numFmtId="165" fontId="31" fillId="0" borderId="22" xfId="71" applyNumberFormat="1" applyFont="1" applyBorder="1" applyAlignment="1" applyProtection="1">
      <alignment vertical="center" wrapText="1"/>
      <protection locked="0"/>
    </xf>
    <xf numFmtId="1" fontId="31" fillId="34" borderId="66" xfId="71" applyNumberFormat="1" applyFont="1" applyFill="1" applyBorder="1" applyAlignment="1" applyProtection="1">
      <alignment horizontal="center" vertical="center" wrapText="1"/>
      <protection locked="0"/>
    </xf>
    <xf numFmtId="165" fontId="27" fillId="0" borderId="68" xfId="58" applyNumberFormat="1" applyFont="1" applyBorder="1">
      <alignment/>
      <protection/>
    </xf>
    <xf numFmtId="165" fontId="37" fillId="0" borderId="78" xfId="71" applyNumberFormat="1" applyFont="1" applyBorder="1" applyAlignment="1" applyProtection="1">
      <alignment horizontal="left" vertical="center" wrapText="1"/>
      <protection locked="0"/>
    </xf>
    <xf numFmtId="0" fontId="16" fillId="0" borderId="80" xfId="58" applyFont="1" applyBorder="1">
      <alignment/>
      <protection/>
    </xf>
    <xf numFmtId="165" fontId="38" fillId="0" borderId="77" xfId="71" applyNumberFormat="1" applyFont="1" applyBorder="1" applyAlignment="1" applyProtection="1">
      <alignment horizontal="left" vertical="center" wrapText="1"/>
      <protection locked="0"/>
    </xf>
    <xf numFmtId="0" fontId="16" fillId="0" borderId="81" xfId="58" applyFont="1" applyBorder="1">
      <alignment/>
      <protection/>
    </xf>
    <xf numFmtId="165" fontId="38" fillId="0" borderId="82" xfId="71" applyNumberFormat="1" applyFont="1" applyBorder="1" applyAlignment="1" applyProtection="1">
      <alignment horizontal="left" vertical="center" wrapText="1"/>
      <protection locked="0"/>
    </xf>
    <xf numFmtId="1" fontId="30" fillId="0" borderId="12" xfId="71" applyNumberFormat="1" applyFont="1" applyBorder="1" applyAlignment="1" applyProtection="1">
      <alignment horizontal="center" vertical="center" wrapText="1"/>
      <protection locked="0"/>
    </xf>
    <xf numFmtId="165" fontId="30" fillId="0" borderId="83" xfId="71" applyNumberFormat="1" applyFont="1" applyBorder="1" applyAlignment="1" applyProtection="1">
      <alignment vertical="center" wrapText="1"/>
      <protection locked="0"/>
    </xf>
    <xf numFmtId="0" fontId="16" fillId="0" borderId="84" xfId="58" applyFont="1" applyBorder="1">
      <alignment/>
      <protection/>
    </xf>
    <xf numFmtId="165" fontId="31" fillId="0" borderId="78" xfId="71" applyNumberFormat="1" applyFont="1" applyBorder="1" applyAlignment="1" applyProtection="1">
      <alignment horizontal="left" vertical="center" wrapText="1"/>
      <protection locked="0"/>
    </xf>
    <xf numFmtId="1" fontId="30" fillId="35" borderId="66" xfId="71" applyNumberFormat="1" applyFont="1" applyFill="1" applyBorder="1" applyAlignment="1" applyProtection="1">
      <alignment horizontal="center" vertical="center" wrapText="1"/>
      <protection locked="0"/>
    </xf>
    <xf numFmtId="165" fontId="31" fillId="0" borderId="71" xfId="71" applyNumberFormat="1" applyFont="1" applyBorder="1" applyAlignment="1" applyProtection="1">
      <alignment vertical="center" wrapText="1"/>
      <protection locked="0"/>
    </xf>
    <xf numFmtId="165" fontId="31" fillId="36" borderId="65" xfId="71" applyNumberFormat="1" applyFont="1" applyFill="1" applyBorder="1" applyAlignment="1">
      <alignment horizontal="left" vertical="center" wrapText="1"/>
      <protection/>
    </xf>
    <xf numFmtId="165" fontId="31" fillId="36" borderId="66" xfId="71" applyNumberFormat="1" applyFont="1" applyFill="1" applyBorder="1" applyAlignment="1" applyProtection="1">
      <alignment vertical="center" wrapText="1"/>
      <protection/>
    </xf>
    <xf numFmtId="165" fontId="31" fillId="37" borderId="66" xfId="71" applyNumberFormat="1" applyFont="1" applyFill="1" applyBorder="1" applyAlignment="1" applyProtection="1">
      <alignment horizontal="center" vertical="center" wrapText="1"/>
      <protection/>
    </xf>
    <xf numFmtId="165" fontId="31" fillId="36" borderId="71" xfId="71" applyNumberFormat="1" applyFont="1" applyFill="1" applyBorder="1" applyAlignment="1" applyProtection="1">
      <alignment vertical="center" wrapText="1"/>
      <protection/>
    </xf>
    <xf numFmtId="165" fontId="27" fillId="36" borderId="72" xfId="58" applyNumberFormat="1" applyFont="1" applyFill="1" applyBorder="1">
      <alignment/>
      <protection/>
    </xf>
    <xf numFmtId="0" fontId="0" fillId="36" borderId="0" xfId="58" applyFont="1" applyFill="1">
      <alignment/>
      <protection/>
    </xf>
    <xf numFmtId="165" fontId="30" fillId="0" borderId="15" xfId="71" applyNumberFormat="1" applyFont="1" applyFill="1" applyBorder="1" applyAlignment="1" applyProtection="1">
      <alignment vertical="center" wrapText="1"/>
      <protection locked="0"/>
    </xf>
    <xf numFmtId="165" fontId="31" fillId="0" borderId="15" xfId="71" applyNumberFormat="1" applyFont="1" applyBorder="1" applyAlignment="1" applyProtection="1">
      <alignment vertical="center" wrapText="1"/>
      <protection locked="0"/>
    </xf>
    <xf numFmtId="0" fontId="111" fillId="33" borderId="11" xfId="0" applyFont="1" applyFill="1" applyBorder="1" applyAlignment="1">
      <alignment horizontal="centerContinuous"/>
    </xf>
    <xf numFmtId="3" fontId="98" fillId="33" borderId="85" xfId="58" applyNumberFormat="1" applyFont="1" applyFill="1" applyBorder="1" applyAlignment="1" applyProtection="1">
      <alignment horizontal="right" vertical="center"/>
      <protection locked="0"/>
    </xf>
    <xf numFmtId="3" fontId="93" fillId="33" borderId="16" xfId="58" applyNumberFormat="1" applyFont="1" applyFill="1" applyBorder="1" applyAlignment="1" applyProtection="1">
      <alignment vertical="center"/>
      <protection locked="0"/>
    </xf>
    <xf numFmtId="3" fontId="93" fillId="33" borderId="14" xfId="58" applyNumberFormat="1" applyFont="1" applyFill="1" applyBorder="1" applyAlignment="1" applyProtection="1">
      <alignment vertical="center"/>
      <protection locked="0"/>
    </xf>
    <xf numFmtId="3" fontId="99" fillId="33" borderId="85" xfId="58" applyNumberFormat="1" applyFont="1" applyFill="1" applyBorder="1" applyAlignment="1">
      <alignment vertical="center"/>
      <protection/>
    </xf>
    <xf numFmtId="3" fontId="88" fillId="33" borderId="14" xfId="58" applyNumberFormat="1" applyFont="1" applyFill="1" applyBorder="1" applyAlignment="1" applyProtection="1">
      <alignment vertical="center"/>
      <protection locked="0"/>
    </xf>
    <xf numFmtId="3" fontId="88" fillId="33" borderId="33" xfId="58" applyNumberFormat="1" applyFont="1" applyFill="1" applyBorder="1" applyAlignment="1" applyProtection="1">
      <alignment vertical="center"/>
      <protection locked="0"/>
    </xf>
    <xf numFmtId="3" fontId="88" fillId="33" borderId="12" xfId="58" applyNumberFormat="1" applyFont="1" applyFill="1" applyBorder="1" applyAlignment="1" applyProtection="1">
      <alignment vertical="center"/>
      <protection locked="0"/>
    </xf>
    <xf numFmtId="3" fontId="93" fillId="33" borderId="11" xfId="58" applyNumberFormat="1" applyFont="1" applyFill="1" applyBorder="1" applyAlignment="1" applyProtection="1">
      <alignment vertical="center"/>
      <protection/>
    </xf>
    <xf numFmtId="3" fontId="98" fillId="33" borderId="18" xfId="58" applyNumberFormat="1" applyFont="1" applyFill="1" applyBorder="1" applyAlignment="1">
      <alignment vertical="center"/>
      <protection/>
    </xf>
    <xf numFmtId="3" fontId="93" fillId="33" borderId="86" xfId="58" applyNumberFormat="1" applyFont="1" applyFill="1" applyBorder="1" applyAlignment="1">
      <alignment vertical="center"/>
      <protection/>
    </xf>
    <xf numFmtId="3" fontId="98" fillId="33" borderId="63" xfId="58" applyNumberFormat="1" applyFont="1" applyFill="1" applyBorder="1" applyAlignment="1">
      <alignment horizontal="right" vertical="center"/>
      <protection/>
    </xf>
    <xf numFmtId="3" fontId="93" fillId="33" borderId="86" xfId="58" applyNumberFormat="1" applyFont="1" applyFill="1" applyBorder="1" applyAlignment="1" applyProtection="1">
      <alignment vertical="center"/>
      <protection locked="0"/>
    </xf>
    <xf numFmtId="3" fontId="93" fillId="33" borderId="39" xfId="58" applyNumberFormat="1" applyFont="1" applyFill="1" applyBorder="1" applyAlignment="1" applyProtection="1">
      <alignment vertical="center"/>
      <protection/>
    </xf>
    <xf numFmtId="3" fontId="93" fillId="33" borderId="39" xfId="58" applyNumberFormat="1" applyFont="1" applyFill="1" applyBorder="1" applyAlignment="1" applyProtection="1">
      <alignment horizontal="right" vertical="center"/>
      <protection/>
    </xf>
    <xf numFmtId="3" fontId="109" fillId="33" borderId="63" xfId="58" applyNumberFormat="1" applyFont="1" applyFill="1" applyBorder="1" applyAlignment="1">
      <alignment horizontal="right" vertical="center"/>
      <protection/>
    </xf>
    <xf numFmtId="3" fontId="109" fillId="33" borderId="86" xfId="58" applyNumberFormat="1" applyFont="1" applyFill="1" applyBorder="1" applyAlignment="1">
      <alignment horizontal="right" vertical="center"/>
      <protection/>
    </xf>
    <xf numFmtId="3" fontId="93" fillId="33" borderId="39" xfId="58" applyNumberFormat="1" applyFont="1" applyFill="1" applyBorder="1" applyAlignment="1">
      <alignment horizontal="right" vertical="center"/>
      <protection/>
    </xf>
    <xf numFmtId="3" fontId="98" fillId="33" borderId="43" xfId="58" applyNumberFormat="1" applyFont="1" applyFill="1" applyBorder="1" applyAlignment="1">
      <alignment horizontal="right" vertical="center"/>
      <protection/>
    </xf>
    <xf numFmtId="3" fontId="93" fillId="33" borderId="21" xfId="58" applyNumberFormat="1" applyFont="1" applyFill="1" applyBorder="1" applyAlignment="1" applyProtection="1">
      <alignment vertical="center"/>
      <protection locked="0"/>
    </xf>
    <xf numFmtId="3" fontId="109" fillId="33" borderId="43" xfId="58" applyNumberFormat="1" applyFont="1" applyFill="1" applyBorder="1" applyAlignment="1">
      <alignment horizontal="right" vertical="center"/>
      <protection/>
    </xf>
    <xf numFmtId="3" fontId="98" fillId="33" borderId="43" xfId="58" applyNumberFormat="1" applyFont="1" applyFill="1" applyBorder="1" applyAlignment="1">
      <alignment vertical="center"/>
      <protection/>
    </xf>
    <xf numFmtId="3" fontId="93" fillId="33" borderId="12" xfId="58" applyNumberFormat="1" applyFont="1" applyFill="1" applyBorder="1" applyAlignment="1" applyProtection="1">
      <alignment vertical="center"/>
      <protection/>
    </xf>
    <xf numFmtId="3" fontId="99" fillId="33" borderId="62" xfId="58" applyNumberFormat="1" applyFont="1" applyFill="1" applyBorder="1" applyAlignment="1">
      <alignment vertical="center"/>
      <protection/>
    </xf>
    <xf numFmtId="3" fontId="93" fillId="33" borderId="17" xfId="58" applyNumberFormat="1" applyFont="1" applyFill="1" applyBorder="1" applyAlignment="1" applyProtection="1">
      <alignment vertical="center"/>
      <protection locked="0"/>
    </xf>
    <xf numFmtId="3" fontId="98" fillId="33" borderId="87" xfId="58" applyNumberFormat="1" applyFont="1" applyFill="1" applyBorder="1" applyAlignment="1">
      <alignment horizontal="right" vertical="center"/>
      <protection/>
    </xf>
    <xf numFmtId="3" fontId="108" fillId="33" borderId="87" xfId="58" applyNumberFormat="1" applyFont="1" applyFill="1" applyBorder="1" applyAlignment="1">
      <alignment vertical="center"/>
      <protection/>
    </xf>
    <xf numFmtId="3" fontId="98" fillId="33" borderId="63" xfId="58" applyNumberFormat="1" applyFont="1" applyFill="1" applyBorder="1" applyAlignment="1">
      <alignment vertical="center"/>
      <protection/>
    </xf>
    <xf numFmtId="3" fontId="96" fillId="33" borderId="39" xfId="58" applyNumberFormat="1" applyFont="1" applyFill="1" applyBorder="1" applyAlignment="1" applyProtection="1">
      <alignment vertical="center"/>
      <protection/>
    </xf>
    <xf numFmtId="3" fontId="98" fillId="33" borderId="39" xfId="58" applyNumberFormat="1" applyFont="1" applyFill="1" applyBorder="1" applyAlignment="1">
      <alignment vertical="center"/>
      <protection/>
    </xf>
    <xf numFmtId="3" fontId="108" fillId="33" borderId="88" xfId="58" applyNumberFormat="1" applyFont="1" applyFill="1" applyBorder="1" applyAlignment="1">
      <alignment vertical="center"/>
      <protection/>
    </xf>
    <xf numFmtId="3" fontId="108" fillId="33" borderId="49" xfId="58" applyNumberFormat="1" applyFont="1" applyFill="1" applyBorder="1" applyAlignment="1">
      <alignment vertical="center"/>
      <protection/>
    </xf>
    <xf numFmtId="3" fontId="98" fillId="33" borderId="32" xfId="58" applyNumberFormat="1" applyFont="1" applyFill="1" applyBorder="1" applyAlignment="1">
      <alignment vertical="center"/>
      <protection/>
    </xf>
    <xf numFmtId="0" fontId="0" fillId="0" borderId="20" xfId="58" applyBorder="1" applyAlignment="1">
      <alignment vertical="center"/>
      <protection/>
    </xf>
    <xf numFmtId="3" fontId="93" fillId="33" borderId="50" xfId="58" applyNumberFormat="1" applyFont="1" applyFill="1" applyBorder="1" applyAlignment="1" applyProtection="1">
      <alignment vertical="center"/>
      <protection/>
    </xf>
    <xf numFmtId="3" fontId="109" fillId="33" borderId="63" xfId="58" applyNumberFormat="1" applyFont="1" applyFill="1" applyBorder="1" applyAlignment="1">
      <alignment vertical="center"/>
      <protection/>
    </xf>
    <xf numFmtId="3" fontId="109" fillId="33" borderId="43" xfId="58" applyNumberFormat="1" applyFont="1" applyFill="1" applyBorder="1" applyAlignment="1">
      <alignment vertical="center"/>
      <protection/>
    </xf>
    <xf numFmtId="3" fontId="98" fillId="33" borderId="43" xfId="58" applyNumberFormat="1" applyFont="1" applyFill="1" applyBorder="1" applyAlignment="1" applyProtection="1">
      <alignment vertical="center"/>
      <protection/>
    </xf>
    <xf numFmtId="3" fontId="109" fillId="33" borderId="88" xfId="58" applyNumberFormat="1" applyFont="1" applyFill="1" applyBorder="1" applyAlignment="1">
      <alignment vertical="center"/>
      <protection/>
    </xf>
    <xf numFmtId="3" fontId="98" fillId="33" borderId="42" xfId="58" applyNumberFormat="1" applyFont="1" applyFill="1" applyBorder="1" applyAlignment="1" applyProtection="1">
      <alignment vertical="center"/>
      <protection/>
    </xf>
    <xf numFmtId="0" fontId="102" fillId="33" borderId="89" xfId="0" applyFont="1" applyFill="1" applyBorder="1" applyAlignment="1">
      <alignment/>
    </xf>
    <xf numFmtId="0" fontId="93" fillId="33" borderId="90" xfId="0" applyFont="1" applyFill="1" applyBorder="1" applyAlignment="1">
      <alignment/>
    </xf>
    <xf numFmtId="0" fontId="93" fillId="33" borderId="91" xfId="0" applyFont="1" applyFill="1" applyBorder="1" applyAlignment="1">
      <alignment/>
    </xf>
    <xf numFmtId="0" fontId="102" fillId="33" borderId="91" xfId="0" applyFont="1" applyFill="1" applyBorder="1" applyAlignment="1">
      <alignment/>
    </xf>
    <xf numFmtId="0" fontId="102" fillId="33" borderId="92" xfId="0" applyFont="1" applyFill="1" applyBorder="1" applyAlignment="1">
      <alignment/>
    </xf>
    <xf numFmtId="0" fontId="93" fillId="33" borderId="93" xfId="0" applyFont="1" applyFill="1" applyBorder="1" applyAlignment="1">
      <alignment/>
    </xf>
    <xf numFmtId="0" fontId="102" fillId="33" borderId="77" xfId="0" applyFont="1" applyFill="1" applyBorder="1" applyAlignment="1">
      <alignment/>
    </xf>
    <xf numFmtId="0" fontId="103" fillId="33" borderId="77" xfId="0" applyFont="1" applyFill="1" applyBorder="1" applyAlignment="1">
      <alignment horizontal="centerContinuous"/>
    </xf>
    <xf numFmtId="0" fontId="102" fillId="33" borderId="94" xfId="0" applyFont="1" applyFill="1" applyBorder="1" applyAlignment="1">
      <alignment horizontal="center"/>
    </xf>
    <xf numFmtId="0" fontId="102" fillId="33" borderId="95" xfId="0" applyFont="1" applyFill="1" applyBorder="1" applyAlignment="1">
      <alignment horizontal="center"/>
    </xf>
    <xf numFmtId="0" fontId="102" fillId="33" borderId="78" xfId="0" applyFont="1" applyFill="1" applyBorder="1" applyAlignment="1">
      <alignment/>
    </xf>
    <xf numFmtId="3" fontId="93" fillId="33" borderId="79" xfId="0" applyNumberFormat="1" applyFont="1" applyFill="1" applyBorder="1" applyAlignment="1" applyProtection="1">
      <alignment/>
      <protection locked="0"/>
    </xf>
    <xf numFmtId="3" fontId="93" fillId="33" borderId="96" xfId="0" applyNumberFormat="1" applyFont="1" applyFill="1" applyBorder="1" applyAlignment="1">
      <alignment/>
    </xf>
    <xf numFmtId="0" fontId="88" fillId="33" borderId="79" xfId="0" applyFont="1" applyFill="1" applyBorder="1" applyAlignment="1">
      <alignment/>
    </xf>
    <xf numFmtId="3" fontId="93" fillId="33" borderId="97" xfId="0" applyNumberFormat="1" applyFont="1" applyFill="1" applyBorder="1" applyAlignment="1">
      <alignment/>
    </xf>
    <xf numFmtId="0" fontId="88" fillId="33" borderId="98" xfId="0" applyFont="1" applyFill="1" applyBorder="1" applyAlignment="1">
      <alignment/>
    </xf>
    <xf numFmtId="3" fontId="93" fillId="33" borderId="99" xfId="0" applyNumberFormat="1" applyFont="1" applyFill="1" applyBorder="1" applyAlignment="1">
      <alignment/>
    </xf>
    <xf numFmtId="3" fontId="104" fillId="33" borderId="82" xfId="0" applyNumberFormat="1" applyFont="1" applyFill="1" applyBorder="1" applyAlignment="1" applyProtection="1">
      <alignment/>
      <protection locked="0"/>
    </xf>
    <xf numFmtId="3" fontId="93" fillId="33" borderId="100" xfId="0" applyNumberFormat="1" applyFont="1" applyFill="1" applyBorder="1" applyAlignment="1">
      <alignment/>
    </xf>
    <xf numFmtId="3" fontId="104" fillId="33" borderId="76" xfId="0" applyNumberFormat="1" applyFont="1" applyFill="1" applyBorder="1" applyAlignment="1">
      <alignment/>
    </xf>
    <xf numFmtId="3" fontId="104" fillId="33" borderId="0" xfId="0" applyNumberFormat="1" applyFont="1" applyFill="1" applyBorder="1" applyAlignment="1">
      <alignment/>
    </xf>
    <xf numFmtId="3" fontId="93" fillId="33" borderId="95" xfId="0" applyNumberFormat="1" applyFont="1" applyFill="1" applyBorder="1" applyAlignment="1">
      <alignment/>
    </xf>
    <xf numFmtId="0" fontId="93" fillId="33" borderId="76" xfId="0" applyFont="1" applyFill="1" applyBorder="1" applyAlignment="1">
      <alignment/>
    </xf>
    <xf numFmtId="3" fontId="98" fillId="33" borderId="101" xfId="0" applyNumberFormat="1" applyFont="1" applyFill="1" applyBorder="1" applyAlignment="1" applyProtection="1">
      <alignment horizontal="center"/>
      <protection locked="0"/>
    </xf>
    <xf numFmtId="3" fontId="98" fillId="33" borderId="102" xfId="0" applyNumberFormat="1" applyFont="1" applyFill="1" applyBorder="1" applyAlignment="1">
      <alignment/>
    </xf>
    <xf numFmtId="0" fontId="93" fillId="33" borderId="103" xfId="0" applyFont="1" applyFill="1" applyBorder="1" applyAlignment="1">
      <alignment/>
    </xf>
    <xf numFmtId="3" fontId="98" fillId="33" borderId="102" xfId="0" applyNumberFormat="1" applyFont="1" applyFill="1" applyBorder="1" applyAlignment="1">
      <alignment horizontal="centerContinuous"/>
    </xf>
    <xf numFmtId="3" fontId="98" fillId="33" borderId="104" xfId="0" applyNumberFormat="1" applyFont="1" applyFill="1" applyBorder="1" applyAlignment="1">
      <alignment/>
    </xf>
    <xf numFmtId="0" fontId="102" fillId="33" borderId="105" xfId="0" applyFont="1" applyFill="1" applyBorder="1" applyAlignment="1">
      <alignment/>
    </xf>
    <xf numFmtId="0" fontId="102" fillId="33" borderId="90" xfId="0" applyFont="1" applyFill="1" applyBorder="1" applyAlignment="1">
      <alignment/>
    </xf>
    <xf numFmtId="0" fontId="102" fillId="33" borderId="76" xfId="0" applyFont="1" applyFill="1" applyBorder="1" applyAlignment="1">
      <alignment/>
    </xf>
    <xf numFmtId="3" fontId="93" fillId="33" borderId="82" xfId="0" applyNumberFormat="1" applyFont="1" applyFill="1" applyBorder="1" applyAlignment="1" applyProtection="1">
      <alignment/>
      <protection locked="0"/>
    </xf>
    <xf numFmtId="3" fontId="98" fillId="33" borderId="106" xfId="0" applyNumberFormat="1" applyFont="1" applyFill="1" applyBorder="1" applyAlignment="1" applyProtection="1">
      <alignment horizontal="centerContinuous"/>
      <protection locked="0"/>
    </xf>
    <xf numFmtId="0" fontId="93" fillId="33" borderId="89" xfId="0" applyFont="1" applyFill="1" applyBorder="1" applyAlignment="1">
      <alignment/>
    </xf>
    <xf numFmtId="0" fontId="93" fillId="33" borderId="92" xfId="0" applyFont="1" applyFill="1" applyBorder="1" applyAlignment="1">
      <alignment/>
    </xf>
    <xf numFmtId="0" fontId="93" fillId="33" borderId="77" xfId="0" applyFont="1" applyFill="1" applyBorder="1" applyAlignment="1">
      <alignment/>
    </xf>
    <xf numFmtId="0" fontId="111" fillId="33" borderId="77" xfId="0" applyFont="1" applyFill="1" applyBorder="1" applyAlignment="1">
      <alignment horizontal="centerContinuous"/>
    </xf>
    <xf numFmtId="0" fontId="93" fillId="33" borderId="78" xfId="0" applyFont="1" applyFill="1" applyBorder="1" applyAlignment="1">
      <alignment/>
    </xf>
    <xf numFmtId="0" fontId="93" fillId="33" borderId="79" xfId="0" applyFont="1" applyFill="1" applyBorder="1" applyAlignment="1">
      <alignment/>
    </xf>
    <xf numFmtId="0" fontId="0" fillId="0" borderId="0" xfId="0" applyAlignment="1">
      <alignment vertical="top" wrapText="1"/>
    </xf>
    <xf numFmtId="0" fontId="41" fillId="0" borderId="0" xfId="0" applyFont="1" applyAlignment="1">
      <alignment/>
    </xf>
    <xf numFmtId="0" fontId="99" fillId="33" borderId="11" xfId="0" applyFont="1" applyFill="1" applyBorder="1" applyAlignment="1">
      <alignment/>
    </xf>
    <xf numFmtId="3" fontId="98" fillId="33" borderId="36" xfId="58" applyNumberFormat="1" applyFont="1" applyFill="1" applyBorder="1" applyAlignment="1">
      <alignment horizontal="right" vertical="center"/>
      <protection/>
    </xf>
    <xf numFmtId="3" fontId="98" fillId="33" borderId="39" xfId="58" applyNumberFormat="1" applyFont="1" applyFill="1" applyBorder="1" applyAlignment="1">
      <alignment horizontal="right" vertical="center"/>
      <protection/>
    </xf>
    <xf numFmtId="3" fontId="98" fillId="33" borderId="11" xfId="58" applyNumberFormat="1" applyFont="1" applyFill="1" applyBorder="1" applyAlignment="1">
      <alignment horizontal="right" vertical="center"/>
      <protection/>
    </xf>
    <xf numFmtId="3" fontId="98" fillId="33" borderId="14" xfId="58" applyNumberFormat="1" applyFont="1" applyFill="1" applyBorder="1" applyAlignment="1">
      <alignment horizontal="right" vertical="center"/>
      <protection/>
    </xf>
    <xf numFmtId="3" fontId="93" fillId="33" borderId="65" xfId="58" applyNumberFormat="1" applyFont="1" applyFill="1" applyBorder="1" applyAlignment="1">
      <alignment vertical="center"/>
      <protection/>
    </xf>
    <xf numFmtId="3" fontId="93" fillId="33" borderId="66" xfId="58" applyNumberFormat="1" applyFont="1" applyFill="1" applyBorder="1" applyAlignment="1">
      <alignment vertical="center"/>
      <protection/>
    </xf>
    <xf numFmtId="3" fontId="93" fillId="33" borderId="107" xfId="58" applyNumberFormat="1" applyFont="1" applyFill="1" applyBorder="1" applyAlignment="1">
      <alignment vertical="center"/>
      <protection/>
    </xf>
    <xf numFmtId="3" fontId="93" fillId="33" borderId="108" xfId="58" applyNumberFormat="1" applyFont="1" applyFill="1" applyBorder="1" applyAlignment="1">
      <alignment vertical="center"/>
      <protection/>
    </xf>
    <xf numFmtId="0" fontId="93" fillId="33" borderId="43" xfId="0" applyFont="1" applyFill="1" applyBorder="1" applyAlignment="1">
      <alignment/>
    </xf>
    <xf numFmtId="3" fontId="93" fillId="33" borderId="43" xfId="0" applyNumberFormat="1" applyFont="1" applyFill="1" applyBorder="1" applyAlignment="1">
      <alignment/>
    </xf>
    <xf numFmtId="0" fontId="93" fillId="33" borderId="98" xfId="0" applyFont="1" applyFill="1" applyBorder="1" applyAlignment="1">
      <alignment/>
    </xf>
    <xf numFmtId="0" fontId="93" fillId="33" borderId="58" xfId="0" applyFont="1" applyFill="1" applyBorder="1" applyAlignment="1">
      <alignment/>
    </xf>
    <xf numFmtId="3" fontId="93" fillId="33" borderId="18" xfId="0" applyNumberFormat="1" applyFont="1" applyFill="1" applyBorder="1" applyAlignment="1">
      <alignment/>
    </xf>
    <xf numFmtId="0" fontId="102" fillId="33" borderId="12" xfId="0" applyFont="1" applyFill="1" applyBorder="1" applyAlignment="1">
      <alignment horizontal="center"/>
    </xf>
    <xf numFmtId="3" fontId="100" fillId="33" borderId="109" xfId="58" applyNumberFormat="1" applyFont="1" applyFill="1" applyBorder="1" applyAlignment="1">
      <alignment vertical="center"/>
      <protection/>
    </xf>
    <xf numFmtId="3" fontId="98" fillId="33" borderId="18" xfId="58" applyNumberFormat="1" applyFont="1" applyFill="1" applyBorder="1" applyAlignment="1" applyProtection="1">
      <alignment horizontal="right" vertical="center"/>
      <protection locked="0"/>
    </xf>
    <xf numFmtId="165" fontId="39" fillId="0" borderId="0" xfId="55" applyNumberFormat="1" applyFont="1" applyFill="1" applyAlignment="1" applyProtection="1">
      <alignment horizontal="left" vertical="center" wrapText="1"/>
      <protection/>
    </xf>
    <xf numFmtId="165" fontId="42" fillId="0" borderId="0" xfId="55" applyNumberFormat="1" applyFont="1" applyFill="1" applyAlignment="1" applyProtection="1">
      <alignment vertical="center" wrapText="1"/>
      <protection/>
    </xf>
    <xf numFmtId="0" fontId="43" fillId="0" borderId="0" xfId="55" applyFont="1" applyAlignment="1" applyProtection="1">
      <alignment horizontal="right" vertical="top"/>
      <protection locked="0"/>
    </xf>
    <xf numFmtId="3" fontId="30" fillId="0" borderId="0" xfId="55" applyNumberFormat="1" applyFont="1" applyFill="1" applyAlignment="1">
      <alignment vertical="center" wrapText="1"/>
      <protection/>
    </xf>
    <xf numFmtId="3" fontId="39" fillId="0" borderId="0" xfId="55" applyNumberFormat="1" applyFont="1" applyFill="1" applyAlignment="1">
      <alignment vertical="center" wrapText="1"/>
      <protection/>
    </xf>
    <xf numFmtId="165" fontId="39" fillId="0" borderId="0" xfId="55" applyNumberFormat="1" applyFont="1" applyFill="1" applyAlignment="1">
      <alignment vertical="center" wrapText="1"/>
      <protection/>
    </xf>
    <xf numFmtId="0" fontId="31" fillId="0" borderId="110" xfId="55" applyFont="1" applyFill="1" applyBorder="1" applyAlignment="1" applyProtection="1">
      <alignment horizontal="center" vertical="center" wrapText="1"/>
      <protection/>
    </xf>
    <xf numFmtId="0" fontId="31" fillId="0" borderId="111" xfId="55" applyFont="1" applyFill="1" applyBorder="1" applyAlignment="1" applyProtection="1">
      <alignment horizontal="center" vertical="center"/>
      <protection/>
    </xf>
    <xf numFmtId="0" fontId="31" fillId="0" borderId="112" xfId="55" applyFont="1" applyFill="1" applyBorder="1" applyAlignment="1" applyProtection="1" quotePrefix="1">
      <alignment horizontal="right" vertical="center" indent="1"/>
      <protection/>
    </xf>
    <xf numFmtId="3" fontId="31" fillId="0" borderId="91" xfId="55" applyNumberFormat="1" applyFont="1" applyFill="1" applyBorder="1" applyAlignment="1">
      <alignment vertical="center"/>
      <protection/>
    </xf>
    <xf numFmtId="0" fontId="31" fillId="0" borderId="91" xfId="55" applyNumberFormat="1" applyFont="1" applyFill="1" applyBorder="1" applyAlignment="1">
      <alignment vertical="center"/>
      <protection/>
    </xf>
    <xf numFmtId="3" fontId="31" fillId="0" borderId="93" xfId="55" applyNumberFormat="1" applyFont="1" applyFill="1" applyBorder="1" applyAlignment="1">
      <alignment vertical="center"/>
      <protection/>
    </xf>
    <xf numFmtId="0" fontId="44" fillId="0" borderId="0" xfId="55" applyFont="1" applyFill="1" applyAlignment="1">
      <alignment vertical="center"/>
      <protection/>
    </xf>
    <xf numFmtId="0" fontId="31" fillId="0" borderId="101" xfId="55" applyFont="1" applyFill="1" applyBorder="1" applyAlignment="1" applyProtection="1">
      <alignment vertical="center"/>
      <protection/>
    </xf>
    <xf numFmtId="0" fontId="31" fillId="0" borderId="106" xfId="55" applyFont="1" applyFill="1" applyBorder="1" applyAlignment="1" applyProtection="1">
      <alignment horizontal="center" vertical="center"/>
      <protection/>
    </xf>
    <xf numFmtId="0" fontId="31" fillId="0" borderId="113" xfId="55" applyFont="1" applyFill="1" applyBorder="1" applyAlignment="1" applyProtection="1">
      <alignment horizontal="right" vertical="center" indent="1"/>
      <protection/>
    </xf>
    <xf numFmtId="3" fontId="31" fillId="0" borderId="103" xfId="55" applyNumberFormat="1" applyFont="1" applyFill="1" applyBorder="1" applyAlignment="1">
      <alignment vertical="center"/>
      <protection/>
    </xf>
    <xf numFmtId="3" fontId="31" fillId="0" borderId="113" xfId="55" applyNumberFormat="1" applyFont="1" applyFill="1" applyBorder="1" applyAlignment="1">
      <alignment vertical="center"/>
      <protection/>
    </xf>
    <xf numFmtId="0" fontId="31" fillId="0" borderId="76" xfId="55" applyFont="1" applyFill="1" applyBorder="1" applyAlignment="1" applyProtection="1">
      <alignment vertical="center"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33" fillId="0" borderId="0" xfId="55" applyFont="1" applyFill="1" applyBorder="1" applyAlignment="1" applyProtection="1">
      <alignment horizontal="right"/>
      <protection/>
    </xf>
    <xf numFmtId="3" fontId="31" fillId="0" borderId="0" xfId="55" applyNumberFormat="1" applyFont="1" applyFill="1" applyBorder="1" applyAlignment="1">
      <alignment vertical="center"/>
      <protection/>
    </xf>
    <xf numFmtId="3" fontId="31" fillId="0" borderId="95" xfId="55" applyNumberFormat="1" applyFont="1" applyFill="1" applyBorder="1" applyAlignment="1">
      <alignment vertical="center"/>
      <protection/>
    </xf>
    <xf numFmtId="0" fontId="31" fillId="0" borderId="0" xfId="55" applyFont="1" applyFill="1" applyAlignment="1">
      <alignment vertical="center"/>
      <protection/>
    </xf>
    <xf numFmtId="0" fontId="31" fillId="0" borderId="114" xfId="55" applyFont="1" applyFill="1" applyBorder="1" applyAlignment="1" applyProtection="1">
      <alignment horizontal="center" vertical="center" wrapText="1"/>
      <protection/>
    </xf>
    <xf numFmtId="0" fontId="31" fillId="0" borderId="92" xfId="55" applyFont="1" applyFill="1" applyBorder="1" applyAlignment="1" applyProtection="1">
      <alignment horizontal="center" vertical="center" wrapText="1"/>
      <protection/>
    </xf>
    <xf numFmtId="0" fontId="31" fillId="0" borderId="115" xfId="55" applyFont="1" applyFill="1" applyBorder="1" applyAlignment="1" applyProtection="1">
      <alignment horizontal="right" vertical="center" wrapText="1" indent="1"/>
      <protection/>
    </xf>
    <xf numFmtId="3" fontId="30" fillId="0" borderId="114" xfId="55" applyNumberFormat="1" applyFont="1" applyFill="1" applyBorder="1" applyAlignment="1">
      <alignment vertical="center" wrapText="1"/>
      <protection/>
    </xf>
    <xf numFmtId="3" fontId="30" fillId="0" borderId="107" xfId="55" applyNumberFormat="1" applyFont="1" applyFill="1" applyBorder="1" applyAlignment="1">
      <alignment vertical="center" wrapText="1"/>
      <protection/>
    </xf>
    <xf numFmtId="3" fontId="30" fillId="0" borderId="107" xfId="55" applyNumberFormat="1" applyFont="1" applyFill="1" applyBorder="1" applyAlignment="1">
      <alignment vertical="center" wrapText="1"/>
      <protection/>
    </xf>
    <xf numFmtId="3" fontId="30" fillId="0" borderId="108" xfId="55" applyNumberFormat="1" applyFont="1" applyFill="1" applyBorder="1" applyAlignment="1">
      <alignment vertical="center" wrapText="1"/>
      <protection/>
    </xf>
    <xf numFmtId="0" fontId="30" fillId="0" borderId="0" xfId="55" applyFill="1" applyAlignment="1">
      <alignment vertical="center" wrapText="1"/>
      <protection/>
    </xf>
    <xf numFmtId="0" fontId="31" fillId="0" borderId="65" xfId="55" applyFont="1" applyFill="1" applyBorder="1" applyAlignment="1" applyProtection="1">
      <alignment horizontal="center" vertical="center" wrapText="1"/>
      <protection/>
    </xf>
    <xf numFmtId="0" fontId="31" fillId="0" borderId="66" xfId="55" applyFont="1" applyFill="1" applyBorder="1" applyAlignment="1" applyProtection="1">
      <alignment horizontal="center" vertical="center" wrapText="1"/>
      <protection/>
    </xf>
    <xf numFmtId="0" fontId="31" fillId="0" borderId="116" xfId="55" applyFont="1" applyFill="1" applyBorder="1" applyAlignment="1" applyProtection="1">
      <alignment horizontal="center" vertical="center" wrapText="1"/>
      <protection/>
    </xf>
    <xf numFmtId="3" fontId="31" fillId="0" borderId="114" xfId="55" applyNumberFormat="1" applyFont="1" applyFill="1" applyBorder="1" applyAlignment="1">
      <alignment horizontal="center" vertical="center" wrapText="1"/>
      <protection/>
    </xf>
    <xf numFmtId="3" fontId="31" fillId="0" borderId="107" xfId="55" applyNumberFormat="1" applyFont="1" applyFill="1" applyBorder="1" applyAlignment="1">
      <alignment horizontal="center" vertical="center" wrapText="1"/>
      <protection/>
    </xf>
    <xf numFmtId="3" fontId="31" fillId="0" borderId="108" xfId="55" applyNumberFormat="1" applyFont="1" applyFill="1" applyBorder="1" applyAlignment="1">
      <alignment horizontal="center" vertical="center" wrapText="1"/>
      <protection/>
    </xf>
    <xf numFmtId="0" fontId="44" fillId="0" borderId="0" xfId="55" applyFont="1" applyFill="1" applyAlignment="1">
      <alignment horizontal="center" vertical="center" wrapText="1"/>
      <protection/>
    </xf>
    <xf numFmtId="0" fontId="31" fillId="0" borderId="117" xfId="55" applyFont="1" applyFill="1" applyBorder="1" applyAlignment="1" applyProtection="1">
      <alignment horizontal="center" vertical="center" wrapText="1"/>
      <protection/>
    </xf>
    <xf numFmtId="0" fontId="31" fillId="0" borderId="21" xfId="55" applyFont="1" applyFill="1" applyBorder="1" applyAlignment="1" applyProtection="1">
      <alignment horizontal="center" vertical="center" wrapText="1"/>
      <protection/>
    </xf>
    <xf numFmtId="165" fontId="31" fillId="0" borderId="112" xfId="55" applyNumberFormat="1" applyFont="1" applyFill="1" applyBorder="1" applyAlignment="1" applyProtection="1">
      <alignment horizontal="right" vertical="center" wrapText="1" indent="1"/>
      <protection/>
    </xf>
    <xf numFmtId="3" fontId="31" fillId="0" borderId="118" xfId="55" applyNumberFormat="1" applyFont="1" applyFill="1" applyBorder="1" applyAlignment="1">
      <alignment vertical="center"/>
      <protection/>
    </xf>
    <xf numFmtId="0" fontId="31" fillId="0" borderId="65" xfId="70" applyFont="1" applyFill="1" applyBorder="1" applyAlignment="1" applyProtection="1">
      <alignment horizontal="center" vertical="center" wrapText="1"/>
      <protection/>
    </xf>
    <xf numFmtId="0" fontId="45" fillId="0" borderId="66" xfId="70" applyFont="1" applyFill="1" applyBorder="1" applyAlignment="1" applyProtection="1">
      <alignment horizontal="left" vertical="center" wrapText="1" indent="1"/>
      <protection/>
    </xf>
    <xf numFmtId="165" fontId="45" fillId="0" borderId="119" xfId="70" applyNumberFormat="1" applyFont="1" applyFill="1" applyBorder="1" applyAlignment="1" applyProtection="1">
      <alignment horizontal="right" vertical="center" wrapText="1" indent="1"/>
      <protection/>
    </xf>
    <xf numFmtId="165" fontId="45" fillId="0" borderId="116" xfId="70" applyNumberFormat="1" applyFont="1" applyFill="1" applyBorder="1" applyAlignment="1" applyProtection="1">
      <alignment horizontal="right" vertical="center" wrapText="1" indent="1"/>
      <protection/>
    </xf>
    <xf numFmtId="49" fontId="30" fillId="0" borderId="78" xfId="70" applyNumberFormat="1" applyFont="1" applyFill="1" applyBorder="1" applyAlignment="1" applyProtection="1">
      <alignment horizontal="center" vertical="center" wrapText="1"/>
      <protection/>
    </xf>
    <xf numFmtId="0" fontId="43" fillId="0" borderId="10" xfId="55" applyFont="1" applyBorder="1" applyAlignment="1" applyProtection="1">
      <alignment horizontal="left" wrapText="1" indent="1"/>
      <protection/>
    </xf>
    <xf numFmtId="165" fontId="42" fillId="0" borderId="120" xfId="7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0" xfId="55" applyFont="1" applyFill="1" applyAlignment="1">
      <alignment vertical="center" wrapText="1"/>
      <protection/>
    </xf>
    <xf numFmtId="49" fontId="30" fillId="0" borderId="79" xfId="70" applyNumberFormat="1" applyFont="1" applyFill="1" applyBorder="1" applyAlignment="1" applyProtection="1">
      <alignment horizontal="center" vertical="center" wrapText="1"/>
      <protection/>
    </xf>
    <xf numFmtId="0" fontId="43" fillId="0" borderId="13" xfId="55" applyFont="1" applyBorder="1" applyAlignment="1" applyProtection="1">
      <alignment horizontal="left" wrapText="1" indent="1"/>
      <protection/>
    </xf>
    <xf numFmtId="165" fontId="42" fillId="0" borderId="97" xfId="7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0" xfId="55" applyFont="1" applyFill="1" applyAlignment="1">
      <alignment vertical="center" wrapText="1"/>
      <protection/>
    </xf>
    <xf numFmtId="49" fontId="30" fillId="0" borderId="82" xfId="70" applyNumberFormat="1" applyFont="1" applyFill="1" applyBorder="1" applyAlignment="1" applyProtection="1">
      <alignment horizontal="center" vertical="center" wrapText="1"/>
      <protection/>
    </xf>
    <xf numFmtId="0" fontId="43" fillId="0" borderId="12" xfId="55" applyFont="1" applyBorder="1" applyAlignment="1" applyProtection="1">
      <alignment horizontal="left" wrapText="1" indent="1"/>
      <protection/>
    </xf>
    <xf numFmtId="165" fontId="42" fillId="35" borderId="96" xfId="70" applyNumberFormat="1" applyFont="1" applyFill="1" applyBorder="1" applyAlignment="1" applyProtection="1">
      <alignment horizontal="right" vertical="center" wrapText="1" indent="1"/>
      <protection/>
    </xf>
    <xf numFmtId="0" fontId="48" fillId="0" borderId="66" xfId="55" applyFont="1" applyBorder="1" applyAlignment="1" applyProtection="1">
      <alignment horizontal="left" vertical="center" wrapText="1" indent="1"/>
      <protection/>
    </xf>
    <xf numFmtId="165" fontId="42" fillId="0" borderId="96" xfId="70" applyNumberFormat="1" applyFont="1" applyFill="1" applyBorder="1" applyAlignment="1" applyProtection="1">
      <alignment horizontal="right" vertical="center" wrapText="1" indent="1"/>
      <protection locked="0"/>
    </xf>
    <xf numFmtId="165" fontId="45" fillId="0" borderId="116" xfId="70" applyNumberFormat="1" applyFont="1" applyFill="1" applyBorder="1" applyAlignment="1" applyProtection="1">
      <alignment horizontal="right" vertical="center" wrapText="1" indent="1"/>
      <protection/>
    </xf>
    <xf numFmtId="165" fontId="42" fillId="0" borderId="120" xfId="70" applyNumberFormat="1" applyFont="1" applyFill="1" applyBorder="1" applyAlignment="1" applyProtection="1">
      <alignment horizontal="right" vertical="center" wrapText="1" indent="1"/>
      <protection/>
    </xf>
    <xf numFmtId="165" fontId="42" fillId="0" borderId="97" xfId="70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96" xfId="70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120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5" xfId="55" applyFont="1" applyBorder="1" applyAlignment="1" applyProtection="1">
      <alignment horizontal="center" wrapText="1"/>
      <protection/>
    </xf>
    <xf numFmtId="0" fontId="43" fillId="0" borderId="12" xfId="55" applyFont="1" applyBorder="1" applyAlignment="1" applyProtection="1">
      <alignment wrapText="1"/>
      <protection/>
    </xf>
    <xf numFmtId="165" fontId="42" fillId="33" borderId="97" xfId="70" applyNumberFormat="1" applyFont="1" applyFill="1" applyBorder="1" applyAlignment="1" applyProtection="1">
      <alignment horizontal="right" vertical="center" wrapText="1" indent="1"/>
      <protection locked="0"/>
    </xf>
    <xf numFmtId="165" fontId="42" fillId="33" borderId="120" xfId="7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8" xfId="55" applyFont="1" applyBorder="1" applyAlignment="1" applyProtection="1">
      <alignment horizontal="center" wrapText="1"/>
      <protection/>
    </xf>
    <xf numFmtId="0" fontId="16" fillId="0" borderId="79" xfId="55" applyFont="1" applyBorder="1" applyAlignment="1" applyProtection="1">
      <alignment horizontal="center" wrapText="1"/>
      <protection/>
    </xf>
    <xf numFmtId="0" fontId="16" fillId="0" borderId="82" xfId="55" applyFont="1" applyBorder="1" applyAlignment="1" applyProtection="1">
      <alignment horizontal="center" wrapText="1"/>
      <protection/>
    </xf>
    <xf numFmtId="0" fontId="27" fillId="0" borderId="66" xfId="55" applyFont="1" applyBorder="1" applyAlignment="1" applyProtection="1">
      <alignment horizontal="left" vertical="center" wrapText="1" indent="1"/>
      <protection/>
    </xf>
    <xf numFmtId="165" fontId="31" fillId="0" borderId="116" xfId="7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66" xfId="55" applyFont="1" applyBorder="1" applyAlignment="1" applyProtection="1">
      <alignment wrapText="1"/>
      <protection/>
    </xf>
    <xf numFmtId="0" fontId="27" fillId="0" borderId="69" xfId="55" applyFont="1" applyBorder="1" applyAlignment="1" applyProtection="1">
      <alignment horizontal="center" wrapText="1"/>
      <protection/>
    </xf>
    <xf numFmtId="0" fontId="48" fillId="0" borderId="70" xfId="55" applyFont="1" applyBorder="1" applyAlignment="1" applyProtection="1">
      <alignment wrapText="1"/>
      <protection/>
    </xf>
    <xf numFmtId="0" fontId="27" fillId="0" borderId="70" xfId="55" applyFont="1" applyBorder="1" applyAlignment="1" applyProtection="1">
      <alignment wrapText="1"/>
      <protection/>
    </xf>
    <xf numFmtId="165" fontId="31" fillId="0" borderId="116" xfId="70" applyNumberFormat="1" applyFont="1" applyFill="1" applyBorder="1" applyAlignment="1" applyProtection="1">
      <alignment horizontal="right" vertical="center" wrapText="1" indent="1"/>
      <protection/>
    </xf>
    <xf numFmtId="0" fontId="30" fillId="0" borderId="76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left" vertical="center" wrapText="1" indent="1"/>
      <protection/>
    </xf>
    <xf numFmtId="165" fontId="31" fillId="0" borderId="0" xfId="55" applyNumberFormat="1" applyFont="1" applyFill="1" applyBorder="1" applyAlignment="1" applyProtection="1">
      <alignment horizontal="right" vertical="center" wrapText="1" indent="1"/>
      <protection/>
    </xf>
    <xf numFmtId="3" fontId="30" fillId="0" borderId="0" xfId="55" applyNumberFormat="1" applyFont="1" applyFill="1" applyBorder="1" applyAlignment="1">
      <alignment vertical="center" wrapText="1"/>
      <protection/>
    </xf>
    <xf numFmtId="3" fontId="30" fillId="0" borderId="95" xfId="55" applyNumberFormat="1" applyFont="1" applyFill="1" applyBorder="1" applyAlignment="1">
      <alignment vertical="center" wrapText="1"/>
      <protection/>
    </xf>
    <xf numFmtId="0" fontId="30" fillId="0" borderId="0" xfId="55" applyFont="1" applyFill="1" applyBorder="1" applyAlignment="1" applyProtection="1">
      <alignment vertical="center" wrapText="1"/>
      <protection/>
    </xf>
    <xf numFmtId="0" fontId="30" fillId="0" borderId="0" xfId="55" applyFont="1" applyFill="1" applyBorder="1" applyAlignment="1" applyProtection="1">
      <alignment horizontal="right" vertical="center" wrapText="1" indent="1"/>
      <protection/>
    </xf>
    <xf numFmtId="3" fontId="30" fillId="0" borderId="0" xfId="55" applyNumberFormat="1" applyFont="1" applyFill="1" applyBorder="1" applyAlignment="1">
      <alignment vertical="center" wrapText="1"/>
      <protection/>
    </xf>
    <xf numFmtId="3" fontId="30" fillId="0" borderId="95" xfId="55" applyNumberFormat="1" applyFont="1" applyFill="1" applyBorder="1" applyAlignment="1">
      <alignment vertical="center" wrapText="1"/>
      <protection/>
    </xf>
    <xf numFmtId="0" fontId="31" fillId="0" borderId="107" xfId="55" applyFont="1" applyFill="1" applyBorder="1" applyAlignment="1" applyProtection="1">
      <alignment horizontal="center" vertical="center" wrapText="1"/>
      <protection/>
    </xf>
    <xf numFmtId="165" fontId="31" fillId="0" borderId="108" xfId="55" applyNumberFormat="1" applyFont="1" applyFill="1" applyBorder="1" applyAlignment="1" applyProtection="1">
      <alignment horizontal="right" vertical="center" wrapText="1" indent="1"/>
      <protection/>
    </xf>
    <xf numFmtId="3" fontId="31" fillId="0" borderId="114" xfId="55" applyNumberFormat="1" applyFont="1" applyFill="1" applyBorder="1" applyAlignment="1">
      <alignment vertical="center"/>
      <protection/>
    </xf>
    <xf numFmtId="3" fontId="31" fillId="0" borderId="107" xfId="55" applyNumberFormat="1" applyFont="1" applyFill="1" applyBorder="1" applyAlignment="1">
      <alignment vertical="center"/>
      <protection/>
    </xf>
    <xf numFmtId="3" fontId="31" fillId="0" borderId="108" xfId="55" applyNumberFormat="1" applyFont="1" applyFill="1" applyBorder="1" applyAlignment="1">
      <alignment vertical="center"/>
      <protection/>
    </xf>
    <xf numFmtId="0" fontId="31" fillId="0" borderId="89" xfId="70" applyFont="1" applyFill="1" applyBorder="1" applyAlignment="1" applyProtection="1">
      <alignment horizontal="center" vertical="center" wrapText="1"/>
      <protection/>
    </xf>
    <xf numFmtId="0" fontId="31" fillId="0" borderId="92" xfId="70" applyFont="1" applyFill="1" applyBorder="1" applyAlignment="1" applyProtection="1">
      <alignment vertical="center" wrapText="1"/>
      <protection/>
    </xf>
    <xf numFmtId="165" fontId="31" fillId="0" borderId="115" xfId="70" applyNumberFormat="1" applyFont="1" applyFill="1" applyBorder="1" applyAlignment="1" applyProtection="1">
      <alignment horizontal="right" vertical="center" wrapText="1" indent="1"/>
      <protection/>
    </xf>
    <xf numFmtId="0" fontId="49" fillId="0" borderId="0" xfId="55" applyFont="1" applyFill="1" applyAlignment="1">
      <alignment vertical="center" wrapText="1"/>
      <protection/>
    </xf>
    <xf numFmtId="49" fontId="42" fillId="0" borderId="111" xfId="70" applyNumberFormat="1" applyFont="1" applyFill="1" applyBorder="1" applyAlignment="1" applyProtection="1">
      <alignment horizontal="center" vertical="center" wrapText="1"/>
      <protection/>
    </xf>
    <xf numFmtId="0" fontId="42" fillId="0" borderId="121" xfId="70" applyFont="1" applyFill="1" applyBorder="1" applyAlignment="1" applyProtection="1">
      <alignment horizontal="left" vertical="center" wrapText="1" indent="1"/>
      <protection/>
    </xf>
    <xf numFmtId="165" fontId="42" fillId="0" borderId="112" xfId="70" applyNumberFormat="1" applyFont="1" applyFill="1" applyBorder="1" applyAlignment="1" applyProtection="1">
      <alignment horizontal="right" vertical="center" wrapText="1" indent="1"/>
      <protection locked="0"/>
    </xf>
    <xf numFmtId="49" fontId="42" fillId="0" borderId="79" xfId="70" applyNumberFormat="1" applyFont="1" applyFill="1" applyBorder="1" applyAlignment="1" applyProtection="1">
      <alignment horizontal="center" vertical="center" wrapText="1"/>
      <protection/>
    </xf>
    <xf numFmtId="0" fontId="42" fillId="0" borderId="13" xfId="70" applyFont="1" applyFill="1" applyBorder="1" applyAlignment="1" applyProtection="1">
      <alignment horizontal="left" vertical="center" wrapText="1" indent="1"/>
      <protection/>
    </xf>
    <xf numFmtId="0" fontId="42" fillId="0" borderId="18" xfId="70" applyFont="1" applyFill="1" applyBorder="1" applyAlignment="1" applyProtection="1">
      <alignment horizontal="left" vertical="center" wrapText="1" indent="1"/>
      <protection/>
    </xf>
    <xf numFmtId="0" fontId="42" fillId="0" borderId="0" xfId="70" applyFont="1" applyFill="1" applyBorder="1" applyAlignment="1" applyProtection="1">
      <alignment horizontal="left" vertical="center" wrapText="1" indent="1"/>
      <protection/>
    </xf>
    <xf numFmtId="0" fontId="42" fillId="0" borderId="13" xfId="70" applyFont="1" applyFill="1" applyBorder="1" applyAlignment="1" applyProtection="1">
      <alignment horizontal="left" indent="6"/>
      <protection/>
    </xf>
    <xf numFmtId="0" fontId="42" fillId="0" borderId="13" xfId="70" applyFont="1" applyFill="1" applyBorder="1" applyAlignment="1" applyProtection="1">
      <alignment horizontal="left" vertical="center" wrapText="1" indent="6"/>
      <protection/>
    </xf>
    <xf numFmtId="49" fontId="42" fillId="0" borderId="77" xfId="70" applyNumberFormat="1" applyFont="1" applyFill="1" applyBorder="1" applyAlignment="1" applyProtection="1">
      <alignment horizontal="center" vertical="center" wrapText="1"/>
      <protection/>
    </xf>
    <xf numFmtId="0" fontId="42" fillId="0" borderId="12" xfId="70" applyFont="1" applyFill="1" applyBorder="1" applyAlignment="1" applyProtection="1">
      <alignment horizontal="left" vertical="center" wrapText="1" indent="6"/>
      <protection/>
    </xf>
    <xf numFmtId="165" fontId="42" fillId="33" borderId="96" xfId="70" applyNumberFormat="1" applyFont="1" applyFill="1" applyBorder="1" applyAlignment="1" applyProtection="1">
      <alignment horizontal="right" vertical="center" wrapText="1" indent="1"/>
      <protection locked="0"/>
    </xf>
    <xf numFmtId="49" fontId="42" fillId="0" borderId="106" xfId="70" applyNumberFormat="1" applyFont="1" applyFill="1" applyBorder="1" applyAlignment="1" applyProtection="1">
      <alignment horizontal="center" vertical="center" wrapText="1"/>
      <protection/>
    </xf>
    <xf numFmtId="0" fontId="42" fillId="0" borderId="102" xfId="70" applyFont="1" applyFill="1" applyBorder="1" applyAlignment="1" applyProtection="1">
      <alignment horizontal="left" vertical="center" wrapText="1" indent="6"/>
      <protection/>
    </xf>
    <xf numFmtId="165" fontId="42" fillId="0" borderId="104" xfId="7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65" xfId="70" applyFont="1" applyFill="1" applyBorder="1" applyAlignment="1" applyProtection="1">
      <alignment horizontal="center" vertical="center" wrapText="1"/>
      <protection/>
    </xf>
    <xf numFmtId="0" fontId="45" fillId="0" borderId="66" xfId="70" applyFont="1" applyFill="1" applyBorder="1" applyAlignment="1" applyProtection="1">
      <alignment vertical="center" wrapText="1"/>
      <protection/>
    </xf>
    <xf numFmtId="49" fontId="42" fillId="0" borderId="78" xfId="70" applyNumberFormat="1" applyFont="1" applyFill="1" applyBorder="1" applyAlignment="1" applyProtection="1">
      <alignment horizontal="center" vertical="center" wrapText="1"/>
      <protection/>
    </xf>
    <xf numFmtId="0" fontId="42" fillId="0" borderId="12" xfId="70" applyFont="1" applyFill="1" applyBorder="1" applyAlignment="1" applyProtection="1">
      <alignment horizontal="left" vertical="center" wrapText="1" indent="1"/>
      <protection/>
    </xf>
    <xf numFmtId="165" fontId="42" fillId="0" borderId="99" xfId="7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2" xfId="55" applyFont="1" applyBorder="1" applyAlignment="1" applyProtection="1">
      <alignment horizontal="left" vertical="center" wrapText="1" indent="1"/>
      <protection/>
    </xf>
    <xf numFmtId="0" fontId="43" fillId="0" borderId="13" xfId="55" applyFont="1" applyBorder="1" applyAlignment="1" applyProtection="1">
      <alignment horizontal="left" vertical="center" wrapText="1" indent="1"/>
      <protection/>
    </xf>
    <xf numFmtId="0" fontId="42" fillId="0" borderId="10" xfId="70" applyFont="1" applyFill="1" applyBorder="1" applyAlignment="1" applyProtection="1">
      <alignment horizontal="left" vertical="center" wrapText="1" indent="6"/>
      <protection/>
    </xf>
    <xf numFmtId="165" fontId="42" fillId="0" borderId="100" xfId="7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66" xfId="70" applyFont="1" applyFill="1" applyBorder="1" applyAlignment="1" applyProtection="1">
      <alignment horizontal="left" vertical="center" wrapText="1" indent="1"/>
      <protection/>
    </xf>
    <xf numFmtId="0" fontId="42" fillId="0" borderId="10" xfId="70" applyFont="1" applyFill="1" applyBorder="1" applyAlignment="1" applyProtection="1">
      <alignment horizontal="left" vertical="center" wrapText="1" indent="1"/>
      <protection/>
    </xf>
    <xf numFmtId="49" fontId="42" fillId="0" borderId="82" xfId="70" applyNumberFormat="1" applyFont="1" applyFill="1" applyBorder="1" applyAlignment="1" applyProtection="1">
      <alignment horizontal="center" vertical="center" wrapText="1"/>
      <protection/>
    </xf>
    <xf numFmtId="0" fontId="42" fillId="0" borderId="11" xfId="70" applyFont="1" applyFill="1" applyBorder="1" applyAlignment="1" applyProtection="1">
      <alignment horizontal="left" vertical="center" wrapText="1" indent="1"/>
      <protection/>
    </xf>
    <xf numFmtId="16" fontId="30" fillId="0" borderId="0" xfId="55" applyNumberFormat="1" applyFill="1" applyAlignment="1">
      <alignment vertical="center" wrapText="1"/>
      <protection/>
    </xf>
    <xf numFmtId="165" fontId="42" fillId="33" borderId="99" xfId="70" applyNumberFormat="1" applyFont="1" applyFill="1" applyBorder="1" applyAlignment="1" applyProtection="1">
      <alignment horizontal="right" vertical="center" wrapText="1" indent="1"/>
      <protection locked="0"/>
    </xf>
    <xf numFmtId="165" fontId="48" fillId="0" borderId="116" xfId="55" applyNumberFormat="1" applyFont="1" applyBorder="1" applyAlignment="1" applyProtection="1">
      <alignment horizontal="right" vertical="center" wrapText="1" indent="1"/>
      <protection/>
    </xf>
    <xf numFmtId="0" fontId="31" fillId="0" borderId="66" xfId="70" applyFont="1" applyFill="1" applyBorder="1" applyAlignment="1" applyProtection="1">
      <alignment horizontal="left" vertical="center" wrapText="1" indent="1"/>
      <protection/>
    </xf>
    <xf numFmtId="165" fontId="27" fillId="0" borderId="116" xfId="55" applyNumberFormat="1" applyFont="1" applyBorder="1" applyAlignment="1" applyProtection="1" quotePrefix="1">
      <alignment horizontal="right" vertical="center" wrapText="1" indent="1"/>
      <protection/>
    </xf>
    <xf numFmtId="0" fontId="27" fillId="0" borderId="69" xfId="55" applyFont="1" applyBorder="1" applyAlignment="1" applyProtection="1">
      <alignment horizontal="center" vertical="center" wrapText="1"/>
      <protection/>
    </xf>
    <xf numFmtId="0" fontId="27" fillId="0" borderId="70" xfId="55" applyFont="1" applyBorder="1" applyAlignment="1" applyProtection="1">
      <alignment horizontal="left" vertical="center" wrapText="1" indent="1"/>
      <protection/>
    </xf>
    <xf numFmtId="165" fontId="30" fillId="0" borderId="0" xfId="55" applyNumberFormat="1" applyFill="1" applyAlignment="1">
      <alignment vertical="center" wrapText="1"/>
      <protection/>
    </xf>
    <xf numFmtId="0" fontId="30" fillId="0" borderId="76" xfId="55" applyFont="1" applyFill="1" applyBorder="1" applyAlignment="1" applyProtection="1">
      <alignment horizontal="left" vertical="center" wrapText="1"/>
      <protection/>
    </xf>
    <xf numFmtId="0" fontId="30" fillId="0" borderId="0" xfId="55" applyFont="1" applyFill="1" applyBorder="1" applyAlignment="1" applyProtection="1">
      <alignment vertical="center" wrapText="1"/>
      <protection/>
    </xf>
    <xf numFmtId="0" fontId="30" fillId="0" borderId="0" xfId="55" applyFont="1" applyFill="1" applyBorder="1" applyAlignment="1" applyProtection="1">
      <alignment horizontal="right" vertical="center" wrapText="1" indent="1"/>
      <protection/>
    </xf>
    <xf numFmtId="0" fontId="31" fillId="0" borderId="65" xfId="55" applyFont="1" applyFill="1" applyBorder="1" applyAlignment="1" applyProtection="1">
      <alignment horizontal="left" vertical="center"/>
      <protection/>
    </xf>
    <xf numFmtId="0" fontId="31" fillId="0" borderId="107" xfId="55" applyFont="1" applyFill="1" applyBorder="1" applyAlignment="1" applyProtection="1">
      <alignment vertical="center" wrapText="1"/>
      <protection/>
    </xf>
    <xf numFmtId="3" fontId="31" fillId="0" borderId="111" xfId="55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21" xfId="55" applyNumberFormat="1" applyFont="1" applyFill="1" applyBorder="1" applyAlignment="1">
      <alignment vertical="center" wrapText="1"/>
      <protection/>
    </xf>
    <xf numFmtId="3" fontId="30" fillId="0" borderId="121" xfId="55" applyNumberFormat="1" applyFont="1" applyFill="1" applyBorder="1" applyAlignment="1">
      <alignment vertical="center" wrapText="1"/>
      <protection/>
    </xf>
    <xf numFmtId="3" fontId="30" fillId="0" borderId="112" xfId="55" applyNumberFormat="1" applyFont="1" applyFill="1" applyBorder="1" applyAlignment="1">
      <alignment vertical="center" wrapText="1"/>
      <protection/>
    </xf>
    <xf numFmtId="3" fontId="31" fillId="0" borderId="106" xfId="55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02" xfId="55" applyNumberFormat="1" applyFont="1" applyFill="1" applyBorder="1" applyAlignment="1">
      <alignment vertical="center" wrapText="1"/>
      <protection/>
    </xf>
    <xf numFmtId="3" fontId="30" fillId="0" borderId="102" xfId="55" applyNumberFormat="1" applyFont="1" applyFill="1" applyBorder="1" applyAlignment="1">
      <alignment vertical="center" wrapText="1"/>
      <protection/>
    </xf>
    <xf numFmtId="3" fontId="30" fillId="0" borderId="104" xfId="55" applyNumberFormat="1" applyFont="1" applyFill="1" applyBorder="1" applyAlignment="1">
      <alignment vertical="center" wrapText="1"/>
      <protection/>
    </xf>
    <xf numFmtId="0" fontId="30" fillId="0" borderId="0" xfId="55" applyFont="1" applyFill="1" applyAlignment="1" applyProtection="1">
      <alignment horizontal="left" vertical="center" wrapText="1"/>
      <protection/>
    </xf>
    <xf numFmtId="0" fontId="30" fillId="0" borderId="0" xfId="55" applyFont="1" applyFill="1" applyAlignment="1" applyProtection="1">
      <alignment vertical="center" wrapText="1"/>
      <protection/>
    </xf>
    <xf numFmtId="0" fontId="30" fillId="0" borderId="0" xfId="55" applyFont="1" applyFill="1" applyAlignment="1" applyProtection="1">
      <alignment horizontal="right" vertical="center" wrapText="1" indent="1"/>
      <protection/>
    </xf>
    <xf numFmtId="3" fontId="30" fillId="0" borderId="0" xfId="55" applyNumberFormat="1" applyFill="1" applyAlignment="1">
      <alignment vertical="center" wrapText="1"/>
      <protection/>
    </xf>
    <xf numFmtId="3" fontId="93" fillId="33" borderId="14" xfId="0" applyNumberFormat="1" applyFont="1" applyFill="1" applyBorder="1" applyAlignment="1" applyProtection="1">
      <alignment/>
      <protection locked="0"/>
    </xf>
    <xf numFmtId="3" fontId="112" fillId="33" borderId="0" xfId="58" applyNumberFormat="1" applyFont="1" applyFill="1" applyBorder="1" applyAlignment="1">
      <alignment horizontal="center" vertical="center"/>
      <protection/>
    </xf>
    <xf numFmtId="3" fontId="88" fillId="33" borderId="58" xfId="58" applyNumberFormat="1" applyFont="1" applyFill="1" applyBorder="1" applyAlignment="1">
      <alignment horizontal="center" vertical="center"/>
      <protection/>
    </xf>
    <xf numFmtId="3" fontId="88" fillId="33" borderId="13" xfId="58" applyNumberFormat="1" applyFont="1" applyFill="1" applyBorder="1" applyAlignment="1">
      <alignment horizontal="center" vertical="center"/>
      <protection/>
    </xf>
    <xf numFmtId="3" fontId="99" fillId="33" borderId="13" xfId="58" applyNumberFormat="1" applyFont="1" applyFill="1" applyBorder="1" applyAlignment="1">
      <alignment horizontal="center" vertical="center"/>
      <protection/>
    </xf>
    <xf numFmtId="0" fontId="102" fillId="33" borderId="15" xfId="0" applyFont="1" applyFill="1" applyBorder="1" applyAlignment="1">
      <alignment horizontal="centerContinuous"/>
    </xf>
    <xf numFmtId="0" fontId="102" fillId="33" borderId="0" xfId="0" applyFont="1" applyFill="1" applyBorder="1" applyAlignment="1">
      <alignment horizontal="centerContinuous"/>
    </xf>
    <xf numFmtId="3" fontId="93" fillId="33" borderId="47" xfId="58" applyNumberFormat="1" applyFont="1" applyFill="1" applyBorder="1" applyAlignment="1" applyProtection="1">
      <alignment vertical="center"/>
      <protection/>
    </xf>
    <xf numFmtId="3" fontId="93" fillId="33" borderId="43" xfId="58" applyNumberFormat="1" applyFont="1" applyFill="1" applyBorder="1" applyAlignment="1">
      <alignment vertical="center"/>
      <protection/>
    </xf>
    <xf numFmtId="3" fontId="93" fillId="33" borderId="17" xfId="58" applyNumberFormat="1" applyFont="1" applyFill="1" applyBorder="1" applyAlignment="1" applyProtection="1">
      <alignment vertical="center"/>
      <protection/>
    </xf>
    <xf numFmtId="3" fontId="93" fillId="33" borderId="23" xfId="58" applyNumberFormat="1" applyFont="1" applyFill="1" applyBorder="1" applyAlignment="1" applyProtection="1">
      <alignment vertical="center"/>
      <protection/>
    </xf>
    <xf numFmtId="3" fontId="93" fillId="33" borderId="55" xfId="58" applyNumberFormat="1" applyFont="1" applyFill="1" applyBorder="1" applyAlignment="1" applyProtection="1">
      <alignment vertical="center"/>
      <protection locked="0"/>
    </xf>
    <xf numFmtId="3" fontId="93" fillId="33" borderId="16" xfId="58" applyNumberFormat="1" applyFont="1" applyFill="1" applyBorder="1" applyAlignment="1">
      <alignment horizontal="right" vertical="center"/>
      <protection/>
    </xf>
    <xf numFmtId="3" fontId="93" fillId="33" borderId="98" xfId="58" applyNumberFormat="1" applyFont="1" applyFill="1" applyBorder="1" applyAlignment="1">
      <alignment vertical="center"/>
      <protection/>
    </xf>
    <xf numFmtId="3" fontId="98" fillId="33" borderId="18" xfId="58" applyNumberFormat="1" applyFont="1" applyFill="1" applyBorder="1" applyAlignment="1">
      <alignment horizontal="right" vertical="center"/>
      <protection/>
    </xf>
    <xf numFmtId="3" fontId="93" fillId="33" borderId="122" xfId="58" applyNumberFormat="1" applyFont="1" applyFill="1" applyBorder="1" applyAlignment="1" applyProtection="1">
      <alignment horizontal="right" vertical="center"/>
      <protection locked="0"/>
    </xf>
    <xf numFmtId="0" fontId="16" fillId="0" borderId="13" xfId="64" applyFont="1" applyBorder="1" applyAlignment="1">
      <alignment horizontal="center" vertical="center" wrapText="1"/>
      <protection/>
    </xf>
    <xf numFmtId="0" fontId="16" fillId="0" borderId="58" xfId="64" applyFont="1" applyBorder="1" applyAlignment="1">
      <alignment vertical="center" wrapText="1"/>
      <protection/>
    </xf>
    <xf numFmtId="0" fontId="16" fillId="0" borderId="18" xfId="64" applyFont="1" applyBorder="1" applyAlignment="1">
      <alignment horizontal="center" vertical="center" wrapText="1"/>
      <protection/>
    </xf>
    <xf numFmtId="3" fontId="16" fillId="0" borderId="18" xfId="64" applyNumberFormat="1" applyFont="1" applyFill="1" applyBorder="1" applyAlignment="1">
      <alignment horizontal="center" vertical="center" wrapText="1"/>
      <protection/>
    </xf>
    <xf numFmtId="0" fontId="16" fillId="33" borderId="13" xfId="64" applyFont="1" applyFill="1" applyBorder="1" applyAlignment="1">
      <alignment horizontal="center" vertical="center" wrapText="1"/>
      <protection/>
    </xf>
    <xf numFmtId="0" fontId="50" fillId="0" borderId="0" xfId="64" applyFont="1">
      <alignment/>
      <protection/>
    </xf>
    <xf numFmtId="0" fontId="51" fillId="0" borderId="22" xfId="64" applyFont="1" applyBorder="1" applyAlignment="1">
      <alignment/>
      <protection/>
    </xf>
    <xf numFmtId="3" fontId="51" fillId="0" borderId="12" xfId="64" applyNumberFormat="1" applyFont="1" applyBorder="1" applyAlignment="1">
      <alignment/>
      <protection/>
    </xf>
    <xf numFmtId="0" fontId="50" fillId="0" borderId="0" xfId="64" applyFont="1" applyAlignment="1">
      <alignment/>
      <protection/>
    </xf>
    <xf numFmtId="0" fontId="50" fillId="0" borderId="15" xfId="64" applyFont="1" applyBorder="1">
      <alignment/>
      <protection/>
    </xf>
    <xf numFmtId="49" fontId="16" fillId="0" borderId="0" xfId="64" applyNumberFormat="1" applyFont="1" applyBorder="1" applyAlignment="1">
      <alignment vertical="top"/>
      <protection/>
    </xf>
    <xf numFmtId="3" fontId="50" fillId="0" borderId="11" xfId="64" applyNumberFormat="1" applyFont="1" applyBorder="1">
      <alignment/>
      <protection/>
    </xf>
    <xf numFmtId="0" fontId="51" fillId="0" borderId="15" xfId="64" applyFont="1" applyBorder="1">
      <alignment/>
      <protection/>
    </xf>
    <xf numFmtId="3" fontId="51" fillId="0" borderId="11" xfId="64" applyNumberFormat="1" applyFont="1" applyBorder="1">
      <alignment/>
      <protection/>
    </xf>
    <xf numFmtId="0" fontId="50" fillId="0" borderId="15" xfId="64" applyFont="1" applyBorder="1" applyAlignment="1">
      <alignment vertical="top"/>
      <protection/>
    </xf>
    <xf numFmtId="0" fontId="50" fillId="0" borderId="0" xfId="64" applyFont="1" applyBorder="1" applyAlignment="1">
      <alignment wrapText="1"/>
      <protection/>
    </xf>
    <xf numFmtId="3" fontId="50" fillId="0" borderId="11" xfId="64" applyNumberFormat="1" applyFont="1" applyBorder="1" applyAlignment="1">
      <alignment horizontal="right" vertical="center"/>
      <protection/>
    </xf>
    <xf numFmtId="0" fontId="50" fillId="0" borderId="15" xfId="64" applyFont="1" applyBorder="1" applyAlignment="1">
      <alignment/>
      <protection/>
    </xf>
    <xf numFmtId="0" fontId="50" fillId="0" borderId="0" xfId="64" applyFont="1" applyBorder="1" applyAlignment="1">
      <alignment/>
      <protection/>
    </xf>
    <xf numFmtId="3" fontId="50" fillId="0" borderId="11" xfId="64" applyNumberFormat="1" applyFont="1" applyBorder="1" applyAlignment="1">
      <alignment/>
      <protection/>
    </xf>
    <xf numFmtId="3" fontId="50" fillId="0" borderId="11" xfId="64" applyNumberFormat="1" applyFont="1" applyBorder="1" applyAlignment="1">
      <alignment vertical="center"/>
      <protection/>
    </xf>
    <xf numFmtId="0" fontId="50" fillId="0" borderId="0" xfId="64" applyFont="1" applyBorder="1">
      <alignment/>
      <protection/>
    </xf>
    <xf numFmtId="49" fontId="16" fillId="0" borderId="0" xfId="64" applyNumberFormat="1" applyFont="1" applyBorder="1" applyAlignment="1">
      <alignment wrapText="1"/>
      <protection/>
    </xf>
    <xf numFmtId="0" fontId="52" fillId="0" borderId="13" xfId="64" applyFont="1" applyBorder="1">
      <alignment/>
      <protection/>
    </xf>
    <xf numFmtId="0" fontId="52" fillId="0" borderId="58" xfId="64" applyFont="1" applyBorder="1">
      <alignment/>
      <protection/>
    </xf>
    <xf numFmtId="0" fontId="53" fillId="0" borderId="18" xfId="64" applyFont="1" applyBorder="1" applyAlignment="1">
      <alignment horizontal="center" vertical="center" wrapText="1"/>
      <protection/>
    </xf>
    <xf numFmtId="3" fontId="52" fillId="0" borderId="13" xfId="64" applyNumberFormat="1" applyFont="1" applyBorder="1">
      <alignment/>
      <protection/>
    </xf>
    <xf numFmtId="0" fontId="51" fillId="0" borderId="0" xfId="64" applyFont="1">
      <alignment/>
      <protection/>
    </xf>
    <xf numFmtId="3" fontId="50" fillId="0" borderId="0" xfId="64" applyNumberFormat="1" applyFont="1">
      <alignment/>
      <protection/>
    </xf>
    <xf numFmtId="0" fontId="54" fillId="0" borderId="0" xfId="64" applyFont="1">
      <alignment/>
      <protection/>
    </xf>
    <xf numFmtId="0" fontId="113" fillId="33" borderId="13" xfId="0" applyFont="1" applyFill="1" applyBorder="1" applyAlignment="1">
      <alignment vertical="top"/>
    </xf>
    <xf numFmtId="3" fontId="113" fillId="33" borderId="13" xfId="0" applyNumberFormat="1" applyFont="1" applyFill="1" applyBorder="1" applyAlignment="1">
      <alignment vertical="top"/>
    </xf>
    <xf numFmtId="3" fontId="114" fillId="33" borderId="13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3" fontId="93" fillId="33" borderId="58" xfId="0" applyNumberFormat="1" applyFont="1" applyFill="1" applyBorder="1" applyAlignment="1">
      <alignment/>
    </xf>
    <xf numFmtId="0" fontId="93" fillId="33" borderId="10" xfId="0" applyFont="1" applyFill="1" applyBorder="1" applyAlignment="1">
      <alignment horizontal="left" wrapText="1"/>
    </xf>
    <xf numFmtId="0" fontId="93" fillId="33" borderId="54" xfId="58" applyFont="1" applyFill="1" applyBorder="1" applyAlignment="1">
      <alignment horizontal="center" vertical="center"/>
      <protection/>
    </xf>
    <xf numFmtId="0" fontId="50" fillId="0" borderId="15" xfId="64" applyFont="1" applyBorder="1" applyAlignment="1">
      <alignment horizontal="left" wrapText="1"/>
      <protection/>
    </xf>
    <xf numFmtId="0" fontId="50" fillId="0" borderId="0" xfId="64" applyFont="1" applyBorder="1" applyAlignment="1">
      <alignment horizontal="left" wrapText="1"/>
      <protection/>
    </xf>
    <xf numFmtId="3" fontId="50" fillId="0" borderId="11" xfId="64" applyNumberFormat="1" applyFont="1" applyBorder="1">
      <alignment/>
      <protection/>
    </xf>
    <xf numFmtId="0" fontId="113" fillId="33" borderId="12" xfId="0" applyFont="1" applyFill="1" applyBorder="1" applyAlignment="1">
      <alignment horizontal="center"/>
    </xf>
    <xf numFmtId="3" fontId="113" fillId="33" borderId="12" xfId="0" applyNumberFormat="1" applyFont="1" applyFill="1" applyBorder="1" applyAlignment="1">
      <alignment horizontal="center"/>
    </xf>
    <xf numFmtId="3" fontId="114" fillId="33" borderId="12" xfId="0" applyNumberFormat="1" applyFont="1" applyFill="1" applyBorder="1" applyAlignment="1">
      <alignment horizontal="center"/>
    </xf>
    <xf numFmtId="0" fontId="113" fillId="33" borderId="10" xfId="0" applyFont="1" applyFill="1" applyBorder="1" applyAlignment="1">
      <alignment horizontal="center"/>
    </xf>
    <xf numFmtId="3" fontId="113" fillId="33" borderId="10" xfId="0" applyNumberFormat="1" applyFont="1" applyFill="1" applyBorder="1" applyAlignment="1">
      <alignment horizontal="center" wrapText="1"/>
    </xf>
    <xf numFmtId="3" fontId="114" fillId="33" borderId="10" xfId="0" applyNumberFormat="1" applyFont="1" applyFill="1" applyBorder="1" applyAlignment="1">
      <alignment horizontal="center"/>
    </xf>
    <xf numFmtId="0" fontId="113" fillId="33" borderId="123" xfId="0" applyFont="1" applyFill="1" applyBorder="1" applyAlignment="1">
      <alignment vertical="top"/>
    </xf>
    <xf numFmtId="3" fontId="113" fillId="33" borderId="12" xfId="0" applyNumberFormat="1" applyFont="1" applyFill="1" applyBorder="1" applyAlignment="1">
      <alignment vertical="top"/>
    </xf>
    <xf numFmtId="0" fontId="88" fillId="33" borderId="12" xfId="0" applyFont="1" applyFill="1" applyBorder="1" applyAlignment="1">
      <alignment vertical="top"/>
    </xf>
    <xf numFmtId="0" fontId="113" fillId="33" borderId="124" xfId="0" applyFont="1" applyFill="1" applyBorder="1" applyAlignment="1">
      <alignment horizontal="left" vertical="top"/>
    </xf>
    <xf numFmtId="3" fontId="113" fillId="33" borderId="11" xfId="0" applyNumberFormat="1" applyFont="1" applyFill="1" applyBorder="1" applyAlignment="1">
      <alignment vertical="top"/>
    </xf>
    <xf numFmtId="0" fontId="88" fillId="33" borderId="11" xfId="0" applyFont="1" applyFill="1" applyBorder="1" applyAlignment="1">
      <alignment vertical="top"/>
    </xf>
    <xf numFmtId="0" fontId="113" fillId="33" borderId="124" xfId="0" applyFont="1" applyFill="1" applyBorder="1" applyAlignment="1">
      <alignment vertical="top" wrapText="1"/>
    </xf>
    <xf numFmtId="0" fontId="115" fillId="38" borderId="124" xfId="0" applyFont="1" applyFill="1" applyBorder="1" applyAlignment="1">
      <alignment horizontal="left" vertical="top" wrapText="1"/>
    </xf>
    <xf numFmtId="0" fontId="114" fillId="33" borderId="125" xfId="67" applyFont="1" applyFill="1" applyBorder="1" applyAlignment="1">
      <alignment vertical="top" wrapText="1"/>
      <protection/>
    </xf>
    <xf numFmtId="3" fontId="99" fillId="33" borderId="13" xfId="0" applyNumberFormat="1" applyFont="1" applyFill="1" applyBorder="1" applyAlignment="1">
      <alignment vertical="top"/>
    </xf>
    <xf numFmtId="0" fontId="113" fillId="33" borderId="58" xfId="0" applyFont="1" applyFill="1" applyBorder="1" applyAlignment="1">
      <alignment vertical="top"/>
    </xf>
    <xf numFmtId="3" fontId="113" fillId="33" borderId="43" xfId="0" applyNumberFormat="1" applyFont="1" applyFill="1" applyBorder="1" applyAlignment="1">
      <alignment vertical="top"/>
    </xf>
    <xf numFmtId="0" fontId="88" fillId="33" borderId="18" xfId="0" applyFont="1" applyFill="1" applyBorder="1" applyAlignment="1">
      <alignment vertical="top"/>
    </xf>
    <xf numFmtId="0" fontId="113" fillId="33" borderId="124" xfId="0" applyFont="1" applyFill="1" applyBorder="1" applyAlignment="1">
      <alignment vertical="top"/>
    </xf>
    <xf numFmtId="0" fontId="88" fillId="33" borderId="11" xfId="0" applyFont="1" applyFill="1" applyBorder="1" applyAlignment="1">
      <alignment horizontal="left" vertical="top"/>
    </xf>
    <xf numFmtId="3" fontId="114" fillId="33" borderId="11" xfId="0" applyNumberFormat="1" applyFont="1" applyFill="1" applyBorder="1" applyAlignment="1">
      <alignment vertical="top"/>
    </xf>
    <xf numFmtId="0" fontId="88" fillId="33" borderId="11" xfId="0" applyFont="1" applyFill="1" applyBorder="1" applyAlignment="1">
      <alignment horizontal="left" vertical="top" wrapText="1"/>
    </xf>
    <xf numFmtId="0" fontId="113" fillId="33" borderId="126" xfId="0" applyFont="1" applyFill="1" applyBorder="1" applyAlignment="1">
      <alignment horizontal="left" vertical="top" wrapText="1"/>
    </xf>
    <xf numFmtId="0" fontId="113" fillId="33" borderId="0" xfId="0" applyFont="1" applyFill="1" applyAlignment="1">
      <alignment vertical="top"/>
    </xf>
    <xf numFmtId="0" fontId="99" fillId="33" borderId="11" xfId="0" applyFont="1" applyFill="1" applyBorder="1" applyAlignment="1">
      <alignment horizontal="left" vertical="top" wrapText="1"/>
    </xf>
    <xf numFmtId="0" fontId="116" fillId="33" borderId="124" xfId="0" applyFont="1" applyFill="1" applyBorder="1" applyAlignment="1">
      <alignment vertical="top"/>
    </xf>
    <xf numFmtId="3" fontId="116" fillId="33" borderId="11" xfId="0" applyNumberFormat="1" applyFont="1" applyFill="1" applyBorder="1" applyAlignment="1">
      <alignment vertical="top"/>
    </xf>
    <xf numFmtId="0" fontId="116" fillId="33" borderId="124" xfId="0" applyFont="1" applyFill="1" applyBorder="1" applyAlignment="1">
      <alignment vertical="top" wrapText="1"/>
    </xf>
    <xf numFmtId="0" fontId="99" fillId="33" borderId="11" xfId="0" applyFont="1" applyFill="1" applyBorder="1" applyAlignment="1">
      <alignment horizontal="left" vertical="top"/>
    </xf>
    <xf numFmtId="0" fontId="116" fillId="38" borderId="124" xfId="0" applyFont="1" applyFill="1" applyBorder="1" applyAlignment="1">
      <alignment horizontal="left" vertical="top"/>
    </xf>
    <xf numFmtId="0" fontId="116" fillId="38" borderId="124" xfId="0" applyFont="1" applyFill="1" applyBorder="1" applyAlignment="1">
      <alignment vertical="top" wrapText="1"/>
    </xf>
    <xf numFmtId="0" fontId="116" fillId="38" borderId="126" xfId="0" applyFont="1" applyFill="1" applyBorder="1" applyAlignment="1">
      <alignment vertical="top" wrapText="1"/>
    </xf>
    <xf numFmtId="0" fontId="113" fillId="38" borderId="126" xfId="0" applyFont="1" applyFill="1" applyBorder="1" applyAlignment="1">
      <alignment vertical="top" wrapText="1"/>
    </xf>
    <xf numFmtId="0" fontId="115" fillId="33" borderId="126" xfId="0" applyFont="1" applyFill="1" applyBorder="1" applyAlignment="1">
      <alignment vertical="top" wrapText="1"/>
    </xf>
    <xf numFmtId="3" fontId="88" fillId="33" borderId="11" xfId="0" applyNumberFormat="1" applyFont="1" applyFill="1" applyBorder="1" applyAlignment="1">
      <alignment horizontal="left" vertical="top"/>
    </xf>
    <xf numFmtId="0" fontId="88" fillId="33" borderId="13" xfId="0" applyFont="1" applyFill="1" applyBorder="1" applyAlignment="1">
      <alignment horizontal="left" vertical="top"/>
    </xf>
    <xf numFmtId="3" fontId="17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42" fillId="0" borderId="94" xfId="70" applyNumberFormat="1" applyFont="1" applyFill="1" applyBorder="1" applyAlignment="1" applyProtection="1">
      <alignment horizontal="right" vertical="center" wrapText="1" indent="1"/>
      <protection locked="0"/>
    </xf>
    <xf numFmtId="0" fontId="99" fillId="33" borderId="10" xfId="0" applyFont="1" applyFill="1" applyBorder="1" applyAlignment="1">
      <alignment/>
    </xf>
    <xf numFmtId="3" fontId="88" fillId="33" borderId="13" xfId="0" applyNumberFormat="1" applyFont="1" applyFill="1" applyBorder="1" applyAlignment="1">
      <alignment/>
    </xf>
    <xf numFmtId="3" fontId="98" fillId="33" borderId="54" xfId="58" applyNumberFormat="1" applyFont="1" applyFill="1" applyBorder="1" applyAlignment="1" applyProtection="1">
      <alignment horizontal="right" vertical="center"/>
      <protection locked="0"/>
    </xf>
    <xf numFmtId="3" fontId="93" fillId="33" borderId="15" xfId="58" applyNumberFormat="1" applyFont="1" applyFill="1" applyBorder="1" applyAlignment="1" applyProtection="1">
      <alignment vertical="center"/>
      <protection/>
    </xf>
    <xf numFmtId="3" fontId="108" fillId="33" borderId="63" xfId="58" applyNumberFormat="1" applyFont="1" applyFill="1" applyBorder="1" applyAlignment="1">
      <alignment vertical="center"/>
      <protection/>
    </xf>
    <xf numFmtId="3" fontId="93" fillId="33" borderId="19" xfId="58" applyNumberFormat="1" applyFont="1" applyFill="1" applyBorder="1" applyAlignment="1">
      <alignment horizontal="right" vertical="center"/>
      <protection/>
    </xf>
    <xf numFmtId="3" fontId="93" fillId="33" borderId="46" xfId="58" applyNumberFormat="1" applyFont="1" applyFill="1" applyBorder="1" applyAlignment="1" applyProtection="1">
      <alignment vertical="center"/>
      <protection/>
    </xf>
    <xf numFmtId="3" fontId="98" fillId="33" borderId="88" xfId="58" applyNumberFormat="1" applyFont="1" applyFill="1" applyBorder="1" applyAlignment="1">
      <alignment horizontal="right" vertical="center"/>
      <protection/>
    </xf>
    <xf numFmtId="3" fontId="93" fillId="33" borderId="127" xfId="58" applyNumberFormat="1" applyFont="1" applyFill="1" applyBorder="1" applyAlignment="1" applyProtection="1">
      <alignment vertical="center"/>
      <protection locked="0"/>
    </xf>
    <xf numFmtId="3" fontId="93" fillId="33" borderId="73" xfId="58" applyNumberFormat="1" applyFont="1" applyFill="1" applyBorder="1" applyAlignment="1" applyProtection="1">
      <alignment vertical="center"/>
      <protection/>
    </xf>
    <xf numFmtId="3" fontId="93" fillId="33" borderId="73" xfId="58" applyNumberFormat="1" applyFont="1" applyFill="1" applyBorder="1" applyAlignment="1" applyProtection="1">
      <alignment vertical="center"/>
      <protection locked="0"/>
    </xf>
    <xf numFmtId="3" fontId="98" fillId="33" borderId="81" xfId="58" applyNumberFormat="1" applyFont="1" applyFill="1" applyBorder="1" applyAlignment="1">
      <alignment vertical="center"/>
      <protection/>
    </xf>
    <xf numFmtId="3" fontId="88" fillId="33" borderId="73" xfId="58" applyNumberFormat="1" applyFont="1" applyFill="1" applyBorder="1" applyAlignment="1" applyProtection="1">
      <alignment vertical="center"/>
      <protection locked="0"/>
    </xf>
    <xf numFmtId="3" fontId="93" fillId="33" borderId="73" xfId="58" applyNumberFormat="1" applyFont="1" applyFill="1" applyBorder="1" applyAlignment="1">
      <alignment vertical="center"/>
      <protection/>
    </xf>
    <xf numFmtId="3" fontId="96" fillId="33" borderId="73" xfId="58" applyNumberFormat="1" applyFont="1" applyFill="1" applyBorder="1" applyAlignment="1" applyProtection="1">
      <alignment vertical="center"/>
      <protection/>
    </xf>
    <xf numFmtId="3" fontId="93" fillId="33" borderId="73" xfId="58" applyNumberFormat="1" applyFont="1" applyFill="1" applyBorder="1" applyAlignment="1" applyProtection="1">
      <alignment vertical="center"/>
      <protection/>
    </xf>
    <xf numFmtId="3" fontId="93" fillId="33" borderId="73" xfId="58" applyNumberFormat="1" applyFont="1" applyFill="1" applyBorder="1" applyAlignment="1" applyProtection="1">
      <alignment horizontal="right" vertical="center"/>
      <protection/>
    </xf>
    <xf numFmtId="3" fontId="100" fillId="33" borderId="73" xfId="58" applyNumberFormat="1" applyFont="1" applyFill="1" applyBorder="1" applyAlignment="1">
      <alignment vertical="center"/>
      <protection/>
    </xf>
    <xf numFmtId="3" fontId="93" fillId="33" borderId="127" xfId="58" applyNumberFormat="1" applyFont="1" applyFill="1" applyBorder="1" applyAlignment="1">
      <alignment vertical="center"/>
      <protection/>
    </xf>
    <xf numFmtId="3" fontId="98" fillId="33" borderId="81" xfId="58" applyNumberFormat="1" applyFont="1" applyFill="1" applyBorder="1" applyAlignment="1">
      <alignment horizontal="right" vertical="center"/>
      <protection/>
    </xf>
    <xf numFmtId="3" fontId="93" fillId="33" borderId="73" xfId="58" applyNumberFormat="1" applyFont="1" applyFill="1" applyBorder="1" applyAlignment="1" applyProtection="1">
      <alignment horizontal="right" vertical="center"/>
      <protection locked="0"/>
    </xf>
    <xf numFmtId="3" fontId="109" fillId="33" borderId="81" xfId="58" applyNumberFormat="1" applyFont="1" applyFill="1" applyBorder="1" applyAlignment="1">
      <alignment horizontal="right" vertical="center"/>
      <protection/>
    </xf>
    <xf numFmtId="3" fontId="109" fillId="33" borderId="73" xfId="58" applyNumberFormat="1" applyFont="1" applyFill="1" applyBorder="1" applyAlignment="1">
      <alignment horizontal="right" vertical="center"/>
      <protection/>
    </xf>
    <xf numFmtId="3" fontId="93" fillId="33" borderId="73" xfId="58" applyNumberFormat="1" applyFont="1" applyFill="1" applyBorder="1" applyAlignment="1">
      <alignment horizontal="right" vertical="center"/>
      <protection/>
    </xf>
    <xf numFmtId="3" fontId="109" fillId="33" borderId="127" xfId="58" applyNumberFormat="1" applyFont="1" applyFill="1" applyBorder="1" applyAlignment="1">
      <alignment horizontal="right" vertical="center"/>
      <protection/>
    </xf>
    <xf numFmtId="3" fontId="93" fillId="33" borderId="128" xfId="58" applyNumberFormat="1" applyFont="1" applyFill="1" applyBorder="1" applyAlignment="1" applyProtection="1">
      <alignment vertical="center"/>
      <protection/>
    </xf>
    <xf numFmtId="3" fontId="98" fillId="33" borderId="129" xfId="58" applyNumberFormat="1" applyFont="1" applyFill="1" applyBorder="1" applyAlignment="1">
      <alignment horizontal="right" vertical="center"/>
      <protection/>
    </xf>
    <xf numFmtId="3" fontId="93" fillId="33" borderId="128" xfId="58" applyNumberFormat="1" applyFont="1" applyFill="1" applyBorder="1" applyAlignment="1" applyProtection="1">
      <alignment vertical="center"/>
      <protection locked="0"/>
    </xf>
    <xf numFmtId="3" fontId="93" fillId="33" borderId="127" xfId="58" applyNumberFormat="1" applyFont="1" applyFill="1" applyBorder="1" applyAlignment="1">
      <alignment horizontal="right" vertical="center"/>
      <protection/>
    </xf>
    <xf numFmtId="3" fontId="98" fillId="33" borderId="84" xfId="58" applyNumberFormat="1" applyFont="1" applyFill="1" applyBorder="1" applyAlignment="1">
      <alignment horizontal="right" vertical="center"/>
      <protection/>
    </xf>
    <xf numFmtId="3" fontId="98" fillId="33" borderId="15" xfId="58" applyNumberFormat="1" applyFont="1" applyFill="1" applyBorder="1" applyAlignment="1">
      <alignment horizontal="right" vertical="center"/>
      <protection/>
    </xf>
    <xf numFmtId="3" fontId="98" fillId="33" borderId="80" xfId="58" applyNumberFormat="1" applyFont="1" applyFill="1" applyBorder="1" applyAlignment="1">
      <alignment vertical="center"/>
      <protection/>
    </xf>
    <xf numFmtId="3" fontId="93" fillId="33" borderId="81" xfId="58" applyNumberFormat="1" applyFont="1" applyFill="1" applyBorder="1" applyAlignment="1">
      <alignment vertical="center"/>
      <protection/>
    </xf>
    <xf numFmtId="3" fontId="108" fillId="33" borderId="129" xfId="58" applyNumberFormat="1" applyFont="1" applyFill="1" applyBorder="1" applyAlignment="1">
      <alignment vertical="center"/>
      <protection/>
    </xf>
    <xf numFmtId="3" fontId="98" fillId="33" borderId="130" xfId="58" applyNumberFormat="1" applyFont="1" applyFill="1" applyBorder="1" applyAlignment="1">
      <alignment vertical="center"/>
      <protection/>
    </xf>
    <xf numFmtId="3" fontId="98" fillId="33" borderId="81" xfId="58" applyNumberFormat="1" applyFont="1" applyFill="1" applyBorder="1" applyAlignment="1" applyProtection="1">
      <alignment vertical="center"/>
      <protection/>
    </xf>
    <xf numFmtId="3" fontId="109" fillId="33" borderId="81" xfId="58" applyNumberFormat="1" applyFont="1" applyFill="1" applyBorder="1" applyAlignment="1">
      <alignment vertical="center"/>
      <protection/>
    </xf>
    <xf numFmtId="3" fontId="109" fillId="33" borderId="84" xfId="58" applyNumberFormat="1" applyFont="1" applyFill="1" applyBorder="1" applyAlignment="1">
      <alignment vertical="center"/>
      <protection/>
    </xf>
    <xf numFmtId="3" fontId="93" fillId="33" borderId="68" xfId="58" applyNumberFormat="1" applyFont="1" applyFill="1" applyBorder="1" applyAlignment="1">
      <alignment horizontal="right" vertical="center"/>
      <protection/>
    </xf>
    <xf numFmtId="3" fontId="93" fillId="33" borderId="55" xfId="58" applyNumberFormat="1" applyFont="1" applyFill="1" applyBorder="1" applyAlignment="1" applyProtection="1">
      <alignment horizontal="right" vertical="center"/>
      <protection locked="0"/>
    </xf>
    <xf numFmtId="3" fontId="98" fillId="33" borderId="87" xfId="58" applyNumberFormat="1" applyFont="1" applyFill="1" applyBorder="1" applyAlignment="1" applyProtection="1">
      <alignment horizontal="right" vertical="center"/>
      <protection locked="0"/>
    </xf>
    <xf numFmtId="3" fontId="98" fillId="33" borderId="51" xfId="58" applyNumberFormat="1" applyFont="1" applyFill="1" applyBorder="1" applyAlignment="1">
      <alignment horizontal="right" vertical="center"/>
      <protection/>
    </xf>
    <xf numFmtId="3" fontId="88" fillId="33" borderId="59" xfId="58" applyNumberFormat="1" applyFont="1" applyFill="1" applyBorder="1" applyAlignment="1">
      <alignment horizontal="right" vertical="center"/>
      <protection/>
    </xf>
    <xf numFmtId="3" fontId="99" fillId="33" borderId="60" xfId="58" applyNumberFormat="1" applyFont="1" applyFill="1" applyBorder="1" applyAlignment="1">
      <alignment horizontal="right" vertical="center"/>
      <protection/>
    </xf>
    <xf numFmtId="3" fontId="98" fillId="33" borderId="131" xfId="58" applyNumberFormat="1" applyFont="1" applyFill="1" applyBorder="1" applyAlignment="1">
      <alignment horizontal="right" vertical="center"/>
      <protection/>
    </xf>
    <xf numFmtId="3" fontId="88" fillId="33" borderId="130" xfId="58" applyNumberFormat="1" applyFont="1" applyFill="1" applyBorder="1" applyAlignment="1">
      <alignment horizontal="right" vertical="center"/>
      <protection/>
    </xf>
    <xf numFmtId="3" fontId="99" fillId="33" borderId="84" xfId="58" applyNumberFormat="1" applyFont="1" applyFill="1" applyBorder="1" applyAlignment="1">
      <alignment horizontal="right" vertical="center"/>
      <protection/>
    </xf>
    <xf numFmtId="3" fontId="93" fillId="33" borderId="85" xfId="58" applyNumberFormat="1" applyFont="1" applyFill="1" applyBorder="1" applyAlignment="1" applyProtection="1">
      <alignment horizontal="right" vertical="center"/>
      <protection locked="0"/>
    </xf>
    <xf numFmtId="3" fontId="98" fillId="33" borderId="88" xfId="58" applyNumberFormat="1" applyFont="1" applyFill="1" applyBorder="1" applyAlignment="1">
      <alignment vertical="center"/>
      <protection/>
    </xf>
    <xf numFmtId="3" fontId="93" fillId="33" borderId="89" xfId="58" applyNumberFormat="1" applyFont="1" applyFill="1" applyBorder="1" applyAlignment="1">
      <alignment horizontal="right" vertical="center"/>
      <protection/>
    </xf>
    <xf numFmtId="3" fontId="93" fillId="33" borderId="92" xfId="58" applyNumberFormat="1" applyFont="1" applyFill="1" applyBorder="1" applyAlignment="1">
      <alignment horizontal="right" vertical="center"/>
      <protection/>
    </xf>
    <xf numFmtId="3" fontId="93" fillId="33" borderId="93" xfId="58" applyNumberFormat="1" applyFont="1" applyFill="1" applyBorder="1" applyAlignment="1">
      <alignment horizontal="right" vertical="center"/>
      <protection/>
    </xf>
    <xf numFmtId="3" fontId="98" fillId="33" borderId="79" xfId="58" applyNumberFormat="1" applyFont="1" applyFill="1" applyBorder="1" applyAlignment="1">
      <alignment horizontal="right" vertical="center"/>
      <protection/>
    </xf>
    <xf numFmtId="3" fontId="98" fillId="33" borderId="99" xfId="58" applyNumberFormat="1" applyFont="1" applyFill="1" applyBorder="1" applyAlignment="1">
      <alignment horizontal="right" vertical="center"/>
      <protection/>
    </xf>
    <xf numFmtId="3" fontId="93" fillId="33" borderId="77" xfId="58" applyNumberFormat="1" applyFont="1" applyFill="1" applyBorder="1" applyAlignment="1">
      <alignment vertical="center"/>
      <protection/>
    </xf>
    <xf numFmtId="3" fontId="93" fillId="33" borderId="95" xfId="58" applyNumberFormat="1" applyFont="1" applyFill="1" applyBorder="1" applyAlignment="1">
      <alignment vertical="center"/>
      <protection/>
    </xf>
    <xf numFmtId="3" fontId="98" fillId="33" borderId="106" xfId="58" applyNumberFormat="1" applyFont="1" applyFill="1" applyBorder="1" applyAlignment="1">
      <alignment vertical="center"/>
      <protection/>
    </xf>
    <xf numFmtId="3" fontId="98" fillId="33" borderId="102" xfId="58" applyNumberFormat="1" applyFont="1" applyFill="1" applyBorder="1" applyAlignment="1">
      <alignment vertical="center"/>
      <protection/>
    </xf>
    <xf numFmtId="3" fontId="93" fillId="33" borderId="132" xfId="58" applyNumberFormat="1" applyFont="1" applyFill="1" applyBorder="1" applyAlignment="1">
      <alignment horizontal="right" vertical="center"/>
      <protection/>
    </xf>
    <xf numFmtId="3" fontId="93" fillId="33" borderId="82" xfId="58" applyNumberFormat="1" applyFont="1" applyFill="1" applyBorder="1" applyAlignment="1" applyProtection="1">
      <alignment vertical="center"/>
      <protection locked="0"/>
    </xf>
    <xf numFmtId="3" fontId="93" fillId="33" borderId="77" xfId="58" applyNumberFormat="1" applyFont="1" applyFill="1" applyBorder="1" applyAlignment="1" applyProtection="1">
      <alignment vertical="center"/>
      <protection/>
    </xf>
    <xf numFmtId="3" fontId="93" fillId="33" borderId="77" xfId="58" applyNumberFormat="1" applyFont="1" applyFill="1" applyBorder="1" applyAlignment="1" applyProtection="1">
      <alignment vertical="center"/>
      <protection locked="0"/>
    </xf>
    <xf numFmtId="3" fontId="93" fillId="33" borderId="78" xfId="58" applyNumberFormat="1" applyFont="1" applyFill="1" applyBorder="1" applyAlignment="1" applyProtection="1">
      <alignment vertical="center"/>
      <protection/>
    </xf>
    <xf numFmtId="3" fontId="98" fillId="33" borderId="79" xfId="58" applyNumberFormat="1" applyFont="1" applyFill="1" applyBorder="1" applyAlignment="1">
      <alignment vertical="center"/>
      <protection/>
    </xf>
    <xf numFmtId="3" fontId="88" fillId="33" borderId="77" xfId="58" applyNumberFormat="1" applyFont="1" applyFill="1" applyBorder="1" applyAlignment="1" applyProtection="1">
      <alignment vertical="center"/>
      <protection locked="0"/>
    </xf>
    <xf numFmtId="3" fontId="96" fillId="33" borderId="77" xfId="58" applyNumberFormat="1" applyFont="1" applyFill="1" applyBorder="1" applyAlignment="1" applyProtection="1">
      <alignment vertical="center"/>
      <protection/>
    </xf>
    <xf numFmtId="3" fontId="93" fillId="33" borderId="77" xfId="58" applyNumberFormat="1" applyFont="1" applyFill="1" applyBorder="1" applyAlignment="1" applyProtection="1">
      <alignment vertical="center"/>
      <protection/>
    </xf>
    <xf numFmtId="3" fontId="93" fillId="33" borderId="77" xfId="58" applyNumberFormat="1" applyFont="1" applyFill="1" applyBorder="1" applyAlignment="1" applyProtection="1">
      <alignment horizontal="right" vertical="center"/>
      <protection/>
    </xf>
    <xf numFmtId="3" fontId="108" fillId="33" borderId="106" xfId="58" applyNumberFormat="1" applyFont="1" applyFill="1" applyBorder="1" applyAlignment="1">
      <alignment vertical="center"/>
      <protection/>
    </xf>
    <xf numFmtId="3" fontId="108" fillId="33" borderId="133" xfId="58" applyNumberFormat="1" applyFont="1" applyFill="1" applyBorder="1" applyAlignment="1">
      <alignment vertical="center"/>
      <protection/>
    </xf>
    <xf numFmtId="3" fontId="108" fillId="33" borderId="134" xfId="58" applyNumberFormat="1" applyFont="1" applyFill="1" applyBorder="1" applyAlignment="1">
      <alignment vertical="center"/>
      <protection/>
    </xf>
    <xf numFmtId="3" fontId="108" fillId="33" borderId="84" xfId="58" applyNumberFormat="1" applyFont="1" applyFill="1" applyBorder="1" applyAlignment="1">
      <alignment vertical="center"/>
      <protection/>
    </xf>
    <xf numFmtId="0" fontId="0" fillId="0" borderId="43" xfId="58" applyBorder="1" applyAlignment="1">
      <alignment vertical="center"/>
      <protection/>
    </xf>
    <xf numFmtId="3" fontId="99" fillId="33" borderId="111" xfId="58" applyNumberFormat="1" applyFont="1" applyFill="1" applyBorder="1" applyAlignment="1">
      <alignment vertical="center"/>
      <protection/>
    </xf>
    <xf numFmtId="3" fontId="99" fillId="33" borderId="121" xfId="58" applyNumberFormat="1" applyFont="1" applyFill="1" applyBorder="1" applyAlignment="1">
      <alignment vertical="center"/>
      <protection/>
    </xf>
    <xf numFmtId="3" fontId="99" fillId="33" borderId="135" xfId="58" applyNumberFormat="1" applyFont="1" applyFill="1" applyBorder="1" applyAlignment="1">
      <alignment vertical="center"/>
      <protection/>
    </xf>
    <xf numFmtId="3" fontId="99" fillId="33" borderId="80" xfId="58" applyNumberFormat="1" applyFont="1" applyFill="1" applyBorder="1" applyAlignment="1">
      <alignment vertical="center"/>
      <protection/>
    </xf>
    <xf numFmtId="3" fontId="93" fillId="33" borderId="82" xfId="58" applyNumberFormat="1" applyFont="1" applyFill="1" applyBorder="1" applyAlignment="1">
      <alignment vertical="center"/>
      <protection/>
    </xf>
    <xf numFmtId="3" fontId="93" fillId="33" borderId="78" xfId="58" applyNumberFormat="1" applyFont="1" applyFill="1" applyBorder="1" applyAlignment="1">
      <alignment vertical="center"/>
      <protection/>
    </xf>
    <xf numFmtId="3" fontId="93" fillId="33" borderId="117" xfId="58" applyNumberFormat="1" applyFont="1" applyFill="1" applyBorder="1" applyAlignment="1">
      <alignment vertical="center"/>
      <protection/>
    </xf>
    <xf numFmtId="3" fontId="93" fillId="33" borderId="77" xfId="58" applyNumberFormat="1" applyFont="1" applyFill="1" applyBorder="1" applyAlignment="1" applyProtection="1">
      <alignment horizontal="right" vertical="center"/>
      <protection locked="0"/>
    </xf>
    <xf numFmtId="3" fontId="109" fillId="33" borderId="79" xfId="58" applyNumberFormat="1" applyFont="1" applyFill="1" applyBorder="1" applyAlignment="1">
      <alignment horizontal="right" vertical="center"/>
      <protection/>
    </xf>
    <xf numFmtId="3" fontId="109" fillId="33" borderId="82" xfId="58" applyNumberFormat="1" applyFont="1" applyFill="1" applyBorder="1" applyAlignment="1">
      <alignment horizontal="right" vertical="center"/>
      <protection/>
    </xf>
    <xf numFmtId="3" fontId="93" fillId="33" borderId="77" xfId="58" applyNumberFormat="1" applyFont="1" applyFill="1" applyBorder="1" applyAlignment="1">
      <alignment horizontal="right" vertical="center"/>
      <protection/>
    </xf>
    <xf numFmtId="3" fontId="93" fillId="33" borderId="78" xfId="58" applyNumberFormat="1" applyFont="1" applyFill="1" applyBorder="1" applyAlignment="1">
      <alignment horizontal="right" vertical="center"/>
      <protection/>
    </xf>
    <xf numFmtId="3" fontId="109" fillId="33" borderId="117" xfId="58" applyNumberFormat="1" applyFont="1" applyFill="1" applyBorder="1" applyAlignment="1">
      <alignment horizontal="right" vertical="center"/>
      <protection/>
    </xf>
    <xf numFmtId="3" fontId="98" fillId="33" borderId="83" xfId="58" applyNumberFormat="1" applyFont="1" applyFill="1" applyBorder="1" applyAlignment="1">
      <alignment vertical="center"/>
      <protection/>
    </xf>
    <xf numFmtId="3" fontId="98" fillId="33" borderId="84" xfId="58" applyNumberFormat="1" applyFont="1" applyFill="1" applyBorder="1" applyAlignment="1">
      <alignment vertical="center"/>
      <protection/>
    </xf>
    <xf numFmtId="0" fontId="93" fillId="33" borderId="51" xfId="58" applyFont="1" applyFill="1" applyBorder="1" applyAlignment="1">
      <alignment horizontal="center" vertical="center" wrapText="1"/>
      <protection/>
    </xf>
    <xf numFmtId="0" fontId="93" fillId="33" borderId="13" xfId="58" applyFont="1" applyFill="1" applyBorder="1" applyAlignment="1">
      <alignment horizontal="center" vertical="center"/>
      <protection/>
    </xf>
    <xf numFmtId="0" fontId="93" fillId="33" borderId="10" xfId="58" applyFont="1" applyFill="1" applyBorder="1" applyAlignment="1">
      <alignment horizontal="center" vertical="center" wrapText="1"/>
      <protection/>
    </xf>
    <xf numFmtId="0" fontId="93" fillId="33" borderId="13" xfId="58" applyFont="1" applyFill="1" applyBorder="1" applyAlignment="1">
      <alignment horizontal="center" vertical="center" wrapText="1"/>
      <protection/>
    </xf>
    <xf numFmtId="0" fontId="93" fillId="33" borderId="25" xfId="58" applyFont="1" applyFill="1" applyBorder="1" applyAlignment="1">
      <alignment horizontal="center" vertical="center" wrapText="1"/>
      <protection/>
    </xf>
    <xf numFmtId="3" fontId="30" fillId="0" borderId="11" xfId="71" applyNumberFormat="1" applyFont="1" applyFill="1" applyBorder="1" applyAlignment="1" applyProtection="1">
      <alignment vertical="center" wrapText="1"/>
      <protection locked="0"/>
    </xf>
    <xf numFmtId="3" fontId="16" fillId="0" borderId="66" xfId="58" applyNumberFormat="1" applyFont="1" applyBorder="1">
      <alignment/>
      <protection/>
    </xf>
    <xf numFmtId="3" fontId="16" fillId="0" borderId="70" xfId="58" applyNumberFormat="1" applyFont="1" applyBorder="1">
      <alignment/>
      <protection/>
    </xf>
    <xf numFmtId="3" fontId="93" fillId="33" borderId="21" xfId="0" applyNumberFormat="1" applyFont="1" applyFill="1" applyBorder="1" applyAlignment="1">
      <alignment/>
    </xf>
    <xf numFmtId="0" fontId="93" fillId="33" borderId="54" xfId="58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88" fillId="33" borderId="10" xfId="0" applyFont="1" applyFill="1" applyBorder="1" applyAlignment="1">
      <alignment horizontal="left"/>
    </xf>
    <xf numFmtId="3" fontId="100" fillId="33" borderId="0" xfId="58" applyNumberFormat="1" applyFont="1" applyFill="1" applyBorder="1" applyAlignment="1">
      <alignment vertical="center"/>
      <protection/>
    </xf>
    <xf numFmtId="0" fontId="93" fillId="33" borderId="85" xfId="58" applyFont="1" applyFill="1" applyBorder="1" applyAlignment="1">
      <alignment horizontal="center" vertical="center"/>
      <protection/>
    </xf>
    <xf numFmtId="0" fontId="93" fillId="33" borderId="31" xfId="58" applyFont="1" applyFill="1" applyBorder="1" applyAlignment="1">
      <alignment horizontal="center" vertical="center"/>
      <protection/>
    </xf>
    <xf numFmtId="3" fontId="93" fillId="33" borderId="14" xfId="58" applyNumberFormat="1" applyFont="1" applyFill="1" applyBorder="1" applyAlignment="1" applyProtection="1">
      <alignment horizontal="right" vertical="center"/>
      <protection/>
    </xf>
    <xf numFmtId="3" fontId="108" fillId="33" borderId="101" xfId="58" applyNumberFormat="1" applyFont="1" applyFill="1" applyBorder="1" applyAlignment="1">
      <alignment vertical="center"/>
      <protection/>
    </xf>
    <xf numFmtId="3" fontId="100" fillId="33" borderId="76" xfId="58" applyNumberFormat="1" applyFont="1" applyFill="1" applyBorder="1" applyAlignment="1">
      <alignment vertical="center"/>
      <protection/>
    </xf>
    <xf numFmtId="3" fontId="100" fillId="33" borderId="14" xfId="58" applyNumberFormat="1" applyFont="1" applyFill="1" applyBorder="1" applyAlignment="1">
      <alignment vertical="center"/>
      <protection/>
    </xf>
    <xf numFmtId="3" fontId="99" fillId="33" borderId="110" xfId="58" applyNumberFormat="1" applyFont="1" applyFill="1" applyBorder="1" applyAlignment="1">
      <alignment vertical="center"/>
      <protection/>
    </xf>
    <xf numFmtId="3" fontId="109" fillId="33" borderId="14" xfId="58" applyNumberFormat="1" applyFont="1" applyFill="1" applyBorder="1" applyAlignment="1" applyProtection="1">
      <alignment horizontal="right" vertical="center"/>
      <protection locked="0"/>
    </xf>
    <xf numFmtId="3" fontId="109" fillId="33" borderId="16" xfId="58" applyNumberFormat="1" applyFont="1" applyFill="1" applyBorder="1" applyAlignment="1" applyProtection="1">
      <alignment horizontal="right" vertical="center"/>
      <protection locked="0"/>
    </xf>
    <xf numFmtId="3" fontId="93" fillId="33" borderId="136" xfId="58" applyNumberFormat="1" applyFont="1" applyFill="1" applyBorder="1" applyAlignment="1" applyProtection="1">
      <alignment vertical="center"/>
      <protection/>
    </xf>
    <xf numFmtId="3" fontId="98" fillId="33" borderId="137" xfId="58" applyNumberFormat="1" applyFont="1" applyFill="1" applyBorder="1" applyAlignment="1">
      <alignment horizontal="right" vertical="center"/>
      <protection/>
    </xf>
    <xf numFmtId="3" fontId="93" fillId="33" borderId="136" xfId="58" applyNumberFormat="1" applyFont="1" applyFill="1" applyBorder="1" applyAlignment="1" applyProtection="1">
      <alignment vertical="center"/>
      <protection locked="0"/>
    </xf>
    <xf numFmtId="3" fontId="93" fillId="33" borderId="82" xfId="58" applyNumberFormat="1" applyFont="1" applyFill="1" applyBorder="1" applyAlignment="1">
      <alignment horizontal="right" vertical="center"/>
      <protection/>
    </xf>
    <xf numFmtId="3" fontId="98" fillId="33" borderId="106" xfId="58" applyNumberFormat="1" applyFont="1" applyFill="1" applyBorder="1" applyAlignment="1">
      <alignment horizontal="right" vertical="center"/>
      <protection/>
    </xf>
    <xf numFmtId="3" fontId="98" fillId="33" borderId="138" xfId="58" applyNumberFormat="1" applyFont="1" applyFill="1" applyBorder="1" applyAlignment="1">
      <alignment vertical="center"/>
      <protection/>
    </xf>
    <xf numFmtId="3" fontId="93" fillId="33" borderId="16" xfId="58" applyNumberFormat="1" applyFont="1" applyFill="1" applyBorder="1" applyAlignment="1" applyProtection="1">
      <alignment horizontal="right" vertical="center"/>
      <protection locked="0"/>
    </xf>
    <xf numFmtId="3" fontId="93" fillId="33" borderId="18" xfId="58" applyNumberFormat="1" applyFont="1" applyFill="1" applyBorder="1" applyAlignment="1">
      <alignment vertical="center"/>
      <protection/>
    </xf>
    <xf numFmtId="3" fontId="98" fillId="33" borderId="18" xfId="58" applyNumberFormat="1" applyFont="1" applyFill="1" applyBorder="1" applyAlignment="1" applyProtection="1">
      <alignment vertical="center"/>
      <protection/>
    </xf>
    <xf numFmtId="3" fontId="109" fillId="33" borderId="109" xfId="58" applyNumberFormat="1" applyFont="1" applyFill="1" applyBorder="1" applyAlignment="1" applyProtection="1">
      <alignment horizontal="right" vertical="center"/>
      <protection locked="0"/>
    </xf>
    <xf numFmtId="3" fontId="93" fillId="33" borderId="78" xfId="58" applyNumberFormat="1" applyFont="1" applyFill="1" applyBorder="1" applyAlignment="1" applyProtection="1">
      <alignment vertical="center"/>
      <protection locked="0"/>
    </xf>
    <xf numFmtId="3" fontId="100" fillId="33" borderId="77" xfId="58" applyNumberFormat="1" applyFont="1" applyFill="1" applyBorder="1" applyAlignment="1">
      <alignment vertical="center"/>
      <protection/>
    </xf>
    <xf numFmtId="3" fontId="88" fillId="33" borderId="138" xfId="58" applyNumberFormat="1" applyFont="1" applyFill="1" applyBorder="1" applyAlignment="1">
      <alignment horizontal="right" vertical="center"/>
      <protection/>
    </xf>
    <xf numFmtId="3" fontId="88" fillId="33" borderId="85" xfId="58" applyNumberFormat="1" applyFont="1" applyFill="1" applyBorder="1" applyAlignment="1">
      <alignment horizontal="right" vertical="center"/>
      <protection/>
    </xf>
    <xf numFmtId="3" fontId="100" fillId="33" borderId="11" xfId="58" applyNumberFormat="1" applyFont="1" applyFill="1" applyBorder="1" applyAlignment="1">
      <alignment vertical="center"/>
      <protection/>
    </xf>
    <xf numFmtId="3" fontId="99" fillId="33" borderId="79" xfId="58" applyNumberFormat="1" applyFont="1" applyFill="1" applyBorder="1" applyAlignment="1">
      <alignment horizontal="right" vertical="center"/>
      <protection/>
    </xf>
    <xf numFmtId="3" fontId="99" fillId="33" borderId="13" xfId="58" applyNumberFormat="1" applyFont="1" applyFill="1" applyBorder="1" applyAlignment="1">
      <alignment horizontal="right" vertical="center"/>
      <protection/>
    </xf>
    <xf numFmtId="3" fontId="99" fillId="33" borderId="18" xfId="58" applyNumberFormat="1" applyFont="1" applyFill="1" applyBorder="1" applyAlignment="1">
      <alignment horizontal="right" vertical="center"/>
      <protection/>
    </xf>
    <xf numFmtId="3" fontId="93" fillId="33" borderId="91" xfId="58" applyNumberFormat="1" applyFont="1" applyFill="1" applyBorder="1" applyAlignment="1">
      <alignment horizontal="right" vertical="center"/>
      <protection/>
    </xf>
    <xf numFmtId="3" fontId="93" fillId="33" borderId="79" xfId="58" applyNumberFormat="1" applyFont="1" applyFill="1" applyBorder="1" applyAlignment="1">
      <alignment vertical="center"/>
      <protection/>
    </xf>
    <xf numFmtId="0" fontId="112" fillId="33" borderId="58" xfId="0" applyFont="1" applyFill="1" applyBorder="1" applyAlignment="1" applyProtection="1">
      <alignment horizontal="center"/>
      <protection locked="0"/>
    </xf>
    <xf numFmtId="0" fontId="112" fillId="33" borderId="43" xfId="0" applyFont="1" applyFill="1" applyBorder="1" applyAlignment="1" applyProtection="1">
      <alignment horizontal="center"/>
      <protection locked="0"/>
    </xf>
    <xf numFmtId="0" fontId="112" fillId="33" borderId="18" xfId="0" applyFont="1" applyFill="1" applyBorder="1" applyAlignment="1" applyProtection="1">
      <alignment horizontal="center"/>
      <protection locked="0"/>
    </xf>
    <xf numFmtId="0" fontId="112" fillId="33" borderId="20" xfId="0" applyFont="1" applyFill="1" applyBorder="1" applyAlignment="1">
      <alignment horizontal="center"/>
    </xf>
    <xf numFmtId="0" fontId="98" fillId="33" borderId="13" xfId="0" applyFont="1" applyFill="1" applyBorder="1" applyAlignment="1">
      <alignment horizontal="center"/>
    </xf>
    <xf numFmtId="0" fontId="111" fillId="33" borderId="20" xfId="0" applyFont="1" applyFill="1" applyBorder="1" applyAlignment="1">
      <alignment horizontal="center"/>
    </xf>
    <xf numFmtId="0" fontId="108" fillId="33" borderId="58" xfId="0" applyFont="1" applyFill="1" applyBorder="1" applyAlignment="1">
      <alignment horizontal="center"/>
    </xf>
    <xf numFmtId="0" fontId="108" fillId="33" borderId="18" xfId="0" applyFont="1" applyFill="1" applyBorder="1" applyAlignment="1">
      <alignment horizontal="center"/>
    </xf>
    <xf numFmtId="0" fontId="99" fillId="33" borderId="12" xfId="0" applyFont="1" applyFill="1" applyBorder="1" applyAlignment="1">
      <alignment horizontal="center" vertical="top" wrapText="1"/>
    </xf>
    <xf numFmtId="0" fontId="99" fillId="33" borderId="10" xfId="0" applyFont="1" applyFill="1" applyBorder="1" applyAlignment="1">
      <alignment horizontal="center" vertical="top" wrapText="1"/>
    </xf>
    <xf numFmtId="0" fontId="93" fillId="33" borderId="12" xfId="0" applyFont="1" applyFill="1" applyBorder="1" applyAlignment="1">
      <alignment horizontal="center" vertical="top" wrapText="1"/>
    </xf>
    <xf numFmtId="0" fontId="93" fillId="33" borderId="10" xfId="0" applyFont="1" applyFill="1" applyBorder="1" applyAlignment="1">
      <alignment horizontal="center" vertical="top" wrapText="1"/>
    </xf>
    <xf numFmtId="0" fontId="93" fillId="33" borderId="12" xfId="0" applyFont="1" applyFill="1" applyBorder="1" applyAlignment="1">
      <alignment horizontal="center" wrapText="1"/>
    </xf>
    <xf numFmtId="0" fontId="93" fillId="33" borderId="10" xfId="0" applyFont="1" applyFill="1" applyBorder="1" applyAlignment="1">
      <alignment horizontal="center" wrapText="1"/>
    </xf>
    <xf numFmtId="0" fontId="93" fillId="33" borderId="12" xfId="0" applyFont="1" applyFill="1" applyBorder="1" applyAlignment="1">
      <alignment horizontal="center" wrapText="1"/>
    </xf>
    <xf numFmtId="0" fontId="93" fillId="33" borderId="10" xfId="0" applyFont="1" applyFill="1" applyBorder="1" applyAlignment="1">
      <alignment horizontal="center" wrapText="1"/>
    </xf>
    <xf numFmtId="0" fontId="111" fillId="33" borderId="43" xfId="0" applyFont="1" applyFill="1" applyBorder="1" applyAlignment="1">
      <alignment horizontal="center"/>
    </xf>
    <xf numFmtId="0" fontId="99" fillId="33" borderId="58" xfId="0" applyFont="1" applyFill="1" applyBorder="1" applyAlignment="1">
      <alignment horizontal="center"/>
    </xf>
    <xf numFmtId="0" fontId="99" fillId="33" borderId="18" xfId="0" applyFont="1" applyFill="1" applyBorder="1" applyAlignment="1">
      <alignment horizontal="center"/>
    </xf>
    <xf numFmtId="0" fontId="16" fillId="0" borderId="2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93" fillId="33" borderId="58" xfId="0" applyFont="1" applyFill="1" applyBorder="1" applyAlignment="1">
      <alignment horizontal="center"/>
    </xf>
    <xf numFmtId="0" fontId="93" fillId="33" borderId="18" xfId="0" applyFont="1" applyFill="1" applyBorder="1" applyAlignment="1">
      <alignment horizontal="center"/>
    </xf>
    <xf numFmtId="0" fontId="88" fillId="33" borderId="58" xfId="0" applyFont="1" applyFill="1" applyBorder="1" applyAlignment="1">
      <alignment horizontal="center"/>
    </xf>
    <xf numFmtId="0" fontId="88" fillId="33" borderId="18" xfId="0" applyFont="1" applyFill="1" applyBorder="1" applyAlignment="1">
      <alignment horizontal="center"/>
    </xf>
    <xf numFmtId="0" fontId="117" fillId="33" borderId="18" xfId="0" applyFont="1" applyFill="1" applyBorder="1" applyAlignment="1">
      <alignment horizontal="center"/>
    </xf>
    <xf numFmtId="0" fontId="112" fillId="33" borderId="58" xfId="0" applyFont="1" applyFill="1" applyBorder="1" applyAlignment="1">
      <alignment horizontal="center"/>
    </xf>
    <xf numFmtId="0" fontId="112" fillId="33" borderId="43" xfId="0" applyFont="1" applyFill="1" applyBorder="1" applyAlignment="1">
      <alignment horizontal="center"/>
    </xf>
    <xf numFmtId="0" fontId="118" fillId="33" borderId="15" xfId="0" applyFont="1" applyFill="1" applyBorder="1" applyAlignment="1">
      <alignment horizontal="center"/>
    </xf>
    <xf numFmtId="0" fontId="118" fillId="33" borderId="0" xfId="0" applyFont="1" applyFill="1" applyBorder="1" applyAlignment="1">
      <alignment horizontal="center"/>
    </xf>
    <xf numFmtId="0" fontId="111" fillId="33" borderId="21" xfId="0" applyFont="1" applyFill="1" applyBorder="1" applyAlignment="1">
      <alignment horizontal="center"/>
    </xf>
    <xf numFmtId="0" fontId="93" fillId="33" borderId="19" xfId="0" applyFont="1" applyFill="1" applyBorder="1" applyAlignment="1">
      <alignment horizontal="center"/>
    </xf>
    <xf numFmtId="0" fontId="93" fillId="33" borderId="20" xfId="0" applyFont="1" applyFill="1" applyBorder="1" applyAlignment="1">
      <alignment horizontal="center"/>
    </xf>
    <xf numFmtId="0" fontId="93" fillId="33" borderId="139" xfId="0" applyFont="1" applyFill="1" applyBorder="1" applyAlignment="1">
      <alignment horizontal="center"/>
    </xf>
    <xf numFmtId="0" fontId="93" fillId="33" borderId="30" xfId="58" applyFont="1" applyFill="1" applyBorder="1" applyAlignment="1">
      <alignment horizontal="center" vertical="center"/>
      <protection/>
    </xf>
    <xf numFmtId="0" fontId="75" fillId="33" borderId="31" xfId="61" applyFont="1" applyFill="1" applyBorder="1" applyAlignment="1">
      <alignment horizontal="center" vertical="center"/>
      <protection/>
    </xf>
    <xf numFmtId="0" fontId="75" fillId="33" borderId="32" xfId="61" applyFont="1" applyFill="1" applyBorder="1" applyAlignment="1">
      <alignment horizontal="center" vertical="center"/>
      <protection/>
    </xf>
    <xf numFmtId="0" fontId="112" fillId="33" borderId="58" xfId="58" applyFont="1" applyFill="1" applyBorder="1" applyAlignment="1" applyProtection="1">
      <alignment horizontal="center" vertical="center"/>
      <protection locked="0"/>
    </xf>
    <xf numFmtId="0" fontId="112" fillId="33" borderId="43" xfId="58" applyFont="1" applyFill="1" applyBorder="1" applyAlignment="1" applyProtection="1">
      <alignment horizontal="center" vertical="center"/>
      <protection locked="0"/>
    </xf>
    <xf numFmtId="0" fontId="112" fillId="33" borderId="0" xfId="58" applyFont="1" applyFill="1" applyBorder="1" applyAlignment="1" applyProtection="1">
      <alignment horizontal="center" vertical="center"/>
      <protection locked="0"/>
    </xf>
    <xf numFmtId="3" fontId="88" fillId="33" borderId="58" xfId="58" applyNumberFormat="1" applyFont="1" applyFill="1" applyBorder="1" applyAlignment="1">
      <alignment horizontal="center" vertical="center"/>
      <protection/>
    </xf>
    <xf numFmtId="3" fontId="88" fillId="33" borderId="43" xfId="58" applyNumberFormat="1" applyFont="1" applyFill="1" applyBorder="1" applyAlignment="1">
      <alignment horizontal="center" vertical="center"/>
      <protection/>
    </xf>
    <xf numFmtId="0" fontId="88" fillId="33" borderId="35" xfId="58" applyFont="1" applyFill="1" applyBorder="1" applyAlignment="1">
      <alignment horizontal="center" vertical="center"/>
      <protection/>
    </xf>
    <xf numFmtId="0" fontId="75" fillId="33" borderId="38" xfId="61" applyFont="1" applyFill="1" applyBorder="1" applyAlignment="1">
      <alignment horizontal="center" vertical="center"/>
      <protection/>
    </xf>
    <xf numFmtId="0" fontId="93" fillId="33" borderId="59" xfId="58" applyFont="1" applyFill="1" applyBorder="1" applyAlignment="1">
      <alignment horizontal="center" vertical="center"/>
      <protection/>
    </xf>
    <xf numFmtId="0" fontId="93" fillId="33" borderId="54" xfId="58" applyFont="1" applyFill="1" applyBorder="1" applyAlignment="1">
      <alignment horizontal="center" vertical="center"/>
      <protection/>
    </xf>
    <xf numFmtId="0" fontId="93" fillId="33" borderId="122" xfId="58" applyFont="1" applyFill="1" applyBorder="1" applyAlignment="1">
      <alignment horizontal="center" vertical="center"/>
      <protection/>
    </xf>
    <xf numFmtId="3" fontId="112" fillId="33" borderId="20" xfId="58" applyNumberFormat="1" applyFont="1" applyFill="1" applyBorder="1" applyAlignment="1">
      <alignment horizontal="center" vertical="center"/>
      <protection/>
    </xf>
    <xf numFmtId="3" fontId="112" fillId="33" borderId="0" xfId="58" applyNumberFormat="1" applyFont="1" applyFill="1" applyBorder="1" applyAlignment="1">
      <alignment horizontal="center" vertical="center"/>
      <protection/>
    </xf>
    <xf numFmtId="3" fontId="98" fillId="33" borderId="13" xfId="58" applyNumberFormat="1" applyFont="1" applyFill="1" applyBorder="1" applyAlignment="1">
      <alignment horizontal="center" vertical="center"/>
      <protection/>
    </xf>
    <xf numFmtId="3" fontId="111" fillId="33" borderId="20" xfId="58" applyNumberFormat="1" applyFont="1" applyFill="1" applyBorder="1" applyAlignment="1">
      <alignment horizontal="center" vertical="center"/>
      <protection/>
    </xf>
    <xf numFmtId="3" fontId="111" fillId="33" borderId="0" xfId="58" applyNumberFormat="1" applyFont="1" applyFill="1" applyBorder="1" applyAlignment="1">
      <alignment horizontal="center" vertical="center"/>
      <protection/>
    </xf>
    <xf numFmtId="3" fontId="99" fillId="33" borderId="58" xfId="58" applyNumberFormat="1" applyFont="1" applyFill="1" applyBorder="1" applyAlignment="1">
      <alignment horizontal="center" vertical="center"/>
      <protection/>
    </xf>
    <xf numFmtId="3" fontId="99" fillId="33" borderId="43" xfId="58" applyNumberFormat="1" applyFont="1" applyFill="1" applyBorder="1" applyAlignment="1">
      <alignment horizontal="center" vertical="center"/>
      <protection/>
    </xf>
    <xf numFmtId="3" fontId="111" fillId="33" borderId="43" xfId="58" applyNumberFormat="1" applyFont="1" applyFill="1" applyBorder="1" applyAlignment="1">
      <alignment horizontal="center" vertical="center"/>
      <protection/>
    </xf>
    <xf numFmtId="3" fontId="88" fillId="33" borderId="43" xfId="58" applyNumberFormat="1" applyFont="1" applyFill="1" applyBorder="1" applyAlignment="1">
      <alignment vertical="center"/>
      <protection/>
    </xf>
    <xf numFmtId="3" fontId="112" fillId="33" borderId="58" xfId="58" applyNumberFormat="1" applyFont="1" applyFill="1" applyBorder="1" applyAlignment="1">
      <alignment horizontal="center" vertical="center"/>
      <protection/>
    </xf>
    <xf numFmtId="3" fontId="112" fillId="33" borderId="43" xfId="58" applyNumberFormat="1" applyFont="1" applyFill="1" applyBorder="1" applyAlignment="1">
      <alignment horizontal="center" vertical="center"/>
      <protection/>
    </xf>
    <xf numFmtId="3" fontId="112" fillId="33" borderId="21" xfId="58" applyNumberFormat="1" applyFont="1" applyFill="1" applyBorder="1" applyAlignment="1">
      <alignment horizontal="center" vertical="center"/>
      <protection/>
    </xf>
    <xf numFmtId="3" fontId="112" fillId="33" borderId="15" xfId="58" applyNumberFormat="1" applyFont="1" applyFill="1" applyBorder="1" applyAlignment="1">
      <alignment horizontal="center" vertical="center"/>
      <protection/>
    </xf>
    <xf numFmtId="3" fontId="108" fillId="33" borderId="58" xfId="58" applyNumberFormat="1" applyFont="1" applyFill="1" applyBorder="1" applyAlignment="1">
      <alignment horizontal="center" vertical="center"/>
      <protection/>
    </xf>
    <xf numFmtId="3" fontId="108" fillId="33" borderId="43" xfId="58" applyNumberFormat="1" applyFont="1" applyFill="1" applyBorder="1" applyAlignment="1">
      <alignment horizontal="center" vertical="center"/>
      <protection/>
    </xf>
    <xf numFmtId="3" fontId="99" fillId="33" borderId="13" xfId="58" applyNumberFormat="1" applyFont="1" applyFill="1" applyBorder="1" applyAlignment="1">
      <alignment horizontal="center" vertical="center"/>
      <protection/>
    </xf>
    <xf numFmtId="3" fontId="112" fillId="33" borderId="14" xfId="58" applyNumberFormat="1" applyFont="1" applyFill="1" applyBorder="1" applyAlignment="1">
      <alignment horizontal="center" vertical="center"/>
      <protection/>
    </xf>
    <xf numFmtId="3" fontId="93" fillId="33" borderId="58" xfId="58" applyNumberFormat="1" applyFont="1" applyFill="1" applyBorder="1" applyAlignment="1">
      <alignment horizontal="center" vertical="center"/>
      <protection/>
    </xf>
    <xf numFmtId="3" fontId="93" fillId="33" borderId="18" xfId="58" applyNumberFormat="1" applyFont="1" applyFill="1" applyBorder="1" applyAlignment="1">
      <alignment horizontal="center" vertical="center"/>
      <protection/>
    </xf>
    <xf numFmtId="3" fontId="88" fillId="33" borderId="13" xfId="58" applyNumberFormat="1" applyFont="1" applyFill="1" applyBorder="1" applyAlignment="1">
      <alignment horizontal="center" vertical="center"/>
      <protection/>
    </xf>
    <xf numFmtId="0" fontId="51" fillId="0" borderId="22" xfId="64" applyFont="1" applyBorder="1" applyAlignment="1">
      <alignment horizontal="left"/>
      <protection/>
    </xf>
    <xf numFmtId="0" fontId="51" fillId="0" borderId="16" xfId="64" applyFont="1" applyBorder="1" applyAlignment="1">
      <alignment horizontal="left"/>
      <protection/>
    </xf>
    <xf numFmtId="0" fontId="51" fillId="0" borderId="15" xfId="64" applyFont="1" applyBorder="1" applyAlignment="1">
      <alignment horizontal="left" wrapText="1"/>
      <protection/>
    </xf>
    <xf numFmtId="0" fontId="51" fillId="0" borderId="14" xfId="64" applyFont="1" applyBorder="1" applyAlignment="1">
      <alignment horizontal="left" wrapText="1"/>
      <protection/>
    </xf>
    <xf numFmtId="0" fontId="36" fillId="0" borderId="0" xfId="69" applyFont="1" applyFill="1" applyAlignment="1">
      <alignment horizontal="left"/>
      <protection/>
    </xf>
    <xf numFmtId="0" fontId="75" fillId="0" borderId="0" xfId="69" applyAlignment="1">
      <alignment horizontal="left"/>
      <protection/>
    </xf>
    <xf numFmtId="0" fontId="28" fillId="0" borderId="0" xfId="58" applyFont="1" applyAlignment="1">
      <alignment horizontal="center"/>
      <protection/>
    </xf>
    <xf numFmtId="165" fontId="30" fillId="0" borderId="103" xfId="71" applyNumberFormat="1" applyFont="1" applyBorder="1" applyAlignment="1">
      <alignment horizontal="right" vertical="center" wrapText="1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0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4 2" xfId="62"/>
    <cellStyle name="Normál 4 3" xfId="63"/>
    <cellStyle name="Normál 4 4" xfId="64"/>
    <cellStyle name="Normál 5" xfId="65"/>
    <cellStyle name="Normál 6" xfId="66"/>
    <cellStyle name="Normál 7" xfId="67"/>
    <cellStyle name="Normál 8" xfId="68"/>
    <cellStyle name="Normál 9" xfId="69"/>
    <cellStyle name="Normál_KVRENMUNKA" xfId="70"/>
    <cellStyle name="Normál_Munka1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  <cellStyle name="Százalék 2" xfId="79"/>
    <cellStyle name="Százalék 3" xfId="80"/>
    <cellStyle name="Százalék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91"/>
  <sheetViews>
    <sheetView tabSelected="1" zoomScaleSheetLayoutView="100" zoomScalePageLayoutView="0" workbookViewId="0" topLeftCell="A77">
      <selection activeCell="F91" sqref="F91:G91"/>
    </sheetView>
  </sheetViews>
  <sheetFormatPr defaultColWidth="9.00390625" defaultRowHeight="12.75"/>
  <cols>
    <col min="1" max="1" width="7.00390625" style="0" customWidth="1"/>
    <col min="2" max="2" width="60.375" style="0" customWidth="1"/>
    <col min="3" max="3" width="12.75390625" style="0" customWidth="1"/>
    <col min="4" max="4" width="10.75390625" style="0" customWidth="1"/>
    <col min="5" max="7" width="11.875" style="0" customWidth="1"/>
    <col min="8" max="8" width="12.125" style="0" customWidth="1"/>
  </cols>
  <sheetData>
    <row r="1" spans="1:8" ht="25.5">
      <c r="A1" s="1" t="s">
        <v>0</v>
      </c>
      <c r="B1" s="2" t="s">
        <v>1</v>
      </c>
      <c r="C1" s="1" t="s">
        <v>303</v>
      </c>
      <c r="D1" s="3" t="s">
        <v>304</v>
      </c>
      <c r="E1" s="896" t="s">
        <v>579</v>
      </c>
      <c r="F1" s="896" t="s">
        <v>580</v>
      </c>
      <c r="G1" s="896" t="s">
        <v>630</v>
      </c>
      <c r="H1" s="1" t="s">
        <v>305</v>
      </c>
    </row>
    <row r="2" spans="1:8" ht="15.75">
      <c r="A2" s="1073" t="s">
        <v>2</v>
      </c>
      <c r="B2" s="1074"/>
      <c r="C2" s="1074"/>
      <c r="D2" s="1074"/>
      <c r="E2" s="1074"/>
      <c r="F2" s="1074"/>
      <c r="G2" s="1074"/>
      <c r="H2" s="1075"/>
    </row>
    <row r="3" spans="1:11" ht="12.75">
      <c r="A3" s="343">
        <v>1</v>
      </c>
      <c r="B3" s="344" t="s">
        <v>3</v>
      </c>
      <c r="C3" s="345">
        <f aca="true" t="shared" si="0" ref="C3:H3">C4+C7+C11+C12</f>
        <v>4620</v>
      </c>
      <c r="D3" s="345">
        <f t="shared" si="0"/>
        <v>0</v>
      </c>
      <c r="E3" s="345">
        <f t="shared" si="0"/>
        <v>0</v>
      </c>
      <c r="F3" s="345">
        <f t="shared" si="0"/>
        <v>0</v>
      </c>
      <c r="G3" s="345">
        <f t="shared" si="0"/>
        <v>0</v>
      </c>
      <c r="H3" s="345">
        <f t="shared" si="0"/>
        <v>4620</v>
      </c>
      <c r="K3" t="s">
        <v>102</v>
      </c>
    </row>
    <row r="4" spans="1:8" ht="12.75">
      <c r="A4" s="4">
        <v>1.1</v>
      </c>
      <c r="B4" s="5" t="s">
        <v>4</v>
      </c>
      <c r="C4" s="6">
        <f>C5+C6</f>
        <v>4620</v>
      </c>
      <c r="D4" s="6">
        <f>D5+D6</f>
        <v>0</v>
      </c>
      <c r="E4" s="6">
        <f>E5+E6</f>
        <v>0</v>
      </c>
      <c r="F4" s="6"/>
      <c r="G4" s="6"/>
      <c r="H4" s="6">
        <v>4620</v>
      </c>
    </row>
    <row r="5" spans="1:8" ht="12.75">
      <c r="A5" s="4" t="s">
        <v>5</v>
      </c>
      <c r="B5" s="5" t="s">
        <v>6</v>
      </c>
      <c r="C5" s="7">
        <v>0</v>
      </c>
      <c r="D5" s="7">
        <v>0</v>
      </c>
      <c r="E5" s="8"/>
      <c r="F5" s="8"/>
      <c r="G5" s="8"/>
      <c r="H5" s="8">
        <v>0</v>
      </c>
    </row>
    <row r="6" spans="1:9" ht="12.75">
      <c r="A6" s="4" t="s">
        <v>7</v>
      </c>
      <c r="B6" s="5" t="s">
        <v>8</v>
      </c>
      <c r="C6" s="7">
        <v>4620</v>
      </c>
      <c r="D6" s="7"/>
      <c r="E6" s="8"/>
      <c r="F6" s="8"/>
      <c r="G6" s="8"/>
      <c r="H6" s="8">
        <v>4620</v>
      </c>
      <c r="I6" s="9"/>
    </row>
    <row r="7" spans="1:8" ht="12.75">
      <c r="A7" s="4">
        <v>1.2</v>
      </c>
      <c r="B7" s="5" t="s">
        <v>9</v>
      </c>
      <c r="C7" s="7">
        <f>C8+C9+C10</f>
        <v>0</v>
      </c>
      <c r="D7" s="7">
        <f>D8+D9+D10</f>
        <v>0</v>
      </c>
      <c r="E7" s="7">
        <f>E8+E9+E10</f>
        <v>0</v>
      </c>
      <c r="F7" s="7"/>
      <c r="G7" s="7"/>
      <c r="H7" s="7">
        <v>0</v>
      </c>
    </row>
    <row r="8" spans="1:8" ht="12.75">
      <c r="A8" s="4" t="s">
        <v>10</v>
      </c>
      <c r="B8" s="5" t="s">
        <v>11</v>
      </c>
      <c r="C8" s="7">
        <f>C9+C10</f>
        <v>0</v>
      </c>
      <c r="D8" s="7">
        <f>D9+D10</f>
        <v>0</v>
      </c>
      <c r="E8" s="7">
        <f>E9+E10</f>
        <v>0</v>
      </c>
      <c r="F8" s="7"/>
      <c r="G8" s="7"/>
      <c r="H8" s="7">
        <v>0</v>
      </c>
    </row>
    <row r="9" spans="1:8" ht="12.75">
      <c r="A9" s="4" t="s">
        <v>12</v>
      </c>
      <c r="B9" s="5" t="s">
        <v>13</v>
      </c>
      <c r="C9" s="7">
        <v>0</v>
      </c>
      <c r="D9" s="7">
        <v>0</v>
      </c>
      <c r="E9" s="8"/>
      <c r="F9" s="8"/>
      <c r="G9" s="8"/>
      <c r="H9" s="8">
        <v>0</v>
      </c>
    </row>
    <row r="10" spans="1:8" ht="12.75">
      <c r="A10" s="4" t="s">
        <v>14</v>
      </c>
      <c r="B10" s="5" t="s">
        <v>15</v>
      </c>
      <c r="C10" s="7">
        <v>0</v>
      </c>
      <c r="D10" s="7">
        <v>0</v>
      </c>
      <c r="E10" s="8"/>
      <c r="F10" s="8"/>
      <c r="G10" s="8"/>
      <c r="H10" s="8">
        <v>0</v>
      </c>
    </row>
    <row r="11" spans="1:8" ht="12.75">
      <c r="A11" s="4" t="s">
        <v>16</v>
      </c>
      <c r="B11" s="5" t="s">
        <v>17</v>
      </c>
      <c r="C11" s="10">
        <v>0</v>
      </c>
      <c r="D11" s="10">
        <v>0</v>
      </c>
      <c r="E11" s="8"/>
      <c r="F11" s="8"/>
      <c r="G11" s="8"/>
      <c r="H11" s="10">
        <v>0</v>
      </c>
    </row>
    <row r="12" spans="1:8" ht="12.75">
      <c r="A12" s="4" t="s">
        <v>18</v>
      </c>
      <c r="B12" s="5" t="s">
        <v>289</v>
      </c>
      <c r="C12" s="10">
        <v>0</v>
      </c>
      <c r="D12" s="10"/>
      <c r="E12" s="8"/>
      <c r="F12" s="8"/>
      <c r="G12" s="8"/>
      <c r="H12" s="10">
        <v>0</v>
      </c>
    </row>
    <row r="13" spans="1:8" ht="12.75">
      <c r="A13" s="346" t="s">
        <v>19</v>
      </c>
      <c r="B13" s="347" t="s">
        <v>20</v>
      </c>
      <c r="C13" s="348">
        <f aca="true" t="shared" si="1" ref="C13:H13">C14+C21+C35+C38</f>
        <v>667934</v>
      </c>
      <c r="D13" s="348">
        <f t="shared" si="1"/>
        <v>0</v>
      </c>
      <c r="E13" s="348">
        <f t="shared" si="1"/>
        <v>6167</v>
      </c>
      <c r="F13" s="348">
        <f t="shared" si="1"/>
        <v>8720</v>
      </c>
      <c r="G13" s="348">
        <f t="shared" si="1"/>
        <v>13967</v>
      </c>
      <c r="H13" s="348">
        <f t="shared" si="1"/>
        <v>696888</v>
      </c>
    </row>
    <row r="14" spans="1:8" ht="12.75">
      <c r="A14" s="15">
        <v>2.1</v>
      </c>
      <c r="B14" s="16" t="s">
        <v>21</v>
      </c>
      <c r="C14" s="18">
        <f>C15+C16+C17+C18+C19+C20</f>
        <v>31572</v>
      </c>
      <c r="D14" s="18">
        <f>D15+D16+D17+D18+D19+D20</f>
        <v>0</v>
      </c>
      <c r="E14" s="18">
        <f>E15+E16+E17+E18+E19+E20</f>
        <v>0</v>
      </c>
      <c r="F14" s="18"/>
      <c r="G14" s="18"/>
      <c r="H14" s="18">
        <f>H15+H16+H17+H18+H19+H20</f>
        <v>31572</v>
      </c>
    </row>
    <row r="15" spans="1:8" ht="12.75">
      <c r="A15" s="4" t="s">
        <v>22</v>
      </c>
      <c r="B15" s="19" t="s">
        <v>273</v>
      </c>
      <c r="C15" s="845">
        <v>29422</v>
      </c>
      <c r="D15" s="20">
        <v>0</v>
      </c>
      <c r="E15" s="10"/>
      <c r="F15" s="10"/>
      <c r="G15" s="10"/>
      <c r="H15" s="7">
        <v>29422</v>
      </c>
    </row>
    <row r="16" spans="1:8" ht="12.75">
      <c r="A16" s="4"/>
      <c r="B16" s="19" t="s">
        <v>23</v>
      </c>
      <c r="C16" s="17">
        <v>0</v>
      </c>
      <c r="D16" s="21">
        <v>0</v>
      </c>
      <c r="E16" s="10"/>
      <c r="F16" s="10"/>
      <c r="G16" s="10"/>
      <c r="H16" s="7">
        <v>0</v>
      </c>
    </row>
    <row r="17" spans="1:8" ht="12.75">
      <c r="A17" s="4" t="s">
        <v>24</v>
      </c>
      <c r="B17" s="16" t="s">
        <v>25</v>
      </c>
      <c r="C17" s="18">
        <v>2100</v>
      </c>
      <c r="D17" s="18">
        <v>0</v>
      </c>
      <c r="E17" s="18">
        <v>0</v>
      </c>
      <c r="F17" s="18"/>
      <c r="G17" s="18"/>
      <c r="H17" s="18">
        <v>2100</v>
      </c>
    </row>
    <row r="18" spans="1:8" ht="15" customHeight="1">
      <c r="A18" s="4" t="s">
        <v>236</v>
      </c>
      <c r="B18" s="17" t="s">
        <v>28</v>
      </c>
      <c r="C18" s="17">
        <v>0</v>
      </c>
      <c r="D18" s="7">
        <v>0</v>
      </c>
      <c r="E18" s="10"/>
      <c r="F18" s="10"/>
      <c r="G18" s="10"/>
      <c r="H18" s="7">
        <v>0</v>
      </c>
    </row>
    <row r="19" spans="1:8" ht="15.75" customHeight="1">
      <c r="A19" s="4" t="s">
        <v>27</v>
      </c>
      <c r="B19" s="16" t="s">
        <v>30</v>
      </c>
      <c r="C19" s="17">
        <v>0</v>
      </c>
      <c r="D19" s="18">
        <v>0</v>
      </c>
      <c r="E19" s="17">
        <v>0</v>
      </c>
      <c r="F19" s="17"/>
      <c r="G19" s="17"/>
      <c r="H19" s="18">
        <v>0</v>
      </c>
    </row>
    <row r="20" spans="1:8" ht="12.75">
      <c r="A20" s="24" t="s">
        <v>29</v>
      </c>
      <c r="B20" s="25" t="s">
        <v>32</v>
      </c>
      <c r="C20" s="17">
        <v>50</v>
      </c>
      <c r="D20" s="7">
        <v>0</v>
      </c>
      <c r="E20" s="10"/>
      <c r="F20" s="10"/>
      <c r="G20" s="10"/>
      <c r="H20" s="23">
        <v>50</v>
      </c>
    </row>
    <row r="21" spans="1:8" ht="12.75">
      <c r="A21" s="24">
        <v>2.2</v>
      </c>
      <c r="B21" s="25" t="s">
        <v>33</v>
      </c>
      <c r="C21" s="18">
        <f>C22+C29+C32</f>
        <v>119900</v>
      </c>
      <c r="D21" s="18">
        <f>D22+D29+D32</f>
        <v>0</v>
      </c>
      <c r="E21" s="18">
        <f>E22+E29+E32</f>
        <v>0</v>
      </c>
      <c r="F21" s="18"/>
      <c r="G21" s="18"/>
      <c r="H21" s="18">
        <f>H22+H29+H32</f>
        <v>120000</v>
      </c>
    </row>
    <row r="22" spans="1:8" ht="12.75">
      <c r="A22" s="26" t="s">
        <v>34</v>
      </c>
      <c r="B22" s="16" t="s">
        <v>35</v>
      </c>
      <c r="C22" s="10">
        <f>C23+C24+C25+C26+C27+C28</f>
        <v>101700</v>
      </c>
      <c r="D22" s="10">
        <f>D23+D24+D25+D26+D27+D28</f>
        <v>0</v>
      </c>
      <c r="E22" s="10">
        <f>E23+E24+E25+E26+E27+E28</f>
        <v>0</v>
      </c>
      <c r="F22" s="10"/>
      <c r="G22" s="10"/>
      <c r="H22" s="10">
        <f>H23+H24+H25+H26+H27+H28</f>
        <v>101700</v>
      </c>
    </row>
    <row r="23" spans="1:8" ht="12.75">
      <c r="A23" s="27" t="s">
        <v>36</v>
      </c>
      <c r="B23" s="28" t="s">
        <v>37</v>
      </c>
      <c r="C23" s="29">
        <v>14200</v>
      </c>
      <c r="D23" s="30"/>
      <c r="E23" s="31">
        <v>0</v>
      </c>
      <c r="F23" s="31"/>
      <c r="G23" s="31"/>
      <c r="H23" s="29">
        <v>14200</v>
      </c>
    </row>
    <row r="24" spans="1:8" ht="12.75">
      <c r="A24" s="27" t="s">
        <v>38</v>
      </c>
      <c r="B24" s="28" t="s">
        <v>39</v>
      </c>
      <c r="C24" s="29">
        <v>0</v>
      </c>
      <c r="D24" s="30">
        <v>0</v>
      </c>
      <c r="E24" s="31"/>
      <c r="F24" s="31"/>
      <c r="G24" s="31"/>
      <c r="H24" s="29">
        <v>0</v>
      </c>
    </row>
    <row r="25" spans="1:8" ht="12.75">
      <c r="A25" s="27" t="s">
        <v>40</v>
      </c>
      <c r="B25" s="28" t="s">
        <v>41</v>
      </c>
      <c r="C25" s="29">
        <v>12500</v>
      </c>
      <c r="D25" s="30"/>
      <c r="E25" s="31"/>
      <c r="F25" s="31"/>
      <c r="G25" s="31"/>
      <c r="H25" s="29">
        <v>12500</v>
      </c>
    </row>
    <row r="26" spans="1:8" ht="12.75">
      <c r="A26" s="27" t="s">
        <v>42</v>
      </c>
      <c r="B26" s="28" t="s">
        <v>43</v>
      </c>
      <c r="C26" s="29">
        <v>71500</v>
      </c>
      <c r="D26" s="30"/>
      <c r="E26" s="31"/>
      <c r="F26" s="31"/>
      <c r="G26" s="31"/>
      <c r="H26" s="29">
        <v>71500</v>
      </c>
    </row>
    <row r="27" spans="1:8" ht="12.75">
      <c r="A27" s="27" t="s">
        <v>44</v>
      </c>
      <c r="B27" s="28" t="s">
        <v>45</v>
      </c>
      <c r="C27" s="29">
        <v>3500</v>
      </c>
      <c r="D27" s="30"/>
      <c r="E27" s="31"/>
      <c r="F27" s="31"/>
      <c r="G27" s="31"/>
      <c r="H27" s="29">
        <v>3500</v>
      </c>
    </row>
    <row r="28" spans="1:8" ht="12.75">
      <c r="A28" s="27" t="s">
        <v>46</v>
      </c>
      <c r="B28" s="28" t="s">
        <v>47</v>
      </c>
      <c r="C28" s="29">
        <v>0</v>
      </c>
      <c r="D28" s="29">
        <v>0</v>
      </c>
      <c r="E28" s="29"/>
      <c r="F28" s="29"/>
      <c r="G28" s="29"/>
      <c r="H28" s="29">
        <v>0</v>
      </c>
    </row>
    <row r="29" spans="1:8" ht="12.75">
      <c r="A29" s="26" t="s">
        <v>48</v>
      </c>
      <c r="B29" s="32" t="s">
        <v>49</v>
      </c>
      <c r="C29" s="10">
        <f>C30+C31</f>
        <v>14500</v>
      </c>
      <c r="D29" s="10">
        <f>D30+D31</f>
        <v>0</v>
      </c>
      <c r="E29" s="10">
        <f>E30+E31</f>
        <v>0</v>
      </c>
      <c r="F29" s="10"/>
      <c r="G29" s="10"/>
      <c r="H29" s="10">
        <f>H30+H31</f>
        <v>14500</v>
      </c>
    </row>
    <row r="30" spans="1:8" ht="12.75">
      <c r="A30" s="33" t="s">
        <v>50</v>
      </c>
      <c r="B30" s="22" t="s">
        <v>51</v>
      </c>
      <c r="C30" s="29">
        <v>14500</v>
      </c>
      <c r="D30" s="30"/>
      <c r="E30" s="31"/>
      <c r="F30" s="31"/>
      <c r="G30" s="31"/>
      <c r="H30" s="29">
        <v>14500</v>
      </c>
    </row>
    <row r="31" spans="1:8" ht="12.75">
      <c r="A31" s="33" t="s">
        <v>52</v>
      </c>
      <c r="B31" s="22" t="s">
        <v>53</v>
      </c>
      <c r="C31" s="34">
        <v>0</v>
      </c>
      <c r="D31" s="35">
        <v>0</v>
      </c>
      <c r="E31" s="36"/>
      <c r="F31" s="36"/>
      <c r="G31" s="36"/>
      <c r="H31" s="34">
        <v>0</v>
      </c>
    </row>
    <row r="32" spans="1:8" ht="12.75">
      <c r="A32" s="37" t="s">
        <v>54</v>
      </c>
      <c r="B32" s="17" t="s">
        <v>55</v>
      </c>
      <c r="C32" s="38">
        <f>C33+C34</f>
        <v>3700</v>
      </c>
      <c r="D32" s="38">
        <f>D33+D34</f>
        <v>0</v>
      </c>
      <c r="E32" s="38">
        <f>E33+E34</f>
        <v>0</v>
      </c>
      <c r="F32" s="38"/>
      <c r="G32" s="38"/>
      <c r="H32" s="38">
        <f>H33+H34</f>
        <v>3800</v>
      </c>
    </row>
    <row r="33" spans="1:8" ht="12.75">
      <c r="A33" s="33" t="s">
        <v>56</v>
      </c>
      <c r="B33" s="22" t="s">
        <v>57</v>
      </c>
      <c r="C33" s="34">
        <v>3700</v>
      </c>
      <c r="D33" s="35"/>
      <c r="E33" s="36"/>
      <c r="F33" s="36"/>
      <c r="G33" s="36"/>
      <c r="H33" s="34">
        <v>3700</v>
      </c>
    </row>
    <row r="34" spans="1:8" ht="13.5" customHeight="1">
      <c r="A34" s="33" t="s">
        <v>58</v>
      </c>
      <c r="B34" s="22" t="s">
        <v>59</v>
      </c>
      <c r="C34" s="34">
        <v>0</v>
      </c>
      <c r="D34" s="35"/>
      <c r="E34" s="36"/>
      <c r="F34" s="36"/>
      <c r="G34" s="36"/>
      <c r="H34" s="34">
        <v>100</v>
      </c>
    </row>
    <row r="35" spans="1:8" ht="12.75">
      <c r="A35" s="39">
        <v>2.3</v>
      </c>
      <c r="B35" s="17" t="s">
        <v>60</v>
      </c>
      <c r="C35" s="40">
        <f aca="true" t="shared" si="2" ref="C35:H35">C36+C37</f>
        <v>404978</v>
      </c>
      <c r="D35" s="40">
        <f t="shared" si="2"/>
        <v>0</v>
      </c>
      <c r="E35" s="40">
        <f t="shared" si="2"/>
        <v>2240</v>
      </c>
      <c r="F35" s="40">
        <f t="shared" si="2"/>
        <v>8720</v>
      </c>
      <c r="G35" s="40">
        <f t="shared" si="2"/>
        <v>8729</v>
      </c>
      <c r="H35" s="40">
        <f t="shared" si="2"/>
        <v>424667</v>
      </c>
    </row>
    <row r="36" spans="1:9" ht="12.75">
      <c r="A36" s="39" t="s">
        <v>61</v>
      </c>
      <c r="B36" s="19" t="s">
        <v>62</v>
      </c>
      <c r="C36" s="40">
        <v>398788</v>
      </c>
      <c r="D36" s="40"/>
      <c r="E36" s="40">
        <v>2240</v>
      </c>
      <c r="F36" s="40">
        <v>8720</v>
      </c>
      <c r="G36" s="40">
        <v>8729</v>
      </c>
      <c r="H36" s="40">
        <f>SUM(C36:G36)</f>
        <v>418477</v>
      </c>
      <c r="I36" s="9"/>
    </row>
    <row r="37" spans="1:8" ht="12.75">
      <c r="A37" s="39" t="s">
        <v>63</v>
      </c>
      <c r="B37" s="19" t="s">
        <v>274</v>
      </c>
      <c r="C37" s="10">
        <v>6190</v>
      </c>
      <c r="D37" s="10"/>
      <c r="E37" s="10"/>
      <c r="F37" s="10"/>
      <c r="G37" s="10"/>
      <c r="H37" s="10">
        <v>6190</v>
      </c>
    </row>
    <row r="38" spans="1:8" ht="12.75">
      <c r="A38" s="39">
        <v>2.4</v>
      </c>
      <c r="B38" s="19" t="s">
        <v>9</v>
      </c>
      <c r="C38" s="10">
        <f aca="true" t="shared" si="3" ref="C38:H38">C39+C40</f>
        <v>111484</v>
      </c>
      <c r="D38" s="10">
        <f t="shared" si="3"/>
        <v>0</v>
      </c>
      <c r="E38" s="10">
        <f t="shared" si="3"/>
        <v>3927</v>
      </c>
      <c r="F38" s="10">
        <f t="shared" si="3"/>
        <v>0</v>
      </c>
      <c r="G38" s="10">
        <f t="shared" si="3"/>
        <v>5238</v>
      </c>
      <c r="H38" s="10">
        <f t="shared" si="3"/>
        <v>120649</v>
      </c>
    </row>
    <row r="39" spans="1:8" ht="12.75">
      <c r="A39" s="39" t="s">
        <v>64</v>
      </c>
      <c r="B39" s="19" t="s">
        <v>275</v>
      </c>
      <c r="C39" s="10">
        <v>27184</v>
      </c>
      <c r="D39" s="10"/>
      <c r="E39" s="10">
        <v>3927</v>
      </c>
      <c r="F39" s="10"/>
      <c r="G39" s="10">
        <v>5238</v>
      </c>
      <c r="H39" s="10">
        <f>SUM(C39:G39)</f>
        <v>36349</v>
      </c>
    </row>
    <row r="40" spans="1:8" ht="12.75">
      <c r="A40" s="39" t="s">
        <v>65</v>
      </c>
      <c r="B40" s="19" t="s">
        <v>11</v>
      </c>
      <c r="C40" s="21">
        <v>84300</v>
      </c>
      <c r="D40" s="21"/>
      <c r="E40" s="41"/>
      <c r="F40" s="41"/>
      <c r="G40" s="41"/>
      <c r="H40" s="41">
        <v>84300</v>
      </c>
    </row>
    <row r="41" spans="1:8" ht="13.5">
      <c r="A41" s="349" t="s">
        <v>67</v>
      </c>
      <c r="B41" s="350" t="s">
        <v>68</v>
      </c>
      <c r="C41" s="351">
        <f aca="true" t="shared" si="4" ref="C41:H41">C3+C13</f>
        <v>672554</v>
      </c>
      <c r="D41" s="351">
        <f t="shared" si="4"/>
        <v>0</v>
      </c>
      <c r="E41" s="351">
        <f t="shared" si="4"/>
        <v>6167</v>
      </c>
      <c r="F41" s="351">
        <f t="shared" si="4"/>
        <v>8720</v>
      </c>
      <c r="G41" s="351">
        <f t="shared" si="4"/>
        <v>13967</v>
      </c>
      <c r="H41" s="351">
        <f t="shared" si="4"/>
        <v>701508</v>
      </c>
    </row>
    <row r="42" spans="1:8" ht="24.75" customHeight="1">
      <c r="A42" s="1" t="s">
        <v>0</v>
      </c>
      <c r="B42" s="2" t="s">
        <v>1</v>
      </c>
      <c r="C42" s="1" t="s">
        <v>303</v>
      </c>
      <c r="D42" s="3" t="s">
        <v>304</v>
      </c>
      <c r="E42" s="896" t="s">
        <v>631</v>
      </c>
      <c r="F42" s="896" t="s">
        <v>588</v>
      </c>
      <c r="G42" s="896" t="s">
        <v>632</v>
      </c>
      <c r="H42" s="1" t="s">
        <v>305</v>
      </c>
    </row>
    <row r="43" spans="1:8" ht="15.75">
      <c r="A43" s="1076" t="s">
        <v>69</v>
      </c>
      <c r="B43" s="1076"/>
      <c r="C43" s="1076"/>
      <c r="D43" s="1076"/>
      <c r="E43" s="1076"/>
      <c r="F43" s="1076"/>
      <c r="G43" s="1076"/>
      <c r="H43" s="1076"/>
    </row>
    <row r="44" spans="1:8" ht="12.75">
      <c r="A44" s="352" t="s">
        <v>70</v>
      </c>
      <c r="B44" s="353" t="s">
        <v>71</v>
      </c>
      <c r="C44" s="354">
        <f aca="true" t="shared" si="5" ref="C44:H44">C45+C46</f>
        <v>0</v>
      </c>
      <c r="D44" s="354">
        <f t="shared" si="5"/>
        <v>0</v>
      </c>
      <c r="E44" s="354">
        <f t="shared" si="5"/>
        <v>0</v>
      </c>
      <c r="F44" s="354">
        <f t="shared" si="5"/>
        <v>0</v>
      </c>
      <c r="G44" s="354">
        <f t="shared" si="5"/>
        <v>0</v>
      </c>
      <c r="H44" s="354">
        <f t="shared" si="5"/>
        <v>0</v>
      </c>
    </row>
    <row r="45" spans="1:8" ht="12.75">
      <c r="A45" s="42">
        <v>1.1</v>
      </c>
      <c r="B45" s="17" t="s">
        <v>72</v>
      </c>
      <c r="C45" s="43">
        <v>0</v>
      </c>
      <c r="D45" s="43">
        <v>0</v>
      </c>
      <c r="E45" s="44"/>
      <c r="F45" s="44"/>
      <c r="G45" s="44"/>
      <c r="H45" s="43">
        <v>0</v>
      </c>
    </row>
    <row r="46" spans="1:8" ht="12.75">
      <c r="A46" s="39">
        <v>1.2</v>
      </c>
      <c r="B46" s="17" t="s">
        <v>73</v>
      </c>
      <c r="C46" s="10">
        <f>C47+C50+C51</f>
        <v>0</v>
      </c>
      <c r="D46" s="10">
        <v>0</v>
      </c>
      <c r="E46" s="10">
        <f>E47+E50+E51</f>
        <v>0</v>
      </c>
      <c r="F46" s="10"/>
      <c r="G46" s="10"/>
      <c r="H46" s="10">
        <f>H47+H50+H51</f>
        <v>0</v>
      </c>
    </row>
    <row r="47" spans="1:8" ht="12.75">
      <c r="A47" s="39" t="s">
        <v>10</v>
      </c>
      <c r="B47" s="17" t="s">
        <v>74</v>
      </c>
      <c r="C47" s="10">
        <f>C48+C49</f>
        <v>0</v>
      </c>
      <c r="D47" s="10">
        <v>0</v>
      </c>
      <c r="E47" s="10">
        <f>E48+E49</f>
        <v>0</v>
      </c>
      <c r="F47" s="10"/>
      <c r="G47" s="10"/>
      <c r="H47" s="10">
        <f>H48+H49</f>
        <v>0</v>
      </c>
    </row>
    <row r="48" spans="1:8" ht="12.75">
      <c r="A48" s="39" t="s">
        <v>12</v>
      </c>
      <c r="B48" s="17" t="s">
        <v>75</v>
      </c>
      <c r="C48" s="10">
        <v>0</v>
      </c>
      <c r="D48" s="10">
        <v>0</v>
      </c>
      <c r="E48" s="8"/>
      <c r="F48" s="8"/>
      <c r="G48" s="8"/>
      <c r="H48" s="10">
        <v>0</v>
      </c>
    </row>
    <row r="49" spans="1:8" ht="12.75">
      <c r="A49" s="39" t="s">
        <v>14</v>
      </c>
      <c r="B49" s="17" t="s">
        <v>76</v>
      </c>
      <c r="C49" s="10">
        <v>0</v>
      </c>
      <c r="D49" s="10">
        <v>0</v>
      </c>
      <c r="E49" s="8"/>
      <c r="F49" s="8"/>
      <c r="G49" s="8"/>
      <c r="H49" s="10">
        <v>0</v>
      </c>
    </row>
    <row r="50" spans="1:8" ht="12.75">
      <c r="A50" s="39" t="s">
        <v>16</v>
      </c>
      <c r="B50" s="17" t="s">
        <v>77</v>
      </c>
      <c r="C50" s="10">
        <v>0</v>
      </c>
      <c r="D50" s="10">
        <v>0</v>
      </c>
      <c r="E50" s="8"/>
      <c r="F50" s="8"/>
      <c r="G50" s="8"/>
      <c r="H50" s="10">
        <v>0</v>
      </c>
    </row>
    <row r="51" spans="1:8" ht="12.75" customHeight="1">
      <c r="A51" s="45" t="s">
        <v>18</v>
      </c>
      <c r="B51" s="46" t="s">
        <v>78</v>
      </c>
      <c r="C51" s="12">
        <v>0</v>
      </c>
      <c r="D51" s="12">
        <v>0</v>
      </c>
      <c r="E51" s="8"/>
      <c r="F51" s="8"/>
      <c r="G51" s="8"/>
      <c r="H51" s="10">
        <v>0</v>
      </c>
    </row>
    <row r="52" spans="1:8" ht="12.75">
      <c r="A52" s="352" t="s">
        <v>19</v>
      </c>
      <c r="B52" s="355" t="s">
        <v>79</v>
      </c>
      <c r="C52" s="63">
        <f>C53+C57</f>
        <v>308680</v>
      </c>
      <c r="D52" s="63">
        <f>D53+D57</f>
        <v>0</v>
      </c>
      <c r="E52" s="63">
        <f>E53+E58+E59</f>
        <v>16785</v>
      </c>
      <c r="F52" s="63">
        <f>F53+F58+F59</f>
        <v>1000</v>
      </c>
      <c r="G52" s="63">
        <f>G53+G58+G59</f>
        <v>0</v>
      </c>
      <c r="H52" s="63">
        <f>H53+H57</f>
        <v>326465</v>
      </c>
    </row>
    <row r="53" spans="1:8" ht="12.75">
      <c r="A53" s="53">
        <v>2.1</v>
      </c>
      <c r="B53" s="5" t="s">
        <v>80</v>
      </c>
      <c r="C53" s="6">
        <f>C54+C55</f>
        <v>4500</v>
      </c>
      <c r="D53" s="6">
        <f>D54+D55</f>
        <v>0</v>
      </c>
      <c r="E53" s="6">
        <f>E54+E55</f>
        <v>4000</v>
      </c>
      <c r="F53" s="6"/>
      <c r="G53" s="6"/>
      <c r="H53" s="6">
        <f>H54+H58+H59</f>
        <v>22285</v>
      </c>
    </row>
    <row r="54" spans="1:8" ht="12.75">
      <c r="A54" s="53" t="s">
        <v>22</v>
      </c>
      <c r="B54" s="5" t="s">
        <v>81</v>
      </c>
      <c r="C54" s="21">
        <v>4500</v>
      </c>
      <c r="D54" s="21"/>
      <c r="E54" s="21">
        <v>4000</v>
      </c>
      <c r="F54" s="21"/>
      <c r="G54" s="21"/>
      <c r="H54" s="21">
        <v>8500</v>
      </c>
    </row>
    <row r="55" spans="1:8" ht="12" customHeight="1">
      <c r="A55" s="53" t="s">
        <v>24</v>
      </c>
      <c r="B55" s="5" t="s">
        <v>82</v>
      </c>
      <c r="C55" s="21"/>
      <c r="D55" s="21">
        <f>D56</f>
        <v>0</v>
      </c>
      <c r="E55" s="21">
        <f>E56</f>
        <v>0</v>
      </c>
      <c r="F55" s="21"/>
      <c r="G55" s="21"/>
      <c r="H55" s="21">
        <v>0</v>
      </c>
    </row>
    <row r="56" spans="1:8" ht="12.75">
      <c r="A56" s="54" t="s">
        <v>276</v>
      </c>
      <c r="B56" s="55" t="s">
        <v>277</v>
      </c>
      <c r="C56" s="21"/>
      <c r="D56" s="21">
        <v>0</v>
      </c>
      <c r="E56" s="41"/>
      <c r="F56" s="41"/>
      <c r="G56" s="41"/>
      <c r="H56" s="8">
        <v>0</v>
      </c>
    </row>
    <row r="57" spans="1:8" ht="12.75">
      <c r="A57" s="53" t="s">
        <v>34</v>
      </c>
      <c r="B57" s="5" t="s">
        <v>244</v>
      </c>
      <c r="C57" s="21">
        <v>304180</v>
      </c>
      <c r="D57" s="21"/>
      <c r="E57" s="41"/>
      <c r="F57" s="41"/>
      <c r="G57" s="41"/>
      <c r="H57" s="41">
        <v>304180</v>
      </c>
    </row>
    <row r="58" spans="1:8" ht="12.75">
      <c r="A58" s="53">
        <v>2.2</v>
      </c>
      <c r="B58" s="5" t="s">
        <v>84</v>
      </c>
      <c r="C58" s="21">
        <v>0</v>
      </c>
      <c r="D58" s="21">
        <v>0</v>
      </c>
      <c r="E58" s="41">
        <v>11135</v>
      </c>
      <c r="F58" s="41"/>
      <c r="G58" s="41"/>
      <c r="H58" s="41">
        <v>11135</v>
      </c>
    </row>
    <row r="59" spans="1:8" ht="12.75">
      <c r="A59" s="53">
        <v>2.3</v>
      </c>
      <c r="B59" s="5" t="s">
        <v>73</v>
      </c>
      <c r="C59" s="21">
        <f>C60+C61</f>
        <v>0</v>
      </c>
      <c r="D59" s="21">
        <f>D60+D61</f>
        <v>0</v>
      </c>
      <c r="E59" s="21">
        <f>E60+E61</f>
        <v>1650</v>
      </c>
      <c r="F59" s="21">
        <v>1000</v>
      </c>
      <c r="G59" s="21"/>
      <c r="H59" s="21">
        <f>SUM(C59:F59)</f>
        <v>2650</v>
      </c>
    </row>
    <row r="60" spans="1:8" ht="12.75">
      <c r="A60" s="54" t="s">
        <v>61</v>
      </c>
      <c r="B60" s="28" t="s">
        <v>247</v>
      </c>
      <c r="C60" s="21">
        <v>0</v>
      </c>
      <c r="D60" s="21">
        <v>0</v>
      </c>
      <c r="E60" s="41"/>
      <c r="F60" s="41"/>
      <c r="G60" s="41"/>
      <c r="H60" s="41">
        <v>0</v>
      </c>
    </row>
    <row r="61" spans="1:8" ht="12.75">
      <c r="A61" s="54" t="s">
        <v>63</v>
      </c>
      <c r="B61" s="28" t="s">
        <v>278</v>
      </c>
      <c r="C61" s="21">
        <v>0</v>
      </c>
      <c r="D61" s="7">
        <v>0</v>
      </c>
      <c r="E61" s="8">
        <v>1650</v>
      </c>
      <c r="F61" s="8"/>
      <c r="G61" s="8"/>
      <c r="H61" s="8">
        <v>1650</v>
      </c>
    </row>
    <row r="62" spans="1:8" ht="13.5">
      <c r="A62" s="356" t="s">
        <v>85</v>
      </c>
      <c r="B62" s="357" t="s">
        <v>86</v>
      </c>
      <c r="C62" s="358">
        <f aca="true" t="shared" si="6" ref="C62:H62">C44+C52</f>
        <v>308680</v>
      </c>
      <c r="D62" s="358">
        <f t="shared" si="6"/>
        <v>0</v>
      </c>
      <c r="E62" s="358">
        <f t="shared" si="6"/>
        <v>16785</v>
      </c>
      <c r="F62" s="358">
        <f t="shared" si="6"/>
        <v>1000</v>
      </c>
      <c r="G62" s="358">
        <f t="shared" si="6"/>
        <v>0</v>
      </c>
      <c r="H62" s="358">
        <f t="shared" si="6"/>
        <v>326465</v>
      </c>
    </row>
    <row r="63" spans="1:8" ht="13.5">
      <c r="A63" s="356" t="s">
        <v>87</v>
      </c>
      <c r="B63" s="357" t="s">
        <v>88</v>
      </c>
      <c r="C63" s="359">
        <f>C64+C65</f>
        <v>0</v>
      </c>
      <c r="D63" s="358">
        <f>D64+D65</f>
        <v>0</v>
      </c>
      <c r="E63" s="358">
        <f>E64+E65</f>
        <v>0</v>
      </c>
      <c r="F63" s="358"/>
      <c r="G63" s="358"/>
      <c r="H63" s="358">
        <f>H64+H65</f>
        <v>0</v>
      </c>
    </row>
    <row r="64" spans="1:8" ht="12.75">
      <c r="A64" s="58" t="s">
        <v>70</v>
      </c>
      <c r="B64" s="5" t="s">
        <v>89</v>
      </c>
      <c r="C64" s="59">
        <v>0</v>
      </c>
      <c r="D64" s="59">
        <v>0</v>
      </c>
      <c r="E64" s="49"/>
      <c r="F64" s="49"/>
      <c r="G64" s="49"/>
      <c r="H64" s="59">
        <v>0</v>
      </c>
    </row>
    <row r="65" spans="1:8" ht="12.75">
      <c r="A65" s="58" t="s">
        <v>19</v>
      </c>
      <c r="B65" s="5" t="s">
        <v>90</v>
      </c>
      <c r="C65" s="59">
        <v>0</v>
      </c>
      <c r="D65" s="59">
        <v>0</v>
      </c>
      <c r="E65" s="49"/>
      <c r="F65" s="49"/>
      <c r="G65" s="49"/>
      <c r="H65" s="59">
        <v>0</v>
      </c>
    </row>
    <row r="66" spans="1:8" ht="12.75">
      <c r="A66" s="1077" t="s">
        <v>248</v>
      </c>
      <c r="B66" s="1077"/>
      <c r="C66" s="379">
        <f aca="true" t="shared" si="7" ref="C66:H66">C41+C62+C63</f>
        <v>981234</v>
      </c>
      <c r="D66" s="379">
        <f t="shared" si="7"/>
        <v>0</v>
      </c>
      <c r="E66" s="379">
        <f t="shared" si="7"/>
        <v>22952</v>
      </c>
      <c r="F66" s="379">
        <f t="shared" si="7"/>
        <v>9720</v>
      </c>
      <c r="G66" s="379">
        <f t="shared" si="7"/>
        <v>13967</v>
      </c>
      <c r="H66" s="379">
        <f t="shared" si="7"/>
        <v>1027973</v>
      </c>
    </row>
    <row r="67" spans="1:8" ht="15.75">
      <c r="A67" s="1078" t="s">
        <v>251</v>
      </c>
      <c r="B67" s="1078"/>
      <c r="C67" s="1078"/>
      <c r="D67" s="1078"/>
      <c r="E67" s="1078"/>
      <c r="F67" s="1078"/>
      <c r="G67" s="1078"/>
      <c r="H67" s="1078"/>
    </row>
    <row r="68" spans="1:8" ht="12.75">
      <c r="A68" s="60">
        <v>1.1</v>
      </c>
      <c r="B68" s="5" t="s">
        <v>93</v>
      </c>
      <c r="C68" s="10">
        <v>10745</v>
      </c>
      <c r="D68" s="10">
        <v>0</v>
      </c>
      <c r="E68" s="57"/>
      <c r="F68" s="57"/>
      <c r="G68" s="57"/>
      <c r="H68" s="57">
        <v>10745</v>
      </c>
    </row>
    <row r="69" spans="1:8" ht="12.75">
      <c r="A69" s="39">
        <v>1.2</v>
      </c>
      <c r="B69" s="5" t="s">
        <v>94</v>
      </c>
      <c r="C69" s="21">
        <v>18616</v>
      </c>
      <c r="D69" s="21">
        <v>-4572</v>
      </c>
      <c r="E69" s="8"/>
      <c r="F69" s="8"/>
      <c r="G69" s="8"/>
      <c r="H69" s="7">
        <f>SUM(C69:E69)</f>
        <v>14044</v>
      </c>
    </row>
    <row r="70" spans="1:8" ht="12.75">
      <c r="A70" s="11">
        <v>2.1</v>
      </c>
      <c r="B70" s="5" t="s">
        <v>95</v>
      </c>
      <c r="C70" s="10">
        <v>0</v>
      </c>
      <c r="D70" s="10">
        <v>0</v>
      </c>
      <c r="E70" s="8"/>
      <c r="F70" s="8"/>
      <c r="G70" s="8"/>
      <c r="H70" s="8">
        <v>0</v>
      </c>
    </row>
    <row r="71" spans="1:13" ht="12.75">
      <c r="A71" s="39">
        <v>2.2</v>
      </c>
      <c r="B71" s="5" t="s">
        <v>96</v>
      </c>
      <c r="C71" s="21">
        <v>77498</v>
      </c>
      <c r="D71" s="7"/>
      <c r="E71" s="61"/>
      <c r="F71" s="61"/>
      <c r="G71" s="61"/>
      <c r="H71" s="61">
        <v>77498</v>
      </c>
      <c r="M71" s="1040"/>
    </row>
    <row r="72" spans="1:8" ht="13.5">
      <c r="A72" s="1079" t="s">
        <v>252</v>
      </c>
      <c r="B72" s="1080"/>
      <c r="C72" s="358">
        <f aca="true" t="shared" si="8" ref="C72:H72">SUM(C68:C71)</f>
        <v>106859</v>
      </c>
      <c r="D72" s="358">
        <f t="shared" si="8"/>
        <v>-4572</v>
      </c>
      <c r="E72" s="358">
        <f t="shared" si="8"/>
        <v>0</v>
      </c>
      <c r="F72" s="358">
        <f t="shared" si="8"/>
        <v>0</v>
      </c>
      <c r="G72" s="358">
        <f t="shared" si="8"/>
        <v>0</v>
      </c>
      <c r="H72" s="358">
        <f t="shared" si="8"/>
        <v>102287</v>
      </c>
    </row>
    <row r="73" spans="1:8" ht="12.75" customHeight="1">
      <c r="A73" s="1089" t="s">
        <v>253</v>
      </c>
      <c r="B73" s="1089"/>
      <c r="C73" s="1089"/>
      <c r="D73" s="1089"/>
      <c r="E73" s="1089"/>
      <c r="F73" s="1089"/>
      <c r="G73" s="1089"/>
      <c r="H73" s="1089"/>
    </row>
    <row r="74" spans="1:9" ht="12.75">
      <c r="A74" s="58"/>
      <c r="B74" s="678" t="s">
        <v>297</v>
      </c>
      <c r="C74" s="21">
        <v>140000</v>
      </c>
      <c r="D74" s="7">
        <v>0</v>
      </c>
      <c r="E74" s="8"/>
      <c r="F74" s="8"/>
      <c r="G74" s="8"/>
      <c r="H74" s="6">
        <v>140000</v>
      </c>
      <c r="I74" s="62"/>
    </row>
    <row r="75" spans="1:8" ht="12.75">
      <c r="A75" s="1090" t="s">
        <v>249</v>
      </c>
      <c r="B75" s="1091"/>
      <c r="C75" s="63">
        <f>C66+C72+C74</f>
        <v>1228093</v>
      </c>
      <c r="D75" s="63">
        <f>D66+D72+D74</f>
        <v>-4572</v>
      </c>
      <c r="E75" s="63">
        <f>E66+E72</f>
        <v>22952</v>
      </c>
      <c r="F75" s="63">
        <f>F66+F72</f>
        <v>9720</v>
      </c>
      <c r="G75" s="63">
        <f>G66+G72</f>
        <v>13967</v>
      </c>
      <c r="H75" s="63">
        <f>H66+H72+H74</f>
        <v>1270260</v>
      </c>
    </row>
    <row r="76" spans="1:8" ht="17.25" customHeight="1">
      <c r="A76" s="1089"/>
      <c r="B76" s="1089"/>
      <c r="C76" s="1089"/>
      <c r="D76" s="1089"/>
      <c r="E76" s="1089"/>
      <c r="F76" s="1089"/>
      <c r="G76" s="1089"/>
      <c r="H76" s="1089"/>
    </row>
    <row r="77" spans="1:8" s="676" customFormat="1" ht="15.75" customHeight="1">
      <c r="A77" s="1083" t="s">
        <v>0</v>
      </c>
      <c r="B77" s="1081" t="s">
        <v>105</v>
      </c>
      <c r="C77" s="1085" t="s">
        <v>303</v>
      </c>
      <c r="D77" s="1087" t="s">
        <v>304</v>
      </c>
      <c r="E77" s="1041" t="s">
        <v>553</v>
      </c>
      <c r="F77" s="1092" t="s">
        <v>588</v>
      </c>
      <c r="G77" s="1094" t="s">
        <v>632</v>
      </c>
      <c r="H77" s="1085" t="s">
        <v>305</v>
      </c>
    </row>
    <row r="78" spans="1:8" s="676" customFormat="1" ht="13.5" customHeight="1">
      <c r="A78" s="1084"/>
      <c r="B78" s="1082"/>
      <c r="C78" s="1086"/>
      <c r="D78" s="1088"/>
      <c r="E78" s="1042" t="s">
        <v>554</v>
      </c>
      <c r="F78" s="1093"/>
      <c r="G78" s="1095"/>
      <c r="H78" s="1086"/>
    </row>
    <row r="79" spans="1:8" ht="15.75">
      <c r="A79" s="1101" t="s">
        <v>107</v>
      </c>
      <c r="B79" s="1102"/>
      <c r="C79" s="1102"/>
      <c r="D79" s="1102"/>
      <c r="E79" s="1102"/>
      <c r="F79" s="1102"/>
      <c r="G79" s="1102"/>
      <c r="H79" s="1102"/>
    </row>
    <row r="80" spans="1:8" ht="12.75">
      <c r="A80" s="361" t="s">
        <v>70</v>
      </c>
      <c r="B80" s="362" t="s">
        <v>108</v>
      </c>
      <c r="C80" s="63">
        <f aca="true" t="shared" si="9" ref="C80:H80">C81+C82+C83+C84+C89</f>
        <v>144547</v>
      </c>
      <c r="D80" s="63">
        <f t="shared" si="9"/>
        <v>0</v>
      </c>
      <c r="E80" s="63">
        <f t="shared" si="9"/>
        <v>-621</v>
      </c>
      <c r="F80" s="63">
        <f t="shared" si="9"/>
        <v>252</v>
      </c>
      <c r="G80" s="63">
        <f t="shared" si="9"/>
        <v>0</v>
      </c>
      <c r="H80" s="63">
        <f t="shared" si="9"/>
        <v>144178</v>
      </c>
    </row>
    <row r="81" spans="1:8" ht="12.75">
      <c r="A81" s="72">
        <v>1.1</v>
      </c>
      <c r="B81" s="73" t="s">
        <v>109</v>
      </c>
      <c r="C81" s="10">
        <v>82552</v>
      </c>
      <c r="D81" s="10"/>
      <c r="E81" s="8">
        <v>-780</v>
      </c>
      <c r="F81" s="8">
        <v>199</v>
      </c>
      <c r="G81" s="8"/>
      <c r="H81" s="10">
        <f>SUM(C81:F81)</f>
        <v>81971</v>
      </c>
    </row>
    <row r="82" spans="1:8" ht="12.75">
      <c r="A82" s="72">
        <v>1.2</v>
      </c>
      <c r="B82" s="73" t="s">
        <v>110</v>
      </c>
      <c r="C82" s="10">
        <v>20784</v>
      </c>
      <c r="D82" s="10"/>
      <c r="E82" s="8">
        <v>-210</v>
      </c>
      <c r="F82" s="8">
        <v>53</v>
      </c>
      <c r="G82" s="8"/>
      <c r="H82" s="10">
        <f>SUM(C82:F82)</f>
        <v>20627</v>
      </c>
    </row>
    <row r="83" spans="1:8" ht="12.75">
      <c r="A83" s="72">
        <v>1.3</v>
      </c>
      <c r="B83" s="5" t="s">
        <v>111</v>
      </c>
      <c r="C83" s="10">
        <v>21000</v>
      </c>
      <c r="D83" s="10"/>
      <c r="E83" s="8">
        <v>369</v>
      </c>
      <c r="F83" s="8"/>
      <c r="G83" s="8"/>
      <c r="H83" s="10">
        <v>21369</v>
      </c>
    </row>
    <row r="84" spans="1:8" ht="12.75">
      <c r="A84" s="72">
        <v>1.4</v>
      </c>
      <c r="B84" s="5" t="s">
        <v>112</v>
      </c>
      <c r="C84" s="10">
        <f>C85+C86+C87+C88</f>
        <v>0</v>
      </c>
      <c r="D84" s="10">
        <v>0</v>
      </c>
      <c r="E84" s="10">
        <f>E85+E86+E87+E88</f>
        <v>0</v>
      </c>
      <c r="F84" s="10"/>
      <c r="G84" s="10"/>
      <c r="H84" s="10"/>
    </row>
    <row r="85" spans="1:8" ht="12.75">
      <c r="A85" s="72" t="s">
        <v>113</v>
      </c>
      <c r="B85" s="17" t="s">
        <v>114</v>
      </c>
      <c r="C85" s="10">
        <v>0</v>
      </c>
      <c r="D85" s="10">
        <v>0</v>
      </c>
      <c r="E85" s="8"/>
      <c r="F85" s="8"/>
      <c r="G85" s="8"/>
      <c r="H85" s="10"/>
    </row>
    <row r="86" spans="1:8" ht="12.75">
      <c r="A86" s="72" t="s">
        <v>115</v>
      </c>
      <c r="B86" s="17" t="s">
        <v>116</v>
      </c>
      <c r="C86" s="10">
        <v>0</v>
      </c>
      <c r="D86" s="10">
        <v>0</v>
      </c>
      <c r="E86" s="8"/>
      <c r="F86" s="8"/>
      <c r="G86" s="8"/>
      <c r="H86" s="10"/>
    </row>
    <row r="87" spans="1:9" ht="12.75">
      <c r="A87" s="58" t="s">
        <v>117</v>
      </c>
      <c r="B87" s="17" t="s">
        <v>118</v>
      </c>
      <c r="C87" s="10">
        <v>0</v>
      </c>
      <c r="D87" s="10">
        <v>0</v>
      </c>
      <c r="E87" s="8"/>
      <c r="F87" s="8"/>
      <c r="G87" s="8"/>
      <c r="H87" s="10"/>
      <c r="I87" s="9"/>
    </row>
    <row r="88" spans="1:8" ht="12.75">
      <c r="A88" s="58" t="s">
        <v>119</v>
      </c>
      <c r="B88" s="17" t="s">
        <v>120</v>
      </c>
      <c r="C88" s="10">
        <v>0</v>
      </c>
      <c r="D88" s="10">
        <v>0</v>
      </c>
      <c r="E88" s="8"/>
      <c r="F88" s="8"/>
      <c r="G88" s="8"/>
      <c r="H88" s="10">
        <v>0</v>
      </c>
    </row>
    <row r="89" spans="1:8" ht="12.75">
      <c r="A89" s="74">
        <v>1.5</v>
      </c>
      <c r="B89" s="75" t="s">
        <v>121</v>
      </c>
      <c r="C89" s="12">
        <v>20211</v>
      </c>
      <c r="D89" s="12"/>
      <c r="E89" s="13"/>
      <c r="F89" s="13"/>
      <c r="G89" s="13"/>
      <c r="H89" s="12">
        <v>20211</v>
      </c>
    </row>
    <row r="90" spans="1:8" ht="12.75">
      <c r="A90" s="363">
        <v>2</v>
      </c>
      <c r="B90" s="364" t="s">
        <v>122</v>
      </c>
      <c r="C90" s="365">
        <f aca="true" t="shared" si="10" ref="C90:H90">C91+C100+C101+C102</f>
        <v>566385</v>
      </c>
      <c r="D90" s="365">
        <f t="shared" si="10"/>
        <v>-6604</v>
      </c>
      <c r="E90" s="365">
        <f t="shared" si="10"/>
        <v>8683</v>
      </c>
      <c r="F90" s="365">
        <f t="shared" si="10"/>
        <v>13766</v>
      </c>
      <c r="G90" s="365">
        <f t="shared" si="10"/>
        <v>11667</v>
      </c>
      <c r="H90" s="365">
        <f t="shared" si="10"/>
        <v>593897</v>
      </c>
    </row>
    <row r="91" spans="1:8" ht="12.75">
      <c r="A91" s="77">
        <v>2.1</v>
      </c>
      <c r="B91" s="78" t="s">
        <v>123</v>
      </c>
      <c r="C91" s="43">
        <f aca="true" t="shared" si="11" ref="C91:H91">C92+C93+C94+C95</f>
        <v>554402</v>
      </c>
      <c r="D91" s="43">
        <f t="shared" si="11"/>
        <v>0</v>
      </c>
      <c r="E91" s="43">
        <f t="shared" si="11"/>
        <v>8683</v>
      </c>
      <c r="F91" s="43">
        <f t="shared" si="11"/>
        <v>6202</v>
      </c>
      <c r="G91" s="43">
        <f t="shared" si="11"/>
        <v>13967</v>
      </c>
      <c r="H91" s="43">
        <f t="shared" si="11"/>
        <v>583254</v>
      </c>
    </row>
    <row r="92" spans="1:8" ht="12.75">
      <c r="A92" s="79" t="s">
        <v>22</v>
      </c>
      <c r="B92" s="22" t="s">
        <v>280</v>
      </c>
      <c r="C92" s="80">
        <v>104405</v>
      </c>
      <c r="D92" s="80"/>
      <c r="E92" s="29"/>
      <c r="F92" s="29"/>
      <c r="G92" s="29"/>
      <c r="H92" s="29">
        <v>104405</v>
      </c>
    </row>
    <row r="93" spans="1:8" ht="12.75">
      <c r="A93" s="79" t="s">
        <v>24</v>
      </c>
      <c r="B93" s="22" t="s">
        <v>279</v>
      </c>
      <c r="C93" s="80">
        <v>28189</v>
      </c>
      <c r="D93" s="80"/>
      <c r="E93" s="29"/>
      <c r="F93" s="29"/>
      <c r="G93" s="29"/>
      <c r="H93" s="29">
        <v>28189</v>
      </c>
    </row>
    <row r="94" spans="1:9" ht="12.75">
      <c r="A94" s="79" t="s">
        <v>26</v>
      </c>
      <c r="B94" s="28" t="s">
        <v>281</v>
      </c>
      <c r="C94" s="80">
        <v>122322</v>
      </c>
      <c r="D94" s="80"/>
      <c r="E94" s="29">
        <v>1650</v>
      </c>
      <c r="F94" s="29"/>
      <c r="G94" s="29">
        <v>5000</v>
      </c>
      <c r="H94" s="29">
        <f>SUM(C94:G94)</f>
        <v>128972</v>
      </c>
      <c r="I94" s="9"/>
    </row>
    <row r="95" spans="1:8" ht="12.75">
      <c r="A95" s="79" t="s">
        <v>27</v>
      </c>
      <c r="B95" s="28" t="s">
        <v>282</v>
      </c>
      <c r="C95" s="80">
        <f>C96+C97+C98+C99</f>
        <v>299486</v>
      </c>
      <c r="D95" s="80"/>
      <c r="E95" s="80">
        <f>E96+E97+E98+E99</f>
        <v>7033</v>
      </c>
      <c r="F95" s="80">
        <f>F96+F97+F98+F99</f>
        <v>6202</v>
      </c>
      <c r="G95" s="80">
        <f>G96+G97+G98+G99</f>
        <v>8967</v>
      </c>
      <c r="H95" s="80">
        <f>H96+H97+H98+H99</f>
        <v>321688</v>
      </c>
    </row>
    <row r="96" spans="1:8" ht="12.75">
      <c r="A96" s="79" t="s">
        <v>124</v>
      </c>
      <c r="B96" s="22" t="s">
        <v>125</v>
      </c>
      <c r="C96" s="80">
        <v>273377</v>
      </c>
      <c r="D96" s="80"/>
      <c r="E96" s="29">
        <v>5736</v>
      </c>
      <c r="F96" s="29">
        <v>6202</v>
      </c>
      <c r="G96" s="29">
        <v>8967</v>
      </c>
      <c r="H96" s="29">
        <f>SUM(C96:G96)</f>
        <v>294282</v>
      </c>
    </row>
    <row r="97" spans="1:8" ht="12.75">
      <c r="A97" s="79" t="s">
        <v>126</v>
      </c>
      <c r="B97" s="22" t="s">
        <v>283</v>
      </c>
      <c r="C97" s="80">
        <v>5050</v>
      </c>
      <c r="D97" s="80"/>
      <c r="E97" s="29">
        <v>914</v>
      </c>
      <c r="F97" s="29"/>
      <c r="G97" s="29"/>
      <c r="H97" s="29">
        <v>5964</v>
      </c>
    </row>
    <row r="98" spans="1:8" ht="12.75">
      <c r="A98" s="79" t="s">
        <v>127</v>
      </c>
      <c r="B98" s="22" t="s">
        <v>296</v>
      </c>
      <c r="C98" s="80">
        <v>21059</v>
      </c>
      <c r="D98" s="80"/>
      <c r="E98" s="29">
        <v>383</v>
      </c>
      <c r="F98" s="29"/>
      <c r="G98" s="29"/>
      <c r="H98" s="29">
        <v>21442</v>
      </c>
    </row>
    <row r="99" spans="1:8" ht="12.75">
      <c r="A99" s="79" t="s">
        <v>128</v>
      </c>
      <c r="B99" s="22" t="s">
        <v>129</v>
      </c>
      <c r="C99" s="80">
        <v>0</v>
      </c>
      <c r="D99" s="80">
        <v>0</v>
      </c>
      <c r="E99" s="29"/>
      <c r="F99" s="29"/>
      <c r="G99" s="29"/>
      <c r="H99" s="29">
        <v>0</v>
      </c>
    </row>
    <row r="100" spans="1:9" ht="12.75">
      <c r="A100" s="81">
        <v>2.2</v>
      </c>
      <c r="B100" s="17" t="s">
        <v>130</v>
      </c>
      <c r="C100" s="21">
        <v>0</v>
      </c>
      <c r="D100" s="21">
        <v>0</v>
      </c>
      <c r="E100" s="41"/>
      <c r="F100" s="41"/>
      <c r="G100" s="41"/>
      <c r="H100" s="8">
        <v>0</v>
      </c>
      <c r="I100" s="9"/>
    </row>
    <row r="101" spans="1:8" ht="12.75">
      <c r="A101" s="81">
        <v>2.3</v>
      </c>
      <c r="B101" s="17" t="s">
        <v>284</v>
      </c>
      <c r="C101" s="82">
        <v>9587</v>
      </c>
      <c r="D101" s="8">
        <v>-6604</v>
      </c>
      <c r="E101" s="8"/>
      <c r="F101" s="40">
        <v>7564</v>
      </c>
      <c r="G101" s="40">
        <v>-2300</v>
      </c>
      <c r="H101" s="40">
        <f>SUM(C101:G101)</f>
        <v>8247</v>
      </c>
    </row>
    <row r="102" spans="1:8" ht="12.75">
      <c r="A102" s="83">
        <v>2.4</v>
      </c>
      <c r="B102" s="46" t="s">
        <v>131</v>
      </c>
      <c r="C102" s="76">
        <v>2396</v>
      </c>
      <c r="D102" s="12">
        <v>0</v>
      </c>
      <c r="E102" s="12"/>
      <c r="F102" s="84"/>
      <c r="G102" s="84"/>
      <c r="H102" s="84">
        <v>2396</v>
      </c>
    </row>
    <row r="103" spans="1:8" ht="12.75">
      <c r="A103" s="366" t="s">
        <v>132</v>
      </c>
      <c r="B103" s="367" t="s">
        <v>133</v>
      </c>
      <c r="C103" s="368"/>
      <c r="D103" s="369">
        <v>0</v>
      </c>
      <c r="E103" s="370"/>
      <c r="F103" s="370"/>
      <c r="G103" s="370"/>
      <c r="H103" s="371">
        <v>0</v>
      </c>
    </row>
    <row r="104" spans="1:8" ht="15" customHeight="1">
      <c r="A104" s="349" t="s">
        <v>136</v>
      </c>
      <c r="B104" s="350" t="s">
        <v>137</v>
      </c>
      <c r="C104" s="351">
        <f aca="true" t="shared" si="12" ref="C104:H104">C80+C90+C103</f>
        <v>710932</v>
      </c>
      <c r="D104" s="351">
        <f t="shared" si="12"/>
        <v>-6604</v>
      </c>
      <c r="E104" s="351">
        <f t="shared" si="12"/>
        <v>8062</v>
      </c>
      <c r="F104" s="351">
        <f t="shared" si="12"/>
        <v>14018</v>
      </c>
      <c r="G104" s="351">
        <f t="shared" si="12"/>
        <v>11667</v>
      </c>
      <c r="H104" s="351">
        <f t="shared" si="12"/>
        <v>738075</v>
      </c>
    </row>
    <row r="105" spans="1:8" s="677" customFormat="1" ht="18" customHeight="1">
      <c r="A105" s="1103" t="s">
        <v>138</v>
      </c>
      <c r="B105" s="1104"/>
      <c r="C105" s="1104"/>
      <c r="D105" s="1104"/>
      <c r="E105" s="1104"/>
      <c r="F105" s="1104"/>
      <c r="G105" s="1104"/>
      <c r="H105" s="1104"/>
    </row>
    <row r="106" spans="1:8" ht="12.75">
      <c r="A106" s="352">
        <v>1</v>
      </c>
      <c r="B106" s="355" t="s">
        <v>139</v>
      </c>
      <c r="C106" s="348">
        <f>C107+C108</f>
        <v>0</v>
      </c>
      <c r="D106" s="348">
        <f>D107+D108</f>
        <v>0</v>
      </c>
      <c r="E106" s="348">
        <f>E107+E108</f>
        <v>0</v>
      </c>
      <c r="F106" s="348">
        <f>F107+F108</f>
        <v>1756</v>
      </c>
      <c r="G106" s="348"/>
      <c r="H106" s="348">
        <f>H107+H108</f>
        <v>1756</v>
      </c>
    </row>
    <row r="107" spans="1:13" ht="12.75">
      <c r="A107" s="72">
        <v>1.1</v>
      </c>
      <c r="B107" s="943" t="s">
        <v>140</v>
      </c>
      <c r="C107" s="14">
        <v>0</v>
      </c>
      <c r="D107" s="14">
        <v>0</v>
      </c>
      <c r="E107" s="14"/>
      <c r="F107" s="14">
        <v>1756</v>
      </c>
      <c r="G107" s="14"/>
      <c r="H107" s="14">
        <f>SUM(C107:F107)</f>
        <v>1756</v>
      </c>
      <c r="I107" s="10"/>
      <c r="J107" s="10"/>
      <c r="K107" s="10"/>
      <c r="L107" s="10"/>
      <c r="M107" s="62"/>
    </row>
    <row r="108" spans="1:8" ht="12" customHeight="1">
      <c r="A108" s="72">
        <v>1.2</v>
      </c>
      <c r="B108" s="943" t="s">
        <v>141</v>
      </c>
      <c r="C108" s="14">
        <v>0</v>
      </c>
      <c r="D108" s="14">
        <v>0</v>
      </c>
      <c r="E108" s="14"/>
      <c r="F108" s="14"/>
      <c r="G108" s="14"/>
      <c r="H108" s="14">
        <v>0</v>
      </c>
    </row>
    <row r="109" spans="1:8" ht="16.5" customHeight="1">
      <c r="A109" s="352" t="s">
        <v>19</v>
      </c>
      <c r="B109" s="942" t="s">
        <v>142</v>
      </c>
      <c r="C109" s="372">
        <f aca="true" t="shared" si="13" ref="C109:H109">C110+C113+C114+C117+C118</f>
        <v>517261</v>
      </c>
      <c r="D109" s="372">
        <f t="shared" si="13"/>
        <v>2032</v>
      </c>
      <c r="E109" s="372">
        <f t="shared" si="13"/>
        <v>14890</v>
      </c>
      <c r="F109" s="372">
        <f t="shared" si="13"/>
        <v>-6054</v>
      </c>
      <c r="G109" s="372">
        <f t="shared" si="13"/>
        <v>2300</v>
      </c>
      <c r="H109" s="372">
        <f t="shared" si="13"/>
        <v>530429</v>
      </c>
    </row>
    <row r="110" spans="1:8" ht="12.75">
      <c r="A110" s="58">
        <v>2.1</v>
      </c>
      <c r="B110" s="86" t="s">
        <v>143</v>
      </c>
      <c r="C110" s="6">
        <f aca="true" t="shared" si="14" ref="C110:H110">C111+C112</f>
        <v>432744</v>
      </c>
      <c r="D110" s="6">
        <f t="shared" si="14"/>
        <v>8032</v>
      </c>
      <c r="E110" s="6">
        <f t="shared" si="14"/>
        <v>17589</v>
      </c>
      <c r="F110" s="6">
        <f t="shared" si="14"/>
        <v>-6054</v>
      </c>
      <c r="G110" s="6">
        <f t="shared" si="14"/>
        <v>2300</v>
      </c>
      <c r="H110" s="6">
        <f t="shared" si="14"/>
        <v>454611</v>
      </c>
    </row>
    <row r="111" spans="1:8" ht="12.75">
      <c r="A111" s="87" t="s">
        <v>22</v>
      </c>
      <c r="B111" s="22" t="s">
        <v>285</v>
      </c>
      <c r="C111" s="21">
        <v>432744</v>
      </c>
      <c r="D111" s="7">
        <v>8032</v>
      </c>
      <c r="E111" s="8">
        <v>17589</v>
      </c>
      <c r="F111" s="8">
        <v>-6054</v>
      </c>
      <c r="G111" s="8">
        <v>2300</v>
      </c>
      <c r="H111" s="8">
        <f>SUM(C111:G111)</f>
        <v>454611</v>
      </c>
    </row>
    <row r="112" spans="1:8" ht="12.75">
      <c r="A112" s="87" t="s">
        <v>24</v>
      </c>
      <c r="B112" s="22" t="s">
        <v>286</v>
      </c>
      <c r="C112" s="21">
        <v>0</v>
      </c>
      <c r="D112" s="7">
        <v>0</v>
      </c>
      <c r="E112" s="8"/>
      <c r="F112" s="8"/>
      <c r="G112" s="8"/>
      <c r="H112" s="8">
        <v>0</v>
      </c>
    </row>
    <row r="113" spans="1:8" ht="12.75">
      <c r="A113" s="58">
        <v>2.2</v>
      </c>
      <c r="B113" s="86" t="s">
        <v>144</v>
      </c>
      <c r="C113" s="21">
        <v>0</v>
      </c>
      <c r="D113" s="21">
        <v>0</v>
      </c>
      <c r="E113" s="21"/>
      <c r="F113" s="21"/>
      <c r="G113" s="21"/>
      <c r="H113" s="21">
        <v>0</v>
      </c>
    </row>
    <row r="114" spans="1:8" ht="12.75">
      <c r="A114" s="42">
        <v>2.3</v>
      </c>
      <c r="B114" s="5" t="s">
        <v>145</v>
      </c>
      <c r="C114" s="21">
        <f>C115+C116</f>
        <v>71200</v>
      </c>
      <c r="D114" s="21">
        <f>D115+D116</f>
        <v>0</v>
      </c>
      <c r="E114" s="21">
        <f>E115+E116</f>
        <v>0</v>
      </c>
      <c r="F114" s="21"/>
      <c r="G114" s="21"/>
      <c r="H114" s="21">
        <f>H115+H116</f>
        <v>71200</v>
      </c>
    </row>
    <row r="115" spans="1:8" ht="12.75">
      <c r="A115" s="79" t="s">
        <v>61</v>
      </c>
      <c r="B115" s="22" t="s">
        <v>146</v>
      </c>
      <c r="C115" s="21">
        <v>71200</v>
      </c>
      <c r="D115" s="7">
        <v>0</v>
      </c>
      <c r="E115" s="8"/>
      <c r="F115" s="8"/>
      <c r="G115" s="8"/>
      <c r="H115" s="29">
        <v>71200</v>
      </c>
    </row>
    <row r="116" spans="1:8" ht="12.75">
      <c r="A116" s="79" t="s">
        <v>63</v>
      </c>
      <c r="B116" s="22" t="s">
        <v>147</v>
      </c>
      <c r="C116" s="7">
        <v>0</v>
      </c>
      <c r="D116" s="7">
        <v>0</v>
      </c>
      <c r="E116" s="8"/>
      <c r="F116" s="8"/>
      <c r="G116" s="8"/>
      <c r="H116" s="29">
        <v>0</v>
      </c>
    </row>
    <row r="117" spans="1:8" ht="12.75">
      <c r="A117" s="42">
        <v>2.4</v>
      </c>
      <c r="B117" s="17" t="s">
        <v>148</v>
      </c>
      <c r="C117" s="7">
        <v>3000</v>
      </c>
      <c r="D117" s="7">
        <v>0</v>
      </c>
      <c r="E117" s="8"/>
      <c r="F117" s="8"/>
      <c r="G117" s="8"/>
      <c r="H117" s="8">
        <v>3000</v>
      </c>
    </row>
    <row r="118" spans="1:8" ht="12.75">
      <c r="A118" s="88" t="s">
        <v>250</v>
      </c>
      <c r="B118" s="46" t="s">
        <v>287</v>
      </c>
      <c r="C118" s="61">
        <v>10317</v>
      </c>
      <c r="D118" s="61">
        <v>-6000</v>
      </c>
      <c r="E118" s="13">
        <v>-2699</v>
      </c>
      <c r="F118" s="13"/>
      <c r="G118" s="13"/>
      <c r="H118" s="13">
        <f>SUM(C118:E118)</f>
        <v>1618</v>
      </c>
    </row>
    <row r="119" spans="1:8" ht="13.5">
      <c r="A119" s="356" t="s">
        <v>85</v>
      </c>
      <c r="B119" s="357" t="s">
        <v>149</v>
      </c>
      <c r="C119" s="373">
        <f aca="true" t="shared" si="15" ref="C119:H119">C106+C109</f>
        <v>517261</v>
      </c>
      <c r="D119" s="373">
        <f t="shared" si="15"/>
        <v>2032</v>
      </c>
      <c r="E119" s="373">
        <f t="shared" si="15"/>
        <v>14890</v>
      </c>
      <c r="F119" s="373">
        <f t="shared" si="15"/>
        <v>-4298</v>
      </c>
      <c r="G119" s="373">
        <f t="shared" si="15"/>
        <v>2300</v>
      </c>
      <c r="H119" s="373">
        <f t="shared" si="15"/>
        <v>532185</v>
      </c>
    </row>
    <row r="120" spans="1:8" ht="12.75">
      <c r="A120" s="1090" t="s">
        <v>150</v>
      </c>
      <c r="B120" s="1091"/>
      <c r="C120" s="348">
        <f aca="true" t="shared" si="16" ref="C120:H120">C104+C119</f>
        <v>1228193</v>
      </c>
      <c r="D120" s="348">
        <f t="shared" si="16"/>
        <v>-4572</v>
      </c>
      <c r="E120" s="348">
        <f t="shared" si="16"/>
        <v>22952</v>
      </c>
      <c r="F120" s="348">
        <f t="shared" si="16"/>
        <v>9720</v>
      </c>
      <c r="G120" s="348">
        <f t="shared" si="16"/>
        <v>13967</v>
      </c>
      <c r="H120" s="348">
        <f t="shared" si="16"/>
        <v>1270260</v>
      </c>
    </row>
    <row r="121" spans="1:8" ht="15.75">
      <c r="A121" s="1089" t="s">
        <v>151</v>
      </c>
      <c r="B121" s="1089"/>
      <c r="C121" s="1089"/>
      <c r="D121" s="1089"/>
      <c r="E121" s="1089"/>
      <c r="F121" s="1105"/>
      <c r="G121" s="1105"/>
      <c r="H121" s="1105"/>
    </row>
    <row r="122" spans="1:8" ht="12.75">
      <c r="A122" s="60">
        <v>1.1</v>
      </c>
      <c r="B122" s="5" t="s">
        <v>152</v>
      </c>
      <c r="C122" s="10">
        <v>0</v>
      </c>
      <c r="D122" s="57">
        <v>0</v>
      </c>
      <c r="E122" s="89"/>
      <c r="F122" s="89"/>
      <c r="G122" s="89"/>
      <c r="H122" s="57">
        <v>0</v>
      </c>
    </row>
    <row r="123" spans="1:8" ht="12.75">
      <c r="A123" s="39">
        <v>1.2</v>
      </c>
      <c r="B123" s="5" t="s">
        <v>153</v>
      </c>
      <c r="C123" s="21">
        <v>0</v>
      </c>
      <c r="D123" s="7">
        <v>0</v>
      </c>
      <c r="E123" s="90"/>
      <c r="F123" s="90"/>
      <c r="G123" s="90"/>
      <c r="H123" s="59">
        <v>0</v>
      </c>
    </row>
    <row r="124" spans="1:8" ht="15.75" customHeight="1">
      <c r="A124" s="39">
        <v>2</v>
      </c>
      <c r="B124" s="5" t="s">
        <v>155</v>
      </c>
      <c r="C124" s="61">
        <v>0</v>
      </c>
      <c r="D124" s="61">
        <v>0</v>
      </c>
      <c r="E124" s="91"/>
      <c r="F124" s="91"/>
      <c r="G124" s="91"/>
      <c r="H124" s="66">
        <v>0</v>
      </c>
    </row>
    <row r="125" spans="1:8" ht="13.5">
      <c r="A125" s="1079" t="s">
        <v>156</v>
      </c>
      <c r="B125" s="1080"/>
      <c r="C125" s="358">
        <f aca="true" t="shared" si="17" ref="C125:H125">SUM(C122:C124)</f>
        <v>0</v>
      </c>
      <c r="D125" s="358">
        <f t="shared" si="17"/>
        <v>0</v>
      </c>
      <c r="E125" s="358">
        <f t="shared" si="17"/>
        <v>0</v>
      </c>
      <c r="F125" s="358">
        <f t="shared" si="17"/>
        <v>0</v>
      </c>
      <c r="G125" s="358">
        <f t="shared" si="17"/>
        <v>0</v>
      </c>
      <c r="H125" s="358">
        <f t="shared" si="17"/>
        <v>0</v>
      </c>
    </row>
    <row r="126" spans="1:8" ht="13.5" customHeight="1">
      <c r="A126" s="1089"/>
      <c r="B126" s="1089"/>
      <c r="C126" s="1089"/>
      <c r="D126" s="1089"/>
      <c r="E126" s="1089"/>
      <c r="F126" s="1089"/>
      <c r="G126" s="1089"/>
      <c r="H126" s="1089"/>
    </row>
    <row r="127" spans="1:8" ht="15.75">
      <c r="A127" s="1078" t="s">
        <v>162</v>
      </c>
      <c r="B127" s="1078"/>
      <c r="C127" s="1078"/>
      <c r="D127" s="1078"/>
      <c r="E127" s="1078"/>
      <c r="F127" s="1078"/>
      <c r="G127" s="1078"/>
      <c r="H127" s="1078"/>
    </row>
    <row r="128" spans="1:8" ht="13.5">
      <c r="A128" s="374"/>
      <c r="B128" s="375" t="s">
        <v>163</v>
      </c>
      <c r="C128" s="360">
        <v>0</v>
      </c>
      <c r="D128" s="360">
        <v>0</v>
      </c>
      <c r="E128" s="376"/>
      <c r="F128" s="376"/>
      <c r="G128" s="376"/>
      <c r="H128" s="360">
        <v>0</v>
      </c>
    </row>
    <row r="129" spans="1:8" ht="13.5">
      <c r="A129" s="1079" t="s">
        <v>164</v>
      </c>
      <c r="B129" s="1080"/>
      <c r="C129" s="358">
        <f>SUM(C128)</f>
        <v>0</v>
      </c>
      <c r="D129" s="358">
        <f>SUM(D128)</f>
        <v>0</v>
      </c>
      <c r="E129" s="358">
        <f>SUM(E128)</f>
        <v>0</v>
      </c>
      <c r="F129" s="358">
        <f>SUM(F128)</f>
        <v>0</v>
      </c>
      <c r="G129" s="358"/>
      <c r="H129" s="358">
        <f>SUM(H128)</f>
        <v>0</v>
      </c>
    </row>
    <row r="130" spans="1:8" ht="12.75">
      <c r="A130" s="70"/>
      <c r="B130" s="70"/>
      <c r="C130" s="92"/>
      <c r="D130" s="85"/>
      <c r="E130" s="85"/>
      <c r="F130" s="85"/>
      <c r="G130" s="85"/>
      <c r="H130" s="85"/>
    </row>
    <row r="131" spans="1:8" ht="13.5">
      <c r="A131" s="1079" t="s">
        <v>165</v>
      </c>
      <c r="B131" s="1100"/>
      <c r="C131" s="377">
        <f aca="true" t="shared" si="18" ref="C131:H131">C120+C125+C129</f>
        <v>1228193</v>
      </c>
      <c r="D131" s="377">
        <f t="shared" si="18"/>
        <v>-4572</v>
      </c>
      <c r="E131" s="377">
        <f t="shared" si="18"/>
        <v>22952</v>
      </c>
      <c r="F131" s="377">
        <f t="shared" si="18"/>
        <v>9720</v>
      </c>
      <c r="G131" s="377">
        <f t="shared" si="18"/>
        <v>13967</v>
      </c>
      <c r="H131" s="377">
        <f t="shared" si="18"/>
        <v>1270260</v>
      </c>
    </row>
    <row r="132" spans="1:8" ht="12.75">
      <c r="A132" s="93"/>
      <c r="B132" s="93"/>
      <c r="C132" s="94"/>
      <c r="D132" s="94"/>
      <c r="E132" s="94"/>
      <c r="F132" s="94"/>
      <c r="G132" s="94"/>
      <c r="H132" s="94"/>
    </row>
    <row r="133" spans="1:8" ht="15.75" hidden="1">
      <c r="A133" s="1089" t="s">
        <v>166</v>
      </c>
      <c r="B133" s="1089"/>
      <c r="C133" s="1089"/>
      <c r="D133" s="1089"/>
      <c r="E133" s="1089"/>
      <c r="F133" s="1089"/>
      <c r="G133" s="1089"/>
      <c r="H133" s="1089"/>
    </row>
    <row r="134" spans="1:8" ht="12.75" hidden="1">
      <c r="A134" s="56"/>
      <c r="B134" s="64" t="s">
        <v>167</v>
      </c>
      <c r="C134" s="57">
        <v>6229</v>
      </c>
      <c r="D134" s="57">
        <v>6240</v>
      </c>
      <c r="E134" s="57"/>
      <c r="F134" s="57"/>
      <c r="G134" s="57"/>
      <c r="H134" s="57"/>
    </row>
    <row r="135" spans="1:8" ht="12.75" hidden="1">
      <c r="A135" s="47"/>
      <c r="B135" s="65" t="s">
        <v>168</v>
      </c>
      <c r="C135" s="66">
        <v>1934136</v>
      </c>
      <c r="D135" s="66">
        <v>421401</v>
      </c>
      <c r="E135" s="66"/>
      <c r="F135" s="66"/>
      <c r="G135" s="66"/>
      <c r="H135" s="66"/>
    </row>
    <row r="136" spans="1:8" ht="12.75" hidden="1">
      <c r="A136" s="1096" t="s">
        <v>169</v>
      </c>
      <c r="B136" s="1097"/>
      <c r="C136" s="52">
        <v>1940365</v>
      </c>
      <c r="D136" s="52">
        <v>427641</v>
      </c>
      <c r="E136" s="52">
        <v>0</v>
      </c>
      <c r="F136" s="52"/>
      <c r="G136" s="52"/>
      <c r="H136" s="52">
        <v>0</v>
      </c>
    </row>
    <row r="137" spans="1:8" ht="12.75" hidden="1">
      <c r="A137" s="342"/>
      <c r="B137" s="67" t="s">
        <v>156</v>
      </c>
      <c r="C137" s="52">
        <v>1726</v>
      </c>
      <c r="D137" s="52">
        <v>2613</v>
      </c>
      <c r="E137" s="52"/>
      <c r="F137" s="52"/>
      <c r="G137" s="52"/>
      <c r="H137" s="52"/>
    </row>
    <row r="138" spans="1:8" ht="12.75" hidden="1">
      <c r="A138" s="68"/>
      <c r="B138" s="69" t="s">
        <v>170</v>
      </c>
      <c r="C138" s="66">
        <v>1942091</v>
      </c>
      <c r="D138" s="66">
        <v>430254</v>
      </c>
      <c r="E138" s="66">
        <v>0</v>
      </c>
      <c r="F138" s="66"/>
      <c r="G138" s="66"/>
      <c r="H138" s="66">
        <v>0</v>
      </c>
    </row>
    <row r="139" spans="1:8" ht="12.75" hidden="1">
      <c r="A139" s="1098" t="s">
        <v>171</v>
      </c>
      <c r="B139" s="1099"/>
      <c r="C139" s="52">
        <v>17160921</v>
      </c>
      <c r="D139" s="52">
        <v>21180670</v>
      </c>
      <c r="E139" s="52" t="e">
        <v>#REF!</v>
      </c>
      <c r="F139" s="52"/>
      <c r="G139" s="52"/>
      <c r="H139" s="52">
        <v>11695338</v>
      </c>
    </row>
    <row r="140" spans="1:8" ht="12.75">
      <c r="A140" s="70"/>
      <c r="B140" s="70"/>
      <c r="C140" s="92"/>
      <c r="D140" s="85"/>
      <c r="E140" s="85"/>
      <c r="F140" s="85"/>
      <c r="G140" s="85"/>
      <c r="H140" s="85"/>
    </row>
    <row r="141" spans="1:8" ht="12.75">
      <c r="A141" s="95"/>
      <c r="B141" s="95" t="s">
        <v>288</v>
      </c>
      <c r="C141" s="50">
        <v>186</v>
      </c>
      <c r="D141" s="50">
        <v>187</v>
      </c>
      <c r="E141" s="50">
        <v>0</v>
      </c>
      <c r="F141" s="50"/>
      <c r="G141" s="50"/>
      <c r="H141" s="50">
        <v>162</v>
      </c>
    </row>
    <row r="142" spans="1:8" ht="12.75">
      <c r="A142" s="48"/>
      <c r="B142" s="48" t="s">
        <v>172</v>
      </c>
      <c r="C142" s="48">
        <v>150</v>
      </c>
      <c r="D142" s="96">
        <v>150</v>
      </c>
      <c r="E142" s="50"/>
      <c r="F142" s="50"/>
      <c r="G142" s="50"/>
      <c r="H142" s="97">
        <v>125</v>
      </c>
    </row>
    <row r="143" spans="1:8" ht="12.75">
      <c r="A143" s="48"/>
      <c r="B143" s="48" t="s">
        <v>173</v>
      </c>
      <c r="C143" s="48">
        <v>23</v>
      </c>
      <c r="D143" s="96">
        <v>24</v>
      </c>
      <c r="E143" s="50"/>
      <c r="F143" s="50"/>
      <c r="G143" s="50"/>
      <c r="H143" s="97">
        <v>24</v>
      </c>
    </row>
    <row r="144" spans="1:8" ht="12.75">
      <c r="A144" s="98"/>
      <c r="B144" s="70" t="s">
        <v>174</v>
      </c>
      <c r="C144" s="70">
        <v>12</v>
      </c>
      <c r="D144" s="70">
        <v>13</v>
      </c>
      <c r="E144" s="70"/>
      <c r="F144" s="70"/>
      <c r="G144" s="70"/>
      <c r="H144" s="70">
        <v>13</v>
      </c>
    </row>
    <row r="145" ht="12.75">
      <c r="A145" s="99"/>
    </row>
    <row r="146" ht="12.75">
      <c r="A146" s="99"/>
    </row>
    <row r="149" spans="2:8" ht="15.75">
      <c r="B149" s="100"/>
      <c r="D149" s="101"/>
      <c r="H149" s="62"/>
    </row>
    <row r="150" spans="2:8" ht="15.75">
      <c r="B150" s="102"/>
      <c r="H150" s="62"/>
    </row>
    <row r="151" spans="2:8" ht="15.75">
      <c r="B151" s="100"/>
      <c r="H151" s="62"/>
    </row>
    <row r="152" ht="15.75">
      <c r="B152" s="100"/>
    </row>
    <row r="153" ht="15.75">
      <c r="B153" s="100"/>
    </row>
    <row r="154" spans="2:8" ht="15.75">
      <c r="B154" s="100"/>
      <c r="H154" s="62"/>
    </row>
    <row r="155" spans="2:8" ht="15.75">
      <c r="B155" s="100"/>
      <c r="H155" s="62"/>
    </row>
    <row r="156" ht="15.75">
      <c r="B156" s="100"/>
    </row>
    <row r="157" ht="15.75">
      <c r="B157" s="100"/>
    </row>
    <row r="158" ht="15.75">
      <c r="B158" s="103"/>
    </row>
    <row r="159" ht="15.75">
      <c r="B159" s="103"/>
    </row>
    <row r="160" ht="15.75">
      <c r="B160" s="103"/>
    </row>
    <row r="161" ht="15.75">
      <c r="B161" s="104"/>
    </row>
    <row r="162" spans="2:8" ht="15.75">
      <c r="B162" s="102"/>
      <c r="H162" s="62"/>
    </row>
    <row r="163" spans="2:8" ht="15.75">
      <c r="B163" s="102"/>
      <c r="H163" s="62"/>
    </row>
    <row r="164" spans="2:8" ht="15.75">
      <c r="B164" s="102"/>
      <c r="H164" s="62"/>
    </row>
    <row r="165" ht="15.75">
      <c r="B165" s="102"/>
    </row>
    <row r="166" spans="2:8" ht="15.75">
      <c r="B166" s="105"/>
      <c r="H166" s="62"/>
    </row>
    <row r="167" spans="2:8" ht="15.75">
      <c r="B167" s="105"/>
      <c r="H167" s="62"/>
    </row>
    <row r="168" spans="2:8" ht="15.75">
      <c r="B168" s="105"/>
      <c r="H168" s="62"/>
    </row>
    <row r="169" spans="2:8" ht="15.75">
      <c r="B169" s="105"/>
      <c r="H169" s="62"/>
    </row>
    <row r="170" spans="2:8" ht="15.75">
      <c r="B170" s="105"/>
      <c r="H170" s="62"/>
    </row>
    <row r="171" ht="15.75">
      <c r="B171" s="105"/>
    </row>
    <row r="172" ht="15.75">
      <c r="B172" s="105"/>
    </row>
    <row r="173" spans="2:8" ht="15.75">
      <c r="B173" s="105"/>
      <c r="H173" s="62"/>
    </row>
    <row r="174" spans="2:8" ht="15.75">
      <c r="B174" s="100"/>
      <c r="H174" s="62"/>
    </row>
    <row r="175" spans="2:8" ht="15.75">
      <c r="B175" s="100"/>
      <c r="H175" s="62"/>
    </row>
    <row r="176" ht="15.75">
      <c r="B176" s="104"/>
    </row>
    <row r="177" ht="15.75">
      <c r="B177" s="104"/>
    </row>
    <row r="178" ht="15.75">
      <c r="B178" s="104"/>
    </row>
    <row r="179" ht="15.75">
      <c r="B179" s="100"/>
    </row>
    <row r="180" ht="15.75">
      <c r="B180" s="100"/>
    </row>
    <row r="181" spans="2:8" ht="15.75">
      <c r="B181" s="106"/>
      <c r="H181" s="62"/>
    </row>
    <row r="182" spans="2:8" ht="15.75">
      <c r="B182" s="106"/>
      <c r="H182" s="62"/>
    </row>
    <row r="183" spans="2:8" ht="15.75">
      <c r="B183" s="106"/>
      <c r="H183" s="62"/>
    </row>
    <row r="184" spans="2:8" ht="15.75">
      <c r="B184" s="107"/>
      <c r="H184" s="62"/>
    </row>
    <row r="185" spans="2:8" ht="15.75">
      <c r="B185" s="107"/>
      <c r="H185" s="62"/>
    </row>
    <row r="186" ht="15.75">
      <c r="B186" s="107"/>
    </row>
    <row r="187" ht="15.75">
      <c r="B187" s="107"/>
    </row>
    <row r="188" ht="15.75">
      <c r="B188" s="104"/>
    </row>
    <row r="189" ht="15.75">
      <c r="B189" s="104"/>
    </row>
    <row r="190" ht="15.75">
      <c r="B190" s="104"/>
    </row>
    <row r="191" spans="2:8" ht="15.75">
      <c r="B191" s="104"/>
      <c r="H191" s="62"/>
    </row>
  </sheetData>
  <sheetProtection/>
  <mergeCells count="27">
    <mergeCell ref="A126:H126"/>
    <mergeCell ref="A79:H79"/>
    <mergeCell ref="A105:H105"/>
    <mergeCell ref="A120:B120"/>
    <mergeCell ref="A121:H121"/>
    <mergeCell ref="A125:B125"/>
    <mergeCell ref="A133:H133"/>
    <mergeCell ref="A136:B136"/>
    <mergeCell ref="A139:B139"/>
    <mergeCell ref="A127:H127"/>
    <mergeCell ref="A129:B129"/>
    <mergeCell ref="A131:B131"/>
    <mergeCell ref="B77:B78"/>
    <mergeCell ref="A77:A78"/>
    <mergeCell ref="C77:C78"/>
    <mergeCell ref="D77:D78"/>
    <mergeCell ref="A73:H73"/>
    <mergeCell ref="A75:B75"/>
    <mergeCell ref="A76:H76"/>
    <mergeCell ref="H77:H78"/>
    <mergeCell ref="F77:F78"/>
    <mergeCell ref="G77:G78"/>
    <mergeCell ref="A2:H2"/>
    <mergeCell ref="A43:H43"/>
    <mergeCell ref="A66:B66"/>
    <mergeCell ref="A67:H67"/>
    <mergeCell ref="A72:B72"/>
  </mergeCells>
  <printOptions headings="1" horizontalCentered="1"/>
  <pageMargins left="0.984251968503937" right="0.984251968503937" top="0.984251968503937" bottom="0.984251968503937" header="0.5118110236220472" footer="0.5118110236220472"/>
  <pageSetup blackAndWhite="1" horizontalDpi="300" verticalDpi="300" orientation="landscape" paperSize="9" scale="80" r:id="rId1"/>
  <headerFooter scaleWithDoc="0" alignWithMargins="0">
    <oddHeader>&amp;L&amp;8 1. mell. a 11/2015.(XII.04.) önk. rendelethez "1. mell. a 2/2015.II.26) önk. rendelethez&amp;RSimontornya Város Önkormányzata bevétel-kiadás mérleg</oddHeader>
    <oddFooter>&amp;L&amp;"Times New Roman CE,Normál"&amp;D/&amp;T</oddFooter>
  </headerFooter>
  <rowBreaks count="2" manualBreakCount="2">
    <brk id="41" max="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49"/>
  <sheetViews>
    <sheetView zoomScalePageLayoutView="0" workbookViewId="0" topLeftCell="F1">
      <selection activeCell="F25" sqref="F25"/>
    </sheetView>
  </sheetViews>
  <sheetFormatPr defaultColWidth="9.00390625" defaultRowHeight="12.75"/>
  <cols>
    <col min="1" max="1" width="42.875" style="0" customWidth="1"/>
    <col min="2" max="2" width="10.00390625" style="0" customWidth="1"/>
    <col min="3" max="3" width="10.75390625" style="0" bestFit="1" customWidth="1"/>
    <col min="4" max="6" width="10.75390625" style="0" customWidth="1"/>
    <col min="7" max="7" width="10.00390625" style="0" customWidth="1"/>
    <col min="8" max="8" width="1.25" style="0" customWidth="1"/>
    <col min="9" max="9" width="47.25390625" style="0" customWidth="1"/>
    <col min="10" max="10" width="10.00390625" style="0" customWidth="1"/>
    <col min="11" max="14" width="9.875" style="0" customWidth="1"/>
    <col min="15" max="15" width="11.00390625" style="0" customWidth="1"/>
    <col min="16" max="16" width="1.25" style="0" customWidth="1"/>
    <col min="17" max="17" width="37.875" style="0" customWidth="1"/>
    <col min="18" max="18" width="10.375" style="0" bestFit="1" customWidth="1"/>
    <col min="19" max="19" width="10.625" style="0" bestFit="1" customWidth="1"/>
    <col min="20" max="22" width="10.625" style="0" customWidth="1"/>
    <col min="23" max="23" width="10.75390625" style="0" customWidth="1"/>
  </cols>
  <sheetData>
    <row r="1" spans="1:23" ht="15">
      <c r="A1" s="108"/>
      <c r="B1" s="109"/>
      <c r="C1" s="110"/>
      <c r="D1" s="110"/>
      <c r="E1" s="110"/>
      <c r="F1" s="110"/>
      <c r="G1" s="110"/>
      <c r="H1" s="111"/>
      <c r="I1" s="665"/>
      <c r="J1" s="638"/>
      <c r="K1" s="639"/>
      <c r="L1" s="639"/>
      <c r="M1" s="639"/>
      <c r="N1" s="639"/>
      <c r="O1" s="639"/>
      <c r="P1" s="640"/>
      <c r="Q1" s="666"/>
      <c r="R1" s="638"/>
      <c r="S1" s="639"/>
      <c r="T1" s="639"/>
      <c r="U1" s="639"/>
      <c r="V1" s="639"/>
      <c r="W1" s="642"/>
    </row>
    <row r="2" spans="1:23" ht="15">
      <c r="A2" s="112"/>
      <c r="B2" s="1106" t="s">
        <v>175</v>
      </c>
      <c r="C2" s="1107"/>
      <c r="D2" s="1107"/>
      <c r="E2" s="1107"/>
      <c r="F2" s="1107"/>
      <c r="G2" s="1107"/>
      <c r="H2" s="111"/>
      <c r="I2" s="667"/>
      <c r="J2" s="1106" t="s">
        <v>175</v>
      </c>
      <c r="K2" s="1107"/>
      <c r="L2" s="1107"/>
      <c r="M2" s="1107"/>
      <c r="N2" s="1107"/>
      <c r="O2" s="1107"/>
      <c r="P2" s="134"/>
      <c r="Q2" s="112"/>
      <c r="R2" s="1106" t="s">
        <v>175</v>
      </c>
      <c r="S2" s="1107"/>
      <c r="T2" s="1107"/>
      <c r="U2" s="1107"/>
      <c r="V2" s="1107"/>
      <c r="W2" s="1108"/>
    </row>
    <row r="3" spans="1:23" ht="15">
      <c r="A3" s="113" t="s">
        <v>176</v>
      </c>
      <c r="B3" s="692" t="s">
        <v>246</v>
      </c>
      <c r="C3" s="115" t="s">
        <v>177</v>
      </c>
      <c r="D3" s="115">
        <v>2015</v>
      </c>
      <c r="E3" s="115">
        <v>2015</v>
      </c>
      <c r="F3" s="115">
        <v>2015</v>
      </c>
      <c r="G3" s="115" t="s">
        <v>177</v>
      </c>
      <c r="H3" s="111"/>
      <c r="I3" s="644" t="s">
        <v>178</v>
      </c>
      <c r="J3" s="692" t="s">
        <v>246</v>
      </c>
      <c r="K3" s="115" t="s">
        <v>177</v>
      </c>
      <c r="L3" s="115" t="s">
        <v>177</v>
      </c>
      <c r="M3" s="115" t="s">
        <v>177</v>
      </c>
      <c r="N3" s="115" t="s">
        <v>177</v>
      </c>
      <c r="O3" s="115" t="s">
        <v>177</v>
      </c>
      <c r="P3" s="134"/>
      <c r="Q3" s="116" t="s">
        <v>179</v>
      </c>
      <c r="R3" s="692" t="s">
        <v>246</v>
      </c>
      <c r="S3" s="115" t="s">
        <v>177</v>
      </c>
      <c r="T3" s="115">
        <v>2015</v>
      </c>
      <c r="U3" s="115" t="s">
        <v>177</v>
      </c>
      <c r="V3" s="115" t="s">
        <v>177</v>
      </c>
      <c r="W3" s="115" t="s">
        <v>177</v>
      </c>
    </row>
    <row r="4" spans="1:23" ht="15">
      <c r="A4" s="112"/>
      <c r="B4" s="115" t="s">
        <v>180</v>
      </c>
      <c r="C4" s="119" t="s">
        <v>306</v>
      </c>
      <c r="D4" s="119" t="s">
        <v>555</v>
      </c>
      <c r="E4" s="119" t="s">
        <v>581</v>
      </c>
      <c r="F4" s="119" t="s">
        <v>633</v>
      </c>
      <c r="G4" s="115" t="s">
        <v>307</v>
      </c>
      <c r="H4" s="111"/>
      <c r="I4" s="643"/>
      <c r="J4" s="115" t="s">
        <v>180</v>
      </c>
      <c r="K4" s="119" t="s">
        <v>306</v>
      </c>
      <c r="L4" s="119" t="s">
        <v>555</v>
      </c>
      <c r="M4" s="119" t="s">
        <v>581</v>
      </c>
      <c r="N4" s="119" t="s">
        <v>634</v>
      </c>
      <c r="O4" s="115" t="s">
        <v>307</v>
      </c>
      <c r="P4" s="134"/>
      <c r="Q4" s="118"/>
      <c r="R4" s="115" t="s">
        <v>180</v>
      </c>
      <c r="S4" s="119" t="s">
        <v>306</v>
      </c>
      <c r="T4" s="119" t="s">
        <v>555</v>
      </c>
      <c r="U4" s="119" t="s">
        <v>581</v>
      </c>
      <c r="V4" s="119" t="s">
        <v>634</v>
      </c>
      <c r="W4" s="115" t="s">
        <v>307</v>
      </c>
    </row>
    <row r="5" spans="1:23" ht="15">
      <c r="A5" s="120"/>
      <c r="B5" s="121" t="s">
        <v>245</v>
      </c>
      <c r="C5" s="119"/>
      <c r="D5" s="119"/>
      <c r="E5" s="119"/>
      <c r="F5" s="119"/>
      <c r="G5" s="121" t="s">
        <v>181</v>
      </c>
      <c r="H5" s="111"/>
      <c r="I5" s="647"/>
      <c r="J5" s="121" t="s">
        <v>245</v>
      </c>
      <c r="K5" s="119"/>
      <c r="L5" s="119"/>
      <c r="M5" s="119"/>
      <c r="N5" s="119"/>
      <c r="O5" s="121" t="s">
        <v>181</v>
      </c>
      <c r="P5" s="134"/>
      <c r="Q5" s="122"/>
      <c r="R5" s="121" t="s">
        <v>245</v>
      </c>
      <c r="S5" s="119"/>
      <c r="T5" s="119"/>
      <c r="U5" s="119"/>
      <c r="V5" s="119"/>
      <c r="W5" s="121" t="s">
        <v>181</v>
      </c>
    </row>
    <row r="6" spans="1:23" ht="12.75">
      <c r="A6" s="6" t="s">
        <v>182</v>
      </c>
      <c r="B6" s="43">
        <v>4620</v>
      </c>
      <c r="C6" s="43"/>
      <c r="D6" s="43"/>
      <c r="E6" s="43"/>
      <c r="F6" s="43"/>
      <c r="G6" s="43">
        <v>4620</v>
      </c>
      <c r="H6" s="71"/>
      <c r="I6" s="668" t="s">
        <v>183</v>
      </c>
      <c r="J6" s="43">
        <v>0</v>
      </c>
      <c r="K6" s="43">
        <v>0</v>
      </c>
      <c r="L6" s="43"/>
      <c r="M6" s="43"/>
      <c r="N6" s="43"/>
      <c r="O6" s="43">
        <v>0</v>
      </c>
      <c r="P6" s="97"/>
      <c r="Q6" s="43" t="s">
        <v>184</v>
      </c>
      <c r="R6" s="43">
        <f aca="true" t="shared" si="0" ref="R6:V8">B6+J6</f>
        <v>4620</v>
      </c>
      <c r="S6" s="43">
        <f t="shared" si="0"/>
        <v>0</v>
      </c>
      <c r="T6" s="43">
        <f t="shared" si="0"/>
        <v>0</v>
      </c>
      <c r="U6" s="43">
        <f t="shared" si="0"/>
        <v>0</v>
      </c>
      <c r="V6" s="43">
        <f t="shared" si="0"/>
        <v>0</v>
      </c>
      <c r="W6" s="649">
        <f aca="true" t="shared" si="1" ref="W6:W11">G6+O6</f>
        <v>4620</v>
      </c>
    </row>
    <row r="7" spans="1:23" ht="12.75">
      <c r="A7" s="51" t="s">
        <v>185</v>
      </c>
      <c r="B7" s="14">
        <v>10745</v>
      </c>
      <c r="C7" s="14">
        <v>0</v>
      </c>
      <c r="D7" s="14"/>
      <c r="E7" s="14"/>
      <c r="F7" s="14"/>
      <c r="G7" s="14">
        <f>SUM(B7:F7)</f>
        <v>10745</v>
      </c>
      <c r="H7" s="71"/>
      <c r="I7" s="650" t="s">
        <v>186</v>
      </c>
      <c r="J7" s="14">
        <v>0</v>
      </c>
      <c r="K7" s="14">
        <v>0</v>
      </c>
      <c r="L7" s="14"/>
      <c r="M7" s="14"/>
      <c r="N7" s="14"/>
      <c r="O7" s="14">
        <v>0</v>
      </c>
      <c r="P7" s="97"/>
      <c r="Q7" s="51" t="s">
        <v>187</v>
      </c>
      <c r="R7" s="43">
        <f t="shared" si="0"/>
        <v>10745</v>
      </c>
      <c r="S7" s="43">
        <f t="shared" si="0"/>
        <v>0</v>
      </c>
      <c r="T7" s="43">
        <f t="shared" si="0"/>
        <v>0</v>
      </c>
      <c r="U7" s="43">
        <f t="shared" si="0"/>
        <v>0</v>
      </c>
      <c r="V7" s="43">
        <f t="shared" si="0"/>
        <v>0</v>
      </c>
      <c r="W7" s="649">
        <f t="shared" si="1"/>
        <v>10745</v>
      </c>
    </row>
    <row r="8" spans="1:23" ht="12.75">
      <c r="A8" s="124" t="s">
        <v>188</v>
      </c>
      <c r="B8" s="14">
        <v>668034</v>
      </c>
      <c r="C8" s="14">
        <v>0</v>
      </c>
      <c r="D8" s="14">
        <v>6167</v>
      </c>
      <c r="E8" s="14">
        <v>8720</v>
      </c>
      <c r="F8" s="14">
        <v>13967</v>
      </c>
      <c r="G8" s="14">
        <f>SUM(B8:F8)</f>
        <v>696888</v>
      </c>
      <c r="H8" s="97"/>
      <c r="I8" s="648" t="s">
        <v>189</v>
      </c>
      <c r="J8" s="14">
        <v>308680</v>
      </c>
      <c r="K8" s="14">
        <v>0</v>
      </c>
      <c r="L8" s="14">
        <v>16785</v>
      </c>
      <c r="M8" s="14">
        <v>1000</v>
      </c>
      <c r="N8" s="14">
        <v>0</v>
      </c>
      <c r="O8" s="14">
        <f>SUM(J8:N8)</f>
        <v>326465</v>
      </c>
      <c r="P8" s="97"/>
      <c r="Q8" s="14" t="s">
        <v>190</v>
      </c>
      <c r="R8" s="14">
        <f t="shared" si="0"/>
        <v>976714</v>
      </c>
      <c r="S8" s="14">
        <f t="shared" si="0"/>
        <v>0</v>
      </c>
      <c r="T8" s="14">
        <f t="shared" si="0"/>
        <v>22952</v>
      </c>
      <c r="U8" s="14">
        <f t="shared" si="0"/>
        <v>9720</v>
      </c>
      <c r="V8" s="14">
        <f t="shared" si="0"/>
        <v>13967</v>
      </c>
      <c r="W8" s="651">
        <f t="shared" si="1"/>
        <v>1023353</v>
      </c>
    </row>
    <row r="9" spans="1:23" ht="12.75">
      <c r="A9" s="124" t="s">
        <v>88</v>
      </c>
      <c r="B9" s="14">
        <v>0</v>
      </c>
      <c r="C9" s="14">
        <v>0</v>
      </c>
      <c r="D9" s="14"/>
      <c r="E9" s="14"/>
      <c r="F9" s="14"/>
      <c r="G9" s="14">
        <v>0</v>
      </c>
      <c r="H9" s="97"/>
      <c r="I9" s="648" t="s">
        <v>88</v>
      </c>
      <c r="J9" s="14">
        <v>0</v>
      </c>
      <c r="K9" s="14">
        <v>0</v>
      </c>
      <c r="L9" s="14"/>
      <c r="M9" s="14"/>
      <c r="N9" s="14"/>
      <c r="O9" s="14">
        <v>0</v>
      </c>
      <c r="P9" s="97"/>
      <c r="Q9" s="124" t="s">
        <v>88</v>
      </c>
      <c r="R9" s="14">
        <f aca="true" t="shared" si="2" ref="R9:T11">B9+J9</f>
        <v>0</v>
      </c>
      <c r="S9" s="14">
        <f t="shared" si="2"/>
        <v>0</v>
      </c>
      <c r="T9" s="14">
        <f t="shared" si="2"/>
        <v>0</v>
      </c>
      <c r="U9" s="895"/>
      <c r="V9" s="895"/>
      <c r="W9" s="651">
        <f t="shared" si="1"/>
        <v>0</v>
      </c>
    </row>
    <row r="10" spans="1:23" ht="12.75">
      <c r="A10" s="51" t="s">
        <v>191</v>
      </c>
      <c r="B10" s="14">
        <v>18616</v>
      </c>
      <c r="C10" s="14">
        <v>-4572</v>
      </c>
      <c r="D10" s="14"/>
      <c r="E10" s="14"/>
      <c r="F10" s="14"/>
      <c r="G10" s="14">
        <f>SUM(B10:C10)</f>
        <v>14044</v>
      </c>
      <c r="H10" s="97"/>
      <c r="I10" s="650" t="s">
        <v>191</v>
      </c>
      <c r="J10" s="14">
        <v>77498</v>
      </c>
      <c r="K10" s="14">
        <v>0</v>
      </c>
      <c r="L10" s="14"/>
      <c r="M10" s="14"/>
      <c r="N10" s="14"/>
      <c r="O10" s="14">
        <v>77498</v>
      </c>
      <c r="P10" s="97"/>
      <c r="Q10" s="51" t="s">
        <v>191</v>
      </c>
      <c r="R10" s="14">
        <f t="shared" si="2"/>
        <v>96114</v>
      </c>
      <c r="S10" s="14">
        <f t="shared" si="2"/>
        <v>-4572</v>
      </c>
      <c r="T10" s="14">
        <f t="shared" si="2"/>
        <v>0</v>
      </c>
      <c r="U10" s="895"/>
      <c r="V10" s="895"/>
      <c r="W10" s="651">
        <f t="shared" si="1"/>
        <v>91542</v>
      </c>
    </row>
    <row r="11" spans="1:23" ht="12.75">
      <c r="A11" s="51" t="s">
        <v>290</v>
      </c>
      <c r="B11" s="14"/>
      <c r="C11" s="14"/>
      <c r="D11" s="14"/>
      <c r="E11" s="14"/>
      <c r="F11" s="14"/>
      <c r="G11" s="14">
        <v>0</v>
      </c>
      <c r="H11" s="97"/>
      <c r="I11" s="650" t="s">
        <v>291</v>
      </c>
      <c r="J11" s="14">
        <v>140000</v>
      </c>
      <c r="K11" s="14"/>
      <c r="L11" s="14"/>
      <c r="M11" s="14"/>
      <c r="N11" s="14"/>
      <c r="O11" s="14">
        <v>140000</v>
      </c>
      <c r="P11" s="97"/>
      <c r="Q11" s="51" t="s">
        <v>292</v>
      </c>
      <c r="R11" s="14">
        <f t="shared" si="2"/>
        <v>140000</v>
      </c>
      <c r="S11" s="14">
        <f t="shared" si="2"/>
        <v>0</v>
      </c>
      <c r="T11" s="14">
        <f t="shared" si="2"/>
        <v>0</v>
      </c>
      <c r="U11" s="895"/>
      <c r="V11" s="895"/>
      <c r="W11" s="651">
        <f t="shared" si="1"/>
        <v>140000</v>
      </c>
    </row>
    <row r="12" spans="1:23" ht="13.5" thickBot="1">
      <c r="A12" s="378" t="s">
        <v>192</v>
      </c>
      <c r="B12" s="379">
        <f>SUM(B6:B10)</f>
        <v>702015</v>
      </c>
      <c r="C12" s="379">
        <f>SUM(C6:C10)</f>
        <v>-4572</v>
      </c>
      <c r="D12" s="379">
        <f>SUM(D6:D10)</f>
        <v>6167</v>
      </c>
      <c r="E12" s="379">
        <f>SUM(E6:E10)</f>
        <v>8720</v>
      </c>
      <c r="F12" s="379">
        <f>SUM(F6:F10)</f>
        <v>13967</v>
      </c>
      <c r="G12" s="379">
        <f>SUM(G6:G11)</f>
        <v>726297</v>
      </c>
      <c r="H12" s="71"/>
      <c r="I12" s="669" t="s">
        <v>193</v>
      </c>
      <c r="J12" s="661">
        <f>SUM(J6:J11)</f>
        <v>526178</v>
      </c>
      <c r="K12" s="661">
        <f>SUM(K6:K10)</f>
        <v>0</v>
      </c>
      <c r="L12" s="661">
        <f>SUM(L6:L10)</f>
        <v>16785</v>
      </c>
      <c r="M12" s="661">
        <f>SUM(M6:M10)</f>
        <v>1000</v>
      </c>
      <c r="N12" s="661">
        <f>SUM(N6:N10)</f>
        <v>0</v>
      </c>
      <c r="O12" s="661">
        <f>SUM(O7:O11)</f>
        <v>543963</v>
      </c>
      <c r="P12" s="662"/>
      <c r="Q12" s="663" t="s">
        <v>194</v>
      </c>
      <c r="R12" s="661">
        <f>SUM(R6:R11)</f>
        <v>1228193</v>
      </c>
      <c r="S12" s="661">
        <f>SUM(S6:S10)</f>
        <v>-4572</v>
      </c>
      <c r="T12" s="661">
        <f>SUM(T6:T10)</f>
        <v>22952</v>
      </c>
      <c r="U12" s="661">
        <f>SUM(U6:U10)</f>
        <v>9720</v>
      </c>
      <c r="V12" s="661">
        <f>SUM(V6:V10)</f>
        <v>13967</v>
      </c>
      <c r="W12" s="664">
        <f>SUM(W6:W11)</f>
        <v>1270260</v>
      </c>
    </row>
    <row r="13" spans="1:23" ht="12.75">
      <c r="A13" s="71"/>
      <c r="B13" s="85"/>
      <c r="C13" s="85"/>
      <c r="D13" s="85"/>
      <c r="E13" s="85"/>
      <c r="F13" s="85"/>
      <c r="G13" s="85"/>
      <c r="H13" s="71"/>
      <c r="I13" s="71"/>
      <c r="J13" s="85"/>
      <c r="K13" s="85"/>
      <c r="L13" s="85"/>
      <c r="M13" s="85"/>
      <c r="N13" s="85"/>
      <c r="O13" s="85"/>
      <c r="P13" s="71"/>
      <c r="Q13" s="71"/>
      <c r="R13" s="85"/>
      <c r="S13" s="85"/>
      <c r="T13" s="85"/>
      <c r="U13" s="85"/>
      <c r="V13" s="85"/>
      <c r="W13" s="85"/>
    </row>
    <row r="14" spans="1:23" ht="15">
      <c r="A14" s="111"/>
      <c r="B14" s="125"/>
      <c r="C14" s="125"/>
      <c r="D14" s="125"/>
      <c r="E14" s="125"/>
      <c r="F14" s="125"/>
      <c r="G14" s="125"/>
      <c r="H14" s="111"/>
      <c r="I14" s="111"/>
      <c r="J14" s="125"/>
      <c r="K14" s="125"/>
      <c r="L14" s="125"/>
      <c r="M14" s="125"/>
      <c r="N14" s="125"/>
      <c r="O14" s="125"/>
      <c r="P14" s="111"/>
      <c r="Q14" s="111"/>
      <c r="R14" s="125"/>
      <c r="S14" s="125"/>
      <c r="T14" s="125"/>
      <c r="U14" s="125"/>
      <c r="V14" s="125"/>
      <c r="W14" s="125"/>
    </row>
    <row r="15" spans="1:23" ht="15">
      <c r="A15" s="111"/>
      <c r="B15" s="125"/>
      <c r="C15" s="125"/>
      <c r="D15" s="125"/>
      <c r="E15" s="125"/>
      <c r="F15" s="125"/>
      <c r="G15" s="125"/>
      <c r="H15" s="111"/>
      <c r="I15" s="111"/>
      <c r="J15" s="125"/>
      <c r="K15" s="125"/>
      <c r="L15" s="125"/>
      <c r="M15" s="125"/>
      <c r="N15" s="125"/>
      <c r="O15" s="125"/>
      <c r="P15" s="111"/>
      <c r="Q15" s="111"/>
      <c r="R15" s="125"/>
      <c r="S15" s="125"/>
      <c r="T15" s="125"/>
      <c r="U15" s="125"/>
      <c r="V15" s="125"/>
      <c r="W15" s="125"/>
    </row>
    <row r="16" spans="1:23" ht="15.75" thickBot="1">
      <c r="A16" s="111"/>
      <c r="B16" s="125"/>
      <c r="C16" s="125"/>
      <c r="D16" s="125"/>
      <c r="E16" s="125"/>
      <c r="F16" s="125"/>
      <c r="G16" s="125"/>
      <c r="H16" s="111"/>
      <c r="I16" s="111"/>
      <c r="J16" s="125"/>
      <c r="K16" s="125"/>
      <c r="L16" s="125"/>
      <c r="M16" s="125"/>
      <c r="N16" s="125"/>
      <c r="O16" s="125"/>
      <c r="P16" s="111"/>
      <c r="Q16" s="111"/>
      <c r="R16" s="125"/>
      <c r="S16" s="125"/>
      <c r="T16" s="125"/>
      <c r="U16" s="125"/>
      <c r="V16" s="125"/>
      <c r="W16" s="125"/>
    </row>
    <row r="17" spans="1:23" ht="15">
      <c r="A17" s="126"/>
      <c r="B17" s="109"/>
      <c r="C17" s="110"/>
      <c r="D17" s="110"/>
      <c r="E17" s="110"/>
      <c r="F17" s="110"/>
      <c r="G17" s="110"/>
      <c r="H17" s="111"/>
      <c r="I17" s="637"/>
      <c r="J17" s="638"/>
      <c r="K17" s="639"/>
      <c r="L17" s="639"/>
      <c r="M17" s="639"/>
      <c r="N17" s="639"/>
      <c r="O17" s="639"/>
      <c r="P17" s="640"/>
      <c r="Q17" s="641"/>
      <c r="R17" s="638"/>
      <c r="S17" s="639"/>
      <c r="T17" s="639"/>
      <c r="U17" s="639"/>
      <c r="V17" s="639"/>
      <c r="W17" s="642"/>
    </row>
    <row r="18" spans="1:23" ht="15">
      <c r="A18" s="118"/>
      <c r="B18" s="1106" t="s">
        <v>175</v>
      </c>
      <c r="C18" s="1107"/>
      <c r="D18" s="1107"/>
      <c r="E18" s="1107"/>
      <c r="F18" s="1107"/>
      <c r="G18" s="1107"/>
      <c r="H18" s="111"/>
      <c r="I18" s="643"/>
      <c r="J18" s="1106" t="s">
        <v>175</v>
      </c>
      <c r="K18" s="1107"/>
      <c r="L18" s="1107"/>
      <c r="M18" s="1107"/>
      <c r="N18" s="1107"/>
      <c r="O18" s="1107"/>
      <c r="P18" s="134"/>
      <c r="Q18" s="118"/>
      <c r="R18" s="1106" t="s">
        <v>175</v>
      </c>
      <c r="S18" s="1107"/>
      <c r="T18" s="1107"/>
      <c r="U18" s="1107"/>
      <c r="V18" s="1107"/>
      <c r="W18" s="1108"/>
    </row>
    <row r="19" spans="1:23" ht="15">
      <c r="A19" s="116" t="s">
        <v>195</v>
      </c>
      <c r="B19" s="692" t="s">
        <v>246</v>
      </c>
      <c r="C19" s="115" t="s">
        <v>177</v>
      </c>
      <c r="D19" s="115" t="s">
        <v>552</v>
      </c>
      <c r="E19" s="115" t="s">
        <v>177</v>
      </c>
      <c r="F19" s="115" t="s">
        <v>552</v>
      </c>
      <c r="G19" s="115" t="s">
        <v>177</v>
      </c>
      <c r="H19" s="111"/>
      <c r="I19" s="644" t="s">
        <v>196</v>
      </c>
      <c r="J19" s="692" t="s">
        <v>246</v>
      </c>
      <c r="K19" s="115" t="s">
        <v>177</v>
      </c>
      <c r="L19" s="115" t="s">
        <v>177</v>
      </c>
      <c r="M19" s="115" t="s">
        <v>177</v>
      </c>
      <c r="N19" s="115" t="s">
        <v>177</v>
      </c>
      <c r="O19" s="115" t="s">
        <v>177</v>
      </c>
      <c r="P19" s="134"/>
      <c r="Q19" s="116" t="s">
        <v>197</v>
      </c>
      <c r="R19" s="692" t="s">
        <v>246</v>
      </c>
      <c r="S19" s="115" t="s">
        <v>177</v>
      </c>
      <c r="T19" s="115" t="s">
        <v>177</v>
      </c>
      <c r="U19" s="115" t="s">
        <v>582</v>
      </c>
      <c r="V19" s="115" t="s">
        <v>177</v>
      </c>
      <c r="W19" s="115" t="s">
        <v>177</v>
      </c>
    </row>
    <row r="20" spans="1:23" ht="15">
      <c r="A20" s="118"/>
      <c r="B20" s="115" t="s">
        <v>180</v>
      </c>
      <c r="C20" s="119" t="s">
        <v>306</v>
      </c>
      <c r="D20" s="119" t="s">
        <v>555</v>
      </c>
      <c r="E20" s="119" t="s">
        <v>581</v>
      </c>
      <c r="F20" s="119" t="s">
        <v>634</v>
      </c>
      <c r="G20" s="115" t="s">
        <v>307</v>
      </c>
      <c r="H20" s="111"/>
      <c r="I20" s="643"/>
      <c r="J20" s="115" t="s">
        <v>180</v>
      </c>
      <c r="K20" s="119" t="s">
        <v>306</v>
      </c>
      <c r="L20" s="119" t="s">
        <v>555</v>
      </c>
      <c r="M20" s="119" t="s">
        <v>581</v>
      </c>
      <c r="N20" s="119" t="s">
        <v>635</v>
      </c>
      <c r="O20" s="115" t="s">
        <v>307</v>
      </c>
      <c r="P20" s="134"/>
      <c r="Q20" s="118"/>
      <c r="R20" s="115" t="s">
        <v>180</v>
      </c>
      <c r="S20" s="119" t="s">
        <v>306</v>
      </c>
      <c r="T20" s="119" t="s">
        <v>555</v>
      </c>
      <c r="U20" s="119" t="s">
        <v>583</v>
      </c>
      <c r="V20" s="119" t="s">
        <v>634</v>
      </c>
      <c r="W20" s="115" t="s">
        <v>307</v>
      </c>
    </row>
    <row r="21" spans="1:23" ht="15">
      <c r="A21" s="122"/>
      <c r="B21" s="121" t="s">
        <v>245</v>
      </c>
      <c r="C21" s="119"/>
      <c r="D21" s="119"/>
      <c r="E21" s="119"/>
      <c r="F21" s="119"/>
      <c r="G21" s="121" t="s">
        <v>181</v>
      </c>
      <c r="H21" s="111"/>
      <c r="I21" s="647"/>
      <c r="J21" s="121" t="s">
        <v>245</v>
      </c>
      <c r="K21" s="119"/>
      <c r="L21" s="119"/>
      <c r="M21" s="119"/>
      <c r="N21" s="119"/>
      <c r="O21" s="121" t="s">
        <v>181</v>
      </c>
      <c r="P21" s="134"/>
      <c r="Q21" s="122"/>
      <c r="R21" s="121" t="s">
        <v>245</v>
      </c>
      <c r="S21" s="119"/>
      <c r="T21" s="119"/>
      <c r="U21" s="119"/>
      <c r="V21" s="119"/>
      <c r="W21" s="121" t="s">
        <v>181</v>
      </c>
    </row>
    <row r="22" spans="1:23" ht="12.75">
      <c r="A22" s="123" t="s">
        <v>198</v>
      </c>
      <c r="B22" s="14">
        <v>144547</v>
      </c>
      <c r="C22" s="14">
        <v>0</v>
      </c>
      <c r="D22" s="14">
        <v>-621</v>
      </c>
      <c r="E22" s="14">
        <v>252</v>
      </c>
      <c r="F22" s="14"/>
      <c r="G22" s="14">
        <f>SUM(B22:E22)</f>
        <v>144178</v>
      </c>
      <c r="H22" s="71"/>
      <c r="I22" s="648" t="s">
        <v>199</v>
      </c>
      <c r="J22" s="14">
        <v>0</v>
      </c>
      <c r="K22" s="14">
        <v>0</v>
      </c>
      <c r="L22" s="14"/>
      <c r="M22" s="14">
        <v>1756</v>
      </c>
      <c r="N22" s="14"/>
      <c r="O22" s="14">
        <f>J22+K22+L22+M22</f>
        <v>1756</v>
      </c>
      <c r="P22" s="50">
        <f>SUM(J22:O22)</f>
        <v>3512</v>
      </c>
      <c r="Q22" s="14" t="s">
        <v>200</v>
      </c>
      <c r="R22" s="43">
        <f aca="true" t="shared" si="3" ref="R22:V25">B22+J22</f>
        <v>144547</v>
      </c>
      <c r="S22" s="43">
        <f t="shared" si="3"/>
        <v>0</v>
      </c>
      <c r="T22" s="43">
        <f t="shared" si="3"/>
        <v>-621</v>
      </c>
      <c r="U22" s="43">
        <f t="shared" si="3"/>
        <v>2008</v>
      </c>
      <c r="V22" s="43">
        <f t="shared" si="3"/>
        <v>0</v>
      </c>
      <c r="W22" s="649">
        <f>G22+O22</f>
        <v>145934</v>
      </c>
    </row>
    <row r="23" spans="1:23" ht="12.75">
      <c r="A23" s="51" t="s">
        <v>201</v>
      </c>
      <c r="B23" s="14">
        <v>0</v>
      </c>
      <c r="C23" s="14">
        <v>0</v>
      </c>
      <c r="D23" s="14"/>
      <c r="E23" s="14"/>
      <c r="F23" s="14"/>
      <c r="G23" s="14">
        <v>0</v>
      </c>
      <c r="H23" s="71"/>
      <c r="I23" s="650" t="s">
        <v>202</v>
      </c>
      <c r="J23" s="14">
        <v>0</v>
      </c>
      <c r="K23" s="14">
        <v>0</v>
      </c>
      <c r="L23" s="14"/>
      <c r="M23" s="14"/>
      <c r="N23" s="14"/>
      <c r="O23" s="14">
        <v>0</v>
      </c>
      <c r="P23" s="97"/>
      <c r="Q23" s="51" t="s">
        <v>203</v>
      </c>
      <c r="R23" s="43">
        <f t="shared" si="3"/>
        <v>0</v>
      </c>
      <c r="S23" s="43">
        <f t="shared" si="3"/>
        <v>0</v>
      </c>
      <c r="T23" s="43">
        <f t="shared" si="3"/>
        <v>0</v>
      </c>
      <c r="U23" s="43">
        <f t="shared" si="3"/>
        <v>0</v>
      </c>
      <c r="V23" s="43">
        <f t="shared" si="3"/>
        <v>0</v>
      </c>
      <c r="W23" s="649">
        <f>G23+O23</f>
        <v>0</v>
      </c>
    </row>
    <row r="24" spans="1:23" ht="12.75">
      <c r="A24" s="123" t="s">
        <v>204</v>
      </c>
      <c r="B24" s="14">
        <v>566385</v>
      </c>
      <c r="C24" s="14">
        <v>-6604</v>
      </c>
      <c r="D24" s="14">
        <v>8683</v>
      </c>
      <c r="E24" s="14">
        <v>13766</v>
      </c>
      <c r="F24" s="14">
        <v>11667</v>
      </c>
      <c r="G24" s="14">
        <f>SUM(B24:F24)</f>
        <v>593897</v>
      </c>
      <c r="H24" s="71"/>
      <c r="I24" s="648" t="s">
        <v>205</v>
      </c>
      <c r="J24" s="14">
        <v>517261</v>
      </c>
      <c r="K24" s="14">
        <v>2032</v>
      </c>
      <c r="L24" s="14">
        <v>14890</v>
      </c>
      <c r="M24" s="14">
        <v>-6054</v>
      </c>
      <c r="N24" s="14">
        <v>2300</v>
      </c>
      <c r="O24" s="14">
        <f>SUM(J24:N24)</f>
        <v>530429</v>
      </c>
      <c r="P24" s="97"/>
      <c r="Q24" s="14" t="s">
        <v>206</v>
      </c>
      <c r="R24" s="14">
        <f t="shared" si="3"/>
        <v>1083646</v>
      </c>
      <c r="S24" s="14">
        <f t="shared" si="3"/>
        <v>-4572</v>
      </c>
      <c r="T24" s="14">
        <f t="shared" si="3"/>
        <v>23573</v>
      </c>
      <c r="U24" s="14">
        <f t="shared" si="3"/>
        <v>7712</v>
      </c>
      <c r="V24" s="14">
        <f t="shared" si="3"/>
        <v>13967</v>
      </c>
      <c r="W24" s="651">
        <f>G24+O24</f>
        <v>1124326</v>
      </c>
    </row>
    <row r="25" spans="1:23" ht="12.75">
      <c r="A25" s="380" t="s">
        <v>207</v>
      </c>
      <c r="B25" s="14">
        <v>0</v>
      </c>
      <c r="C25" s="14">
        <v>0</v>
      </c>
      <c r="D25" s="14"/>
      <c r="E25" s="14"/>
      <c r="F25" s="14"/>
      <c r="G25" s="14">
        <v>0</v>
      </c>
      <c r="H25" s="71"/>
      <c r="I25" s="652" t="s">
        <v>208</v>
      </c>
      <c r="J25" s="14">
        <v>0</v>
      </c>
      <c r="K25" s="14">
        <v>0</v>
      </c>
      <c r="L25" s="14"/>
      <c r="M25" s="14"/>
      <c r="N25" s="14"/>
      <c r="O25" s="14">
        <v>0</v>
      </c>
      <c r="P25" s="97"/>
      <c r="Q25" s="51" t="s">
        <v>209</v>
      </c>
      <c r="R25" s="14">
        <f t="shared" si="3"/>
        <v>0</v>
      </c>
      <c r="S25" s="14">
        <f t="shared" si="3"/>
        <v>0</v>
      </c>
      <c r="T25" s="14">
        <f t="shared" si="3"/>
        <v>0</v>
      </c>
      <c r="U25" s="14">
        <f t="shared" si="3"/>
        <v>0</v>
      </c>
      <c r="V25" s="688"/>
      <c r="W25" s="653">
        <f>G25+O25</f>
        <v>0</v>
      </c>
    </row>
    <row r="26" spans="1:23" ht="12.75">
      <c r="A26" s="381" t="s">
        <v>210</v>
      </c>
      <c r="B26" s="379">
        <v>0</v>
      </c>
      <c r="C26" s="379">
        <v>0</v>
      </c>
      <c r="D26" s="379"/>
      <c r="E26" s="379"/>
      <c r="F26" s="379"/>
      <c r="G26" s="379">
        <v>0</v>
      </c>
      <c r="H26" s="71"/>
      <c r="I26" s="654"/>
      <c r="J26" s="14"/>
      <c r="K26" s="14">
        <v>0</v>
      </c>
      <c r="L26" s="14"/>
      <c r="M26" s="14"/>
      <c r="N26" s="14"/>
      <c r="O26" s="14">
        <v>0</v>
      </c>
      <c r="P26" s="97"/>
      <c r="Q26" s="14" t="s">
        <v>211</v>
      </c>
      <c r="R26" s="14">
        <v>0</v>
      </c>
      <c r="S26" s="14">
        <v>0</v>
      </c>
      <c r="T26" s="14">
        <v>0</v>
      </c>
      <c r="U26" s="14">
        <v>0</v>
      </c>
      <c r="V26" s="1038"/>
      <c r="W26" s="655">
        <f>G26+O26</f>
        <v>0</v>
      </c>
    </row>
    <row r="27" spans="1:23" ht="12.75" hidden="1">
      <c r="A27" s="381" t="s">
        <v>212</v>
      </c>
      <c r="B27" s="383">
        <v>0</v>
      </c>
      <c r="C27" s="383">
        <v>0</v>
      </c>
      <c r="D27" s="383"/>
      <c r="E27" s="383"/>
      <c r="F27" s="383"/>
      <c r="G27" s="383">
        <v>0</v>
      </c>
      <c r="H27" s="71"/>
      <c r="I27" s="656" t="s">
        <v>213</v>
      </c>
      <c r="J27" s="14"/>
      <c r="K27" s="14"/>
      <c r="L27" s="14"/>
      <c r="M27" s="14"/>
      <c r="N27" s="14"/>
      <c r="O27" s="14"/>
      <c r="P27" s="97"/>
      <c r="Q27" s="657" t="s">
        <v>214</v>
      </c>
      <c r="R27" s="50"/>
      <c r="S27" s="50"/>
      <c r="T27" s="50"/>
      <c r="U27" s="50"/>
      <c r="V27" s="50"/>
      <c r="W27" s="658">
        <v>0</v>
      </c>
    </row>
    <row r="28" spans="1:23" ht="12.75" hidden="1">
      <c r="A28" s="382" t="s">
        <v>135</v>
      </c>
      <c r="B28" s="383">
        <v>0</v>
      </c>
      <c r="C28" s="383">
        <v>0</v>
      </c>
      <c r="D28" s="383"/>
      <c r="E28" s="383"/>
      <c r="F28" s="383"/>
      <c r="G28" s="383">
        <v>0</v>
      </c>
      <c r="H28" s="71"/>
      <c r="I28" s="659" t="s">
        <v>215</v>
      </c>
      <c r="J28" s="14"/>
      <c r="K28" s="14"/>
      <c r="L28" s="14"/>
      <c r="M28" s="14"/>
      <c r="N28" s="14"/>
      <c r="O28" s="14"/>
      <c r="P28" s="97"/>
      <c r="Q28" s="97" t="s">
        <v>216</v>
      </c>
      <c r="R28" s="50"/>
      <c r="S28" s="50"/>
      <c r="T28" s="50"/>
      <c r="U28" s="50"/>
      <c r="V28" s="50"/>
      <c r="W28" s="658">
        <v>0</v>
      </c>
    </row>
    <row r="29" spans="1:23" ht="13.5" thickBot="1">
      <c r="A29" s="384" t="s">
        <v>217</v>
      </c>
      <c r="B29" s="379">
        <f aca="true" t="shared" si="4" ref="B29:G29">B22+B24+B25</f>
        <v>710932</v>
      </c>
      <c r="C29" s="379">
        <f t="shared" si="4"/>
        <v>-6604</v>
      </c>
      <c r="D29" s="379">
        <f t="shared" si="4"/>
        <v>8062</v>
      </c>
      <c r="E29" s="379">
        <f t="shared" si="4"/>
        <v>14018</v>
      </c>
      <c r="F29" s="379">
        <f t="shared" si="4"/>
        <v>11667</v>
      </c>
      <c r="G29" s="379">
        <f t="shared" si="4"/>
        <v>738075</v>
      </c>
      <c r="H29" s="71"/>
      <c r="I29" s="660" t="s">
        <v>218</v>
      </c>
      <c r="J29" s="661">
        <f aca="true" t="shared" si="5" ref="J29:O29">J22+J24+J25</f>
        <v>517261</v>
      </c>
      <c r="K29" s="661">
        <f t="shared" si="5"/>
        <v>2032</v>
      </c>
      <c r="L29" s="661">
        <f t="shared" si="5"/>
        <v>14890</v>
      </c>
      <c r="M29" s="661">
        <f t="shared" si="5"/>
        <v>-4298</v>
      </c>
      <c r="N29" s="661">
        <f t="shared" si="5"/>
        <v>2300</v>
      </c>
      <c r="O29" s="661">
        <f t="shared" si="5"/>
        <v>532185</v>
      </c>
      <c r="P29" s="662"/>
      <c r="Q29" s="663" t="s">
        <v>219</v>
      </c>
      <c r="R29" s="661">
        <f>R22+R24+R25</f>
        <v>1228193</v>
      </c>
      <c r="S29" s="661">
        <f>S22+S24+S25</f>
        <v>-4572</v>
      </c>
      <c r="T29" s="661">
        <f>T22+T24+T25</f>
        <v>22952</v>
      </c>
      <c r="U29" s="661">
        <f>U22+U24+U25</f>
        <v>9720</v>
      </c>
      <c r="V29" s="661">
        <f>V22+V24+V25</f>
        <v>13967</v>
      </c>
      <c r="W29" s="661">
        <f>G29+O29</f>
        <v>1270260</v>
      </c>
    </row>
    <row r="30" spans="1:23" ht="12.75">
      <c r="A30" s="127"/>
      <c r="B30" s="128"/>
      <c r="C30" s="50"/>
      <c r="D30" s="50"/>
      <c r="E30" s="50"/>
      <c r="F30" s="50"/>
      <c r="G30" s="50"/>
      <c r="H30" s="71"/>
      <c r="I30" s="127"/>
      <c r="J30" s="128"/>
      <c r="K30" s="50"/>
      <c r="L30" s="50"/>
      <c r="M30" s="50"/>
      <c r="N30" s="50"/>
      <c r="O30" s="50"/>
      <c r="P30" s="71"/>
      <c r="Q30" s="127"/>
      <c r="R30" s="128"/>
      <c r="S30" s="50"/>
      <c r="T30" s="50"/>
      <c r="U30" s="50"/>
      <c r="V30" s="50"/>
      <c r="W30" s="50"/>
    </row>
    <row r="31" spans="1:23" ht="12.75">
      <c r="A31" s="127"/>
      <c r="B31" s="128"/>
      <c r="C31" s="50"/>
      <c r="D31" s="50"/>
      <c r="E31" s="50"/>
      <c r="F31" s="50"/>
      <c r="G31" s="50"/>
      <c r="H31" s="71"/>
      <c r="I31" s="127"/>
      <c r="J31" s="128"/>
      <c r="K31" s="50"/>
      <c r="L31" s="50"/>
      <c r="M31" s="50"/>
      <c r="N31" s="50"/>
      <c r="O31" s="50"/>
      <c r="P31" s="71"/>
      <c r="Q31" s="127"/>
      <c r="R31" s="128"/>
      <c r="S31" s="50"/>
      <c r="T31" s="50"/>
      <c r="U31" s="50"/>
      <c r="V31" s="50"/>
      <c r="W31" s="50"/>
    </row>
    <row r="32" spans="1:23" ht="12.75">
      <c r="A32" s="127"/>
      <c r="B32" s="128"/>
      <c r="C32" s="50"/>
      <c r="D32" s="50"/>
      <c r="E32" s="50"/>
      <c r="F32" s="50"/>
      <c r="G32" s="50"/>
      <c r="H32" s="71"/>
      <c r="I32" s="127"/>
      <c r="J32" s="128"/>
      <c r="K32" s="50"/>
      <c r="L32" s="50"/>
      <c r="M32" s="50"/>
      <c r="N32" s="50"/>
      <c r="O32" s="50"/>
      <c r="P32" s="71"/>
      <c r="Q32" s="127"/>
      <c r="R32" s="128"/>
      <c r="S32" s="50"/>
      <c r="T32" s="50"/>
      <c r="U32" s="50"/>
      <c r="V32" s="50"/>
      <c r="W32" s="50"/>
    </row>
    <row r="33" spans="1:23" ht="12.75">
      <c r="A33" s="127"/>
      <c r="B33" s="128"/>
      <c r="C33" s="50"/>
      <c r="D33" s="50"/>
      <c r="E33" s="50"/>
      <c r="F33" s="50"/>
      <c r="G33" s="50"/>
      <c r="H33" s="71"/>
      <c r="I33" s="127"/>
      <c r="J33" s="128"/>
      <c r="K33" s="50"/>
      <c r="L33" s="50"/>
      <c r="M33" s="50"/>
      <c r="N33" s="50"/>
      <c r="O33" s="50"/>
      <c r="P33" s="71"/>
      <c r="Q33" s="127"/>
      <c r="R33" s="128"/>
      <c r="S33" s="50"/>
      <c r="T33" s="50"/>
      <c r="U33" s="50"/>
      <c r="V33" s="50"/>
      <c r="W33" s="50"/>
    </row>
    <row r="34" spans="1:23" ht="13.5" thickBot="1">
      <c r="A34" s="71"/>
      <c r="B34" s="85"/>
      <c r="C34" s="85"/>
      <c r="D34" s="85"/>
      <c r="E34" s="85"/>
      <c r="F34" s="85"/>
      <c r="G34" s="85"/>
      <c r="H34" s="71"/>
      <c r="I34" s="71"/>
      <c r="J34" s="85"/>
      <c r="K34" s="85"/>
      <c r="L34" s="85"/>
      <c r="M34" s="85"/>
      <c r="N34" s="85"/>
      <c r="O34" s="85"/>
      <c r="P34" s="71"/>
      <c r="Q34" s="71"/>
      <c r="R34" s="85"/>
      <c r="S34" s="85"/>
      <c r="T34" s="85"/>
      <c r="U34" s="85"/>
      <c r="V34" s="85"/>
      <c r="W34" s="85"/>
    </row>
    <row r="35" spans="1:23" ht="12.75">
      <c r="A35" s="129"/>
      <c r="B35" s="109"/>
      <c r="C35" s="110"/>
      <c r="D35" s="110"/>
      <c r="E35" s="110"/>
      <c r="F35" s="110"/>
      <c r="G35" s="110"/>
      <c r="H35" s="71"/>
      <c r="I35" s="670"/>
      <c r="J35" s="638"/>
      <c r="K35" s="639"/>
      <c r="L35" s="639"/>
      <c r="M35" s="639"/>
      <c r="N35" s="639"/>
      <c r="O35" s="639"/>
      <c r="P35" s="639"/>
      <c r="Q35" s="671"/>
      <c r="R35" s="638"/>
      <c r="S35" s="639"/>
      <c r="T35" s="639"/>
      <c r="U35" s="639"/>
      <c r="V35" s="639"/>
      <c r="W35" s="642"/>
    </row>
    <row r="36" spans="1:23" ht="12.75">
      <c r="A36" s="130"/>
      <c r="B36" s="1106" t="s">
        <v>175</v>
      </c>
      <c r="C36" s="1107"/>
      <c r="D36" s="1107"/>
      <c r="E36" s="1107"/>
      <c r="F36" s="1107"/>
      <c r="G36" s="1107"/>
      <c r="H36" s="71"/>
      <c r="I36" s="672"/>
      <c r="J36" s="1106" t="s">
        <v>175</v>
      </c>
      <c r="K36" s="1107"/>
      <c r="L36" s="1107"/>
      <c r="M36" s="1107"/>
      <c r="N36" s="1107"/>
      <c r="O36" s="1107"/>
      <c r="P36" s="97"/>
      <c r="Q36" s="130"/>
      <c r="R36" s="1106" t="s">
        <v>175</v>
      </c>
      <c r="S36" s="1107"/>
      <c r="T36" s="1107"/>
      <c r="U36" s="1107"/>
      <c r="V36" s="1107"/>
      <c r="W36" s="1108"/>
    </row>
    <row r="37" spans="1:23" ht="15.75">
      <c r="A37" s="597" t="s">
        <v>220</v>
      </c>
      <c r="B37" s="114">
        <v>2015</v>
      </c>
      <c r="C37" s="114" t="s">
        <v>177</v>
      </c>
      <c r="D37" s="114"/>
      <c r="E37" s="114"/>
      <c r="F37" s="114"/>
      <c r="G37" s="114" t="s">
        <v>177</v>
      </c>
      <c r="H37" s="71"/>
      <c r="I37" s="673" t="s">
        <v>221</v>
      </c>
      <c r="J37" s="114" t="s">
        <v>177</v>
      </c>
      <c r="K37" s="114" t="s">
        <v>177</v>
      </c>
      <c r="L37" s="114"/>
      <c r="M37" s="114"/>
      <c r="N37" s="114"/>
      <c r="O37" s="115" t="s">
        <v>177</v>
      </c>
      <c r="P37" s="97"/>
      <c r="Q37" s="597" t="s">
        <v>222</v>
      </c>
      <c r="R37" s="114" t="s">
        <v>177</v>
      </c>
      <c r="S37" s="114" t="s">
        <v>177</v>
      </c>
      <c r="T37" s="850"/>
      <c r="U37" s="850"/>
      <c r="V37" s="850"/>
      <c r="W37" s="645" t="s">
        <v>177</v>
      </c>
    </row>
    <row r="38" spans="1:23" ht="15">
      <c r="A38" s="130"/>
      <c r="B38" s="114" t="s">
        <v>180</v>
      </c>
      <c r="C38" s="117" t="s">
        <v>584</v>
      </c>
      <c r="D38" s="117"/>
      <c r="E38" s="117"/>
      <c r="F38" s="117"/>
      <c r="G38" s="115" t="s">
        <v>585</v>
      </c>
      <c r="H38" s="71"/>
      <c r="I38" s="672"/>
      <c r="J38" s="114" t="s">
        <v>180</v>
      </c>
      <c r="K38" s="117" t="s">
        <v>586</v>
      </c>
      <c r="L38" s="117"/>
      <c r="M38" s="117"/>
      <c r="N38" s="117"/>
      <c r="O38" s="119" t="s">
        <v>585</v>
      </c>
      <c r="P38" s="97"/>
      <c r="Q38" s="130"/>
      <c r="R38" s="114" t="s">
        <v>180</v>
      </c>
      <c r="S38" s="117" t="s">
        <v>584</v>
      </c>
      <c r="T38" s="851"/>
      <c r="U38" s="851"/>
      <c r="V38" s="851"/>
      <c r="W38" s="646" t="s">
        <v>585</v>
      </c>
    </row>
    <row r="39" spans="1:23" ht="15">
      <c r="A39" s="131"/>
      <c r="B39" s="121" t="s">
        <v>181</v>
      </c>
      <c r="C39" s="117"/>
      <c r="D39" s="117"/>
      <c r="E39" s="117"/>
      <c r="F39" s="117"/>
      <c r="G39" s="121" t="s">
        <v>181</v>
      </c>
      <c r="H39" s="71"/>
      <c r="I39" s="674"/>
      <c r="J39" s="121" t="s">
        <v>181</v>
      </c>
      <c r="K39" s="117" t="s">
        <v>181</v>
      </c>
      <c r="L39" s="117"/>
      <c r="M39" s="117"/>
      <c r="N39" s="117"/>
      <c r="O39" s="119" t="s">
        <v>181</v>
      </c>
      <c r="P39" s="97"/>
      <c r="Q39" s="131"/>
      <c r="R39" s="121" t="s">
        <v>181</v>
      </c>
      <c r="S39" s="117" t="s">
        <v>181</v>
      </c>
      <c r="T39" s="851"/>
      <c r="U39" s="851"/>
      <c r="V39" s="851"/>
      <c r="W39" s="646" t="s">
        <v>181</v>
      </c>
    </row>
    <row r="40" spans="1:23" ht="12.75">
      <c r="A40" s="132" t="s">
        <v>223</v>
      </c>
      <c r="B40" s="14">
        <f>B12-B29</f>
        <v>-8917</v>
      </c>
      <c r="C40" s="14">
        <f>C12-C29</f>
        <v>2032</v>
      </c>
      <c r="D40" s="14">
        <f>D12-D29</f>
        <v>-1895</v>
      </c>
      <c r="E40" s="14">
        <f>E12-E29</f>
        <v>-5298</v>
      </c>
      <c r="F40" s="14"/>
      <c r="G40" s="14">
        <f>G12-G29</f>
        <v>-11778</v>
      </c>
      <c r="H40" s="71"/>
      <c r="I40" s="675" t="s">
        <v>224</v>
      </c>
      <c r="J40" s="14">
        <f>J12-J29</f>
        <v>8917</v>
      </c>
      <c r="K40" s="14">
        <f>K12-K29</f>
        <v>-2032</v>
      </c>
      <c r="L40" s="14">
        <f>L12-L29</f>
        <v>1895</v>
      </c>
      <c r="M40" s="14">
        <f>M12-M29</f>
        <v>5298</v>
      </c>
      <c r="N40" s="14"/>
      <c r="O40" s="14">
        <f>O12-O29</f>
        <v>11778</v>
      </c>
      <c r="P40" s="97"/>
      <c r="Q40" s="132" t="s">
        <v>293</v>
      </c>
      <c r="R40" s="14">
        <f>R12-R29</f>
        <v>0</v>
      </c>
      <c r="S40" s="14">
        <f>S12-S29</f>
        <v>0</v>
      </c>
      <c r="T40" s="14">
        <f>T12-T29</f>
        <v>0</v>
      </c>
      <c r="U40" s="14">
        <f>U12-U29</f>
        <v>0</v>
      </c>
      <c r="V40" s="14"/>
      <c r="W40" s="14">
        <f>W12-W29</f>
        <v>0</v>
      </c>
    </row>
    <row r="41" spans="1:24" ht="12.75">
      <c r="A41" s="687"/>
      <c r="B41" s="688"/>
      <c r="C41" s="688"/>
      <c r="D41" s="688"/>
      <c r="E41" s="688"/>
      <c r="F41" s="688"/>
      <c r="G41" s="691"/>
      <c r="H41" s="71"/>
      <c r="I41" s="689"/>
      <c r="J41" s="688"/>
      <c r="K41" s="688"/>
      <c r="L41" s="688"/>
      <c r="M41" s="688"/>
      <c r="N41" s="688"/>
      <c r="O41" s="691"/>
      <c r="P41" s="97"/>
      <c r="Q41" s="690"/>
      <c r="R41" s="688"/>
      <c r="S41" s="688"/>
      <c r="T41" s="688"/>
      <c r="U41" s="688"/>
      <c r="V41" s="688"/>
      <c r="W41" s="653"/>
      <c r="X41" s="133"/>
    </row>
    <row r="42" spans="1:24" ht="15">
      <c r="A42" s="134"/>
      <c r="B42" s="135"/>
      <c r="C42" s="135"/>
      <c r="D42" s="135"/>
      <c r="E42" s="135"/>
      <c r="F42" s="135"/>
      <c r="G42" s="135"/>
      <c r="H42" s="111"/>
      <c r="I42" s="134"/>
      <c r="J42" s="134"/>
      <c r="K42" s="134"/>
      <c r="L42" s="134"/>
      <c r="M42" s="134"/>
      <c r="N42" s="134"/>
      <c r="O42" s="134"/>
      <c r="P42" s="111"/>
      <c r="Q42" s="134"/>
      <c r="R42" s="134"/>
      <c r="S42" s="134"/>
      <c r="T42" s="134"/>
      <c r="U42" s="134"/>
      <c r="V42" s="134"/>
      <c r="W42" s="134"/>
      <c r="X42" s="133"/>
    </row>
    <row r="43" spans="1:23" ht="15">
      <c r="A43" s="136" t="s">
        <v>225</v>
      </c>
      <c r="B43" s="136"/>
      <c r="C43" s="134"/>
      <c r="D43" s="134"/>
      <c r="E43" s="134"/>
      <c r="F43" s="134"/>
      <c r="G43" s="134"/>
      <c r="H43" s="111"/>
      <c r="I43" s="134"/>
      <c r="J43" s="134"/>
      <c r="K43" s="134"/>
      <c r="L43" s="134"/>
      <c r="M43" s="134"/>
      <c r="N43" s="134"/>
      <c r="O43" s="134"/>
      <c r="P43" s="111"/>
      <c r="Q43" s="134"/>
      <c r="R43" s="134"/>
      <c r="S43" s="134"/>
      <c r="T43" s="134"/>
      <c r="U43" s="134"/>
      <c r="V43" s="134"/>
      <c r="W43" s="134"/>
    </row>
    <row r="44" spans="1:23" ht="15">
      <c r="A44" s="137" t="s">
        <v>226</v>
      </c>
      <c r="B44" s="137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 ht="1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ht="15">
      <c r="A46" s="138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 ht="1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</row>
    <row r="48" spans="2:23" ht="15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</row>
    <row r="49" spans="1:23" ht="1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</row>
  </sheetData>
  <sheetProtection/>
  <mergeCells count="9">
    <mergeCell ref="B36:G36"/>
    <mergeCell ref="J36:O36"/>
    <mergeCell ref="R36:W36"/>
    <mergeCell ref="B2:G2"/>
    <mergeCell ref="J2:O2"/>
    <mergeCell ref="R2:W2"/>
    <mergeCell ref="B18:G18"/>
    <mergeCell ref="J18:O18"/>
    <mergeCell ref="R18:W18"/>
  </mergeCells>
  <printOptions headings="1" horizontalCentered="1" verticalCentered="1"/>
  <pageMargins left="0" right="0" top="0.984251968503937" bottom="0.984251968503937" header="0.5118110236220472" footer="0.5118110236220472"/>
  <pageSetup blackAndWhite="1" fitToHeight="1" fitToWidth="1" horizontalDpi="150" verticalDpi="150" orientation="landscape" paperSize="9" scale="45" r:id="rId1"/>
  <headerFooter alignWithMargins="0">
    <oddHeader>&amp;C&amp;"Times New Roman CE,Normál"&amp;12Simontornya Város Önkormányzatának 2015. évi működési - felhalmozási egyensúlya&amp;R&amp;"Times New Roman CE,Normál"&amp;11 1.2. mell. a 11/2015.(XII.04.) önk. rendelethez  "1.2. sz. mell. 2/2015.(II.26.).sz önk. rendelethez"</oddHeader>
    <oddFooter>&amp;L&amp;"Times New Roman CE,Normál"&amp;D/&amp;T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169"/>
  <sheetViews>
    <sheetView zoomScaleSheetLayoutView="100" zoomScalePageLayoutView="0" workbookViewId="0" topLeftCell="F112">
      <selection activeCell="AC124" sqref="AC124"/>
    </sheetView>
  </sheetViews>
  <sheetFormatPr defaultColWidth="9.00390625" defaultRowHeight="12.75"/>
  <cols>
    <col min="1" max="1" width="7.00390625" style="143" customWidth="1"/>
    <col min="2" max="2" width="57.375" style="143" customWidth="1"/>
    <col min="3" max="4" width="9.75390625" style="143" hidden="1" customWidth="1"/>
    <col min="5" max="5" width="5.125" style="143" hidden="1" customWidth="1"/>
    <col min="6" max="6" width="0.12890625" style="143" customWidth="1"/>
    <col min="7" max="8" width="9.375" style="143" customWidth="1"/>
    <col min="9" max="9" width="8.25390625" style="143" customWidth="1"/>
    <col min="10" max="10" width="7.875" style="143" customWidth="1"/>
    <col min="11" max="11" width="8.875" style="143" customWidth="1"/>
    <col min="12" max="12" width="8.625" style="143" customWidth="1"/>
    <col min="13" max="13" width="8.75390625" style="143" customWidth="1"/>
    <col min="14" max="14" width="9.25390625" style="143" customWidth="1"/>
    <col min="15" max="15" width="7.625" style="143" customWidth="1"/>
    <col min="16" max="16" width="8.625" style="143" customWidth="1"/>
    <col min="17" max="17" width="8.25390625" style="143" customWidth="1"/>
    <col min="18" max="19" width="8.625" style="143" customWidth="1"/>
    <col min="20" max="21" width="8.125" style="143" customWidth="1"/>
    <col min="22" max="26" width="8.00390625" style="143" customWidth="1"/>
    <col min="27" max="27" width="9.75390625" style="143" customWidth="1"/>
    <col min="28" max="29" width="7.75390625" style="143" customWidth="1"/>
    <col min="30" max="30" width="9.00390625" style="143" customWidth="1"/>
    <col min="31" max="16384" width="9.125" style="143" customWidth="1"/>
  </cols>
  <sheetData>
    <row r="1" spans="1:30" ht="18.75" customHeight="1" thickTop="1">
      <c r="A1" s="140" t="s">
        <v>101</v>
      </c>
      <c r="B1" s="1117" t="s">
        <v>227</v>
      </c>
      <c r="C1" s="141" t="s">
        <v>228</v>
      </c>
      <c r="D1" s="1119" t="s">
        <v>229</v>
      </c>
      <c r="E1" s="1120"/>
      <c r="F1" s="1121"/>
      <c r="G1" s="142" t="s">
        <v>103</v>
      </c>
      <c r="H1" s="1119" t="s">
        <v>230</v>
      </c>
      <c r="I1" s="1120"/>
      <c r="J1" s="1121"/>
      <c r="K1" s="142" t="s">
        <v>103</v>
      </c>
      <c r="L1" s="1119" t="s">
        <v>230</v>
      </c>
      <c r="M1" s="1120"/>
      <c r="N1" s="1121"/>
      <c r="O1" s="142" t="s">
        <v>103</v>
      </c>
      <c r="P1" s="1119" t="s">
        <v>230</v>
      </c>
      <c r="Q1" s="1120"/>
      <c r="R1" s="1120"/>
      <c r="S1" s="1031" t="s">
        <v>246</v>
      </c>
      <c r="T1" s="897" t="s">
        <v>246</v>
      </c>
      <c r="U1" s="1039" t="s">
        <v>627</v>
      </c>
      <c r="V1" s="1044"/>
      <c r="W1" s="1045" t="s">
        <v>246</v>
      </c>
      <c r="X1" s="1119" t="s">
        <v>637</v>
      </c>
      <c r="Y1" s="1120"/>
      <c r="Z1" s="1121"/>
      <c r="AA1" s="1109" t="s">
        <v>301</v>
      </c>
      <c r="AB1" s="1110"/>
      <c r="AC1" s="1110"/>
      <c r="AD1" s="1111"/>
    </row>
    <row r="2" spans="1:30" ht="48.75" customHeight="1" thickBot="1">
      <c r="A2" s="144" t="s">
        <v>104</v>
      </c>
      <c r="B2" s="1118"/>
      <c r="C2" s="145" t="s">
        <v>106</v>
      </c>
      <c r="D2" s="146" t="s">
        <v>231</v>
      </c>
      <c r="E2" s="146" t="s">
        <v>232</v>
      </c>
      <c r="F2" s="147" t="s">
        <v>233</v>
      </c>
      <c r="G2" s="145" t="s">
        <v>106</v>
      </c>
      <c r="H2" s="146" t="s">
        <v>231</v>
      </c>
      <c r="I2" s="146" t="s">
        <v>232</v>
      </c>
      <c r="J2" s="147" t="s">
        <v>233</v>
      </c>
      <c r="K2" s="1034" t="s">
        <v>308</v>
      </c>
      <c r="L2" s="146" t="s">
        <v>231</v>
      </c>
      <c r="M2" s="146" t="s">
        <v>232</v>
      </c>
      <c r="N2" s="147" t="s">
        <v>233</v>
      </c>
      <c r="O2" s="1034" t="s">
        <v>554</v>
      </c>
      <c r="P2" s="146" t="s">
        <v>231</v>
      </c>
      <c r="Q2" s="146" t="s">
        <v>232</v>
      </c>
      <c r="R2" s="1030" t="s">
        <v>233</v>
      </c>
      <c r="S2" s="1032" t="s">
        <v>590</v>
      </c>
      <c r="T2" s="1033" t="s">
        <v>231</v>
      </c>
      <c r="U2" s="146" t="s">
        <v>232</v>
      </c>
      <c r="V2" s="147" t="s">
        <v>233</v>
      </c>
      <c r="W2" s="148" t="s">
        <v>636</v>
      </c>
      <c r="X2" s="1033" t="s">
        <v>231</v>
      </c>
      <c r="Y2" s="146" t="s">
        <v>232</v>
      </c>
      <c r="Z2" s="147" t="s">
        <v>233</v>
      </c>
      <c r="AA2" s="148" t="s">
        <v>234</v>
      </c>
      <c r="AB2" s="149" t="s">
        <v>231</v>
      </c>
      <c r="AC2" s="149" t="s">
        <v>232</v>
      </c>
      <c r="AD2" s="147" t="s">
        <v>233</v>
      </c>
    </row>
    <row r="3" spans="1:30" ht="17.25" thickBot="1" thickTop="1">
      <c r="A3" s="1112" t="s">
        <v>2</v>
      </c>
      <c r="B3" s="1113"/>
      <c r="C3" s="1114"/>
      <c r="D3" s="1114"/>
      <c r="E3" s="1114"/>
      <c r="F3" s="1114"/>
      <c r="G3" s="1114"/>
      <c r="H3" s="1114"/>
      <c r="I3" s="1114"/>
      <c r="J3" s="1114"/>
      <c r="K3" s="1114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</row>
    <row r="4" spans="1:30" ht="13.5" thickTop="1">
      <c r="A4" s="389">
        <v>1</v>
      </c>
      <c r="B4" s="385" t="s">
        <v>3</v>
      </c>
      <c r="C4" s="386">
        <v>1161154</v>
      </c>
      <c r="D4" s="387">
        <v>1161154</v>
      </c>
      <c r="E4" s="387">
        <v>0</v>
      </c>
      <c r="F4" s="388">
        <v>0</v>
      </c>
      <c r="G4" s="387">
        <f aca="true" t="shared" si="0" ref="G4:Z4">G5+G8</f>
        <v>4620</v>
      </c>
      <c r="H4" s="387">
        <f t="shared" si="0"/>
        <v>4620</v>
      </c>
      <c r="I4" s="598">
        <f t="shared" si="0"/>
        <v>0</v>
      </c>
      <c r="J4" s="386">
        <f t="shared" si="0"/>
        <v>0</v>
      </c>
      <c r="K4" s="598">
        <f t="shared" si="0"/>
        <v>0</v>
      </c>
      <c r="L4" s="386">
        <f t="shared" si="0"/>
        <v>0</v>
      </c>
      <c r="M4" s="387">
        <f t="shared" si="0"/>
        <v>0</v>
      </c>
      <c r="N4" s="944">
        <f t="shared" si="0"/>
        <v>0</v>
      </c>
      <c r="O4" s="944">
        <f t="shared" si="0"/>
        <v>0</v>
      </c>
      <c r="P4" s="944">
        <f t="shared" si="0"/>
        <v>0</v>
      </c>
      <c r="Q4" s="944">
        <f t="shared" si="0"/>
        <v>0</v>
      </c>
      <c r="R4" s="944">
        <f t="shared" si="0"/>
        <v>0</v>
      </c>
      <c r="S4" s="944">
        <f t="shared" si="0"/>
        <v>0</v>
      </c>
      <c r="T4" s="944">
        <f t="shared" si="0"/>
        <v>0</v>
      </c>
      <c r="U4" s="944">
        <f t="shared" si="0"/>
        <v>0</v>
      </c>
      <c r="V4" s="944">
        <f t="shared" si="0"/>
        <v>0</v>
      </c>
      <c r="W4" s="944">
        <f t="shared" si="0"/>
        <v>0</v>
      </c>
      <c r="X4" s="944">
        <f t="shared" si="0"/>
        <v>0</v>
      </c>
      <c r="Y4" s="944">
        <f t="shared" si="0"/>
        <v>0</v>
      </c>
      <c r="Z4" s="944">
        <f t="shared" si="0"/>
        <v>0</v>
      </c>
      <c r="AA4" s="386">
        <f>AA5+AA8</f>
        <v>4620</v>
      </c>
      <c r="AB4" s="386">
        <f>AB5+AB8</f>
        <v>4620</v>
      </c>
      <c r="AC4" s="387">
        <v>0</v>
      </c>
      <c r="AD4" s="388">
        <v>0</v>
      </c>
    </row>
    <row r="5" spans="1:30" ht="12.75">
      <c r="A5" s="494">
        <v>1.1</v>
      </c>
      <c r="B5" s="155" t="s">
        <v>4</v>
      </c>
      <c r="C5" s="156">
        <v>951154</v>
      </c>
      <c r="D5" s="157">
        <v>951154</v>
      </c>
      <c r="E5" s="157">
        <v>0</v>
      </c>
      <c r="F5" s="158">
        <v>0</v>
      </c>
      <c r="G5" s="157">
        <v>4620</v>
      </c>
      <c r="H5" s="157">
        <v>4620</v>
      </c>
      <c r="I5" s="157">
        <f aca="true" t="shared" si="1" ref="I5:N5">I6+I7</f>
        <v>0</v>
      </c>
      <c r="J5" s="599">
        <f t="shared" si="1"/>
        <v>0</v>
      </c>
      <c r="K5" s="157">
        <v>0</v>
      </c>
      <c r="L5" s="599">
        <v>0</v>
      </c>
      <c r="M5" s="157">
        <f t="shared" si="1"/>
        <v>0</v>
      </c>
      <c r="N5" s="616">
        <f t="shared" si="1"/>
        <v>0</v>
      </c>
      <c r="O5" s="1001"/>
      <c r="P5" s="599"/>
      <c r="Q5" s="158"/>
      <c r="R5" s="950"/>
      <c r="S5" s="950"/>
      <c r="T5" s="950"/>
      <c r="U5" s="950"/>
      <c r="V5" s="1001"/>
      <c r="W5" s="157"/>
      <c r="X5" s="157"/>
      <c r="Y5" s="157"/>
      <c r="Z5" s="599"/>
      <c r="AA5" s="160">
        <v>4620</v>
      </c>
      <c r="AB5" s="161">
        <v>4620</v>
      </c>
      <c r="AC5" s="161">
        <v>0</v>
      </c>
      <c r="AD5" s="162">
        <v>0</v>
      </c>
    </row>
    <row r="6" spans="1:30" ht="12.75">
      <c r="A6" s="154" t="s">
        <v>5</v>
      </c>
      <c r="B6" s="155" t="s">
        <v>6</v>
      </c>
      <c r="C6" s="163">
        <v>424170</v>
      </c>
      <c r="D6" s="164">
        <v>424170</v>
      </c>
      <c r="E6" s="164">
        <v>0</v>
      </c>
      <c r="F6" s="165">
        <v>0</v>
      </c>
      <c r="G6" s="164">
        <v>0</v>
      </c>
      <c r="H6" s="164">
        <v>0</v>
      </c>
      <c r="I6" s="164">
        <v>0</v>
      </c>
      <c r="J6" s="226">
        <v>0</v>
      </c>
      <c r="K6" s="164">
        <v>0</v>
      </c>
      <c r="L6" s="226">
        <v>0</v>
      </c>
      <c r="M6" s="164">
        <v>0</v>
      </c>
      <c r="N6" s="166">
        <v>0</v>
      </c>
      <c r="O6" s="1002"/>
      <c r="P6" s="226"/>
      <c r="Q6" s="165"/>
      <c r="R6" s="951"/>
      <c r="S6" s="951"/>
      <c r="T6" s="951"/>
      <c r="U6" s="951"/>
      <c r="V6" s="1002"/>
      <c r="W6" s="164"/>
      <c r="X6" s="164"/>
      <c r="Y6" s="164"/>
      <c r="Z6" s="166"/>
      <c r="AA6" s="168">
        <v>0</v>
      </c>
      <c r="AB6" s="169">
        <v>0</v>
      </c>
      <c r="AC6" s="169">
        <v>0</v>
      </c>
      <c r="AD6" s="170">
        <v>0</v>
      </c>
    </row>
    <row r="7" spans="1:30" ht="12.75">
      <c r="A7" s="154" t="s">
        <v>7</v>
      </c>
      <c r="B7" s="155" t="s">
        <v>8</v>
      </c>
      <c r="C7" s="163">
        <v>526984</v>
      </c>
      <c r="D7" s="164">
        <v>526984</v>
      </c>
      <c r="E7" s="164">
        <v>0</v>
      </c>
      <c r="F7" s="165">
        <v>0</v>
      </c>
      <c r="G7" s="164">
        <v>0</v>
      </c>
      <c r="H7" s="164">
        <v>0</v>
      </c>
      <c r="I7" s="164">
        <v>0</v>
      </c>
      <c r="J7" s="226">
        <v>0</v>
      </c>
      <c r="K7" s="164">
        <v>0</v>
      </c>
      <c r="L7" s="226">
        <v>0</v>
      </c>
      <c r="M7" s="164">
        <v>0</v>
      </c>
      <c r="N7" s="166">
        <v>0</v>
      </c>
      <c r="O7" s="1002"/>
      <c r="P7" s="226"/>
      <c r="Q7" s="165"/>
      <c r="R7" s="951"/>
      <c r="S7" s="951"/>
      <c r="T7" s="951"/>
      <c r="U7" s="951"/>
      <c r="V7" s="1002"/>
      <c r="W7" s="164"/>
      <c r="X7" s="164"/>
      <c r="Y7" s="164"/>
      <c r="Z7" s="166"/>
      <c r="AA7" s="168">
        <v>0</v>
      </c>
      <c r="AB7" s="169">
        <v>0</v>
      </c>
      <c r="AC7" s="169">
        <v>0</v>
      </c>
      <c r="AD7" s="170">
        <v>0</v>
      </c>
    </row>
    <row r="8" spans="1:30" ht="12.75">
      <c r="A8" s="494">
        <v>1.2</v>
      </c>
      <c r="B8" s="155" t="s">
        <v>9</v>
      </c>
      <c r="C8" s="171">
        <v>210000</v>
      </c>
      <c r="D8" s="172">
        <v>210000</v>
      </c>
      <c r="E8" s="172">
        <v>0</v>
      </c>
      <c r="F8" s="173">
        <v>0</v>
      </c>
      <c r="G8" s="172">
        <f aca="true" t="shared" si="2" ref="G8:N8">G9</f>
        <v>0</v>
      </c>
      <c r="H8" s="172">
        <v>0</v>
      </c>
      <c r="I8" s="172">
        <f t="shared" si="2"/>
        <v>0</v>
      </c>
      <c r="J8" s="600">
        <f t="shared" si="2"/>
        <v>0</v>
      </c>
      <c r="K8" s="172">
        <f t="shared" si="2"/>
        <v>0</v>
      </c>
      <c r="L8" s="600">
        <v>0</v>
      </c>
      <c r="M8" s="172">
        <f t="shared" si="2"/>
        <v>0</v>
      </c>
      <c r="N8" s="174">
        <f t="shared" si="2"/>
        <v>0</v>
      </c>
      <c r="O8" s="1003"/>
      <c r="P8" s="600"/>
      <c r="Q8" s="173"/>
      <c r="R8" s="952"/>
      <c r="S8" s="952"/>
      <c r="T8" s="952"/>
      <c r="U8" s="952"/>
      <c r="V8" s="1003"/>
      <c r="W8" s="172"/>
      <c r="X8" s="172"/>
      <c r="Y8" s="172"/>
      <c r="Z8" s="600"/>
      <c r="AA8" s="168">
        <v>0</v>
      </c>
      <c r="AB8" s="169">
        <v>0</v>
      </c>
      <c r="AC8" s="169">
        <v>0</v>
      </c>
      <c r="AD8" s="170">
        <v>0</v>
      </c>
    </row>
    <row r="9" spans="1:30" ht="12.75">
      <c r="A9" s="154" t="s">
        <v>10</v>
      </c>
      <c r="B9" s="155" t="s">
        <v>235</v>
      </c>
      <c r="C9" s="171">
        <v>208460</v>
      </c>
      <c r="D9" s="172">
        <v>208460</v>
      </c>
      <c r="E9" s="172">
        <v>0</v>
      </c>
      <c r="F9" s="173">
        <v>0</v>
      </c>
      <c r="G9" s="172">
        <v>0</v>
      </c>
      <c r="H9" s="172">
        <v>0</v>
      </c>
      <c r="I9" s="172">
        <f aca="true" t="shared" si="3" ref="I9:N9">I10+I11+I12+I13</f>
        <v>0</v>
      </c>
      <c r="J9" s="600">
        <f t="shared" si="3"/>
        <v>0</v>
      </c>
      <c r="K9" s="172">
        <v>0</v>
      </c>
      <c r="L9" s="600">
        <v>0</v>
      </c>
      <c r="M9" s="172">
        <f t="shared" si="3"/>
        <v>0</v>
      </c>
      <c r="N9" s="174">
        <f t="shared" si="3"/>
        <v>0</v>
      </c>
      <c r="O9" s="1003"/>
      <c r="P9" s="600"/>
      <c r="Q9" s="173"/>
      <c r="R9" s="952"/>
      <c r="S9" s="952"/>
      <c r="T9" s="952"/>
      <c r="U9" s="952"/>
      <c r="V9" s="1003"/>
      <c r="W9" s="172"/>
      <c r="X9" s="172"/>
      <c r="Y9" s="172"/>
      <c r="Z9" s="600"/>
      <c r="AA9" s="168">
        <v>0</v>
      </c>
      <c r="AB9" s="169">
        <v>0</v>
      </c>
      <c r="AC9" s="169">
        <v>0</v>
      </c>
      <c r="AD9" s="170">
        <v>0</v>
      </c>
    </row>
    <row r="10" spans="1:30" ht="12.75">
      <c r="A10" s="154" t="s">
        <v>12</v>
      </c>
      <c r="B10" s="155" t="s">
        <v>13</v>
      </c>
      <c r="C10" s="163">
        <v>202607</v>
      </c>
      <c r="D10" s="164">
        <v>202607</v>
      </c>
      <c r="E10" s="164">
        <v>0</v>
      </c>
      <c r="F10" s="165">
        <v>0</v>
      </c>
      <c r="G10" s="164">
        <v>0</v>
      </c>
      <c r="H10" s="164"/>
      <c r="I10" s="164">
        <v>0</v>
      </c>
      <c r="J10" s="226">
        <v>0</v>
      </c>
      <c r="K10" s="164">
        <v>0</v>
      </c>
      <c r="L10" s="226">
        <v>0</v>
      </c>
      <c r="M10" s="164">
        <v>0</v>
      </c>
      <c r="N10" s="166">
        <v>0</v>
      </c>
      <c r="O10" s="1002"/>
      <c r="P10" s="226"/>
      <c r="Q10" s="165"/>
      <c r="R10" s="951"/>
      <c r="S10" s="951"/>
      <c r="T10" s="951"/>
      <c r="U10" s="951"/>
      <c r="V10" s="1002"/>
      <c r="W10" s="164"/>
      <c r="X10" s="164"/>
      <c r="Y10" s="164"/>
      <c r="Z10" s="166"/>
      <c r="AA10" s="168">
        <v>0</v>
      </c>
      <c r="AB10" s="169">
        <v>0</v>
      </c>
      <c r="AC10" s="169">
        <v>0</v>
      </c>
      <c r="AD10" s="170">
        <v>0</v>
      </c>
    </row>
    <row r="11" spans="1:30" ht="12.75">
      <c r="A11" s="154" t="s">
        <v>14</v>
      </c>
      <c r="B11" s="155" t="s">
        <v>15</v>
      </c>
      <c r="C11" s="163">
        <v>5853</v>
      </c>
      <c r="D11" s="164">
        <v>5853</v>
      </c>
      <c r="E11" s="164">
        <v>0</v>
      </c>
      <c r="F11" s="165">
        <v>0</v>
      </c>
      <c r="G11" s="164">
        <v>0</v>
      </c>
      <c r="H11" s="164">
        <v>0</v>
      </c>
      <c r="I11" s="164">
        <v>0</v>
      </c>
      <c r="J11" s="226">
        <v>0</v>
      </c>
      <c r="K11" s="164">
        <v>0</v>
      </c>
      <c r="L11" s="226">
        <v>0</v>
      </c>
      <c r="M11" s="164">
        <v>0</v>
      </c>
      <c r="N11" s="166">
        <v>0</v>
      </c>
      <c r="O11" s="1002"/>
      <c r="P11" s="226"/>
      <c r="Q11" s="165"/>
      <c r="R11" s="951"/>
      <c r="S11" s="951"/>
      <c r="T11" s="951"/>
      <c r="U11" s="951"/>
      <c r="V11" s="1002"/>
      <c r="W11" s="164"/>
      <c r="X11" s="164"/>
      <c r="Y11" s="164"/>
      <c r="Z11" s="166"/>
      <c r="AA11" s="168">
        <v>0</v>
      </c>
      <c r="AB11" s="169">
        <v>0</v>
      </c>
      <c r="AC11" s="169">
        <v>0</v>
      </c>
      <c r="AD11" s="170">
        <v>0</v>
      </c>
    </row>
    <row r="12" spans="1:30" ht="12.75">
      <c r="A12" s="154" t="s">
        <v>16</v>
      </c>
      <c r="B12" s="155" t="s">
        <v>17</v>
      </c>
      <c r="C12" s="175">
        <v>0</v>
      </c>
      <c r="D12" s="164">
        <v>0</v>
      </c>
      <c r="E12" s="164">
        <v>0</v>
      </c>
      <c r="F12" s="165">
        <v>0</v>
      </c>
      <c r="G12" s="164">
        <v>0</v>
      </c>
      <c r="H12" s="164">
        <v>0</v>
      </c>
      <c r="I12" s="164">
        <v>0</v>
      </c>
      <c r="J12" s="226">
        <v>0</v>
      </c>
      <c r="K12" s="203">
        <v>0</v>
      </c>
      <c r="L12" s="226">
        <v>0</v>
      </c>
      <c r="M12" s="164">
        <v>0</v>
      </c>
      <c r="N12" s="166">
        <v>0</v>
      </c>
      <c r="O12" s="1002"/>
      <c r="P12" s="226"/>
      <c r="Q12" s="165"/>
      <c r="R12" s="951"/>
      <c r="S12" s="951"/>
      <c r="T12" s="951"/>
      <c r="U12" s="951"/>
      <c r="V12" s="1002"/>
      <c r="W12" s="164"/>
      <c r="X12" s="164"/>
      <c r="Y12" s="164"/>
      <c r="Z12" s="166"/>
      <c r="AA12" s="168">
        <v>0</v>
      </c>
      <c r="AB12" s="169">
        <v>0</v>
      </c>
      <c r="AC12" s="169">
        <v>0</v>
      </c>
      <c r="AD12" s="170">
        <v>0</v>
      </c>
    </row>
    <row r="13" spans="1:30" ht="13.5" customHeight="1">
      <c r="A13" s="154" t="s">
        <v>18</v>
      </c>
      <c r="B13" s="155" t="s">
        <v>294</v>
      </c>
      <c r="C13" s="175">
        <v>1540</v>
      </c>
      <c r="D13" s="164">
        <v>1540</v>
      </c>
      <c r="E13" s="164">
        <v>0</v>
      </c>
      <c r="F13" s="165">
        <v>0</v>
      </c>
      <c r="G13" s="164">
        <v>0</v>
      </c>
      <c r="H13" s="164">
        <v>0</v>
      </c>
      <c r="I13" s="164">
        <v>0</v>
      </c>
      <c r="J13" s="226">
        <v>0</v>
      </c>
      <c r="K13" s="203">
        <v>0</v>
      </c>
      <c r="L13" s="226">
        <v>0</v>
      </c>
      <c r="M13" s="164">
        <v>0</v>
      </c>
      <c r="N13" s="166">
        <v>0</v>
      </c>
      <c r="O13" s="1004"/>
      <c r="P13" s="854"/>
      <c r="Q13" s="183"/>
      <c r="R13" s="951"/>
      <c r="S13" s="951"/>
      <c r="T13" s="951"/>
      <c r="U13" s="951"/>
      <c r="V13" s="1004"/>
      <c r="W13" s="185"/>
      <c r="X13" s="185"/>
      <c r="Y13" s="185"/>
      <c r="Z13" s="166"/>
      <c r="AA13" s="176">
        <v>0</v>
      </c>
      <c r="AB13" s="177">
        <v>0</v>
      </c>
      <c r="AC13" s="177">
        <v>0</v>
      </c>
      <c r="AD13" s="178">
        <v>0</v>
      </c>
    </row>
    <row r="14" spans="1:30" ht="12.75">
      <c r="A14" s="392" t="s">
        <v>19</v>
      </c>
      <c r="B14" s="393" t="s">
        <v>20</v>
      </c>
      <c r="C14" s="394">
        <v>9099960</v>
      </c>
      <c r="D14" s="395">
        <v>7826133.617952756</v>
      </c>
      <c r="E14" s="395">
        <v>876345.2463779527</v>
      </c>
      <c r="F14" s="396">
        <v>397481</v>
      </c>
      <c r="G14" s="394">
        <f>G15+G19+G20+G22+G36+G39</f>
        <v>668034</v>
      </c>
      <c r="H14" s="394">
        <f aca="true" t="shared" si="4" ref="H14:Z14">H15+H19+H20+H21+H22+H36+H39</f>
        <v>635163</v>
      </c>
      <c r="I14" s="394">
        <f t="shared" si="4"/>
        <v>15900</v>
      </c>
      <c r="J14" s="394">
        <f t="shared" si="4"/>
        <v>15831</v>
      </c>
      <c r="K14" s="394">
        <f t="shared" si="4"/>
        <v>0</v>
      </c>
      <c r="L14" s="394">
        <f t="shared" si="4"/>
        <v>0</v>
      </c>
      <c r="M14" s="394">
        <f t="shared" si="4"/>
        <v>0</v>
      </c>
      <c r="N14" s="624">
        <f t="shared" si="4"/>
        <v>0</v>
      </c>
      <c r="O14" s="1005">
        <f t="shared" si="4"/>
        <v>6167</v>
      </c>
      <c r="P14" s="394">
        <f t="shared" si="4"/>
        <v>2609</v>
      </c>
      <c r="Q14" s="624">
        <f t="shared" si="4"/>
        <v>3558</v>
      </c>
      <c r="R14" s="953">
        <f t="shared" si="4"/>
        <v>0</v>
      </c>
      <c r="S14" s="953">
        <f t="shared" si="4"/>
        <v>8720</v>
      </c>
      <c r="T14" s="953">
        <f t="shared" si="4"/>
        <v>8720</v>
      </c>
      <c r="U14" s="953">
        <f t="shared" si="4"/>
        <v>0</v>
      </c>
      <c r="V14" s="953">
        <f t="shared" si="4"/>
        <v>0</v>
      </c>
      <c r="W14" s="953">
        <f t="shared" si="4"/>
        <v>13967</v>
      </c>
      <c r="X14" s="953">
        <f t="shared" si="4"/>
        <v>13967</v>
      </c>
      <c r="Y14" s="953">
        <f t="shared" si="4"/>
        <v>0</v>
      </c>
      <c r="Z14" s="953">
        <f t="shared" si="4"/>
        <v>0</v>
      </c>
      <c r="AA14" s="397">
        <f>AA15+AA22+AA36+AA39</f>
        <v>696888</v>
      </c>
      <c r="AB14" s="397">
        <f>AB15+AB22+AB36+AB39</f>
        <v>677290</v>
      </c>
      <c r="AC14" s="397">
        <f>AC15+AC22+AC36+AC39</f>
        <v>19458</v>
      </c>
      <c r="AD14" s="397">
        <f>AD15+AD22+AD36+AD39</f>
        <v>15831</v>
      </c>
    </row>
    <row r="15" spans="1:30" ht="12.75">
      <c r="A15" s="482">
        <v>2.1</v>
      </c>
      <c r="B15" s="194" t="s">
        <v>21</v>
      </c>
      <c r="C15" s="195">
        <v>518481</v>
      </c>
      <c r="D15" s="196">
        <v>214873.6337007874</v>
      </c>
      <c r="E15" s="196">
        <v>303607.4353543307</v>
      </c>
      <c r="F15" s="197">
        <v>0</v>
      </c>
      <c r="G15" s="603">
        <f>G16+G17+G18+G21</f>
        <v>31572</v>
      </c>
      <c r="H15" s="603">
        <f aca="true" t="shared" si="5" ref="H15:R15">H16+H17+H18</f>
        <v>23822</v>
      </c>
      <c r="I15" s="604">
        <f t="shared" si="5"/>
        <v>7700</v>
      </c>
      <c r="J15" s="198">
        <f t="shared" si="5"/>
        <v>0</v>
      </c>
      <c r="K15" s="604">
        <f t="shared" si="5"/>
        <v>0</v>
      </c>
      <c r="L15" s="198">
        <f t="shared" si="5"/>
        <v>0</v>
      </c>
      <c r="M15" s="604">
        <f t="shared" si="5"/>
        <v>0</v>
      </c>
      <c r="N15" s="198">
        <f t="shared" si="5"/>
        <v>0</v>
      </c>
      <c r="O15" s="1006">
        <f t="shared" si="5"/>
        <v>0</v>
      </c>
      <c r="P15" s="602">
        <f t="shared" si="5"/>
        <v>0</v>
      </c>
      <c r="Q15" s="198">
        <f t="shared" si="5"/>
        <v>0</v>
      </c>
      <c r="R15" s="954">
        <f t="shared" si="5"/>
        <v>0</v>
      </c>
      <c r="S15" s="954"/>
      <c r="T15" s="954"/>
      <c r="U15" s="954"/>
      <c r="V15" s="602"/>
      <c r="W15" s="602"/>
      <c r="X15" s="604"/>
      <c r="Y15" s="604"/>
      <c r="Z15" s="602"/>
      <c r="AA15" s="195">
        <f>AA16+AA17+AA18+AA19+AA20+AA21</f>
        <v>31572</v>
      </c>
      <c r="AB15" s="195">
        <f>AB16+AB17+AB18+AB19+AB20+AB21</f>
        <v>23822</v>
      </c>
      <c r="AC15" s="195">
        <f>AC16+AC17+AC18+AC19+AC20+AC21</f>
        <v>7700</v>
      </c>
      <c r="AD15" s="199">
        <v>0</v>
      </c>
    </row>
    <row r="16" spans="1:30" ht="12.75">
      <c r="A16" s="154" t="s">
        <v>22</v>
      </c>
      <c r="B16" s="197" t="s">
        <v>273</v>
      </c>
      <c r="C16" s="171">
        <v>22129</v>
      </c>
      <c r="D16" s="172">
        <v>7000</v>
      </c>
      <c r="E16" s="172">
        <v>15129.322834645669</v>
      </c>
      <c r="F16" s="173">
        <v>0</v>
      </c>
      <c r="G16" s="171">
        <v>29422</v>
      </c>
      <c r="H16" s="172">
        <v>21922</v>
      </c>
      <c r="I16" s="172">
        <v>7500</v>
      </c>
      <c r="J16" s="174">
        <v>0</v>
      </c>
      <c r="K16" s="172">
        <v>0</v>
      </c>
      <c r="L16" s="174">
        <v>0</v>
      </c>
      <c r="M16" s="172">
        <v>0</v>
      </c>
      <c r="N16" s="174">
        <v>0</v>
      </c>
      <c r="O16" s="1003">
        <v>0</v>
      </c>
      <c r="P16" s="172"/>
      <c r="Q16" s="173"/>
      <c r="R16" s="952"/>
      <c r="S16" s="952"/>
      <c r="T16" s="952"/>
      <c r="U16" s="952"/>
      <c r="V16" s="600"/>
      <c r="W16" s="172"/>
      <c r="X16" s="172"/>
      <c r="Y16" s="172"/>
      <c r="Z16" s="174"/>
      <c r="AA16" s="195">
        <v>29422</v>
      </c>
      <c r="AB16" s="196">
        <v>21922</v>
      </c>
      <c r="AC16" s="196">
        <v>7500</v>
      </c>
      <c r="AD16" s="199">
        <v>0</v>
      </c>
    </row>
    <row r="17" spans="1:30" ht="12.75">
      <c r="A17" s="154" t="s">
        <v>24</v>
      </c>
      <c r="B17" s="197" t="s">
        <v>23</v>
      </c>
      <c r="C17" s="171">
        <v>50209</v>
      </c>
      <c r="D17" s="172">
        <v>0</v>
      </c>
      <c r="E17" s="172">
        <v>50209</v>
      </c>
      <c r="F17" s="173">
        <v>0</v>
      </c>
      <c r="G17" s="171">
        <v>0</v>
      </c>
      <c r="H17" s="172">
        <v>0</v>
      </c>
      <c r="I17" s="172">
        <v>0</v>
      </c>
      <c r="J17" s="174">
        <v>0</v>
      </c>
      <c r="K17" s="172">
        <v>0</v>
      </c>
      <c r="L17" s="174">
        <v>0</v>
      </c>
      <c r="M17" s="172">
        <v>0</v>
      </c>
      <c r="N17" s="174">
        <v>0</v>
      </c>
      <c r="O17" s="1003"/>
      <c r="P17" s="172"/>
      <c r="Q17" s="173"/>
      <c r="R17" s="952"/>
      <c r="S17" s="952"/>
      <c r="T17" s="952"/>
      <c r="U17" s="952"/>
      <c r="V17" s="600"/>
      <c r="W17" s="172"/>
      <c r="X17" s="172"/>
      <c r="Y17" s="172"/>
      <c r="Z17" s="174"/>
      <c r="AA17" s="195">
        <v>0</v>
      </c>
      <c r="AB17" s="196">
        <v>0</v>
      </c>
      <c r="AC17" s="196">
        <v>0</v>
      </c>
      <c r="AD17" s="199">
        <v>0</v>
      </c>
    </row>
    <row r="18" spans="1:30" ht="12" customHeight="1">
      <c r="A18" s="154" t="s">
        <v>236</v>
      </c>
      <c r="B18" s="194" t="s">
        <v>25</v>
      </c>
      <c r="C18" s="195">
        <v>275318</v>
      </c>
      <c r="D18" s="196">
        <v>198977</v>
      </c>
      <c r="E18" s="196">
        <v>76340.86614173229</v>
      </c>
      <c r="F18" s="197">
        <v>0</v>
      </c>
      <c r="G18" s="195">
        <v>2100</v>
      </c>
      <c r="H18" s="196">
        <v>1900</v>
      </c>
      <c r="I18" s="196">
        <v>200</v>
      </c>
      <c r="J18" s="198">
        <v>0</v>
      </c>
      <c r="K18" s="196">
        <v>0</v>
      </c>
      <c r="L18" s="198">
        <v>0</v>
      </c>
      <c r="M18" s="196">
        <v>0</v>
      </c>
      <c r="N18" s="198">
        <v>0</v>
      </c>
      <c r="O18" s="1006"/>
      <c r="P18" s="196"/>
      <c r="Q18" s="197"/>
      <c r="R18" s="954"/>
      <c r="S18" s="954"/>
      <c r="T18" s="954"/>
      <c r="U18" s="954"/>
      <c r="V18" s="602"/>
      <c r="W18" s="196"/>
      <c r="X18" s="196"/>
      <c r="Y18" s="196"/>
      <c r="Z18" s="602"/>
      <c r="AA18" s="195">
        <v>2100</v>
      </c>
      <c r="AB18" s="196">
        <v>1900</v>
      </c>
      <c r="AC18" s="196">
        <v>200</v>
      </c>
      <c r="AD18" s="199">
        <v>0</v>
      </c>
    </row>
    <row r="19" spans="1:30" ht="15" customHeight="1">
      <c r="A19" s="154" t="s">
        <v>27</v>
      </c>
      <c r="B19" s="197" t="s">
        <v>28</v>
      </c>
      <c r="C19" s="171">
        <v>8259</v>
      </c>
      <c r="D19" s="172">
        <v>8259</v>
      </c>
      <c r="E19" s="172">
        <v>0</v>
      </c>
      <c r="F19" s="173">
        <v>0</v>
      </c>
      <c r="G19" s="171">
        <v>0</v>
      </c>
      <c r="H19" s="172">
        <v>0</v>
      </c>
      <c r="I19" s="172">
        <v>0</v>
      </c>
      <c r="J19" s="174">
        <v>0</v>
      </c>
      <c r="K19" s="172">
        <v>0</v>
      </c>
      <c r="L19" s="174">
        <v>0</v>
      </c>
      <c r="M19" s="172">
        <v>0</v>
      </c>
      <c r="N19" s="198">
        <v>0</v>
      </c>
      <c r="O19" s="1006"/>
      <c r="P19" s="196"/>
      <c r="Q19" s="197"/>
      <c r="R19" s="954"/>
      <c r="S19" s="954"/>
      <c r="T19" s="954"/>
      <c r="U19" s="954"/>
      <c r="V19" s="602"/>
      <c r="W19" s="196"/>
      <c r="X19" s="196"/>
      <c r="Y19" s="196"/>
      <c r="Z19" s="198"/>
      <c r="AA19" s="195">
        <v>0</v>
      </c>
      <c r="AB19" s="196">
        <v>0</v>
      </c>
      <c r="AC19" s="196">
        <v>0</v>
      </c>
      <c r="AD19" s="199">
        <v>0</v>
      </c>
    </row>
    <row r="20" spans="1:30" ht="12.75" customHeight="1">
      <c r="A20" s="154" t="s">
        <v>29</v>
      </c>
      <c r="B20" s="194" t="s">
        <v>30</v>
      </c>
      <c r="C20" s="195">
        <v>42566</v>
      </c>
      <c r="D20" s="196">
        <v>637.6337007874016</v>
      </c>
      <c r="E20" s="196">
        <v>41928.24637795275</v>
      </c>
      <c r="F20" s="197">
        <v>0</v>
      </c>
      <c r="G20" s="195">
        <v>0</v>
      </c>
      <c r="H20" s="196">
        <v>0</v>
      </c>
      <c r="I20" s="196">
        <v>0</v>
      </c>
      <c r="J20" s="198">
        <v>0</v>
      </c>
      <c r="K20" s="196">
        <v>0</v>
      </c>
      <c r="L20" s="198">
        <v>0</v>
      </c>
      <c r="M20" s="196">
        <v>0</v>
      </c>
      <c r="N20" s="198">
        <v>0</v>
      </c>
      <c r="O20" s="1006"/>
      <c r="P20" s="196"/>
      <c r="Q20" s="197"/>
      <c r="R20" s="954"/>
      <c r="S20" s="954"/>
      <c r="T20" s="954"/>
      <c r="U20" s="954"/>
      <c r="V20" s="602"/>
      <c r="W20" s="196"/>
      <c r="X20" s="196"/>
      <c r="Y20" s="196"/>
      <c r="Z20" s="602"/>
      <c r="AA20" s="195">
        <v>0</v>
      </c>
      <c r="AB20" s="196">
        <v>0</v>
      </c>
      <c r="AC20" s="196">
        <v>0</v>
      </c>
      <c r="AD20" s="199">
        <v>0</v>
      </c>
    </row>
    <row r="21" spans="1:30" ht="12.75">
      <c r="A21" s="201" t="s">
        <v>31</v>
      </c>
      <c r="B21" s="194" t="s">
        <v>32</v>
      </c>
      <c r="C21" s="171">
        <v>120000</v>
      </c>
      <c r="D21" s="172">
        <v>0</v>
      </c>
      <c r="E21" s="172">
        <v>120000</v>
      </c>
      <c r="F21" s="173">
        <v>0</v>
      </c>
      <c r="G21" s="171">
        <v>50</v>
      </c>
      <c r="H21" s="172"/>
      <c r="I21" s="172">
        <v>0</v>
      </c>
      <c r="J21" s="174"/>
      <c r="K21" s="172">
        <v>0</v>
      </c>
      <c r="L21" s="174">
        <v>0</v>
      </c>
      <c r="M21" s="172">
        <v>0</v>
      </c>
      <c r="N21" s="198">
        <v>0</v>
      </c>
      <c r="O21" s="1006"/>
      <c r="P21" s="196"/>
      <c r="Q21" s="197"/>
      <c r="R21" s="954"/>
      <c r="S21" s="954"/>
      <c r="T21" s="954"/>
      <c r="U21" s="954"/>
      <c r="V21" s="602"/>
      <c r="W21" s="196"/>
      <c r="X21" s="196"/>
      <c r="Y21" s="196"/>
      <c r="Z21" s="198"/>
      <c r="AA21" s="195">
        <v>50</v>
      </c>
      <c r="AB21" s="196">
        <v>0</v>
      </c>
      <c r="AC21" s="196">
        <v>0</v>
      </c>
      <c r="AD21" s="199">
        <v>0</v>
      </c>
    </row>
    <row r="22" spans="1:30" ht="12.75">
      <c r="A22" s="483">
        <v>2.2</v>
      </c>
      <c r="B22" s="194" t="s">
        <v>33</v>
      </c>
      <c r="C22" s="195">
        <v>4932443</v>
      </c>
      <c r="D22" s="196">
        <v>4385032.984251969</v>
      </c>
      <c r="E22" s="196">
        <v>520908.81102362205</v>
      </c>
      <c r="F22" s="197">
        <v>26501</v>
      </c>
      <c r="G22" s="195">
        <f aca="true" t="shared" si="6" ref="G22:Z22">G23+G30+G33</f>
        <v>120000</v>
      </c>
      <c r="H22" s="195">
        <f t="shared" si="6"/>
        <v>120000</v>
      </c>
      <c r="I22" s="196">
        <f t="shared" si="6"/>
        <v>0</v>
      </c>
      <c r="J22" s="198">
        <f t="shared" si="6"/>
        <v>0</v>
      </c>
      <c r="K22" s="196">
        <f t="shared" si="6"/>
        <v>0</v>
      </c>
      <c r="L22" s="198">
        <f t="shared" si="6"/>
        <v>0</v>
      </c>
      <c r="M22" s="196">
        <f t="shared" si="6"/>
        <v>0</v>
      </c>
      <c r="N22" s="198">
        <f t="shared" si="6"/>
        <v>0</v>
      </c>
      <c r="O22" s="1006">
        <f t="shared" si="6"/>
        <v>0</v>
      </c>
      <c r="P22" s="602">
        <f t="shared" si="6"/>
        <v>0</v>
      </c>
      <c r="Q22" s="198">
        <f t="shared" si="6"/>
        <v>0</v>
      </c>
      <c r="R22" s="954">
        <f t="shared" si="6"/>
        <v>0</v>
      </c>
      <c r="S22" s="954">
        <f t="shared" si="6"/>
        <v>0</v>
      </c>
      <c r="T22" s="954">
        <f t="shared" si="6"/>
        <v>0</v>
      </c>
      <c r="U22" s="954">
        <f t="shared" si="6"/>
        <v>0</v>
      </c>
      <c r="V22" s="1006">
        <f t="shared" si="6"/>
        <v>0</v>
      </c>
      <c r="W22" s="1006">
        <f t="shared" si="6"/>
        <v>0</v>
      </c>
      <c r="X22" s="1006">
        <f t="shared" si="6"/>
        <v>0</v>
      </c>
      <c r="Y22" s="1006">
        <f t="shared" si="6"/>
        <v>0</v>
      </c>
      <c r="Z22" s="1006">
        <f t="shared" si="6"/>
        <v>0</v>
      </c>
      <c r="AA22" s="195">
        <f>AA23+AA30+AA33</f>
        <v>120000</v>
      </c>
      <c r="AB22" s="195">
        <f>AB23+AB30+AB33</f>
        <v>120000</v>
      </c>
      <c r="AC22" s="195">
        <f>AC23+AC30+AC33</f>
        <v>0</v>
      </c>
      <c r="AD22" s="195">
        <f>AD23+AD30+AD33</f>
        <v>0</v>
      </c>
    </row>
    <row r="23" spans="1:30" ht="12.75">
      <c r="A23" s="202" t="s">
        <v>34</v>
      </c>
      <c r="B23" s="194" t="s">
        <v>35</v>
      </c>
      <c r="C23" s="175">
        <v>4153854</v>
      </c>
      <c r="D23" s="203">
        <v>3875056</v>
      </c>
      <c r="E23" s="203">
        <v>252297</v>
      </c>
      <c r="F23" s="204">
        <v>26501</v>
      </c>
      <c r="G23" s="175">
        <v>101700</v>
      </c>
      <c r="H23" s="203">
        <v>101700</v>
      </c>
      <c r="I23" s="203">
        <f aca="true" t="shared" si="7" ref="I23:N23">I24+I25+I26+I27+I28+I29</f>
        <v>0</v>
      </c>
      <c r="J23" s="207">
        <f t="shared" si="7"/>
        <v>0</v>
      </c>
      <c r="K23" s="203">
        <f t="shared" si="7"/>
        <v>0</v>
      </c>
      <c r="L23" s="207">
        <f t="shared" si="7"/>
        <v>0</v>
      </c>
      <c r="M23" s="203">
        <f t="shared" si="7"/>
        <v>0</v>
      </c>
      <c r="N23" s="207">
        <f t="shared" si="7"/>
        <v>0</v>
      </c>
      <c r="O23" s="996"/>
      <c r="P23" s="203"/>
      <c r="Q23" s="204"/>
      <c r="R23" s="955"/>
      <c r="S23" s="955"/>
      <c r="T23" s="955"/>
      <c r="U23" s="955"/>
      <c r="V23" s="205"/>
      <c r="W23" s="203"/>
      <c r="X23" s="203"/>
      <c r="Y23" s="203"/>
      <c r="Z23" s="205"/>
      <c r="AA23" s="168">
        <f>AA24+AA25+AA26+AA27+AA28+AA29</f>
        <v>101700</v>
      </c>
      <c r="AB23" s="168">
        <f>AB24+AB25+AB26+AB27+AB28+AB29</f>
        <v>101700</v>
      </c>
      <c r="AC23" s="168">
        <f>AC24+AC25+AC26+AC27+AC28+AC29</f>
        <v>0</v>
      </c>
      <c r="AD23" s="170">
        <v>0</v>
      </c>
    </row>
    <row r="24" spans="1:30" ht="12.75">
      <c r="A24" s="208" t="s">
        <v>36</v>
      </c>
      <c r="B24" s="209" t="s">
        <v>37</v>
      </c>
      <c r="C24" s="210">
        <v>825379</v>
      </c>
      <c r="D24" s="211">
        <v>825379</v>
      </c>
      <c r="E24" s="211">
        <v>0</v>
      </c>
      <c r="F24" s="212"/>
      <c r="G24" s="210">
        <v>14200</v>
      </c>
      <c r="H24" s="211">
        <v>14200</v>
      </c>
      <c r="I24" s="211">
        <v>0</v>
      </c>
      <c r="J24" s="213">
        <v>0</v>
      </c>
      <c r="K24" s="211">
        <v>0</v>
      </c>
      <c r="L24" s="213">
        <v>0</v>
      </c>
      <c r="M24" s="211">
        <v>0</v>
      </c>
      <c r="N24" s="213">
        <v>0</v>
      </c>
      <c r="O24" s="1007"/>
      <c r="P24" s="211"/>
      <c r="Q24" s="212"/>
      <c r="R24" s="956"/>
      <c r="S24" s="956"/>
      <c r="T24" s="956"/>
      <c r="U24" s="956"/>
      <c r="V24" s="224"/>
      <c r="W24" s="211"/>
      <c r="X24" s="211"/>
      <c r="Y24" s="211"/>
      <c r="Z24" s="213"/>
      <c r="AA24" s="215">
        <v>14200</v>
      </c>
      <c r="AB24" s="216">
        <v>14200</v>
      </c>
      <c r="AC24" s="216">
        <v>0</v>
      </c>
      <c r="AD24" s="217"/>
    </row>
    <row r="25" spans="1:30" ht="12.75">
      <c r="A25" s="208" t="s">
        <v>38</v>
      </c>
      <c r="B25" s="209" t="s">
        <v>39</v>
      </c>
      <c r="C25" s="210">
        <v>500226</v>
      </c>
      <c r="D25" s="211">
        <v>500226</v>
      </c>
      <c r="E25" s="211">
        <v>0</v>
      </c>
      <c r="F25" s="212"/>
      <c r="G25" s="210">
        <v>0</v>
      </c>
      <c r="H25" s="211">
        <v>0</v>
      </c>
      <c r="I25" s="211">
        <v>0</v>
      </c>
      <c r="J25" s="213">
        <v>0</v>
      </c>
      <c r="K25" s="211">
        <v>0</v>
      </c>
      <c r="L25" s="213">
        <v>0</v>
      </c>
      <c r="M25" s="211">
        <v>0</v>
      </c>
      <c r="N25" s="213">
        <v>0</v>
      </c>
      <c r="O25" s="1007"/>
      <c r="P25" s="211"/>
      <c r="Q25" s="212"/>
      <c r="R25" s="956"/>
      <c r="S25" s="956"/>
      <c r="T25" s="956"/>
      <c r="U25" s="956"/>
      <c r="V25" s="224"/>
      <c r="W25" s="211"/>
      <c r="X25" s="211"/>
      <c r="Y25" s="211"/>
      <c r="Z25" s="213"/>
      <c r="AA25" s="215">
        <v>0</v>
      </c>
      <c r="AB25" s="216">
        <v>0</v>
      </c>
      <c r="AC25" s="216">
        <v>0</v>
      </c>
      <c r="AD25" s="217"/>
    </row>
    <row r="26" spans="1:30" ht="12.75">
      <c r="A26" s="208" t="s">
        <v>40</v>
      </c>
      <c r="B26" s="209" t="s">
        <v>41</v>
      </c>
      <c r="C26" s="210">
        <v>214547</v>
      </c>
      <c r="D26" s="211">
        <v>214547</v>
      </c>
      <c r="E26" s="211">
        <v>0</v>
      </c>
      <c r="F26" s="212"/>
      <c r="G26" s="210">
        <v>12500</v>
      </c>
      <c r="H26" s="211">
        <v>12500</v>
      </c>
      <c r="I26" s="211">
        <v>0</v>
      </c>
      <c r="J26" s="213">
        <v>0</v>
      </c>
      <c r="K26" s="211">
        <v>0</v>
      </c>
      <c r="L26" s="213">
        <v>0</v>
      </c>
      <c r="M26" s="211">
        <v>0</v>
      </c>
      <c r="N26" s="213">
        <v>0</v>
      </c>
      <c r="O26" s="1007"/>
      <c r="P26" s="211"/>
      <c r="Q26" s="212"/>
      <c r="R26" s="956"/>
      <c r="S26" s="956"/>
      <c r="T26" s="956"/>
      <c r="U26" s="956"/>
      <c r="V26" s="224"/>
      <c r="W26" s="211"/>
      <c r="X26" s="211"/>
      <c r="Y26" s="211"/>
      <c r="Z26" s="213"/>
      <c r="AA26" s="215">
        <v>12500</v>
      </c>
      <c r="AB26" s="216">
        <v>12500</v>
      </c>
      <c r="AC26" s="216">
        <v>0</v>
      </c>
      <c r="AD26" s="217"/>
    </row>
    <row r="27" spans="1:30" ht="12.75">
      <c r="A27" s="208" t="s">
        <v>42</v>
      </c>
      <c r="B27" s="209" t="s">
        <v>43</v>
      </c>
      <c r="C27" s="210">
        <v>2468702</v>
      </c>
      <c r="D27" s="211">
        <v>2189904</v>
      </c>
      <c r="E27" s="211">
        <v>252297</v>
      </c>
      <c r="F27" s="212">
        <v>26501</v>
      </c>
      <c r="G27" s="210">
        <v>71500</v>
      </c>
      <c r="H27" s="211">
        <v>71500</v>
      </c>
      <c r="I27" s="211">
        <v>0</v>
      </c>
      <c r="J27" s="213">
        <v>0</v>
      </c>
      <c r="K27" s="211">
        <v>0</v>
      </c>
      <c r="L27" s="213">
        <v>0</v>
      </c>
      <c r="M27" s="211">
        <v>0</v>
      </c>
      <c r="N27" s="213">
        <v>0</v>
      </c>
      <c r="O27" s="1007"/>
      <c r="P27" s="211"/>
      <c r="Q27" s="212"/>
      <c r="R27" s="956"/>
      <c r="S27" s="956"/>
      <c r="T27" s="956"/>
      <c r="U27" s="956"/>
      <c r="V27" s="224"/>
      <c r="W27" s="211"/>
      <c r="X27" s="211"/>
      <c r="Y27" s="211"/>
      <c r="Z27" s="213"/>
      <c r="AA27" s="215">
        <v>71500</v>
      </c>
      <c r="AB27" s="216">
        <v>71500</v>
      </c>
      <c r="AC27" s="216">
        <v>0</v>
      </c>
      <c r="AD27" s="217">
        <v>0</v>
      </c>
    </row>
    <row r="28" spans="1:30" ht="12.75">
      <c r="A28" s="208" t="s">
        <v>44</v>
      </c>
      <c r="B28" s="209" t="s">
        <v>45</v>
      </c>
      <c r="C28" s="210">
        <v>5000</v>
      </c>
      <c r="D28" s="211">
        <v>5000</v>
      </c>
      <c r="E28" s="211">
        <v>0</v>
      </c>
      <c r="F28" s="212"/>
      <c r="G28" s="210">
        <v>3500</v>
      </c>
      <c r="H28" s="211">
        <v>3500</v>
      </c>
      <c r="I28" s="211"/>
      <c r="J28" s="213"/>
      <c r="K28" s="211">
        <v>0</v>
      </c>
      <c r="L28" s="213">
        <v>0</v>
      </c>
      <c r="M28" s="211">
        <v>0</v>
      </c>
      <c r="N28" s="223">
        <v>0</v>
      </c>
      <c r="O28" s="1008"/>
      <c r="P28" s="605"/>
      <c r="Q28" s="945"/>
      <c r="R28" s="957"/>
      <c r="S28" s="957"/>
      <c r="T28" s="957"/>
      <c r="U28" s="957"/>
      <c r="V28" s="222"/>
      <c r="W28" s="605"/>
      <c r="X28" s="605"/>
      <c r="Y28" s="605"/>
      <c r="Z28" s="223"/>
      <c r="AA28" s="215">
        <v>3500</v>
      </c>
      <c r="AB28" s="216">
        <v>3500</v>
      </c>
      <c r="AC28" s="216">
        <v>0</v>
      </c>
      <c r="AD28" s="217"/>
    </row>
    <row r="29" spans="1:30" ht="12.75">
      <c r="A29" s="208" t="s">
        <v>46</v>
      </c>
      <c r="B29" s="209" t="s">
        <v>47</v>
      </c>
      <c r="C29" s="210">
        <v>140000</v>
      </c>
      <c r="D29" s="211">
        <v>140000</v>
      </c>
      <c r="E29" s="211">
        <v>0</v>
      </c>
      <c r="F29" s="212"/>
      <c r="G29" s="210">
        <v>0</v>
      </c>
      <c r="H29" s="211">
        <v>0</v>
      </c>
      <c r="I29" s="211">
        <v>0</v>
      </c>
      <c r="J29" s="213">
        <v>0</v>
      </c>
      <c r="K29" s="211">
        <v>0</v>
      </c>
      <c r="L29" s="213">
        <v>0</v>
      </c>
      <c r="M29" s="211">
        <v>0</v>
      </c>
      <c r="N29" s="213">
        <v>0</v>
      </c>
      <c r="O29" s="1007"/>
      <c r="P29" s="211"/>
      <c r="Q29" s="212"/>
      <c r="R29" s="956"/>
      <c r="S29" s="956"/>
      <c r="T29" s="956"/>
      <c r="U29" s="956"/>
      <c r="V29" s="224"/>
      <c r="W29" s="211"/>
      <c r="X29" s="211"/>
      <c r="Y29" s="211"/>
      <c r="Z29" s="213"/>
      <c r="AA29" s="215">
        <v>0</v>
      </c>
      <c r="AB29" s="216">
        <v>0</v>
      </c>
      <c r="AC29" s="216">
        <v>0</v>
      </c>
      <c r="AD29" s="217"/>
    </row>
    <row r="30" spans="1:30" ht="14.25" customHeight="1">
      <c r="A30" s="202" t="s">
        <v>48</v>
      </c>
      <c r="B30" s="218" t="s">
        <v>49</v>
      </c>
      <c r="C30" s="175">
        <v>170200</v>
      </c>
      <c r="D30" s="203">
        <v>170200</v>
      </c>
      <c r="E30" s="203">
        <v>0</v>
      </c>
      <c r="F30" s="204">
        <v>0</v>
      </c>
      <c r="G30" s="175">
        <f>G31+G32</f>
        <v>14500</v>
      </c>
      <c r="H30" s="203">
        <f>H31+H32</f>
        <v>14500</v>
      </c>
      <c r="I30" s="203">
        <f>I31+I32</f>
        <v>0</v>
      </c>
      <c r="J30" s="207">
        <f>+J31+J32</f>
        <v>0</v>
      </c>
      <c r="K30" s="203">
        <f>+K31+K32</f>
        <v>0</v>
      </c>
      <c r="L30" s="207">
        <f aca="true" t="shared" si="8" ref="L30:AB30">L31+L32</f>
        <v>0</v>
      </c>
      <c r="M30" s="203">
        <f t="shared" si="8"/>
        <v>0</v>
      </c>
      <c r="N30" s="207">
        <f t="shared" si="8"/>
        <v>0</v>
      </c>
      <c r="O30" s="996">
        <f t="shared" si="8"/>
        <v>0</v>
      </c>
      <c r="P30" s="205">
        <f t="shared" si="8"/>
        <v>0</v>
      </c>
      <c r="Q30" s="207">
        <f t="shared" si="8"/>
        <v>0</v>
      </c>
      <c r="R30" s="955">
        <f t="shared" si="8"/>
        <v>0</v>
      </c>
      <c r="S30" s="955">
        <f t="shared" si="8"/>
        <v>0</v>
      </c>
      <c r="T30" s="955">
        <f t="shared" si="8"/>
        <v>0</v>
      </c>
      <c r="U30" s="955">
        <f t="shared" si="8"/>
        <v>0</v>
      </c>
      <c r="V30" s="996">
        <f t="shared" si="8"/>
        <v>0</v>
      </c>
      <c r="W30" s="996">
        <f t="shared" si="8"/>
        <v>0</v>
      </c>
      <c r="X30" s="996">
        <f t="shared" si="8"/>
        <v>0</v>
      </c>
      <c r="Y30" s="996">
        <f t="shared" si="8"/>
        <v>0</v>
      </c>
      <c r="Z30" s="996">
        <f t="shared" si="8"/>
        <v>0</v>
      </c>
      <c r="AA30" s="168">
        <f t="shared" si="8"/>
        <v>14500</v>
      </c>
      <c r="AB30" s="168">
        <f t="shared" si="8"/>
        <v>14500</v>
      </c>
      <c r="AC30" s="169">
        <v>0</v>
      </c>
      <c r="AD30" s="170">
        <v>0</v>
      </c>
    </row>
    <row r="31" spans="1:30" ht="12.75">
      <c r="A31" s="219" t="s">
        <v>50</v>
      </c>
      <c r="B31" s="200" t="s">
        <v>237</v>
      </c>
      <c r="C31" s="210">
        <v>170000</v>
      </c>
      <c r="D31" s="211">
        <v>170000</v>
      </c>
      <c r="E31" s="211">
        <v>0</v>
      </c>
      <c r="F31" s="212">
        <v>0</v>
      </c>
      <c r="G31" s="210">
        <v>14500</v>
      </c>
      <c r="H31" s="211">
        <v>14500</v>
      </c>
      <c r="I31" s="211">
        <v>0</v>
      </c>
      <c r="J31" s="213">
        <v>0</v>
      </c>
      <c r="K31" s="211">
        <v>0</v>
      </c>
      <c r="L31" s="213">
        <v>0</v>
      </c>
      <c r="M31" s="211">
        <v>0</v>
      </c>
      <c r="N31" s="213">
        <v>0</v>
      </c>
      <c r="O31" s="1007"/>
      <c r="P31" s="211"/>
      <c r="Q31" s="212"/>
      <c r="R31" s="956"/>
      <c r="S31" s="956"/>
      <c r="T31" s="956"/>
      <c r="U31" s="956"/>
      <c r="V31" s="224"/>
      <c r="W31" s="211"/>
      <c r="X31" s="211"/>
      <c r="Y31" s="211"/>
      <c r="Z31" s="213"/>
      <c r="AA31" s="215">
        <v>14500</v>
      </c>
      <c r="AB31" s="216">
        <v>14500</v>
      </c>
      <c r="AC31" s="216">
        <v>0</v>
      </c>
      <c r="AD31" s="217">
        <v>0</v>
      </c>
    </row>
    <row r="32" spans="1:30" ht="12.75">
      <c r="A32" s="219" t="s">
        <v>52</v>
      </c>
      <c r="B32" s="200" t="s">
        <v>53</v>
      </c>
      <c r="C32" s="210">
        <v>200</v>
      </c>
      <c r="D32" s="211">
        <v>200</v>
      </c>
      <c r="E32" s="211">
        <v>0</v>
      </c>
      <c r="F32" s="212">
        <v>0</v>
      </c>
      <c r="G32" s="210">
        <v>0</v>
      </c>
      <c r="H32" s="211">
        <v>0</v>
      </c>
      <c r="I32" s="211">
        <v>0</v>
      </c>
      <c r="J32" s="213">
        <v>0</v>
      </c>
      <c r="K32" s="211">
        <v>0</v>
      </c>
      <c r="L32" s="213">
        <v>0</v>
      </c>
      <c r="M32" s="211">
        <v>0</v>
      </c>
      <c r="N32" s="213">
        <v>0</v>
      </c>
      <c r="O32" s="1007"/>
      <c r="P32" s="211"/>
      <c r="Q32" s="212"/>
      <c r="R32" s="956"/>
      <c r="S32" s="956"/>
      <c r="T32" s="956"/>
      <c r="U32" s="956"/>
      <c r="V32" s="224"/>
      <c r="W32" s="211"/>
      <c r="X32" s="211"/>
      <c r="Y32" s="211"/>
      <c r="Z32" s="213"/>
      <c r="AA32" s="215">
        <v>0</v>
      </c>
      <c r="AB32" s="216">
        <v>0</v>
      </c>
      <c r="AC32" s="216">
        <v>0</v>
      </c>
      <c r="AD32" s="217">
        <v>0</v>
      </c>
    </row>
    <row r="33" spans="1:30" ht="12.75">
      <c r="A33" s="220" t="s">
        <v>54</v>
      </c>
      <c r="B33" s="197" t="s">
        <v>55</v>
      </c>
      <c r="C33" s="221">
        <v>608389</v>
      </c>
      <c r="D33" s="222">
        <v>339776.9842519685</v>
      </c>
      <c r="E33" s="222">
        <v>268611.81102362205</v>
      </c>
      <c r="F33" s="223">
        <v>0</v>
      </c>
      <c r="G33" s="221">
        <f aca="true" t="shared" si="9" ref="G33:Z33">G34+G35</f>
        <v>3800</v>
      </c>
      <c r="H33" s="605">
        <f t="shared" si="9"/>
        <v>3800</v>
      </c>
      <c r="I33" s="605">
        <f t="shared" si="9"/>
        <v>0</v>
      </c>
      <c r="J33" s="223">
        <f t="shared" si="9"/>
        <v>0</v>
      </c>
      <c r="K33" s="605">
        <f t="shared" si="9"/>
        <v>0</v>
      </c>
      <c r="L33" s="223">
        <f t="shared" si="9"/>
        <v>0</v>
      </c>
      <c r="M33" s="605">
        <f t="shared" si="9"/>
        <v>0</v>
      </c>
      <c r="N33" s="223">
        <f t="shared" si="9"/>
        <v>0</v>
      </c>
      <c r="O33" s="1008">
        <f t="shared" si="9"/>
        <v>0</v>
      </c>
      <c r="P33" s="222">
        <f t="shared" si="9"/>
        <v>0</v>
      </c>
      <c r="Q33" s="222">
        <f t="shared" si="9"/>
        <v>0</v>
      </c>
      <c r="R33" s="222">
        <f t="shared" si="9"/>
        <v>0</v>
      </c>
      <c r="S33" s="222">
        <f t="shared" si="9"/>
        <v>0</v>
      </c>
      <c r="T33" s="222">
        <f t="shared" si="9"/>
        <v>0</v>
      </c>
      <c r="U33" s="222">
        <f t="shared" si="9"/>
        <v>0</v>
      </c>
      <c r="V33" s="222">
        <f t="shared" si="9"/>
        <v>0</v>
      </c>
      <c r="W33" s="222">
        <f t="shared" si="9"/>
        <v>0</v>
      </c>
      <c r="X33" s="222">
        <f t="shared" si="9"/>
        <v>0</v>
      </c>
      <c r="Y33" s="222">
        <f t="shared" si="9"/>
        <v>0</v>
      </c>
      <c r="Z33" s="222">
        <f t="shared" si="9"/>
        <v>0</v>
      </c>
      <c r="AA33" s="168">
        <f>AA34+AA35</f>
        <v>3800</v>
      </c>
      <c r="AB33" s="168">
        <f>AB34+AB35</f>
        <v>3800</v>
      </c>
      <c r="AC33" s="168">
        <f>AC34+AC35</f>
        <v>0</v>
      </c>
      <c r="AD33" s="170">
        <v>0</v>
      </c>
    </row>
    <row r="34" spans="1:30" ht="12.75">
      <c r="A34" s="219" t="s">
        <v>56</v>
      </c>
      <c r="B34" s="200" t="s">
        <v>57</v>
      </c>
      <c r="C34" s="210">
        <v>40000</v>
      </c>
      <c r="D34" s="224">
        <v>40000</v>
      </c>
      <c r="E34" s="224">
        <v>0</v>
      </c>
      <c r="F34" s="213">
        <v>0</v>
      </c>
      <c r="G34" s="210">
        <v>3700</v>
      </c>
      <c r="H34" s="211">
        <v>3700</v>
      </c>
      <c r="I34" s="211">
        <v>0</v>
      </c>
      <c r="J34" s="213">
        <v>0</v>
      </c>
      <c r="K34" s="211">
        <v>0</v>
      </c>
      <c r="L34" s="213">
        <v>0</v>
      </c>
      <c r="M34" s="211">
        <v>0</v>
      </c>
      <c r="N34" s="213">
        <v>0</v>
      </c>
      <c r="O34" s="1007"/>
      <c r="P34" s="211"/>
      <c r="Q34" s="212"/>
      <c r="R34" s="956"/>
      <c r="S34" s="956"/>
      <c r="T34" s="956"/>
      <c r="U34" s="956"/>
      <c r="V34" s="224"/>
      <c r="W34" s="211"/>
      <c r="X34" s="211"/>
      <c r="Y34" s="211"/>
      <c r="Z34" s="213"/>
      <c r="AA34" s="215">
        <v>3700</v>
      </c>
      <c r="AB34" s="216">
        <v>3700</v>
      </c>
      <c r="AC34" s="216">
        <v>0</v>
      </c>
      <c r="AD34" s="217">
        <v>0</v>
      </c>
    </row>
    <row r="35" spans="1:30" ht="12.75">
      <c r="A35" s="219" t="s">
        <v>58</v>
      </c>
      <c r="B35" s="200" t="s">
        <v>59</v>
      </c>
      <c r="C35" s="210">
        <v>8000</v>
      </c>
      <c r="D35" s="224">
        <v>8000</v>
      </c>
      <c r="E35" s="224">
        <v>0</v>
      </c>
      <c r="F35" s="213">
        <v>0</v>
      </c>
      <c r="G35" s="210">
        <v>100</v>
      </c>
      <c r="H35" s="211">
        <v>100</v>
      </c>
      <c r="I35" s="211">
        <v>0</v>
      </c>
      <c r="J35" s="213">
        <v>0</v>
      </c>
      <c r="K35" s="211">
        <v>0</v>
      </c>
      <c r="L35" s="213">
        <v>0</v>
      </c>
      <c r="M35" s="211">
        <v>0</v>
      </c>
      <c r="N35" s="213">
        <v>0</v>
      </c>
      <c r="O35" s="1007"/>
      <c r="P35" s="211"/>
      <c r="Q35" s="212"/>
      <c r="R35" s="956"/>
      <c r="S35" s="956"/>
      <c r="T35" s="956"/>
      <c r="U35" s="956"/>
      <c r="V35" s="224"/>
      <c r="W35" s="211"/>
      <c r="X35" s="211"/>
      <c r="Y35" s="211"/>
      <c r="Z35" s="213"/>
      <c r="AA35" s="215">
        <v>100</v>
      </c>
      <c r="AB35" s="216">
        <v>100</v>
      </c>
      <c r="AC35" s="216">
        <v>0</v>
      </c>
      <c r="AD35" s="217">
        <v>0</v>
      </c>
    </row>
    <row r="36" spans="1:30" ht="12.75">
      <c r="A36" s="484">
        <v>2.3</v>
      </c>
      <c r="B36" s="197" t="s">
        <v>60</v>
      </c>
      <c r="C36" s="163">
        <v>3477391</v>
      </c>
      <c r="D36" s="226">
        <v>3106411</v>
      </c>
      <c r="E36" s="226">
        <v>0</v>
      </c>
      <c r="F36" s="166">
        <v>370980</v>
      </c>
      <c r="G36" s="163">
        <f aca="true" t="shared" si="10" ref="G36:Z36">G37+G38</f>
        <v>404978</v>
      </c>
      <c r="H36" s="164">
        <f>H37+H38</f>
        <v>388147</v>
      </c>
      <c r="I36" s="164">
        <f t="shared" si="10"/>
        <v>0</v>
      </c>
      <c r="J36" s="166">
        <f t="shared" si="10"/>
        <v>15831</v>
      </c>
      <c r="K36" s="164">
        <f t="shared" si="10"/>
        <v>0</v>
      </c>
      <c r="L36" s="166">
        <f t="shared" si="10"/>
        <v>0</v>
      </c>
      <c r="M36" s="164">
        <f t="shared" si="10"/>
        <v>0</v>
      </c>
      <c r="N36" s="166">
        <f t="shared" si="10"/>
        <v>0</v>
      </c>
      <c r="O36" s="1002">
        <f t="shared" si="10"/>
        <v>2240</v>
      </c>
      <c r="P36" s="226">
        <f t="shared" si="10"/>
        <v>2240</v>
      </c>
      <c r="Q36" s="166">
        <f t="shared" si="10"/>
        <v>0</v>
      </c>
      <c r="R36" s="951">
        <f t="shared" si="10"/>
        <v>0</v>
      </c>
      <c r="S36" s="951">
        <f t="shared" si="10"/>
        <v>8720</v>
      </c>
      <c r="T36" s="951">
        <f t="shared" si="10"/>
        <v>8720</v>
      </c>
      <c r="U36" s="951">
        <f t="shared" si="10"/>
        <v>0</v>
      </c>
      <c r="V36" s="1002">
        <f t="shared" si="10"/>
        <v>0</v>
      </c>
      <c r="W36" s="1002">
        <f t="shared" si="10"/>
        <v>8729</v>
      </c>
      <c r="X36" s="1002">
        <f t="shared" si="10"/>
        <v>8729</v>
      </c>
      <c r="Y36" s="1002">
        <f t="shared" si="10"/>
        <v>0</v>
      </c>
      <c r="Z36" s="1002">
        <f t="shared" si="10"/>
        <v>0</v>
      </c>
      <c r="AA36" s="168">
        <f>AA37+AA38</f>
        <v>424667</v>
      </c>
      <c r="AB36" s="168">
        <f>AB37+AB38</f>
        <v>424667</v>
      </c>
      <c r="AC36" s="168">
        <f>AC37+AC38</f>
        <v>0</v>
      </c>
      <c r="AD36" s="168">
        <f>AD37+AD38</f>
        <v>15831</v>
      </c>
    </row>
    <row r="37" spans="1:30" ht="12.75">
      <c r="A37" s="225" t="s">
        <v>61</v>
      </c>
      <c r="B37" s="197" t="s">
        <v>62</v>
      </c>
      <c r="C37" s="163">
        <v>3455554</v>
      </c>
      <c r="D37" s="226">
        <v>3084574</v>
      </c>
      <c r="E37" s="226">
        <v>0</v>
      </c>
      <c r="F37" s="166">
        <v>370980</v>
      </c>
      <c r="G37" s="163">
        <v>398788</v>
      </c>
      <c r="H37" s="164">
        <v>381957</v>
      </c>
      <c r="I37" s="164">
        <v>0</v>
      </c>
      <c r="J37" s="166">
        <v>15831</v>
      </c>
      <c r="K37" s="164">
        <v>0</v>
      </c>
      <c r="L37" s="166">
        <v>0</v>
      </c>
      <c r="M37" s="164">
        <v>0</v>
      </c>
      <c r="N37" s="166">
        <v>0</v>
      </c>
      <c r="O37" s="1002">
        <v>2240</v>
      </c>
      <c r="P37" s="164">
        <v>2240</v>
      </c>
      <c r="Q37" s="165"/>
      <c r="R37" s="951"/>
      <c r="S37" s="951">
        <v>8720</v>
      </c>
      <c r="T37" s="951">
        <v>8720</v>
      </c>
      <c r="U37" s="951"/>
      <c r="V37" s="226"/>
      <c r="W37" s="164">
        <v>8729</v>
      </c>
      <c r="X37" s="164">
        <v>8729</v>
      </c>
      <c r="Y37" s="164">
        <v>0</v>
      </c>
      <c r="Z37" s="166">
        <v>0</v>
      </c>
      <c r="AA37" s="168">
        <v>418477</v>
      </c>
      <c r="AB37" s="169">
        <v>418477</v>
      </c>
      <c r="AC37" s="169">
        <v>0</v>
      </c>
      <c r="AD37" s="170">
        <v>15831</v>
      </c>
    </row>
    <row r="38" spans="1:30" ht="12.75">
      <c r="A38" s="225" t="s">
        <v>63</v>
      </c>
      <c r="B38" s="197" t="s">
        <v>274</v>
      </c>
      <c r="C38" s="175">
        <v>21837</v>
      </c>
      <c r="D38" s="203">
        <v>21837</v>
      </c>
      <c r="E38" s="203">
        <v>0</v>
      </c>
      <c r="F38" s="204">
        <v>0</v>
      </c>
      <c r="G38" s="175">
        <v>6190</v>
      </c>
      <c r="H38" s="203">
        <v>6190</v>
      </c>
      <c r="I38" s="203">
        <v>0</v>
      </c>
      <c r="J38" s="207">
        <v>0</v>
      </c>
      <c r="K38" s="203">
        <v>0</v>
      </c>
      <c r="L38" s="207">
        <v>0</v>
      </c>
      <c r="M38" s="203">
        <v>0</v>
      </c>
      <c r="N38" s="207">
        <v>0</v>
      </c>
      <c r="O38" s="996"/>
      <c r="P38" s="203"/>
      <c r="Q38" s="204"/>
      <c r="R38" s="955"/>
      <c r="S38" s="955"/>
      <c r="T38" s="955"/>
      <c r="U38" s="955"/>
      <c r="V38" s="205"/>
      <c r="W38" s="203"/>
      <c r="X38" s="203"/>
      <c r="Y38" s="203"/>
      <c r="Z38" s="207"/>
      <c r="AA38" s="168">
        <v>6190</v>
      </c>
      <c r="AB38" s="169">
        <v>6190</v>
      </c>
      <c r="AC38" s="169">
        <v>0</v>
      </c>
      <c r="AD38" s="170">
        <v>0</v>
      </c>
    </row>
    <row r="39" spans="1:30" ht="12.75">
      <c r="A39" s="484">
        <v>2.4</v>
      </c>
      <c r="B39" s="197" t="s">
        <v>9</v>
      </c>
      <c r="C39" s="175">
        <v>171645</v>
      </c>
      <c r="D39" s="203">
        <v>119816</v>
      </c>
      <c r="E39" s="203">
        <v>51829</v>
      </c>
      <c r="F39" s="204">
        <v>0</v>
      </c>
      <c r="G39" s="175">
        <f aca="true" t="shared" si="11" ref="G39:Z39">G40+G41</f>
        <v>111484</v>
      </c>
      <c r="H39" s="203">
        <f t="shared" si="11"/>
        <v>103194</v>
      </c>
      <c r="I39" s="203">
        <f t="shared" si="11"/>
        <v>8200</v>
      </c>
      <c r="J39" s="207">
        <f t="shared" si="11"/>
        <v>0</v>
      </c>
      <c r="K39" s="203">
        <f t="shared" si="11"/>
        <v>0</v>
      </c>
      <c r="L39" s="207">
        <f t="shared" si="11"/>
        <v>0</v>
      </c>
      <c r="M39" s="203">
        <f t="shared" si="11"/>
        <v>0</v>
      </c>
      <c r="N39" s="207">
        <f t="shared" si="11"/>
        <v>0</v>
      </c>
      <c r="O39" s="996">
        <f t="shared" si="11"/>
        <v>3927</v>
      </c>
      <c r="P39" s="205">
        <f t="shared" si="11"/>
        <v>369</v>
      </c>
      <c r="Q39" s="207">
        <f t="shared" si="11"/>
        <v>3558</v>
      </c>
      <c r="R39" s="955">
        <f t="shared" si="11"/>
        <v>0</v>
      </c>
      <c r="S39" s="955">
        <f t="shared" si="11"/>
        <v>0</v>
      </c>
      <c r="T39" s="955">
        <f t="shared" si="11"/>
        <v>0</v>
      </c>
      <c r="U39" s="955">
        <f t="shared" si="11"/>
        <v>0</v>
      </c>
      <c r="V39" s="996">
        <f t="shared" si="11"/>
        <v>0</v>
      </c>
      <c r="W39" s="996">
        <f t="shared" si="11"/>
        <v>5238</v>
      </c>
      <c r="X39" s="996">
        <f t="shared" si="11"/>
        <v>5238</v>
      </c>
      <c r="Y39" s="996">
        <f t="shared" si="11"/>
        <v>0</v>
      </c>
      <c r="Z39" s="996">
        <f t="shared" si="11"/>
        <v>0</v>
      </c>
      <c r="AA39" s="168">
        <f>AA40+AA41</f>
        <v>120649</v>
      </c>
      <c r="AB39" s="168">
        <f>AB40+AB41</f>
        <v>108801</v>
      </c>
      <c r="AC39" s="168">
        <f>AC40+AC41</f>
        <v>11758</v>
      </c>
      <c r="AD39" s="170">
        <v>0</v>
      </c>
    </row>
    <row r="40" spans="1:30" ht="12.75">
      <c r="A40" s="225" t="s">
        <v>64</v>
      </c>
      <c r="B40" s="197" t="s">
        <v>275</v>
      </c>
      <c r="C40" s="175">
        <v>170213</v>
      </c>
      <c r="D40" s="203">
        <v>119816</v>
      </c>
      <c r="E40" s="203">
        <v>50397</v>
      </c>
      <c r="F40" s="204">
        <v>0</v>
      </c>
      <c r="G40" s="175">
        <v>27184</v>
      </c>
      <c r="H40" s="203">
        <v>18894</v>
      </c>
      <c r="I40" s="203">
        <v>8200</v>
      </c>
      <c r="J40" s="207">
        <v>0</v>
      </c>
      <c r="K40" s="203">
        <v>0</v>
      </c>
      <c r="L40" s="207">
        <v>0</v>
      </c>
      <c r="M40" s="203">
        <v>0</v>
      </c>
      <c r="N40" s="207">
        <v>0</v>
      </c>
      <c r="O40" s="996">
        <v>3927</v>
      </c>
      <c r="P40" s="203">
        <v>369</v>
      </c>
      <c r="Q40" s="204">
        <v>3558</v>
      </c>
      <c r="R40" s="955"/>
      <c r="S40" s="955"/>
      <c r="T40" s="955"/>
      <c r="U40" s="955"/>
      <c r="V40" s="205"/>
      <c r="W40" s="203">
        <v>5238</v>
      </c>
      <c r="X40" s="203">
        <v>5238</v>
      </c>
      <c r="Y40" s="203">
        <v>0</v>
      </c>
      <c r="Z40" s="207">
        <v>0</v>
      </c>
      <c r="AA40" s="168">
        <v>36349</v>
      </c>
      <c r="AB40" s="169">
        <v>24501</v>
      </c>
      <c r="AC40" s="169">
        <v>11758</v>
      </c>
      <c r="AD40" s="170">
        <v>0</v>
      </c>
    </row>
    <row r="41" spans="1:30" ht="12.75">
      <c r="A41" s="225" t="s">
        <v>65</v>
      </c>
      <c r="B41" s="197" t="s">
        <v>295</v>
      </c>
      <c r="C41" s="227">
        <v>1432</v>
      </c>
      <c r="D41" s="228">
        <v>0</v>
      </c>
      <c r="E41" s="228">
        <v>1432</v>
      </c>
      <c r="F41" s="229">
        <v>0</v>
      </c>
      <c r="G41" s="227">
        <v>84300</v>
      </c>
      <c r="H41" s="228">
        <v>84300</v>
      </c>
      <c r="I41" s="228">
        <v>0</v>
      </c>
      <c r="J41" s="230">
        <v>0</v>
      </c>
      <c r="K41" s="228">
        <v>0</v>
      </c>
      <c r="L41" s="230">
        <v>0</v>
      </c>
      <c r="M41" s="228">
        <v>0</v>
      </c>
      <c r="N41" s="230">
        <v>0</v>
      </c>
      <c r="O41" s="1009"/>
      <c r="P41" s="228"/>
      <c r="Q41" s="229"/>
      <c r="R41" s="958"/>
      <c r="S41" s="958"/>
      <c r="T41" s="958"/>
      <c r="U41" s="958"/>
      <c r="V41" s="1046"/>
      <c r="W41" s="228"/>
      <c r="X41" s="228"/>
      <c r="Y41" s="228"/>
      <c r="Z41" s="230"/>
      <c r="AA41" s="168">
        <v>84300</v>
      </c>
      <c r="AB41" s="169">
        <v>84300</v>
      </c>
      <c r="AC41" s="169">
        <v>0</v>
      </c>
      <c r="AD41" s="170">
        <v>0</v>
      </c>
    </row>
    <row r="42" spans="1:30" ht="15" customHeight="1">
      <c r="A42" s="179">
        <v>2.16</v>
      </c>
      <c r="B42" s="196" t="s">
        <v>66</v>
      </c>
      <c r="C42" s="164">
        <v>0</v>
      </c>
      <c r="D42" s="164"/>
      <c r="E42" s="164"/>
      <c r="F42" s="165"/>
      <c r="G42" s="163"/>
      <c r="H42" s="164"/>
      <c r="I42" s="164"/>
      <c r="J42" s="226"/>
      <c r="K42" s="164">
        <v>0</v>
      </c>
      <c r="L42" s="164"/>
      <c r="M42" s="164"/>
      <c r="N42" s="165"/>
      <c r="O42" s="1004"/>
      <c r="P42" s="185"/>
      <c r="Q42" s="183"/>
      <c r="R42" s="951"/>
      <c r="S42" s="951"/>
      <c r="T42" s="951"/>
      <c r="U42" s="951"/>
      <c r="V42" s="854"/>
      <c r="W42" s="185"/>
      <c r="X42" s="185"/>
      <c r="Y42" s="185"/>
      <c r="Z42" s="166"/>
      <c r="AA42" s="168">
        <v>0</v>
      </c>
      <c r="AB42" s="169">
        <v>0</v>
      </c>
      <c r="AC42" s="169">
        <v>0</v>
      </c>
      <c r="AD42" s="169">
        <v>0</v>
      </c>
    </row>
    <row r="43" spans="1:30" ht="18.75" customHeight="1" thickBot="1">
      <c r="A43" s="400" t="s">
        <v>67</v>
      </c>
      <c r="B43" s="401" t="s">
        <v>68</v>
      </c>
      <c r="C43" s="402">
        <v>10261114</v>
      </c>
      <c r="D43" s="403">
        <v>8987287.617952757</v>
      </c>
      <c r="E43" s="403">
        <v>876345.2463779527</v>
      </c>
      <c r="F43" s="404">
        <v>397481</v>
      </c>
      <c r="G43" s="405">
        <f aca="true" t="shared" si="12" ref="G43:Z43">G4+G14</f>
        <v>672654</v>
      </c>
      <c r="H43" s="405">
        <f t="shared" si="12"/>
        <v>639783</v>
      </c>
      <c r="I43" s="405">
        <f t="shared" si="12"/>
        <v>15900</v>
      </c>
      <c r="J43" s="405">
        <f t="shared" si="12"/>
        <v>15831</v>
      </c>
      <c r="K43" s="405">
        <f t="shared" si="12"/>
        <v>0</v>
      </c>
      <c r="L43" s="405">
        <f t="shared" si="12"/>
        <v>0</v>
      </c>
      <c r="M43" s="405">
        <f t="shared" si="12"/>
        <v>0</v>
      </c>
      <c r="N43" s="946">
        <f t="shared" si="12"/>
        <v>0</v>
      </c>
      <c r="O43" s="1010">
        <f t="shared" si="12"/>
        <v>6167</v>
      </c>
      <c r="P43" s="1011">
        <f t="shared" si="12"/>
        <v>2609</v>
      </c>
      <c r="Q43" s="1012">
        <f t="shared" si="12"/>
        <v>3558</v>
      </c>
      <c r="R43" s="1013">
        <f t="shared" si="12"/>
        <v>0</v>
      </c>
      <c r="S43" s="1013">
        <f t="shared" si="12"/>
        <v>8720</v>
      </c>
      <c r="T43" s="1013">
        <f t="shared" si="12"/>
        <v>8720</v>
      </c>
      <c r="U43" s="1013">
        <f t="shared" si="12"/>
        <v>0</v>
      </c>
      <c r="V43" s="1047">
        <f t="shared" si="12"/>
        <v>0</v>
      </c>
      <c r="W43" s="1047">
        <f t="shared" si="12"/>
        <v>13967</v>
      </c>
      <c r="X43" s="1047">
        <f t="shared" si="12"/>
        <v>13967</v>
      </c>
      <c r="Y43" s="1047">
        <f t="shared" si="12"/>
        <v>0</v>
      </c>
      <c r="Z43" s="1047">
        <f t="shared" si="12"/>
        <v>0</v>
      </c>
      <c r="AA43" s="406">
        <f>AA4+AA14</f>
        <v>701508</v>
      </c>
      <c r="AB43" s="406">
        <f>AB4+AB14</f>
        <v>681910</v>
      </c>
      <c r="AC43" s="406">
        <f>AC4+AC14</f>
        <v>19458</v>
      </c>
      <c r="AD43" s="406">
        <f>AD4+AD14</f>
        <v>15831</v>
      </c>
    </row>
    <row r="44" spans="1:30" ht="17.25" thickBot="1" thickTop="1">
      <c r="A44" s="1122" t="s">
        <v>69</v>
      </c>
      <c r="B44" s="1122"/>
      <c r="C44" s="1123"/>
      <c r="D44" s="1123"/>
      <c r="E44" s="1123"/>
      <c r="F44" s="1123"/>
      <c r="G44" s="1123"/>
      <c r="H44" s="1123"/>
      <c r="I44" s="1123"/>
      <c r="J44" s="1123"/>
      <c r="K44" s="1123"/>
      <c r="L44" s="232"/>
      <c r="M44" s="232"/>
      <c r="N44" s="232"/>
      <c r="O44" s="232"/>
      <c r="P44" s="232"/>
      <c r="Q44" s="232"/>
      <c r="R44" s="959"/>
      <c r="S44" s="959"/>
      <c r="T44" s="959"/>
      <c r="U44" s="959"/>
      <c r="V44" s="1048"/>
      <c r="W44" s="1043"/>
      <c r="X44" s="1043"/>
      <c r="Y44" s="1043"/>
      <c r="Z44" s="1049"/>
      <c r="AA44" s="232"/>
      <c r="AB44" s="232"/>
      <c r="AC44" s="232"/>
      <c r="AD44" s="693"/>
    </row>
    <row r="45" spans="1:30" ht="13.5" thickTop="1">
      <c r="A45" s="849" t="s">
        <v>70</v>
      </c>
      <c r="B45" s="407" t="s">
        <v>71</v>
      </c>
      <c r="C45" s="390">
        <v>0</v>
      </c>
      <c r="D45" s="391">
        <v>0</v>
      </c>
      <c r="E45" s="391"/>
      <c r="F45" s="408"/>
      <c r="G45" s="390">
        <f aca="true" t="shared" si="13" ref="G45:M45">G46+G47</f>
        <v>0</v>
      </c>
      <c r="H45" s="390">
        <f t="shared" si="13"/>
        <v>0</v>
      </c>
      <c r="I45" s="390">
        <f t="shared" si="13"/>
        <v>0</v>
      </c>
      <c r="J45" s="390">
        <f t="shared" si="13"/>
        <v>0</v>
      </c>
      <c r="K45" s="390">
        <f t="shared" si="13"/>
        <v>0</v>
      </c>
      <c r="L45" s="601">
        <f t="shared" si="13"/>
        <v>0</v>
      </c>
      <c r="M45" s="620">
        <f t="shared" si="13"/>
        <v>0</v>
      </c>
      <c r="N45" s="1014"/>
      <c r="O45" s="1015">
        <f aca="true" t="shared" si="14" ref="O45:Z45">N46+N47</f>
        <v>0</v>
      </c>
      <c r="P45" s="1016">
        <f t="shared" si="14"/>
        <v>0</v>
      </c>
      <c r="Q45" s="1017">
        <f t="shared" si="14"/>
        <v>0</v>
      </c>
      <c r="R45" s="1018">
        <f t="shared" si="14"/>
        <v>0</v>
      </c>
      <c r="S45" s="1018">
        <f t="shared" si="14"/>
        <v>0</v>
      </c>
      <c r="T45" s="1018">
        <f t="shared" si="14"/>
        <v>0</v>
      </c>
      <c r="U45" s="1018">
        <f t="shared" si="14"/>
        <v>0</v>
      </c>
      <c r="V45" s="1050">
        <f t="shared" si="14"/>
        <v>0</v>
      </c>
      <c r="W45" s="1050">
        <f t="shared" si="14"/>
        <v>0</v>
      </c>
      <c r="X45" s="1050">
        <f t="shared" si="14"/>
        <v>0</v>
      </c>
      <c r="Y45" s="1050">
        <f t="shared" si="14"/>
        <v>0</v>
      </c>
      <c r="Z45" s="1050">
        <f t="shared" si="14"/>
        <v>0</v>
      </c>
      <c r="AA45" s="598">
        <v>0</v>
      </c>
      <c r="AB45" s="387">
        <v>0</v>
      </c>
      <c r="AC45" s="387">
        <v>0</v>
      </c>
      <c r="AD45" s="387">
        <v>0</v>
      </c>
    </row>
    <row r="46" spans="1:30" ht="12.75">
      <c r="A46" s="485">
        <v>1.1</v>
      </c>
      <c r="B46" s="197" t="s">
        <v>72</v>
      </c>
      <c r="C46" s="234">
        <v>0</v>
      </c>
      <c r="D46" s="235">
        <v>0</v>
      </c>
      <c r="E46" s="235"/>
      <c r="F46" s="236"/>
      <c r="G46" s="607">
        <v>0</v>
      </c>
      <c r="H46" s="235">
        <v>0</v>
      </c>
      <c r="I46" s="237">
        <v>0</v>
      </c>
      <c r="J46" s="235">
        <v>0</v>
      </c>
      <c r="K46" s="237">
        <v>0</v>
      </c>
      <c r="L46" s="619">
        <v>0</v>
      </c>
      <c r="M46" s="237">
        <v>0</v>
      </c>
      <c r="N46" s="236">
        <v>0</v>
      </c>
      <c r="O46" s="1019"/>
      <c r="P46" s="235"/>
      <c r="Q46" s="236"/>
      <c r="R46" s="955"/>
      <c r="S46" s="955"/>
      <c r="T46" s="955"/>
      <c r="U46" s="955"/>
      <c r="V46" s="1019"/>
      <c r="W46" s="235"/>
      <c r="X46" s="205"/>
      <c r="Y46" s="235"/>
      <c r="Z46" s="207"/>
      <c r="AA46" s="168">
        <v>0</v>
      </c>
      <c r="AB46" s="169">
        <v>0</v>
      </c>
      <c r="AC46" s="169"/>
      <c r="AD46" s="169"/>
    </row>
    <row r="47" spans="1:30" ht="12.75">
      <c r="A47" s="484">
        <v>1.2</v>
      </c>
      <c r="B47" s="197" t="s">
        <v>73</v>
      </c>
      <c r="C47" s="175">
        <v>0</v>
      </c>
      <c r="D47" s="203">
        <v>0</v>
      </c>
      <c r="E47" s="203"/>
      <c r="F47" s="204"/>
      <c r="G47" s="239">
        <v>0</v>
      </c>
      <c r="H47" s="203">
        <v>0</v>
      </c>
      <c r="I47" s="207">
        <v>0</v>
      </c>
      <c r="J47" s="203">
        <v>0</v>
      </c>
      <c r="K47" s="207">
        <v>0</v>
      </c>
      <c r="L47" s="203">
        <v>0</v>
      </c>
      <c r="M47" s="207">
        <v>0</v>
      </c>
      <c r="N47" s="204">
        <v>0</v>
      </c>
      <c r="O47" s="996"/>
      <c r="P47" s="203"/>
      <c r="Q47" s="204"/>
      <c r="R47" s="955"/>
      <c r="S47" s="955"/>
      <c r="T47" s="955"/>
      <c r="U47" s="955"/>
      <c r="V47" s="996"/>
      <c r="W47" s="203"/>
      <c r="X47" s="205"/>
      <c r="Y47" s="203"/>
      <c r="Z47" s="207"/>
      <c r="AA47" s="168">
        <v>0</v>
      </c>
      <c r="AB47" s="169">
        <v>0</v>
      </c>
      <c r="AC47" s="169"/>
      <c r="AD47" s="169"/>
    </row>
    <row r="48" spans="1:30" ht="12.75">
      <c r="A48" s="225" t="s">
        <v>10</v>
      </c>
      <c r="B48" s="197" t="s">
        <v>74</v>
      </c>
      <c r="C48" s="175">
        <v>0</v>
      </c>
      <c r="D48" s="203">
        <v>0</v>
      </c>
      <c r="E48" s="203"/>
      <c r="F48" s="204"/>
      <c r="G48" s="239">
        <f aca="true" t="shared" si="15" ref="G48:Z48">G49+G50</f>
        <v>0</v>
      </c>
      <c r="H48" s="203">
        <f t="shared" si="15"/>
        <v>0</v>
      </c>
      <c r="I48" s="207">
        <f t="shared" si="15"/>
        <v>0</v>
      </c>
      <c r="J48" s="203">
        <f t="shared" si="15"/>
        <v>0</v>
      </c>
      <c r="K48" s="207">
        <f t="shared" si="15"/>
        <v>0</v>
      </c>
      <c r="L48" s="203">
        <f t="shared" si="15"/>
        <v>0</v>
      </c>
      <c r="M48" s="207">
        <f t="shared" si="15"/>
        <v>0</v>
      </c>
      <c r="N48" s="204">
        <f t="shared" si="15"/>
        <v>0</v>
      </c>
      <c r="O48" s="996">
        <f t="shared" si="15"/>
        <v>0</v>
      </c>
      <c r="P48" s="203">
        <f t="shared" si="15"/>
        <v>0</v>
      </c>
      <c r="Q48" s="204">
        <f t="shared" si="15"/>
        <v>0</v>
      </c>
      <c r="R48" s="955">
        <f t="shared" si="15"/>
        <v>0</v>
      </c>
      <c r="S48" s="955">
        <f t="shared" si="15"/>
        <v>0</v>
      </c>
      <c r="T48" s="955">
        <f t="shared" si="15"/>
        <v>0</v>
      </c>
      <c r="U48" s="955">
        <f t="shared" si="15"/>
        <v>0</v>
      </c>
      <c r="V48" s="996">
        <f t="shared" si="15"/>
        <v>0</v>
      </c>
      <c r="W48" s="996">
        <f t="shared" si="15"/>
        <v>0</v>
      </c>
      <c r="X48" s="996">
        <f t="shared" si="15"/>
        <v>0</v>
      </c>
      <c r="Y48" s="996">
        <f t="shared" si="15"/>
        <v>0</v>
      </c>
      <c r="Z48" s="996">
        <f t="shared" si="15"/>
        <v>0</v>
      </c>
      <c r="AA48" s="168">
        <v>0</v>
      </c>
      <c r="AB48" s="169">
        <v>0</v>
      </c>
      <c r="AC48" s="169"/>
      <c r="AD48" s="169"/>
    </row>
    <row r="49" spans="1:30" ht="12.75">
      <c r="A49" s="225" t="s">
        <v>12</v>
      </c>
      <c r="B49" s="197" t="s">
        <v>75</v>
      </c>
      <c r="C49" s="175">
        <v>0</v>
      </c>
      <c r="D49" s="203">
        <v>0</v>
      </c>
      <c r="E49" s="203"/>
      <c r="F49" s="204"/>
      <c r="G49" s="239">
        <v>0</v>
      </c>
      <c r="H49" s="203">
        <v>0</v>
      </c>
      <c r="I49" s="207">
        <v>0</v>
      </c>
      <c r="J49" s="203">
        <v>0</v>
      </c>
      <c r="K49" s="207">
        <v>0</v>
      </c>
      <c r="L49" s="164">
        <v>0</v>
      </c>
      <c r="M49" s="207">
        <v>0</v>
      </c>
      <c r="N49" s="204">
        <v>0</v>
      </c>
      <c r="O49" s="996"/>
      <c r="P49" s="203"/>
      <c r="Q49" s="204"/>
      <c r="R49" s="955"/>
      <c r="S49" s="955"/>
      <c r="T49" s="955"/>
      <c r="U49" s="955"/>
      <c r="V49" s="996"/>
      <c r="W49" s="203"/>
      <c r="X49" s="205"/>
      <c r="Y49" s="203"/>
      <c r="Z49" s="207"/>
      <c r="AA49" s="168">
        <v>0</v>
      </c>
      <c r="AB49" s="169">
        <v>0</v>
      </c>
      <c r="AC49" s="169"/>
      <c r="AD49" s="169"/>
    </row>
    <row r="50" spans="1:30" ht="12.75">
      <c r="A50" s="225" t="s">
        <v>14</v>
      </c>
      <c r="B50" s="197" t="s">
        <v>76</v>
      </c>
      <c r="C50" s="175">
        <v>0</v>
      </c>
      <c r="D50" s="203">
        <v>0</v>
      </c>
      <c r="E50" s="203"/>
      <c r="F50" s="204"/>
      <c r="G50" s="239">
        <v>0</v>
      </c>
      <c r="H50" s="203">
        <v>0</v>
      </c>
      <c r="I50" s="207">
        <v>0</v>
      </c>
      <c r="J50" s="203">
        <v>0</v>
      </c>
      <c r="K50" s="207">
        <v>0</v>
      </c>
      <c r="L50" s="164">
        <v>0</v>
      </c>
      <c r="M50" s="207">
        <v>0</v>
      </c>
      <c r="N50" s="204">
        <v>0</v>
      </c>
      <c r="O50" s="996"/>
      <c r="P50" s="203"/>
      <c r="Q50" s="204"/>
      <c r="R50" s="955"/>
      <c r="S50" s="955"/>
      <c r="T50" s="955"/>
      <c r="U50" s="955"/>
      <c r="V50" s="996"/>
      <c r="W50" s="203"/>
      <c r="X50" s="205"/>
      <c r="Y50" s="203"/>
      <c r="Z50" s="207"/>
      <c r="AA50" s="168">
        <v>0</v>
      </c>
      <c r="AB50" s="169">
        <v>0</v>
      </c>
      <c r="AC50" s="169"/>
      <c r="AD50" s="169"/>
    </row>
    <row r="51" spans="1:30" ht="12.75">
      <c r="A51" s="225" t="s">
        <v>16</v>
      </c>
      <c r="B51" s="197" t="s">
        <v>77</v>
      </c>
      <c r="C51" s="175">
        <v>0</v>
      </c>
      <c r="D51" s="203">
        <v>0</v>
      </c>
      <c r="E51" s="203"/>
      <c r="F51" s="204"/>
      <c r="G51" s="239">
        <v>0</v>
      </c>
      <c r="H51" s="203">
        <v>0</v>
      </c>
      <c r="I51" s="207">
        <v>0</v>
      </c>
      <c r="J51" s="203">
        <v>0</v>
      </c>
      <c r="K51" s="207">
        <v>0</v>
      </c>
      <c r="L51" s="164">
        <v>0</v>
      </c>
      <c r="M51" s="207">
        <v>0</v>
      </c>
      <c r="N51" s="204">
        <v>0</v>
      </c>
      <c r="O51" s="996"/>
      <c r="P51" s="203"/>
      <c r="Q51" s="204"/>
      <c r="R51" s="955"/>
      <c r="S51" s="955"/>
      <c r="T51" s="955"/>
      <c r="U51" s="955"/>
      <c r="V51" s="996"/>
      <c r="W51" s="203"/>
      <c r="X51" s="205"/>
      <c r="Y51" s="203"/>
      <c r="Z51" s="207"/>
      <c r="AA51" s="168">
        <v>0</v>
      </c>
      <c r="AB51" s="169">
        <v>0</v>
      </c>
      <c r="AC51" s="169"/>
      <c r="AD51" s="169"/>
    </row>
    <row r="52" spans="1:30" ht="12.75">
      <c r="A52" s="240" t="s">
        <v>18</v>
      </c>
      <c r="B52" s="241" t="s">
        <v>78</v>
      </c>
      <c r="C52" s="175">
        <v>0</v>
      </c>
      <c r="D52" s="182">
        <v>0</v>
      </c>
      <c r="E52" s="182"/>
      <c r="F52" s="242"/>
      <c r="G52" s="239">
        <v>0</v>
      </c>
      <c r="H52" s="203">
        <v>0</v>
      </c>
      <c r="I52" s="207">
        <v>0</v>
      </c>
      <c r="J52" s="203">
        <v>0</v>
      </c>
      <c r="K52" s="207">
        <v>0</v>
      </c>
      <c r="L52" s="164">
        <v>0</v>
      </c>
      <c r="M52" s="299">
        <v>0</v>
      </c>
      <c r="N52" s="242">
        <v>0</v>
      </c>
      <c r="O52" s="1020"/>
      <c r="P52" s="182"/>
      <c r="Q52" s="242"/>
      <c r="R52" s="955"/>
      <c r="S52" s="955"/>
      <c r="T52" s="955"/>
      <c r="U52" s="955"/>
      <c r="V52" s="1020"/>
      <c r="W52" s="182"/>
      <c r="X52" s="304"/>
      <c r="Y52" s="182"/>
      <c r="Z52" s="207"/>
      <c r="AA52" s="168">
        <v>0</v>
      </c>
      <c r="AB52" s="169">
        <v>0</v>
      </c>
      <c r="AC52" s="169"/>
      <c r="AD52" s="169"/>
    </row>
    <row r="53" spans="1:30" ht="12.75">
      <c r="A53" s="155"/>
      <c r="B53" s="244"/>
      <c r="C53" s="234"/>
      <c r="D53" s="245"/>
      <c r="E53" s="245"/>
      <c r="F53" s="237"/>
      <c r="G53" s="607"/>
      <c r="H53" s="235"/>
      <c r="I53" s="237"/>
      <c r="J53" s="235"/>
      <c r="K53" s="237"/>
      <c r="L53" s="235"/>
      <c r="M53" s="237"/>
      <c r="N53" s="236"/>
      <c r="O53" s="1021"/>
      <c r="P53" s="237"/>
      <c r="Q53" s="237"/>
      <c r="R53" s="960"/>
      <c r="S53" s="960"/>
      <c r="T53" s="960"/>
      <c r="U53" s="960"/>
      <c r="V53" s="237"/>
      <c r="W53" s="237"/>
      <c r="X53" s="237"/>
      <c r="Y53" s="237"/>
      <c r="Z53" s="237"/>
      <c r="AA53" s="247"/>
      <c r="AB53" s="248"/>
      <c r="AC53" s="248"/>
      <c r="AD53" s="248"/>
    </row>
    <row r="54" spans="1:30" ht="12.75">
      <c r="A54" s="849" t="s">
        <v>19</v>
      </c>
      <c r="B54" s="409" t="s">
        <v>79</v>
      </c>
      <c r="C54" s="410">
        <v>3199021</v>
      </c>
      <c r="D54" s="411">
        <v>2109245.6062992127</v>
      </c>
      <c r="E54" s="411">
        <v>1089775.0236220472</v>
      </c>
      <c r="F54" s="412">
        <v>0</v>
      </c>
      <c r="G54" s="608">
        <f aca="true" t="shared" si="16" ref="G54:Z54">G55+G61</f>
        <v>308680</v>
      </c>
      <c r="H54" s="411">
        <f t="shared" si="16"/>
        <v>0</v>
      </c>
      <c r="I54" s="615">
        <f t="shared" si="16"/>
        <v>308680</v>
      </c>
      <c r="J54" s="411">
        <f t="shared" si="16"/>
        <v>0</v>
      </c>
      <c r="K54" s="615">
        <f t="shared" si="16"/>
        <v>0</v>
      </c>
      <c r="L54" s="411">
        <f t="shared" si="16"/>
        <v>0</v>
      </c>
      <c r="M54" s="615">
        <f t="shared" si="16"/>
        <v>0</v>
      </c>
      <c r="N54" s="412">
        <f t="shared" si="16"/>
        <v>0</v>
      </c>
      <c r="O54" s="994">
        <f t="shared" si="16"/>
        <v>16785</v>
      </c>
      <c r="P54" s="411">
        <f t="shared" si="16"/>
        <v>0</v>
      </c>
      <c r="Q54" s="412">
        <f t="shared" si="16"/>
        <v>16785</v>
      </c>
      <c r="R54" s="961">
        <f t="shared" si="16"/>
        <v>0</v>
      </c>
      <c r="S54" s="961">
        <f t="shared" si="16"/>
        <v>1000</v>
      </c>
      <c r="T54" s="961">
        <f t="shared" si="16"/>
        <v>0</v>
      </c>
      <c r="U54" s="961">
        <f t="shared" si="16"/>
        <v>1000</v>
      </c>
      <c r="V54" s="961">
        <f t="shared" si="16"/>
        <v>0</v>
      </c>
      <c r="W54" s="961">
        <f t="shared" si="16"/>
        <v>0</v>
      </c>
      <c r="X54" s="961">
        <f t="shared" si="16"/>
        <v>0</v>
      </c>
      <c r="Y54" s="961">
        <f t="shared" si="16"/>
        <v>0</v>
      </c>
      <c r="Z54" s="961">
        <f t="shared" si="16"/>
        <v>0</v>
      </c>
      <c r="AA54" s="413">
        <f>AA55+AA61</f>
        <v>326465</v>
      </c>
      <c r="AB54" s="413">
        <f>AB55+AB61</f>
        <v>0</v>
      </c>
      <c r="AC54" s="413">
        <f>AC55+AC61</f>
        <v>315330</v>
      </c>
      <c r="AD54" s="413">
        <f>AD55+AD61</f>
        <v>0</v>
      </c>
    </row>
    <row r="55" spans="1:30" ht="12.75">
      <c r="A55" s="486">
        <v>2.1</v>
      </c>
      <c r="B55" s="155" t="s">
        <v>80</v>
      </c>
      <c r="C55" s="156">
        <v>864517</v>
      </c>
      <c r="D55" s="157">
        <v>551023.6062992127</v>
      </c>
      <c r="E55" s="157">
        <v>313493.0236220473</v>
      </c>
      <c r="F55" s="158">
        <v>0</v>
      </c>
      <c r="G55" s="609">
        <v>308680</v>
      </c>
      <c r="H55" s="157">
        <v>0</v>
      </c>
      <c r="I55" s="616">
        <f>I56+I57+I59+I60</f>
        <v>308680</v>
      </c>
      <c r="J55" s="157">
        <f>J56+J57+J59+J60</f>
        <v>0</v>
      </c>
      <c r="K55" s="616">
        <f>K56+K57+K59+K60</f>
        <v>0</v>
      </c>
      <c r="L55" s="157">
        <f>L56+L57+L59+L60</f>
        <v>0</v>
      </c>
      <c r="M55" s="616">
        <f>M56+M57+M59+M60</f>
        <v>0</v>
      </c>
      <c r="N55" s="158">
        <f>N56+N59+N60</f>
        <v>0</v>
      </c>
      <c r="O55" s="1001">
        <f>O56+O59+O60</f>
        <v>15135</v>
      </c>
      <c r="P55" s="157">
        <f>P56+P59+P60</f>
        <v>0</v>
      </c>
      <c r="Q55" s="158">
        <f>Q56+Q59+Q60</f>
        <v>15135</v>
      </c>
      <c r="R55" s="950">
        <f>R56+R59+R60</f>
        <v>0</v>
      </c>
      <c r="S55" s="950"/>
      <c r="T55" s="950"/>
      <c r="U55" s="950"/>
      <c r="V55" s="1001"/>
      <c r="W55" s="599"/>
      <c r="X55" s="157"/>
      <c r="Y55" s="157"/>
      <c r="Z55" s="599"/>
      <c r="AA55" s="157">
        <f>AA56+AA59+AA60</f>
        <v>323815</v>
      </c>
      <c r="AB55" s="156">
        <f>AB56+AB59</f>
        <v>0</v>
      </c>
      <c r="AC55" s="156">
        <f>AC56+AC59</f>
        <v>312680</v>
      </c>
      <c r="AD55" s="156">
        <f>AD56+AD59</f>
        <v>0</v>
      </c>
    </row>
    <row r="56" spans="1:30" ht="12" customHeight="1">
      <c r="A56" s="250" t="s">
        <v>22</v>
      </c>
      <c r="B56" s="155" t="s">
        <v>81</v>
      </c>
      <c r="C56" s="168">
        <v>301203</v>
      </c>
      <c r="D56" s="169">
        <v>3361.6062992125985</v>
      </c>
      <c r="E56" s="169">
        <v>297841.0236220473</v>
      </c>
      <c r="F56" s="238">
        <v>0</v>
      </c>
      <c r="G56" s="188">
        <v>4500</v>
      </c>
      <c r="H56" s="169">
        <v>0</v>
      </c>
      <c r="I56" s="189">
        <v>4500</v>
      </c>
      <c r="J56" s="169">
        <v>0</v>
      </c>
      <c r="K56" s="189">
        <v>0</v>
      </c>
      <c r="L56" s="169">
        <v>0</v>
      </c>
      <c r="M56" s="189">
        <v>0</v>
      </c>
      <c r="N56" s="238">
        <v>0</v>
      </c>
      <c r="O56" s="1022">
        <v>4000</v>
      </c>
      <c r="P56" s="169"/>
      <c r="Q56" s="238">
        <v>4000</v>
      </c>
      <c r="R56" s="962"/>
      <c r="S56" s="962"/>
      <c r="T56" s="962"/>
      <c r="U56" s="962"/>
      <c r="V56" s="1022"/>
      <c r="W56" s="303"/>
      <c r="X56" s="169"/>
      <c r="Y56" s="169"/>
      <c r="Z56" s="189"/>
      <c r="AA56" s="168">
        <v>8500</v>
      </c>
      <c r="AB56" s="169">
        <v>0</v>
      </c>
      <c r="AC56" s="169">
        <v>8500</v>
      </c>
      <c r="AD56" s="169">
        <v>0</v>
      </c>
    </row>
    <row r="57" spans="1:30" ht="14.25" customHeight="1">
      <c r="A57" s="250" t="s">
        <v>24</v>
      </c>
      <c r="B57" s="155" t="s">
        <v>82</v>
      </c>
      <c r="C57" s="168">
        <v>446325</v>
      </c>
      <c r="D57" s="169">
        <v>445538</v>
      </c>
      <c r="E57" s="169">
        <v>787</v>
      </c>
      <c r="F57" s="238">
        <v>0</v>
      </c>
      <c r="G57" s="188">
        <v>0</v>
      </c>
      <c r="H57" s="169">
        <v>0</v>
      </c>
      <c r="I57" s="189">
        <v>0</v>
      </c>
      <c r="J57" s="169">
        <v>0</v>
      </c>
      <c r="K57" s="189">
        <v>0</v>
      </c>
      <c r="L57" s="169">
        <v>0</v>
      </c>
      <c r="M57" s="189">
        <v>0</v>
      </c>
      <c r="N57" s="238">
        <v>0</v>
      </c>
      <c r="O57" s="1022"/>
      <c r="P57" s="169"/>
      <c r="Q57" s="238"/>
      <c r="R57" s="962"/>
      <c r="S57" s="962"/>
      <c r="T57" s="962"/>
      <c r="U57" s="962"/>
      <c r="V57" s="1022"/>
      <c r="W57" s="303"/>
      <c r="X57" s="169"/>
      <c r="Y57" s="169"/>
      <c r="Z57" s="303"/>
      <c r="AA57" s="168">
        <v>0</v>
      </c>
      <c r="AB57" s="169">
        <v>0</v>
      </c>
      <c r="AC57" s="169">
        <v>0</v>
      </c>
      <c r="AD57" s="169">
        <v>0</v>
      </c>
    </row>
    <row r="58" spans="1:30" ht="12.75" customHeight="1">
      <c r="A58" s="251" t="s">
        <v>26</v>
      </c>
      <c r="B58" s="209" t="s">
        <v>83</v>
      </c>
      <c r="C58" s="163"/>
      <c r="D58" s="164"/>
      <c r="E58" s="164"/>
      <c r="F58" s="165"/>
      <c r="G58" s="610"/>
      <c r="H58" s="164"/>
      <c r="I58" s="166"/>
      <c r="J58" s="164"/>
      <c r="K58" s="166"/>
      <c r="L58" s="164"/>
      <c r="M58" s="166"/>
      <c r="N58" s="165"/>
      <c r="O58" s="1002"/>
      <c r="P58" s="164"/>
      <c r="Q58" s="165"/>
      <c r="R58" s="951"/>
      <c r="S58" s="951"/>
      <c r="T58" s="951"/>
      <c r="U58" s="951"/>
      <c r="V58" s="1002"/>
      <c r="W58" s="226"/>
      <c r="X58" s="164"/>
      <c r="Y58" s="164"/>
      <c r="Z58" s="166"/>
      <c r="AA58" s="168">
        <v>0</v>
      </c>
      <c r="AB58" s="169">
        <v>0</v>
      </c>
      <c r="AC58" s="169">
        <v>0</v>
      </c>
      <c r="AD58" s="169">
        <v>0</v>
      </c>
    </row>
    <row r="59" spans="1:30" ht="12.75">
      <c r="A59" s="250" t="s">
        <v>34</v>
      </c>
      <c r="B59" s="155" t="s">
        <v>244</v>
      </c>
      <c r="C59" s="227">
        <v>116989</v>
      </c>
      <c r="D59" s="228">
        <v>102124</v>
      </c>
      <c r="E59" s="228">
        <v>14865</v>
      </c>
      <c r="F59" s="229">
        <v>0</v>
      </c>
      <c r="G59" s="611">
        <v>304180</v>
      </c>
      <c r="H59" s="228">
        <v>0</v>
      </c>
      <c r="I59" s="230">
        <v>304180</v>
      </c>
      <c r="J59" s="228">
        <v>0</v>
      </c>
      <c r="K59" s="230">
        <v>0</v>
      </c>
      <c r="L59" s="228">
        <v>0</v>
      </c>
      <c r="M59" s="230">
        <v>0</v>
      </c>
      <c r="N59" s="229">
        <v>0</v>
      </c>
      <c r="O59" s="1009"/>
      <c r="P59" s="228"/>
      <c r="Q59" s="229"/>
      <c r="R59" s="958"/>
      <c r="S59" s="958"/>
      <c r="T59" s="958"/>
      <c r="U59" s="958"/>
      <c r="V59" s="1009"/>
      <c r="W59" s="1046"/>
      <c r="X59" s="228"/>
      <c r="Y59" s="228"/>
      <c r="Z59" s="230"/>
      <c r="AA59" s="168">
        <v>304180</v>
      </c>
      <c r="AB59" s="169">
        <v>0</v>
      </c>
      <c r="AC59" s="169">
        <v>304180</v>
      </c>
      <c r="AD59" s="169">
        <v>0</v>
      </c>
    </row>
    <row r="60" spans="1:30" ht="12.75">
      <c r="A60" s="250" t="s">
        <v>48</v>
      </c>
      <c r="B60" s="155" t="s">
        <v>84</v>
      </c>
      <c r="C60" s="163">
        <v>0</v>
      </c>
      <c r="D60" s="164"/>
      <c r="E60" s="164"/>
      <c r="F60" s="165"/>
      <c r="G60" s="610">
        <v>0</v>
      </c>
      <c r="H60" s="164">
        <v>0</v>
      </c>
      <c r="I60" s="166">
        <v>0</v>
      </c>
      <c r="J60" s="164">
        <v>0</v>
      </c>
      <c r="K60" s="166">
        <v>0</v>
      </c>
      <c r="L60" s="164">
        <v>0</v>
      </c>
      <c r="M60" s="166">
        <v>0</v>
      </c>
      <c r="N60" s="165">
        <v>0</v>
      </c>
      <c r="O60" s="1002">
        <v>11135</v>
      </c>
      <c r="P60" s="164"/>
      <c r="Q60" s="165">
        <v>11135</v>
      </c>
      <c r="R60" s="951"/>
      <c r="S60" s="951"/>
      <c r="T60" s="951"/>
      <c r="U60" s="951"/>
      <c r="V60" s="1002"/>
      <c r="W60" s="226"/>
      <c r="X60" s="164"/>
      <c r="Y60" s="164"/>
      <c r="Z60" s="166"/>
      <c r="AA60" s="168">
        <v>11135</v>
      </c>
      <c r="AB60" s="169">
        <v>0</v>
      </c>
      <c r="AC60" s="169">
        <v>11135</v>
      </c>
      <c r="AD60" s="169">
        <v>0</v>
      </c>
    </row>
    <row r="61" spans="1:30" ht="12.75">
      <c r="A61" s="486">
        <v>2.3</v>
      </c>
      <c r="B61" s="155" t="s">
        <v>73</v>
      </c>
      <c r="C61" s="168">
        <v>2334504</v>
      </c>
      <c r="D61" s="169">
        <v>1558222</v>
      </c>
      <c r="E61" s="169">
        <v>776282</v>
      </c>
      <c r="F61" s="238">
        <v>0</v>
      </c>
      <c r="G61" s="188">
        <f>G62+G63</f>
        <v>0</v>
      </c>
      <c r="H61" s="169">
        <v>0</v>
      </c>
      <c r="I61" s="189">
        <v>0</v>
      </c>
      <c r="J61" s="169">
        <f>J62+J63</f>
        <v>0</v>
      </c>
      <c r="K61" s="189">
        <v>0</v>
      </c>
      <c r="L61" s="169">
        <v>0</v>
      </c>
      <c r="M61" s="189">
        <f aca="true" t="shared" si="17" ref="M61:AC61">M62+M63</f>
        <v>0</v>
      </c>
      <c r="N61" s="238">
        <f t="shared" si="17"/>
        <v>0</v>
      </c>
      <c r="O61" s="1022">
        <f t="shared" si="17"/>
        <v>1650</v>
      </c>
      <c r="P61" s="169">
        <f t="shared" si="17"/>
        <v>0</v>
      </c>
      <c r="Q61" s="238">
        <f t="shared" si="17"/>
        <v>1650</v>
      </c>
      <c r="R61" s="962">
        <f t="shared" si="17"/>
        <v>0</v>
      </c>
      <c r="S61" s="962">
        <f t="shared" si="17"/>
        <v>1000</v>
      </c>
      <c r="T61" s="962">
        <f t="shared" si="17"/>
        <v>0</v>
      </c>
      <c r="U61" s="962">
        <f t="shared" si="17"/>
        <v>1000</v>
      </c>
      <c r="V61" s="1022">
        <f t="shared" si="17"/>
        <v>0</v>
      </c>
      <c r="W61" s="1022">
        <f t="shared" si="17"/>
        <v>0</v>
      </c>
      <c r="X61" s="1022">
        <f t="shared" si="17"/>
        <v>0</v>
      </c>
      <c r="Y61" s="1022">
        <f t="shared" si="17"/>
        <v>0</v>
      </c>
      <c r="Z61" s="1022">
        <f t="shared" si="17"/>
        <v>0</v>
      </c>
      <c r="AA61" s="169">
        <f t="shared" si="17"/>
        <v>2650</v>
      </c>
      <c r="AB61" s="169">
        <f t="shared" si="17"/>
        <v>0</v>
      </c>
      <c r="AC61" s="169">
        <f t="shared" si="17"/>
        <v>2650</v>
      </c>
      <c r="AD61" s="169">
        <v>0</v>
      </c>
    </row>
    <row r="62" spans="1:30" ht="12.75">
      <c r="A62" s="251" t="s">
        <v>61</v>
      </c>
      <c r="B62" s="209" t="s">
        <v>247</v>
      </c>
      <c r="C62" s="227">
        <v>2334004</v>
      </c>
      <c r="D62" s="228">
        <v>1557722</v>
      </c>
      <c r="E62" s="228">
        <v>776282</v>
      </c>
      <c r="F62" s="229">
        <v>0</v>
      </c>
      <c r="G62" s="611">
        <v>0</v>
      </c>
      <c r="H62" s="228">
        <v>0</v>
      </c>
      <c r="I62" s="230">
        <v>0</v>
      </c>
      <c r="J62" s="228">
        <v>0</v>
      </c>
      <c r="K62" s="230">
        <v>0</v>
      </c>
      <c r="L62" s="228">
        <v>0</v>
      </c>
      <c r="M62" s="230">
        <v>0</v>
      </c>
      <c r="N62" s="229">
        <v>0</v>
      </c>
      <c r="O62" s="1009"/>
      <c r="P62" s="228"/>
      <c r="Q62" s="229"/>
      <c r="R62" s="958"/>
      <c r="S62" s="958">
        <v>1000</v>
      </c>
      <c r="T62" s="958"/>
      <c r="U62" s="958">
        <v>1000</v>
      </c>
      <c r="V62" s="1009"/>
      <c r="W62" s="1046"/>
      <c r="X62" s="228"/>
      <c r="Y62" s="228"/>
      <c r="Z62" s="230"/>
      <c r="AA62" s="168">
        <v>1000</v>
      </c>
      <c r="AB62" s="169">
        <v>0</v>
      </c>
      <c r="AC62" s="169">
        <v>1000</v>
      </c>
      <c r="AD62" s="169">
        <v>0</v>
      </c>
    </row>
    <row r="63" spans="1:30" ht="12.75">
      <c r="A63" s="251" t="s">
        <v>63</v>
      </c>
      <c r="B63" s="209" t="s">
        <v>278</v>
      </c>
      <c r="C63" s="163">
        <v>500</v>
      </c>
      <c r="D63" s="164">
        <v>500</v>
      </c>
      <c r="E63" s="164">
        <v>0</v>
      </c>
      <c r="F63" s="165">
        <v>0</v>
      </c>
      <c r="G63" s="610">
        <v>0</v>
      </c>
      <c r="H63" s="164">
        <v>0</v>
      </c>
      <c r="I63" s="166">
        <v>0</v>
      </c>
      <c r="J63" s="164">
        <v>0</v>
      </c>
      <c r="K63" s="166">
        <v>0</v>
      </c>
      <c r="L63" s="164">
        <v>0</v>
      </c>
      <c r="M63" s="166">
        <v>0</v>
      </c>
      <c r="N63" s="165">
        <v>0</v>
      </c>
      <c r="O63" s="1004">
        <v>1650</v>
      </c>
      <c r="P63" s="185"/>
      <c r="Q63" s="183">
        <v>1650</v>
      </c>
      <c r="R63" s="951"/>
      <c r="S63" s="951"/>
      <c r="T63" s="951"/>
      <c r="U63" s="951"/>
      <c r="V63" s="1002"/>
      <c r="W63" s="226"/>
      <c r="X63" s="164"/>
      <c r="Y63" s="164"/>
      <c r="Z63" s="166"/>
      <c r="AA63" s="168">
        <v>1650</v>
      </c>
      <c r="AB63" s="169">
        <v>0</v>
      </c>
      <c r="AC63" s="169">
        <v>1650</v>
      </c>
      <c r="AD63" s="169">
        <v>0</v>
      </c>
    </row>
    <row r="64" spans="1:30" ht="13.5">
      <c r="A64" s="414" t="s">
        <v>85</v>
      </c>
      <c r="B64" s="415" t="s">
        <v>86</v>
      </c>
      <c r="C64" s="416">
        <v>3199021</v>
      </c>
      <c r="D64" s="417">
        <v>2109245.6062992127</v>
      </c>
      <c r="E64" s="417">
        <v>1089775.0236220472</v>
      </c>
      <c r="F64" s="418">
        <v>0</v>
      </c>
      <c r="G64" s="612">
        <f aca="true" t="shared" si="18" ref="G64:M64">G45+G54</f>
        <v>308680</v>
      </c>
      <c r="H64" s="417">
        <f t="shared" si="18"/>
        <v>0</v>
      </c>
      <c r="I64" s="617">
        <f t="shared" si="18"/>
        <v>308680</v>
      </c>
      <c r="J64" s="417">
        <f t="shared" si="18"/>
        <v>0</v>
      </c>
      <c r="K64" s="617">
        <f t="shared" si="18"/>
        <v>0</v>
      </c>
      <c r="L64" s="417">
        <f t="shared" si="18"/>
        <v>0</v>
      </c>
      <c r="M64" s="617">
        <f t="shared" si="18"/>
        <v>0</v>
      </c>
      <c r="N64" s="418">
        <f>O45+N54</f>
        <v>0</v>
      </c>
      <c r="O64" s="1023">
        <f>P45+O54</f>
        <v>16785</v>
      </c>
      <c r="P64" s="417">
        <f>Q45+P54</f>
        <v>0</v>
      </c>
      <c r="Q64" s="418">
        <f>R45+Q54</f>
        <v>16785</v>
      </c>
      <c r="R64" s="963">
        <f aca="true" t="shared" si="19" ref="R64:Z64">AA45+R54</f>
        <v>0</v>
      </c>
      <c r="S64" s="963">
        <f t="shared" si="19"/>
        <v>1000</v>
      </c>
      <c r="T64" s="963">
        <f t="shared" si="19"/>
        <v>0</v>
      </c>
      <c r="U64" s="963">
        <f t="shared" si="19"/>
        <v>1000</v>
      </c>
      <c r="V64" s="1023">
        <f t="shared" si="19"/>
        <v>0</v>
      </c>
      <c r="W64" s="1023">
        <f t="shared" si="19"/>
        <v>0</v>
      </c>
      <c r="X64" s="1023">
        <f t="shared" si="19"/>
        <v>0</v>
      </c>
      <c r="Y64" s="1023">
        <f t="shared" si="19"/>
        <v>0</v>
      </c>
      <c r="Z64" s="1023">
        <f t="shared" si="19"/>
        <v>0</v>
      </c>
      <c r="AA64" s="419">
        <f>AA45+AA54</f>
        <v>326465</v>
      </c>
      <c r="AB64" s="419">
        <f>AB45+AB54</f>
        <v>0</v>
      </c>
      <c r="AC64" s="419">
        <f>AC45+AC54</f>
        <v>315330</v>
      </c>
      <c r="AD64" s="417">
        <v>0</v>
      </c>
    </row>
    <row r="65" spans="1:30" ht="13.5">
      <c r="A65" s="420" t="s">
        <v>87</v>
      </c>
      <c r="B65" s="421" t="s">
        <v>88</v>
      </c>
      <c r="C65" s="422">
        <v>80726</v>
      </c>
      <c r="D65" s="423">
        <v>0</v>
      </c>
      <c r="E65" s="423">
        <v>80726</v>
      </c>
      <c r="F65" s="424">
        <v>0</v>
      </c>
      <c r="G65" s="613">
        <f aca="true" t="shared" si="20" ref="G65:N65">G66+G67</f>
        <v>0</v>
      </c>
      <c r="H65" s="423">
        <f t="shared" si="20"/>
        <v>0</v>
      </c>
      <c r="I65" s="425">
        <f t="shared" si="20"/>
        <v>0</v>
      </c>
      <c r="J65" s="423">
        <f t="shared" si="20"/>
        <v>0</v>
      </c>
      <c r="K65" s="425">
        <f t="shared" si="20"/>
        <v>0</v>
      </c>
      <c r="L65" s="423">
        <f t="shared" si="20"/>
        <v>0</v>
      </c>
      <c r="M65" s="425">
        <f t="shared" si="20"/>
        <v>0</v>
      </c>
      <c r="N65" s="424">
        <f t="shared" si="20"/>
        <v>0</v>
      </c>
      <c r="O65" s="1024"/>
      <c r="P65" s="423"/>
      <c r="Q65" s="424"/>
      <c r="R65" s="964"/>
      <c r="S65" s="964"/>
      <c r="T65" s="964"/>
      <c r="U65" s="964"/>
      <c r="V65" s="1024"/>
      <c r="W65" s="423"/>
      <c r="X65" s="423"/>
      <c r="Y65" s="423"/>
      <c r="Z65" s="423"/>
      <c r="AA65" s="1051">
        <f>AA66+AA67</f>
        <v>0</v>
      </c>
      <c r="AB65" s="426">
        <f>AB66+AB67</f>
        <v>0</v>
      </c>
      <c r="AC65" s="426">
        <f>AC66+AC67</f>
        <v>0</v>
      </c>
      <c r="AD65" s="426">
        <f>AD66+AD67</f>
        <v>0</v>
      </c>
    </row>
    <row r="66" spans="1:30" ht="12.75">
      <c r="A66" s="258" t="s">
        <v>70</v>
      </c>
      <c r="B66" s="155" t="s">
        <v>89</v>
      </c>
      <c r="C66" s="259">
        <v>71000</v>
      </c>
      <c r="D66" s="260">
        <v>0</v>
      </c>
      <c r="E66" s="260">
        <v>71000</v>
      </c>
      <c r="F66" s="261">
        <v>0</v>
      </c>
      <c r="G66" s="614">
        <v>0</v>
      </c>
      <c r="H66" s="260">
        <v>0</v>
      </c>
      <c r="I66" s="262">
        <v>0</v>
      </c>
      <c r="J66" s="260">
        <v>0</v>
      </c>
      <c r="K66" s="262">
        <v>0</v>
      </c>
      <c r="L66" s="260">
        <v>0</v>
      </c>
      <c r="M66" s="262">
        <v>0</v>
      </c>
      <c r="N66" s="261">
        <v>0</v>
      </c>
      <c r="O66" s="1025"/>
      <c r="P66" s="260"/>
      <c r="Q66" s="261"/>
      <c r="R66" s="965"/>
      <c r="S66" s="965"/>
      <c r="T66" s="965"/>
      <c r="U66" s="965"/>
      <c r="V66" s="1025"/>
      <c r="W66" s="260"/>
      <c r="X66" s="260"/>
      <c r="Y66" s="260"/>
      <c r="Z66" s="260"/>
      <c r="AA66" s="303">
        <v>0</v>
      </c>
      <c r="AB66" s="169">
        <v>0</v>
      </c>
      <c r="AC66" s="169">
        <v>0</v>
      </c>
      <c r="AD66" s="169">
        <v>0</v>
      </c>
    </row>
    <row r="67" spans="1:30" ht="12.75">
      <c r="A67" s="243" t="s">
        <v>19</v>
      </c>
      <c r="B67" s="180" t="s">
        <v>90</v>
      </c>
      <c r="C67" s="259">
        <v>9726</v>
      </c>
      <c r="D67" s="260">
        <v>0</v>
      </c>
      <c r="E67" s="260">
        <v>9726</v>
      </c>
      <c r="F67" s="261">
        <v>0</v>
      </c>
      <c r="G67" s="614">
        <v>0</v>
      </c>
      <c r="H67" s="260">
        <v>0</v>
      </c>
      <c r="I67" s="262">
        <v>0</v>
      </c>
      <c r="J67" s="260">
        <v>0</v>
      </c>
      <c r="K67" s="262">
        <v>0</v>
      </c>
      <c r="L67" s="260">
        <v>0</v>
      </c>
      <c r="M67" s="230">
        <v>0</v>
      </c>
      <c r="N67" s="261">
        <v>0</v>
      </c>
      <c r="O67" s="1026"/>
      <c r="P67" s="286"/>
      <c r="Q67" s="947"/>
      <c r="R67" s="965"/>
      <c r="S67" s="965"/>
      <c r="T67" s="965"/>
      <c r="U67" s="965"/>
      <c r="V67" s="1025"/>
      <c r="W67" s="260"/>
      <c r="X67" s="260"/>
      <c r="Y67" s="260"/>
      <c r="Z67" s="260"/>
      <c r="AA67" s="303">
        <v>0</v>
      </c>
      <c r="AB67" s="169">
        <v>0</v>
      </c>
      <c r="AC67" s="169">
        <v>0</v>
      </c>
      <c r="AD67" s="169">
        <v>0</v>
      </c>
    </row>
    <row r="68" spans="1:30" ht="13.5">
      <c r="A68" s="420" t="s">
        <v>239</v>
      </c>
      <c r="B68" s="421" t="s">
        <v>240</v>
      </c>
      <c r="C68" s="422">
        <v>0</v>
      </c>
      <c r="D68" s="423">
        <v>0</v>
      </c>
      <c r="E68" s="423">
        <v>0</v>
      </c>
      <c r="F68" s="424">
        <v>0</v>
      </c>
      <c r="G68" s="613">
        <v>0</v>
      </c>
      <c r="H68" s="423">
        <v>0</v>
      </c>
      <c r="I68" s="425">
        <v>0</v>
      </c>
      <c r="J68" s="423">
        <v>0</v>
      </c>
      <c r="K68" s="425">
        <v>0</v>
      </c>
      <c r="L68" s="423">
        <v>0</v>
      </c>
      <c r="M68" s="425">
        <v>0</v>
      </c>
      <c r="N68" s="418">
        <v>0</v>
      </c>
      <c r="O68" s="1027"/>
      <c r="P68" s="425"/>
      <c r="Q68" s="425"/>
      <c r="R68" s="966"/>
      <c r="S68" s="966"/>
      <c r="T68" s="966"/>
      <c r="U68" s="966"/>
      <c r="V68" s="1024"/>
      <c r="W68" s="423"/>
      <c r="X68" s="423"/>
      <c r="Y68" s="423"/>
      <c r="Z68" s="423"/>
      <c r="AA68" s="1052">
        <v>0</v>
      </c>
      <c r="AB68" s="434">
        <v>0</v>
      </c>
      <c r="AC68" s="434">
        <v>0</v>
      </c>
      <c r="AD68" s="434">
        <v>0</v>
      </c>
    </row>
    <row r="69" spans="1:30" ht="13.5" thickBot="1">
      <c r="A69" s="1124" t="s">
        <v>91</v>
      </c>
      <c r="B69" s="1124"/>
      <c r="C69" s="395">
        <v>13540861</v>
      </c>
      <c r="D69" s="395">
        <v>11096533.224251969</v>
      </c>
      <c r="E69" s="395">
        <v>2046846.27</v>
      </c>
      <c r="F69" s="395">
        <v>397481</v>
      </c>
      <c r="G69" s="396">
        <f aca="true" t="shared" si="21" ref="G69:Q69">G43+G64+G65+G68</f>
        <v>981334</v>
      </c>
      <c r="H69" s="395">
        <f t="shared" si="21"/>
        <v>639783</v>
      </c>
      <c r="I69" s="618">
        <f t="shared" si="21"/>
        <v>324580</v>
      </c>
      <c r="J69" s="395">
        <f t="shared" si="21"/>
        <v>15831</v>
      </c>
      <c r="K69" s="618">
        <f t="shared" si="21"/>
        <v>0</v>
      </c>
      <c r="L69" s="395">
        <f t="shared" si="21"/>
        <v>0</v>
      </c>
      <c r="M69" s="606">
        <f t="shared" si="21"/>
        <v>0</v>
      </c>
      <c r="N69" s="396">
        <f t="shared" si="21"/>
        <v>0</v>
      </c>
      <c r="O69" s="998">
        <f t="shared" si="21"/>
        <v>22952</v>
      </c>
      <c r="P69" s="999">
        <f t="shared" si="21"/>
        <v>2609</v>
      </c>
      <c r="Q69" s="1028">
        <f t="shared" si="21"/>
        <v>20343</v>
      </c>
      <c r="R69" s="1029">
        <f aca="true" t="shared" si="22" ref="R69:AD69">R43+R64+R65+R68</f>
        <v>0</v>
      </c>
      <c r="S69" s="1029">
        <f t="shared" si="22"/>
        <v>9720</v>
      </c>
      <c r="T69" s="1029">
        <f t="shared" si="22"/>
        <v>8720</v>
      </c>
      <c r="U69" s="1029">
        <f t="shared" si="22"/>
        <v>1000</v>
      </c>
      <c r="V69" s="998">
        <f t="shared" si="22"/>
        <v>0</v>
      </c>
      <c r="W69" s="998">
        <f t="shared" si="22"/>
        <v>13967</v>
      </c>
      <c r="X69" s="998">
        <f t="shared" si="22"/>
        <v>13967</v>
      </c>
      <c r="Y69" s="998">
        <f t="shared" si="22"/>
        <v>0</v>
      </c>
      <c r="Z69" s="998">
        <f t="shared" si="22"/>
        <v>0</v>
      </c>
      <c r="AA69" s="606">
        <f t="shared" si="22"/>
        <v>1027973</v>
      </c>
      <c r="AB69" s="395">
        <f t="shared" si="22"/>
        <v>681910</v>
      </c>
      <c r="AC69" s="395">
        <f t="shared" si="22"/>
        <v>334788</v>
      </c>
      <c r="AD69" s="395">
        <f t="shared" si="22"/>
        <v>15831</v>
      </c>
    </row>
    <row r="70" spans="1:30" ht="16.5" thickBot="1">
      <c r="A70" s="1125" t="s">
        <v>92</v>
      </c>
      <c r="B70" s="1125"/>
      <c r="C70" s="1126"/>
      <c r="D70" s="1126"/>
      <c r="E70" s="1126"/>
      <c r="F70" s="1126"/>
      <c r="G70" s="1126"/>
      <c r="H70" s="1126"/>
      <c r="I70" s="1126"/>
      <c r="J70" s="1126"/>
      <c r="K70" s="1126"/>
      <c r="L70" s="232"/>
      <c r="M70" s="232"/>
      <c r="N70" s="232"/>
      <c r="O70" s="232"/>
      <c r="P70" s="232"/>
      <c r="Q70" s="232"/>
      <c r="R70" s="959"/>
      <c r="S70" s="959"/>
      <c r="T70" s="959"/>
      <c r="U70" s="959"/>
      <c r="V70" s="232"/>
      <c r="W70" s="232"/>
      <c r="X70" s="232"/>
      <c r="Y70" s="232"/>
      <c r="Z70" s="232"/>
      <c r="AA70" s="189"/>
      <c r="AB70" s="232"/>
      <c r="AC70" s="232"/>
      <c r="AD70" s="232"/>
    </row>
    <row r="71" spans="1:30" ht="13.5" thickTop="1">
      <c r="A71" s="495">
        <v>1.1</v>
      </c>
      <c r="B71" s="155" t="s">
        <v>93</v>
      </c>
      <c r="C71" s="265">
        <v>296322</v>
      </c>
      <c r="D71" s="266">
        <v>296322</v>
      </c>
      <c r="E71" s="266">
        <v>0</v>
      </c>
      <c r="F71" s="267">
        <v>0</v>
      </c>
      <c r="G71" s="265">
        <v>10745</v>
      </c>
      <c r="H71" s="266">
        <v>10745</v>
      </c>
      <c r="I71" s="266">
        <v>0</v>
      </c>
      <c r="J71" s="330">
        <v>0</v>
      </c>
      <c r="K71" s="330">
        <v>0</v>
      </c>
      <c r="L71" s="269">
        <v>0</v>
      </c>
      <c r="M71" s="269">
        <v>0</v>
      </c>
      <c r="N71" s="270">
        <v>0</v>
      </c>
      <c r="O71" s="855"/>
      <c r="P71" s="269"/>
      <c r="Q71" s="948"/>
      <c r="R71" s="967"/>
      <c r="S71" s="967"/>
      <c r="T71" s="967"/>
      <c r="U71" s="967"/>
      <c r="V71" s="1053"/>
      <c r="W71" s="269"/>
      <c r="X71" s="269"/>
      <c r="Y71" s="269"/>
      <c r="Z71" s="852"/>
      <c r="AA71" s="271">
        <v>10745</v>
      </c>
      <c r="AB71" s="272">
        <v>10745</v>
      </c>
      <c r="AC71" s="272">
        <v>0</v>
      </c>
      <c r="AD71" s="273">
        <v>0</v>
      </c>
    </row>
    <row r="72" spans="1:30" ht="12" customHeight="1">
      <c r="A72" s="225">
        <v>1.2</v>
      </c>
      <c r="B72" s="155" t="s">
        <v>94</v>
      </c>
      <c r="C72" s="171">
        <v>719839</v>
      </c>
      <c r="D72" s="172">
        <v>719839</v>
      </c>
      <c r="E72" s="172">
        <v>0</v>
      </c>
      <c r="F72" s="173">
        <v>0</v>
      </c>
      <c r="G72" s="171">
        <v>18616</v>
      </c>
      <c r="H72" s="172">
        <v>18616</v>
      </c>
      <c r="I72" s="172">
        <v>0</v>
      </c>
      <c r="J72" s="600">
        <v>0</v>
      </c>
      <c r="K72" s="600">
        <v>-4572</v>
      </c>
      <c r="L72" s="164">
        <v>0</v>
      </c>
      <c r="M72" s="164">
        <v>-4572</v>
      </c>
      <c r="N72" s="167">
        <v>0</v>
      </c>
      <c r="O72" s="163"/>
      <c r="P72" s="164"/>
      <c r="Q72" s="165"/>
      <c r="R72" s="951"/>
      <c r="S72" s="951"/>
      <c r="T72" s="951"/>
      <c r="U72" s="951"/>
      <c r="V72" s="1002"/>
      <c r="W72" s="164"/>
      <c r="X72" s="164"/>
      <c r="Y72" s="164"/>
      <c r="Z72" s="166"/>
      <c r="AA72" s="168">
        <v>14044</v>
      </c>
      <c r="AB72" s="169">
        <v>14044</v>
      </c>
      <c r="AC72" s="169">
        <v>0</v>
      </c>
      <c r="AD72" s="170">
        <v>0</v>
      </c>
    </row>
    <row r="73" spans="1:30" ht="12.75">
      <c r="A73" s="496">
        <v>2.1</v>
      </c>
      <c r="B73" s="155" t="s">
        <v>95</v>
      </c>
      <c r="C73" s="163">
        <v>0</v>
      </c>
      <c r="D73" s="164">
        <v>0</v>
      </c>
      <c r="E73" s="164">
        <v>0</v>
      </c>
      <c r="F73" s="165">
        <v>0</v>
      </c>
      <c r="G73" s="163">
        <v>0</v>
      </c>
      <c r="H73" s="164">
        <v>0</v>
      </c>
      <c r="I73" s="164">
        <v>0</v>
      </c>
      <c r="J73" s="226">
        <v>0</v>
      </c>
      <c r="K73" s="226">
        <v>0</v>
      </c>
      <c r="L73" s="164">
        <v>0</v>
      </c>
      <c r="M73" s="164">
        <v>0</v>
      </c>
      <c r="N73" s="167">
        <v>0</v>
      </c>
      <c r="O73" s="163"/>
      <c r="P73" s="164"/>
      <c r="Q73" s="165"/>
      <c r="R73" s="951"/>
      <c r="S73" s="951"/>
      <c r="T73" s="951"/>
      <c r="U73" s="951"/>
      <c r="V73" s="1002"/>
      <c r="W73" s="164"/>
      <c r="X73" s="164"/>
      <c r="Y73" s="164"/>
      <c r="Z73" s="166"/>
      <c r="AA73" s="168">
        <v>0</v>
      </c>
      <c r="AB73" s="169">
        <v>0</v>
      </c>
      <c r="AC73" s="169">
        <v>0</v>
      </c>
      <c r="AD73" s="170">
        <v>0</v>
      </c>
    </row>
    <row r="74" spans="1:30" ht="12.75">
      <c r="A74" s="484">
        <v>2.2</v>
      </c>
      <c r="B74" s="155" t="s">
        <v>96</v>
      </c>
      <c r="C74" s="274">
        <v>2853000</v>
      </c>
      <c r="D74" s="275">
        <v>2853000</v>
      </c>
      <c r="E74" s="275">
        <v>0</v>
      </c>
      <c r="F74" s="276">
        <v>0</v>
      </c>
      <c r="G74" s="274">
        <v>77498</v>
      </c>
      <c r="H74" s="275"/>
      <c r="I74" s="275">
        <v>77498</v>
      </c>
      <c r="J74" s="621">
        <v>0</v>
      </c>
      <c r="K74" s="621">
        <v>0</v>
      </c>
      <c r="L74" s="164"/>
      <c r="M74" s="164">
        <v>0</v>
      </c>
      <c r="N74" s="167">
        <v>0</v>
      </c>
      <c r="O74" s="184"/>
      <c r="P74" s="185"/>
      <c r="Q74" s="183"/>
      <c r="R74" s="951"/>
      <c r="S74" s="951"/>
      <c r="T74" s="951"/>
      <c r="U74" s="951"/>
      <c r="V74" s="1002"/>
      <c r="W74" s="164"/>
      <c r="X74" s="164"/>
      <c r="Y74" s="164"/>
      <c r="Z74" s="166"/>
      <c r="AA74" s="168">
        <v>77498</v>
      </c>
      <c r="AB74" s="169">
        <v>0</v>
      </c>
      <c r="AC74" s="169">
        <v>77498</v>
      </c>
      <c r="AD74" s="170">
        <v>0</v>
      </c>
    </row>
    <row r="75" spans="1:30" ht="13.5" thickBot="1">
      <c r="A75" s="1127" t="s">
        <v>97</v>
      </c>
      <c r="B75" s="1128"/>
      <c r="C75" s="427">
        <v>3869161</v>
      </c>
      <c r="D75" s="428">
        <v>3869161</v>
      </c>
      <c r="E75" s="428">
        <v>0</v>
      </c>
      <c r="F75" s="429">
        <v>0</v>
      </c>
      <c r="G75" s="427">
        <f aca="true" t="shared" si="23" ref="G75:Z75">SUM(G71:G74)</f>
        <v>106859</v>
      </c>
      <c r="H75" s="427">
        <f t="shared" si="23"/>
        <v>29361</v>
      </c>
      <c r="I75" s="427">
        <f t="shared" si="23"/>
        <v>77498</v>
      </c>
      <c r="J75" s="427">
        <f t="shared" si="23"/>
        <v>0</v>
      </c>
      <c r="K75" s="622">
        <f t="shared" si="23"/>
        <v>-4572</v>
      </c>
      <c r="L75" s="427">
        <f t="shared" si="23"/>
        <v>0</v>
      </c>
      <c r="M75" s="427">
        <f t="shared" si="23"/>
        <v>-4572</v>
      </c>
      <c r="N75" s="427">
        <f t="shared" si="23"/>
        <v>0</v>
      </c>
      <c r="O75" s="427">
        <f t="shared" si="23"/>
        <v>0</v>
      </c>
      <c r="P75" s="427">
        <f t="shared" si="23"/>
        <v>0</v>
      </c>
      <c r="Q75" s="949">
        <f t="shared" si="23"/>
        <v>0</v>
      </c>
      <c r="R75" s="968">
        <f t="shared" si="23"/>
        <v>0</v>
      </c>
      <c r="S75" s="968">
        <f t="shared" si="23"/>
        <v>0</v>
      </c>
      <c r="T75" s="968">
        <f t="shared" si="23"/>
        <v>0</v>
      </c>
      <c r="U75" s="968">
        <f t="shared" si="23"/>
        <v>0</v>
      </c>
      <c r="V75" s="1054">
        <f t="shared" si="23"/>
        <v>0</v>
      </c>
      <c r="W75" s="1054">
        <f t="shared" si="23"/>
        <v>0</v>
      </c>
      <c r="X75" s="1054">
        <f t="shared" si="23"/>
        <v>0</v>
      </c>
      <c r="Y75" s="1054">
        <f t="shared" si="23"/>
        <v>0</v>
      </c>
      <c r="Z75" s="1054">
        <f t="shared" si="23"/>
        <v>0</v>
      </c>
      <c r="AA75" s="430">
        <f>SUM(AA71:AA74)</f>
        <v>102287</v>
      </c>
      <c r="AB75" s="430">
        <f>SUM(AB71:AB74)</f>
        <v>24789</v>
      </c>
      <c r="AC75" s="430">
        <f>SUM(AC71:AC74)</f>
        <v>77498</v>
      </c>
      <c r="AD75" s="430">
        <f>SUM(AD71:AD74)</f>
        <v>0</v>
      </c>
    </row>
    <row r="76" spans="1:30" ht="17.25" thickBot="1" thickTop="1">
      <c r="A76" s="1129" t="s">
        <v>98</v>
      </c>
      <c r="B76" s="1129"/>
      <c r="C76" s="1126"/>
      <c r="D76" s="1126"/>
      <c r="E76" s="1126"/>
      <c r="F76" s="1126"/>
      <c r="G76" s="1126"/>
      <c r="H76" s="1126"/>
      <c r="I76" s="1126"/>
      <c r="J76" s="1126"/>
      <c r="K76" s="1126"/>
      <c r="L76" s="232"/>
      <c r="M76" s="232"/>
      <c r="N76" s="232"/>
      <c r="O76" s="232"/>
      <c r="P76" s="232"/>
      <c r="Q76" s="232"/>
      <c r="R76" s="959"/>
      <c r="S76" s="959"/>
      <c r="T76" s="959"/>
      <c r="U76" s="959"/>
      <c r="V76" s="232"/>
      <c r="W76" s="232"/>
      <c r="X76" s="232"/>
      <c r="Y76" s="232"/>
      <c r="Z76" s="232"/>
      <c r="AA76" s="189"/>
      <c r="AB76" s="232"/>
      <c r="AC76" s="232"/>
      <c r="AD76" s="232"/>
    </row>
    <row r="77" spans="1:31" ht="13.5" thickTop="1">
      <c r="A77" s="258"/>
      <c r="B77" s="155" t="s">
        <v>99</v>
      </c>
      <c r="C77" s="277"/>
      <c r="D77" s="278"/>
      <c r="E77" s="278"/>
      <c r="F77" s="279"/>
      <c r="G77" s="277">
        <v>140000</v>
      </c>
      <c r="H77" s="278">
        <v>0</v>
      </c>
      <c r="I77" s="278">
        <v>0</v>
      </c>
      <c r="J77" s="280">
        <v>0</v>
      </c>
      <c r="K77" s="277">
        <v>0</v>
      </c>
      <c r="L77" s="278">
        <v>0</v>
      </c>
      <c r="M77" s="278">
        <v>0</v>
      </c>
      <c r="N77" s="281">
        <v>0</v>
      </c>
      <c r="O77" s="856"/>
      <c r="P77" s="278"/>
      <c r="Q77" s="279"/>
      <c r="R77" s="969"/>
      <c r="S77" s="969"/>
      <c r="T77" s="969"/>
      <c r="U77" s="969"/>
      <c r="V77" s="1055"/>
      <c r="W77" s="278"/>
      <c r="X77" s="278"/>
      <c r="Y77" s="278"/>
      <c r="Z77" s="280"/>
      <c r="AA77" s="151">
        <v>140000</v>
      </c>
      <c r="AB77" s="152">
        <v>0</v>
      </c>
      <c r="AC77" s="152">
        <v>0</v>
      </c>
      <c r="AD77" s="153">
        <v>0</v>
      </c>
      <c r="AE77" s="630"/>
    </row>
    <row r="78" spans="1:30" ht="12.75">
      <c r="A78" s="1115" t="s">
        <v>100</v>
      </c>
      <c r="B78" s="1116"/>
      <c r="C78" s="254">
        <v>590980</v>
      </c>
      <c r="D78" s="255">
        <v>262547.7757480312</v>
      </c>
      <c r="E78" s="255">
        <v>328432.73</v>
      </c>
      <c r="F78" s="256">
        <v>0</v>
      </c>
      <c r="G78" s="254">
        <f>G77</f>
        <v>140000</v>
      </c>
      <c r="H78" s="254">
        <f>H77</f>
        <v>0</v>
      </c>
      <c r="I78" s="254">
        <f>I77</f>
        <v>0</v>
      </c>
      <c r="J78" s="257">
        <v>0</v>
      </c>
      <c r="K78" s="254">
        <v>0</v>
      </c>
      <c r="L78" s="255">
        <v>0</v>
      </c>
      <c r="M78" s="255">
        <v>0</v>
      </c>
      <c r="N78" s="282">
        <v>0</v>
      </c>
      <c r="O78" s="857"/>
      <c r="P78" s="255"/>
      <c r="Q78" s="256"/>
      <c r="R78" s="970"/>
      <c r="S78" s="970"/>
      <c r="T78" s="970"/>
      <c r="U78" s="970"/>
      <c r="V78" s="1056"/>
      <c r="W78" s="255"/>
      <c r="X78" s="255"/>
      <c r="Y78" s="255"/>
      <c r="Z78" s="257"/>
      <c r="AA78" s="247">
        <f>SUM(AA77)</f>
        <v>140000</v>
      </c>
      <c r="AB78" s="248">
        <v>0</v>
      </c>
      <c r="AC78" s="248">
        <f>SUM(AC77)</f>
        <v>0</v>
      </c>
      <c r="AD78" s="283">
        <v>0</v>
      </c>
    </row>
    <row r="79" spans="1:30" ht="13.5" thickBot="1">
      <c r="A79" s="1127" t="s">
        <v>249</v>
      </c>
      <c r="B79" s="1128"/>
      <c r="C79" s="427">
        <v>18001002</v>
      </c>
      <c r="D79" s="428">
        <v>15228242</v>
      </c>
      <c r="E79" s="428">
        <v>2375279</v>
      </c>
      <c r="F79" s="429">
        <v>397481</v>
      </c>
      <c r="G79" s="427">
        <f aca="true" t="shared" si="24" ref="G79:Q79">G69+G75+G78</f>
        <v>1228193</v>
      </c>
      <c r="H79" s="427">
        <f t="shared" si="24"/>
        <v>669144</v>
      </c>
      <c r="I79" s="427">
        <f t="shared" si="24"/>
        <v>402078</v>
      </c>
      <c r="J79" s="427">
        <f t="shared" si="24"/>
        <v>15831</v>
      </c>
      <c r="K79" s="427">
        <f t="shared" si="24"/>
        <v>-4572</v>
      </c>
      <c r="L79" s="427">
        <f t="shared" si="24"/>
        <v>0</v>
      </c>
      <c r="M79" s="427">
        <f t="shared" si="24"/>
        <v>-4572</v>
      </c>
      <c r="N79" s="427">
        <f t="shared" si="24"/>
        <v>0</v>
      </c>
      <c r="O79" s="427">
        <f t="shared" si="24"/>
        <v>22952</v>
      </c>
      <c r="P79" s="427">
        <f t="shared" si="24"/>
        <v>2609</v>
      </c>
      <c r="Q79" s="949">
        <f t="shared" si="24"/>
        <v>20343</v>
      </c>
      <c r="R79" s="971">
        <f aca="true" t="shared" si="25" ref="R79:AD79">R69+R75+R78</f>
        <v>0</v>
      </c>
      <c r="S79" s="971">
        <f t="shared" si="25"/>
        <v>9720</v>
      </c>
      <c r="T79" s="971">
        <f t="shared" si="25"/>
        <v>8720</v>
      </c>
      <c r="U79" s="971">
        <f t="shared" si="25"/>
        <v>1000</v>
      </c>
      <c r="V79" s="1057">
        <f t="shared" si="25"/>
        <v>0</v>
      </c>
      <c r="W79" s="1057">
        <f t="shared" si="25"/>
        <v>13967</v>
      </c>
      <c r="X79" s="1057">
        <f t="shared" si="25"/>
        <v>13967</v>
      </c>
      <c r="Y79" s="1057">
        <f t="shared" si="25"/>
        <v>0</v>
      </c>
      <c r="Z79" s="1057">
        <f t="shared" si="25"/>
        <v>0</v>
      </c>
      <c r="AA79" s="430">
        <f t="shared" si="25"/>
        <v>1270260</v>
      </c>
      <c r="AB79" s="430">
        <f t="shared" si="25"/>
        <v>706699</v>
      </c>
      <c r="AC79" s="430">
        <f t="shared" si="25"/>
        <v>412286</v>
      </c>
      <c r="AD79" s="430">
        <f t="shared" si="25"/>
        <v>15831</v>
      </c>
    </row>
    <row r="80" spans="1:30" ht="12.75" customHeight="1" thickTop="1">
      <c r="A80" s="287"/>
      <c r="B80" s="288"/>
      <c r="C80" s="286"/>
      <c r="D80" s="286"/>
      <c r="E80" s="286"/>
      <c r="F80" s="286"/>
      <c r="G80" s="286"/>
      <c r="H80" s="286"/>
      <c r="I80" s="286"/>
      <c r="J80" s="286"/>
      <c r="K80" s="286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189"/>
      <c r="AB80" s="232"/>
      <c r="AC80" s="232"/>
      <c r="AD80" s="232"/>
    </row>
    <row r="81" spans="1:30" ht="12.75">
      <c r="A81" s="1130"/>
      <c r="B81" s="1130"/>
      <c r="C81" s="1130"/>
      <c r="D81" s="1130"/>
      <c r="E81" s="1130"/>
      <c r="F81" s="1130"/>
      <c r="G81" s="1130"/>
      <c r="H81" s="1130"/>
      <c r="I81" s="1130"/>
      <c r="J81" s="1130"/>
      <c r="K81" s="1130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90"/>
      <c r="AB81" s="289"/>
      <c r="AC81" s="289"/>
      <c r="AD81" s="289"/>
    </row>
    <row r="82" spans="1:30" ht="12.75">
      <c r="A82" s="291"/>
      <c r="B82" s="291"/>
      <c r="C82" s="292"/>
      <c r="D82" s="263"/>
      <c r="E82" s="263"/>
      <c r="F82" s="263"/>
      <c r="G82" s="263"/>
      <c r="H82" s="263"/>
      <c r="I82" s="263"/>
      <c r="J82" s="263"/>
      <c r="K82" s="263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189"/>
      <c r="AB82" s="232"/>
      <c r="AC82" s="232"/>
      <c r="AD82" s="232"/>
    </row>
    <row r="83" spans="1:30" ht="16.5" thickBot="1">
      <c r="A83" s="1131" t="s">
        <v>107</v>
      </c>
      <c r="B83" s="1132"/>
      <c r="C83" s="1133"/>
      <c r="D83" s="1133"/>
      <c r="E83" s="1133"/>
      <c r="F83" s="1133"/>
      <c r="G83" s="1133"/>
      <c r="H83" s="1133"/>
      <c r="I83" s="1133"/>
      <c r="J83" s="1133"/>
      <c r="K83" s="1133"/>
      <c r="L83" s="293"/>
      <c r="M83" s="293"/>
      <c r="N83" s="294"/>
      <c r="O83" s="294"/>
      <c r="P83" s="294"/>
      <c r="Q83" s="294"/>
      <c r="R83" s="293"/>
      <c r="S83" s="293"/>
      <c r="T83" s="293"/>
      <c r="U83" s="293"/>
      <c r="V83" s="294"/>
      <c r="W83" s="294"/>
      <c r="X83" s="294"/>
      <c r="Y83" s="294"/>
      <c r="Z83" s="294"/>
      <c r="AA83" s="295"/>
      <c r="AB83" s="294"/>
      <c r="AC83" s="294"/>
      <c r="AD83" s="294"/>
    </row>
    <row r="84" spans="1:30" ht="13.5" thickTop="1">
      <c r="A84" s="435" t="s">
        <v>70</v>
      </c>
      <c r="B84" s="436" t="s">
        <v>108</v>
      </c>
      <c r="C84" s="437">
        <v>6929886</v>
      </c>
      <c r="D84" s="438">
        <v>6532405</v>
      </c>
      <c r="E84" s="438">
        <v>0</v>
      </c>
      <c r="F84" s="438">
        <v>397481</v>
      </c>
      <c r="G84" s="439">
        <f aca="true" t="shared" si="26" ref="G84:Z84">G85+G86+G87+G88+G93</f>
        <v>144547</v>
      </c>
      <c r="H84" s="439">
        <f t="shared" si="26"/>
        <v>100743</v>
      </c>
      <c r="I84" s="439">
        <f t="shared" si="26"/>
        <v>10120</v>
      </c>
      <c r="J84" s="439">
        <f t="shared" si="26"/>
        <v>27473</v>
      </c>
      <c r="K84" s="439">
        <f t="shared" si="26"/>
        <v>0</v>
      </c>
      <c r="L84" s="439">
        <f t="shared" si="26"/>
        <v>0</v>
      </c>
      <c r="M84" s="439">
        <f t="shared" si="26"/>
        <v>0</v>
      </c>
      <c r="N84" s="439">
        <f t="shared" si="26"/>
        <v>0</v>
      </c>
      <c r="O84" s="439">
        <f t="shared" si="26"/>
        <v>-621</v>
      </c>
      <c r="P84" s="439">
        <f t="shared" si="26"/>
        <v>369</v>
      </c>
      <c r="Q84" s="437">
        <f t="shared" si="26"/>
        <v>-990</v>
      </c>
      <c r="R84" s="973">
        <f t="shared" si="26"/>
        <v>0</v>
      </c>
      <c r="S84" s="973">
        <f t="shared" si="26"/>
        <v>252</v>
      </c>
      <c r="T84" s="973">
        <f t="shared" si="26"/>
        <v>252</v>
      </c>
      <c r="U84" s="973">
        <f t="shared" si="26"/>
        <v>0</v>
      </c>
      <c r="V84" s="1058">
        <f t="shared" si="26"/>
        <v>0</v>
      </c>
      <c r="W84" s="1058">
        <f t="shared" si="26"/>
        <v>0</v>
      </c>
      <c r="X84" s="1058">
        <f t="shared" si="26"/>
        <v>0</v>
      </c>
      <c r="Y84" s="1058">
        <f t="shared" si="26"/>
        <v>0</v>
      </c>
      <c r="Z84" s="1058">
        <f t="shared" si="26"/>
        <v>0</v>
      </c>
      <c r="AA84" s="944">
        <f>AA85+AA86+AA87+AA88+AA93</f>
        <v>144178</v>
      </c>
      <c r="AB84" s="441">
        <f>AB85+AB86+AB87+AB88+AB93</f>
        <v>103164</v>
      </c>
      <c r="AC84" s="441">
        <f>AC85+AC86+AC87+AC88+AC93</f>
        <v>9130</v>
      </c>
      <c r="AD84" s="441">
        <f>AD85+AD86+AD87+AD88+AD93</f>
        <v>27473</v>
      </c>
    </row>
    <row r="85" spans="1:30" ht="12.75">
      <c r="A85" s="487">
        <v>1.1</v>
      </c>
      <c r="B85" s="244" t="s">
        <v>109</v>
      </c>
      <c r="C85" s="239">
        <v>2295727</v>
      </c>
      <c r="D85" s="204">
        <v>2032700</v>
      </c>
      <c r="E85" s="204">
        <v>0</v>
      </c>
      <c r="F85" s="204">
        <v>263027</v>
      </c>
      <c r="G85" s="239">
        <v>82552</v>
      </c>
      <c r="H85" s="235">
        <v>67912</v>
      </c>
      <c r="I85" s="207">
        <v>6000</v>
      </c>
      <c r="J85" s="235">
        <v>8640</v>
      </c>
      <c r="K85" s="207">
        <v>0</v>
      </c>
      <c r="L85" s="235">
        <v>0</v>
      </c>
      <c r="M85" s="235">
        <v>0</v>
      </c>
      <c r="N85" s="246">
        <v>0</v>
      </c>
      <c r="O85" s="245">
        <v>-780</v>
      </c>
      <c r="P85" s="235"/>
      <c r="Q85" s="236">
        <v>-780</v>
      </c>
      <c r="R85" s="960"/>
      <c r="S85" s="960">
        <v>199</v>
      </c>
      <c r="T85" s="960">
        <v>199</v>
      </c>
      <c r="U85" s="960"/>
      <c r="V85" s="1019"/>
      <c r="W85" s="235"/>
      <c r="X85" s="245"/>
      <c r="Y85" s="235"/>
      <c r="Z85" s="235"/>
      <c r="AA85" s="1059">
        <v>81971</v>
      </c>
      <c r="AB85" s="161">
        <v>68111</v>
      </c>
      <c r="AC85" s="161">
        <v>5220</v>
      </c>
      <c r="AD85" s="162">
        <v>8640</v>
      </c>
    </row>
    <row r="86" spans="1:30" ht="12.75">
      <c r="A86" s="487">
        <v>1.2</v>
      </c>
      <c r="B86" s="244" t="s">
        <v>110</v>
      </c>
      <c r="C86" s="239">
        <v>606299</v>
      </c>
      <c r="D86" s="204">
        <v>536151</v>
      </c>
      <c r="E86" s="204">
        <v>0</v>
      </c>
      <c r="F86" s="204">
        <v>70148</v>
      </c>
      <c r="G86" s="239">
        <v>20784</v>
      </c>
      <c r="H86" s="203">
        <v>16831</v>
      </c>
      <c r="I86" s="207">
        <v>1620</v>
      </c>
      <c r="J86" s="203">
        <v>2333</v>
      </c>
      <c r="K86" s="207">
        <v>0</v>
      </c>
      <c r="L86" s="203">
        <v>0</v>
      </c>
      <c r="M86" s="203">
        <v>0</v>
      </c>
      <c r="N86" s="206">
        <v>0</v>
      </c>
      <c r="O86" s="205">
        <v>-210</v>
      </c>
      <c r="P86" s="203"/>
      <c r="Q86" s="204">
        <v>-210</v>
      </c>
      <c r="R86" s="955"/>
      <c r="S86" s="955">
        <v>53</v>
      </c>
      <c r="T86" s="955">
        <v>53</v>
      </c>
      <c r="U86" s="955"/>
      <c r="V86" s="996"/>
      <c r="W86" s="203"/>
      <c r="X86" s="205"/>
      <c r="Y86" s="203"/>
      <c r="Z86" s="203"/>
      <c r="AA86" s="303">
        <v>20627</v>
      </c>
      <c r="AB86" s="169">
        <v>18684</v>
      </c>
      <c r="AC86" s="169">
        <v>1410</v>
      </c>
      <c r="AD86" s="170">
        <v>2333</v>
      </c>
    </row>
    <row r="87" spans="1:30" ht="12.75">
      <c r="A87" s="487">
        <v>1.3</v>
      </c>
      <c r="B87" s="155" t="s">
        <v>111</v>
      </c>
      <c r="C87" s="239">
        <v>3206097</v>
      </c>
      <c r="D87" s="204">
        <v>3141791</v>
      </c>
      <c r="E87" s="204">
        <v>0</v>
      </c>
      <c r="F87" s="204">
        <v>64306</v>
      </c>
      <c r="G87" s="239">
        <v>21000</v>
      </c>
      <c r="H87" s="203">
        <v>16000</v>
      </c>
      <c r="I87" s="207">
        <v>2500</v>
      </c>
      <c r="J87" s="203">
        <v>2500</v>
      </c>
      <c r="K87" s="207">
        <v>0</v>
      </c>
      <c r="L87" s="203">
        <v>0</v>
      </c>
      <c r="M87" s="203">
        <v>0</v>
      </c>
      <c r="N87" s="206">
        <v>0</v>
      </c>
      <c r="O87" s="205">
        <v>369</v>
      </c>
      <c r="P87" s="203">
        <v>369</v>
      </c>
      <c r="Q87" s="204"/>
      <c r="R87" s="955"/>
      <c r="S87" s="955"/>
      <c r="T87" s="955"/>
      <c r="U87" s="955"/>
      <c r="V87" s="996"/>
      <c r="W87" s="203"/>
      <c r="X87" s="205"/>
      <c r="Y87" s="203"/>
      <c r="Z87" s="203"/>
      <c r="AA87" s="303">
        <v>21369</v>
      </c>
      <c r="AB87" s="169">
        <v>16369</v>
      </c>
      <c r="AC87" s="169">
        <v>2500</v>
      </c>
      <c r="AD87" s="170">
        <v>2500</v>
      </c>
    </row>
    <row r="88" spans="1:30" ht="12.75">
      <c r="A88" s="487">
        <v>1.4</v>
      </c>
      <c r="B88" s="155" t="s">
        <v>112</v>
      </c>
      <c r="C88" s="239">
        <v>821763</v>
      </c>
      <c r="D88" s="204">
        <v>821763</v>
      </c>
      <c r="E88" s="204">
        <v>0</v>
      </c>
      <c r="F88" s="204">
        <v>0</v>
      </c>
      <c r="G88" s="239">
        <v>0</v>
      </c>
      <c r="H88" s="203">
        <f aca="true" t="shared" si="27" ref="H88:Z88">H89+H90+H91+H92</f>
        <v>0</v>
      </c>
      <c r="I88" s="207">
        <f t="shared" si="27"/>
        <v>0</v>
      </c>
      <c r="J88" s="203">
        <f t="shared" si="27"/>
        <v>0</v>
      </c>
      <c r="K88" s="207">
        <v>0</v>
      </c>
      <c r="L88" s="203">
        <v>0</v>
      </c>
      <c r="M88" s="203">
        <f t="shared" si="27"/>
        <v>0</v>
      </c>
      <c r="N88" s="205">
        <f t="shared" si="27"/>
        <v>0</v>
      </c>
      <c r="O88" s="205">
        <f t="shared" si="27"/>
        <v>0</v>
      </c>
      <c r="P88" s="205">
        <f t="shared" si="27"/>
        <v>0</v>
      </c>
      <c r="Q88" s="207">
        <f t="shared" si="27"/>
        <v>0</v>
      </c>
      <c r="R88" s="955">
        <f t="shared" si="27"/>
        <v>0</v>
      </c>
      <c r="S88" s="955">
        <f t="shared" si="27"/>
        <v>0</v>
      </c>
      <c r="T88" s="955">
        <f t="shared" si="27"/>
        <v>0</v>
      </c>
      <c r="U88" s="955">
        <f t="shared" si="27"/>
        <v>0</v>
      </c>
      <c r="V88" s="996">
        <f t="shared" si="27"/>
        <v>0</v>
      </c>
      <c r="W88" s="996">
        <f t="shared" si="27"/>
        <v>0</v>
      </c>
      <c r="X88" s="996">
        <f t="shared" si="27"/>
        <v>0</v>
      </c>
      <c r="Y88" s="996">
        <f t="shared" si="27"/>
        <v>0</v>
      </c>
      <c r="Z88" s="996">
        <f t="shared" si="27"/>
        <v>0</v>
      </c>
      <c r="AA88" s="303">
        <v>0</v>
      </c>
      <c r="AB88" s="169">
        <v>0</v>
      </c>
      <c r="AC88" s="169">
        <v>0</v>
      </c>
      <c r="AD88" s="170">
        <v>0</v>
      </c>
    </row>
    <row r="89" spans="1:30" ht="12.75">
      <c r="A89" s="258" t="s">
        <v>113</v>
      </c>
      <c r="B89" s="197" t="s">
        <v>114</v>
      </c>
      <c r="C89" s="239">
        <v>1108</v>
      </c>
      <c r="D89" s="204">
        <v>1108</v>
      </c>
      <c r="E89" s="204">
        <v>0</v>
      </c>
      <c r="F89" s="204">
        <v>0</v>
      </c>
      <c r="G89" s="239">
        <v>0</v>
      </c>
      <c r="H89" s="203">
        <v>0</v>
      </c>
      <c r="I89" s="207">
        <v>0</v>
      </c>
      <c r="J89" s="203">
        <v>0</v>
      </c>
      <c r="K89" s="207">
        <v>0</v>
      </c>
      <c r="L89" s="203">
        <v>0</v>
      </c>
      <c r="M89" s="203">
        <v>0</v>
      </c>
      <c r="N89" s="206">
        <v>0</v>
      </c>
      <c r="O89" s="205"/>
      <c r="P89" s="203"/>
      <c r="Q89" s="204"/>
      <c r="R89" s="955"/>
      <c r="S89" s="955"/>
      <c r="T89" s="955"/>
      <c r="U89" s="955"/>
      <c r="V89" s="996"/>
      <c r="W89" s="203"/>
      <c r="X89" s="205"/>
      <c r="Y89" s="203"/>
      <c r="Z89" s="203"/>
      <c r="AA89" s="303">
        <v>0</v>
      </c>
      <c r="AB89" s="169">
        <v>0</v>
      </c>
      <c r="AC89" s="169">
        <v>0</v>
      </c>
      <c r="AD89" s="170">
        <v>0</v>
      </c>
    </row>
    <row r="90" spans="1:30" ht="12.75">
      <c r="A90" s="258" t="s">
        <v>115</v>
      </c>
      <c r="B90" s="197" t="s">
        <v>116</v>
      </c>
      <c r="C90" s="239">
        <v>0</v>
      </c>
      <c r="D90" s="204">
        <v>0</v>
      </c>
      <c r="E90" s="204"/>
      <c r="F90" s="204"/>
      <c r="G90" s="239">
        <v>0</v>
      </c>
      <c r="H90" s="203">
        <v>0</v>
      </c>
      <c r="I90" s="207">
        <v>0</v>
      </c>
      <c r="J90" s="203">
        <v>0</v>
      </c>
      <c r="K90" s="207">
        <v>0</v>
      </c>
      <c r="L90" s="203">
        <v>0</v>
      </c>
      <c r="M90" s="203">
        <v>0</v>
      </c>
      <c r="N90" s="206">
        <v>0</v>
      </c>
      <c r="O90" s="205"/>
      <c r="P90" s="203"/>
      <c r="Q90" s="204"/>
      <c r="R90" s="955"/>
      <c r="S90" s="955"/>
      <c r="T90" s="955"/>
      <c r="U90" s="955"/>
      <c r="V90" s="996"/>
      <c r="W90" s="203"/>
      <c r="X90" s="205"/>
      <c r="Y90" s="203"/>
      <c r="Z90" s="203"/>
      <c r="AA90" s="303">
        <v>0</v>
      </c>
      <c r="AB90" s="169">
        <v>0</v>
      </c>
      <c r="AC90" s="169">
        <v>0</v>
      </c>
      <c r="AD90" s="170">
        <v>0</v>
      </c>
    </row>
    <row r="91" spans="1:30" ht="12.75">
      <c r="A91" s="258" t="s">
        <v>117</v>
      </c>
      <c r="B91" s="197" t="s">
        <v>118</v>
      </c>
      <c r="C91" s="239">
        <v>820655</v>
      </c>
      <c r="D91" s="204">
        <v>820655</v>
      </c>
      <c r="E91" s="204">
        <v>0</v>
      </c>
      <c r="F91" s="204">
        <v>0</v>
      </c>
      <c r="G91" s="239">
        <v>0</v>
      </c>
      <c r="H91" s="203">
        <v>0</v>
      </c>
      <c r="I91" s="207">
        <v>0</v>
      </c>
      <c r="J91" s="203">
        <v>0</v>
      </c>
      <c r="K91" s="207">
        <v>0</v>
      </c>
      <c r="L91" s="203">
        <v>0</v>
      </c>
      <c r="M91" s="203">
        <v>0</v>
      </c>
      <c r="N91" s="206">
        <v>0</v>
      </c>
      <c r="O91" s="205"/>
      <c r="P91" s="203"/>
      <c r="Q91" s="204"/>
      <c r="R91" s="955"/>
      <c r="S91" s="955"/>
      <c r="T91" s="955"/>
      <c r="U91" s="955"/>
      <c r="V91" s="996"/>
      <c r="W91" s="203"/>
      <c r="X91" s="205"/>
      <c r="Y91" s="203"/>
      <c r="Z91" s="203"/>
      <c r="AA91" s="303">
        <v>0</v>
      </c>
      <c r="AB91" s="169">
        <v>0</v>
      </c>
      <c r="AC91" s="169">
        <v>0</v>
      </c>
      <c r="AD91" s="170">
        <v>0</v>
      </c>
    </row>
    <row r="92" spans="1:30" ht="12.75">
      <c r="A92" s="258" t="s">
        <v>119</v>
      </c>
      <c r="B92" s="197" t="s">
        <v>120</v>
      </c>
      <c r="C92" s="239">
        <v>0</v>
      </c>
      <c r="D92" s="204">
        <v>0</v>
      </c>
      <c r="E92" s="204"/>
      <c r="F92" s="204"/>
      <c r="G92" s="239">
        <v>0</v>
      </c>
      <c r="H92" s="203">
        <v>0</v>
      </c>
      <c r="I92" s="207">
        <v>0</v>
      </c>
      <c r="J92" s="203">
        <v>0</v>
      </c>
      <c r="K92" s="207">
        <v>0</v>
      </c>
      <c r="L92" s="203">
        <v>0</v>
      </c>
      <c r="M92" s="203">
        <v>0</v>
      </c>
      <c r="N92" s="207">
        <v>0</v>
      </c>
      <c r="O92" s="205"/>
      <c r="P92" s="203"/>
      <c r="Q92" s="204"/>
      <c r="R92" s="955"/>
      <c r="S92" s="955"/>
      <c r="T92" s="955"/>
      <c r="U92" s="955"/>
      <c r="V92" s="996"/>
      <c r="W92" s="203"/>
      <c r="X92" s="205"/>
      <c r="Y92" s="203"/>
      <c r="Z92" s="203"/>
      <c r="AA92" s="303">
        <v>0</v>
      </c>
      <c r="AB92" s="169">
        <v>0</v>
      </c>
      <c r="AC92" s="169">
        <v>0</v>
      </c>
      <c r="AD92" s="170">
        <v>0</v>
      </c>
    </row>
    <row r="93" spans="1:30" ht="12.75">
      <c r="A93" s="488">
        <v>1.5</v>
      </c>
      <c r="B93" s="296" t="s">
        <v>121</v>
      </c>
      <c r="C93" s="297">
        <v>0</v>
      </c>
      <c r="D93" s="242">
        <v>0</v>
      </c>
      <c r="E93" s="204"/>
      <c r="F93" s="204"/>
      <c r="G93" s="239">
        <v>20211</v>
      </c>
      <c r="H93" s="203">
        <v>0</v>
      </c>
      <c r="I93" s="207">
        <v>0</v>
      </c>
      <c r="J93" s="182">
        <v>14000</v>
      </c>
      <c r="K93" s="207">
        <v>0</v>
      </c>
      <c r="L93" s="182">
        <v>0</v>
      </c>
      <c r="M93" s="182">
        <v>0</v>
      </c>
      <c r="N93" s="206">
        <v>0</v>
      </c>
      <c r="O93" s="304"/>
      <c r="P93" s="182"/>
      <c r="Q93" s="242"/>
      <c r="R93" s="955"/>
      <c r="S93" s="955"/>
      <c r="T93" s="955"/>
      <c r="U93" s="955"/>
      <c r="V93" s="1020"/>
      <c r="W93" s="182"/>
      <c r="X93" s="205"/>
      <c r="Y93" s="203"/>
      <c r="Z93" s="203"/>
      <c r="AA93" s="298">
        <v>20211</v>
      </c>
      <c r="AB93" s="177">
        <v>0</v>
      </c>
      <c r="AC93" s="177">
        <v>0</v>
      </c>
      <c r="AD93" s="178">
        <v>14000</v>
      </c>
    </row>
    <row r="94" spans="1:30" ht="12.75">
      <c r="A94" s="442">
        <v>2</v>
      </c>
      <c r="B94" s="436" t="s">
        <v>122</v>
      </c>
      <c r="C94" s="443">
        <v>2791386</v>
      </c>
      <c r="D94" s="444">
        <v>1555576</v>
      </c>
      <c r="E94" s="395">
        <v>1235810</v>
      </c>
      <c r="F94" s="396">
        <v>0</v>
      </c>
      <c r="G94" s="624">
        <f aca="true" t="shared" si="28" ref="G94:Z94">G95+G105+G106+G107</f>
        <v>566385</v>
      </c>
      <c r="H94" s="395">
        <f t="shared" si="28"/>
        <v>505460</v>
      </c>
      <c r="I94" s="618">
        <f t="shared" si="28"/>
        <v>60925</v>
      </c>
      <c r="J94" s="395">
        <f t="shared" si="28"/>
        <v>0</v>
      </c>
      <c r="K94" s="618">
        <f t="shared" si="28"/>
        <v>-6604</v>
      </c>
      <c r="L94" s="395">
        <f t="shared" si="28"/>
        <v>0</v>
      </c>
      <c r="M94" s="618">
        <f t="shared" si="28"/>
        <v>-6604</v>
      </c>
      <c r="N94" s="618">
        <f t="shared" si="28"/>
        <v>0</v>
      </c>
      <c r="O94" s="618">
        <f t="shared" si="28"/>
        <v>8683</v>
      </c>
      <c r="P94" s="618">
        <f t="shared" si="28"/>
        <v>5660</v>
      </c>
      <c r="Q94" s="618">
        <f t="shared" si="28"/>
        <v>3023</v>
      </c>
      <c r="R94" s="953">
        <f t="shared" si="28"/>
        <v>0</v>
      </c>
      <c r="S94" s="953">
        <f t="shared" si="28"/>
        <v>13766</v>
      </c>
      <c r="T94" s="953">
        <f t="shared" si="28"/>
        <v>6202</v>
      </c>
      <c r="U94" s="953">
        <f t="shared" si="28"/>
        <v>7564</v>
      </c>
      <c r="V94" s="953">
        <f t="shared" si="28"/>
        <v>0</v>
      </c>
      <c r="W94" s="953">
        <f t="shared" si="28"/>
        <v>11667</v>
      </c>
      <c r="X94" s="953">
        <f t="shared" si="28"/>
        <v>13967</v>
      </c>
      <c r="Y94" s="953">
        <f t="shared" si="28"/>
        <v>-2300</v>
      </c>
      <c r="Z94" s="953">
        <f t="shared" si="28"/>
        <v>0</v>
      </c>
      <c r="AA94" s="445">
        <f>AA95+AA105+AA106+AA107</f>
        <v>593897</v>
      </c>
      <c r="AB94" s="445">
        <f>AB95+AB105+AB106+AB107</f>
        <v>524694</v>
      </c>
      <c r="AC94" s="445">
        <f>AC95+AC105+AC106+AC107</f>
        <v>69212</v>
      </c>
      <c r="AD94" s="445">
        <f>AD95+AD105+AD106+AD107</f>
        <v>0</v>
      </c>
    </row>
    <row r="95" spans="1:30" ht="12.75">
      <c r="A95" s="491">
        <v>2.1</v>
      </c>
      <c r="B95" s="300" t="s">
        <v>123</v>
      </c>
      <c r="C95" s="234">
        <v>2196336</v>
      </c>
      <c r="D95" s="235">
        <v>1219803</v>
      </c>
      <c r="E95" s="235">
        <v>976533</v>
      </c>
      <c r="F95" s="236">
        <v>0</v>
      </c>
      <c r="G95" s="607">
        <f aca="true" t="shared" si="29" ref="G95:Z95">G96+G97+G98+G99</f>
        <v>554402</v>
      </c>
      <c r="H95" s="235">
        <f t="shared" si="29"/>
        <v>493477</v>
      </c>
      <c r="I95" s="235">
        <f t="shared" si="29"/>
        <v>60925</v>
      </c>
      <c r="J95" s="235">
        <f t="shared" si="29"/>
        <v>0</v>
      </c>
      <c r="K95" s="237">
        <f t="shared" si="29"/>
        <v>0</v>
      </c>
      <c r="L95" s="235">
        <f t="shared" si="29"/>
        <v>0</v>
      </c>
      <c r="M95" s="237">
        <f t="shared" si="29"/>
        <v>0</v>
      </c>
      <c r="N95" s="235">
        <f t="shared" si="29"/>
        <v>0</v>
      </c>
      <c r="O95" s="235">
        <f t="shared" si="29"/>
        <v>8683</v>
      </c>
      <c r="P95" s="235">
        <f t="shared" si="29"/>
        <v>5660</v>
      </c>
      <c r="Q95" s="236">
        <f t="shared" si="29"/>
        <v>3023</v>
      </c>
      <c r="R95" s="236">
        <f t="shared" si="29"/>
        <v>0</v>
      </c>
      <c r="S95" s="236">
        <f t="shared" si="29"/>
        <v>6202</v>
      </c>
      <c r="T95" s="236">
        <f t="shared" si="29"/>
        <v>6202</v>
      </c>
      <c r="U95" s="236">
        <f t="shared" si="29"/>
        <v>0</v>
      </c>
      <c r="V95" s="235">
        <f t="shared" si="29"/>
        <v>0</v>
      </c>
      <c r="W95" s="235">
        <v>13967</v>
      </c>
      <c r="X95" s="235">
        <f t="shared" si="29"/>
        <v>13967</v>
      </c>
      <c r="Y95" s="235">
        <f t="shared" si="29"/>
        <v>0</v>
      </c>
      <c r="Z95" s="235">
        <f t="shared" si="29"/>
        <v>0</v>
      </c>
      <c r="AA95" s="160">
        <f>AA96+AA97+AA98+AA99</f>
        <v>583254</v>
      </c>
      <c r="AB95" s="160">
        <f>AB96+AB97+AB98+AB99</f>
        <v>519315</v>
      </c>
      <c r="AC95" s="160">
        <f>AC96+AC97+AC98+AC99</f>
        <v>63948</v>
      </c>
      <c r="AD95" s="162">
        <v>0</v>
      </c>
    </row>
    <row r="96" spans="1:30" ht="12.75">
      <c r="A96" s="301" t="s">
        <v>22</v>
      </c>
      <c r="B96" s="200" t="s">
        <v>280</v>
      </c>
      <c r="C96" s="210">
        <v>64618</v>
      </c>
      <c r="D96" s="211">
        <v>63818</v>
      </c>
      <c r="E96" s="211">
        <v>800</v>
      </c>
      <c r="F96" s="212"/>
      <c r="G96" s="625">
        <v>104405</v>
      </c>
      <c r="H96" s="211">
        <v>102905</v>
      </c>
      <c r="I96" s="213">
        <v>1500</v>
      </c>
      <c r="J96" s="211">
        <v>0</v>
      </c>
      <c r="K96" s="213">
        <v>0</v>
      </c>
      <c r="L96" s="211">
        <v>0</v>
      </c>
      <c r="M96" s="213">
        <v>0</v>
      </c>
      <c r="N96" s="214">
        <v>0</v>
      </c>
      <c r="O96" s="224"/>
      <c r="P96" s="211"/>
      <c r="Q96" s="212"/>
      <c r="R96" s="956"/>
      <c r="S96" s="956"/>
      <c r="T96" s="956"/>
      <c r="U96" s="956"/>
      <c r="V96" s="224"/>
      <c r="W96" s="224"/>
      <c r="X96" s="211"/>
      <c r="Y96" s="224"/>
      <c r="Z96" s="213"/>
      <c r="AA96" s="215">
        <v>104405</v>
      </c>
      <c r="AB96" s="302">
        <v>102905</v>
      </c>
      <c r="AC96" s="216">
        <v>1500</v>
      </c>
      <c r="AD96" s="217">
        <v>0</v>
      </c>
    </row>
    <row r="97" spans="1:30" ht="12.75">
      <c r="A97" s="301" t="s">
        <v>24</v>
      </c>
      <c r="B97" s="200" t="s">
        <v>279</v>
      </c>
      <c r="C97" s="210">
        <v>16714</v>
      </c>
      <c r="D97" s="211">
        <v>16714</v>
      </c>
      <c r="E97" s="211"/>
      <c r="F97" s="212"/>
      <c r="G97" s="625">
        <v>28189</v>
      </c>
      <c r="H97" s="211">
        <v>27784</v>
      </c>
      <c r="I97" s="213">
        <v>405</v>
      </c>
      <c r="J97" s="211">
        <v>0</v>
      </c>
      <c r="K97" s="213">
        <v>0</v>
      </c>
      <c r="L97" s="211">
        <v>0</v>
      </c>
      <c r="M97" s="213">
        <v>0</v>
      </c>
      <c r="N97" s="214">
        <v>0</v>
      </c>
      <c r="O97" s="224"/>
      <c r="P97" s="211"/>
      <c r="Q97" s="212"/>
      <c r="R97" s="956"/>
      <c r="S97" s="956"/>
      <c r="T97" s="956"/>
      <c r="U97" s="956"/>
      <c r="V97" s="224"/>
      <c r="W97" s="224"/>
      <c r="X97" s="211"/>
      <c r="Y97" s="224"/>
      <c r="Z97" s="213"/>
      <c r="AA97" s="215">
        <v>28189</v>
      </c>
      <c r="AB97" s="302">
        <v>27784</v>
      </c>
      <c r="AC97" s="216">
        <v>405</v>
      </c>
      <c r="AD97" s="217">
        <v>0</v>
      </c>
    </row>
    <row r="98" spans="1:30" ht="12.75">
      <c r="A98" s="301" t="s">
        <v>26</v>
      </c>
      <c r="B98" s="209" t="s">
        <v>281</v>
      </c>
      <c r="C98" s="210">
        <v>898389</v>
      </c>
      <c r="D98" s="211">
        <v>386776</v>
      </c>
      <c r="E98" s="211">
        <v>511613</v>
      </c>
      <c r="F98" s="212">
        <v>0</v>
      </c>
      <c r="G98" s="625">
        <v>122322</v>
      </c>
      <c r="H98" s="211">
        <v>98861</v>
      </c>
      <c r="I98" s="213">
        <v>23461</v>
      </c>
      <c r="J98" s="211">
        <v>0</v>
      </c>
      <c r="K98" s="213">
        <v>0</v>
      </c>
      <c r="L98" s="211">
        <v>0</v>
      </c>
      <c r="M98" s="213">
        <v>0</v>
      </c>
      <c r="N98" s="214">
        <v>0</v>
      </c>
      <c r="O98" s="224">
        <v>1650</v>
      </c>
      <c r="P98" s="211"/>
      <c r="Q98" s="212">
        <v>1650</v>
      </c>
      <c r="R98" s="956"/>
      <c r="S98" s="956"/>
      <c r="T98" s="956"/>
      <c r="U98" s="956"/>
      <c r="V98" s="224"/>
      <c r="W98" s="224">
        <v>5000</v>
      </c>
      <c r="X98" s="211">
        <v>5000</v>
      </c>
      <c r="Y98" s="224">
        <v>0</v>
      </c>
      <c r="Z98" s="213">
        <v>0</v>
      </c>
      <c r="AA98" s="215">
        <v>128972</v>
      </c>
      <c r="AB98" s="302">
        <v>103861</v>
      </c>
      <c r="AC98" s="216">
        <v>25111</v>
      </c>
      <c r="AD98" s="217">
        <v>0</v>
      </c>
    </row>
    <row r="99" spans="1:30" ht="12.75">
      <c r="A99" s="301" t="s">
        <v>27</v>
      </c>
      <c r="B99" s="209" t="s">
        <v>282</v>
      </c>
      <c r="C99" s="210">
        <v>1216615</v>
      </c>
      <c r="D99" s="211">
        <v>752495</v>
      </c>
      <c r="E99" s="211">
        <v>464120</v>
      </c>
      <c r="F99" s="212">
        <v>0</v>
      </c>
      <c r="G99" s="625">
        <f aca="true" t="shared" si="30" ref="G99:Z99">G100+G101+G102+G103</f>
        <v>299486</v>
      </c>
      <c r="H99" s="211">
        <f t="shared" si="30"/>
        <v>263927</v>
      </c>
      <c r="I99" s="213">
        <f t="shared" si="30"/>
        <v>35559</v>
      </c>
      <c r="J99" s="211">
        <f t="shared" si="30"/>
        <v>0</v>
      </c>
      <c r="K99" s="213">
        <f t="shared" si="30"/>
        <v>0</v>
      </c>
      <c r="L99" s="211">
        <f t="shared" si="30"/>
        <v>0</v>
      </c>
      <c r="M99" s="213">
        <f t="shared" si="30"/>
        <v>0</v>
      </c>
      <c r="N99" s="211">
        <f t="shared" si="30"/>
        <v>0</v>
      </c>
      <c r="O99" s="211">
        <f t="shared" si="30"/>
        <v>7033</v>
      </c>
      <c r="P99" s="211">
        <f t="shared" si="30"/>
        <v>5660</v>
      </c>
      <c r="Q99" s="212">
        <f t="shared" si="30"/>
        <v>1373</v>
      </c>
      <c r="R99" s="956">
        <f t="shared" si="30"/>
        <v>0</v>
      </c>
      <c r="S99" s="956">
        <f t="shared" si="30"/>
        <v>6202</v>
      </c>
      <c r="T99" s="956">
        <f t="shared" si="30"/>
        <v>6202</v>
      </c>
      <c r="U99" s="956">
        <f t="shared" si="30"/>
        <v>0</v>
      </c>
      <c r="V99" s="1007">
        <f t="shared" si="30"/>
        <v>0</v>
      </c>
      <c r="W99" s="1007">
        <f t="shared" si="30"/>
        <v>8967</v>
      </c>
      <c r="X99" s="1007">
        <f t="shared" si="30"/>
        <v>8967</v>
      </c>
      <c r="Y99" s="1007">
        <f t="shared" si="30"/>
        <v>0</v>
      </c>
      <c r="Z99" s="1007">
        <f t="shared" si="30"/>
        <v>0</v>
      </c>
      <c r="AA99" s="215">
        <f>AA100+AA101+AA102</f>
        <v>321688</v>
      </c>
      <c r="AB99" s="215">
        <f>AB100+AB101+AB102</f>
        <v>284765</v>
      </c>
      <c r="AC99" s="215">
        <f>AC100+AC101+AC102</f>
        <v>36932</v>
      </c>
      <c r="AD99" s="215">
        <f>AD100+AD101+AD102</f>
        <v>0</v>
      </c>
    </row>
    <row r="100" spans="1:30" ht="12.75">
      <c r="A100" s="301" t="s">
        <v>124</v>
      </c>
      <c r="B100" s="200" t="s">
        <v>125</v>
      </c>
      <c r="C100" s="210">
        <v>6214</v>
      </c>
      <c r="D100" s="211">
        <v>0</v>
      </c>
      <c r="E100" s="211">
        <v>6214</v>
      </c>
      <c r="F100" s="212"/>
      <c r="G100" s="625">
        <v>273377</v>
      </c>
      <c r="H100" s="211">
        <v>263927</v>
      </c>
      <c r="I100" s="213">
        <v>9450</v>
      </c>
      <c r="J100" s="211">
        <v>0</v>
      </c>
      <c r="K100" s="213">
        <v>0</v>
      </c>
      <c r="L100" s="211">
        <v>0</v>
      </c>
      <c r="M100" s="213">
        <v>0</v>
      </c>
      <c r="N100" s="214">
        <v>0</v>
      </c>
      <c r="O100" s="224">
        <v>5736</v>
      </c>
      <c r="P100" s="211">
        <v>5660</v>
      </c>
      <c r="Q100" s="212">
        <v>76</v>
      </c>
      <c r="R100" s="956"/>
      <c r="S100" s="956">
        <v>6202</v>
      </c>
      <c r="T100" s="956">
        <v>6202</v>
      </c>
      <c r="U100" s="956"/>
      <c r="V100" s="224"/>
      <c r="W100" s="224">
        <v>8967</v>
      </c>
      <c r="X100" s="211">
        <v>8967</v>
      </c>
      <c r="Y100" s="224"/>
      <c r="Z100" s="213"/>
      <c r="AA100" s="215">
        <v>294282</v>
      </c>
      <c r="AB100" s="302">
        <v>284765</v>
      </c>
      <c r="AC100" s="216">
        <v>9526</v>
      </c>
      <c r="AD100" s="217">
        <v>0</v>
      </c>
    </row>
    <row r="101" spans="1:30" ht="12.75">
      <c r="A101" s="301" t="s">
        <v>126</v>
      </c>
      <c r="B101" s="200" t="s">
        <v>283</v>
      </c>
      <c r="C101" s="210">
        <v>1097902</v>
      </c>
      <c r="D101" s="211">
        <v>684011</v>
      </c>
      <c r="E101" s="211">
        <v>413891</v>
      </c>
      <c r="F101" s="212"/>
      <c r="G101" s="625">
        <v>5050</v>
      </c>
      <c r="H101" s="211"/>
      <c r="I101" s="213">
        <v>5050</v>
      </c>
      <c r="J101" s="211">
        <v>0</v>
      </c>
      <c r="K101" s="213">
        <v>0</v>
      </c>
      <c r="L101" s="211"/>
      <c r="M101" s="213">
        <v>0</v>
      </c>
      <c r="N101" s="214">
        <v>0</v>
      </c>
      <c r="O101" s="224">
        <v>914</v>
      </c>
      <c r="P101" s="211"/>
      <c r="Q101" s="212">
        <v>914</v>
      </c>
      <c r="R101" s="956"/>
      <c r="S101" s="956"/>
      <c r="T101" s="956"/>
      <c r="U101" s="956"/>
      <c r="V101" s="224"/>
      <c r="W101" s="224"/>
      <c r="X101" s="211"/>
      <c r="Y101" s="224"/>
      <c r="Z101" s="213"/>
      <c r="AA101" s="215">
        <v>5964</v>
      </c>
      <c r="AB101" s="302">
        <v>0</v>
      </c>
      <c r="AC101" s="216">
        <v>5964</v>
      </c>
      <c r="AD101" s="217">
        <v>0</v>
      </c>
    </row>
    <row r="102" spans="1:30" ht="12.75">
      <c r="A102" s="301" t="s">
        <v>127</v>
      </c>
      <c r="B102" s="200" t="s">
        <v>296</v>
      </c>
      <c r="C102" s="210">
        <v>106290</v>
      </c>
      <c r="D102" s="211">
        <v>65100</v>
      </c>
      <c r="E102" s="211">
        <v>41190</v>
      </c>
      <c r="F102" s="212">
        <v>0</v>
      </c>
      <c r="G102" s="625">
        <v>21059</v>
      </c>
      <c r="H102" s="211"/>
      <c r="I102" s="213">
        <v>21059</v>
      </c>
      <c r="J102" s="211">
        <v>0</v>
      </c>
      <c r="K102" s="213">
        <v>0</v>
      </c>
      <c r="L102" s="211">
        <v>0</v>
      </c>
      <c r="M102" s="213">
        <v>0</v>
      </c>
      <c r="N102" s="214">
        <v>0</v>
      </c>
      <c r="O102" s="224">
        <v>383</v>
      </c>
      <c r="P102" s="211"/>
      <c r="Q102" s="212">
        <v>383</v>
      </c>
      <c r="R102" s="956"/>
      <c r="S102" s="956"/>
      <c r="T102" s="956"/>
      <c r="U102" s="956"/>
      <c r="V102" s="224"/>
      <c r="W102" s="224"/>
      <c r="X102" s="211"/>
      <c r="Y102" s="224"/>
      <c r="Z102" s="213"/>
      <c r="AA102" s="215">
        <v>21442</v>
      </c>
      <c r="AB102" s="302">
        <v>0</v>
      </c>
      <c r="AC102" s="216">
        <v>21442</v>
      </c>
      <c r="AD102" s="217">
        <v>0</v>
      </c>
    </row>
    <row r="103" spans="1:30" ht="12.75">
      <c r="A103" s="301" t="s">
        <v>128</v>
      </c>
      <c r="B103" s="200" t="s">
        <v>129</v>
      </c>
      <c r="C103" s="210">
        <v>0</v>
      </c>
      <c r="D103" s="211"/>
      <c r="E103" s="211"/>
      <c r="F103" s="212"/>
      <c r="G103" s="625">
        <v>0</v>
      </c>
      <c r="H103" s="211">
        <v>0</v>
      </c>
      <c r="I103" s="213">
        <v>0</v>
      </c>
      <c r="J103" s="211">
        <v>0</v>
      </c>
      <c r="K103" s="213">
        <v>0</v>
      </c>
      <c r="L103" s="211">
        <v>0</v>
      </c>
      <c r="M103" s="213">
        <v>0</v>
      </c>
      <c r="N103" s="214">
        <v>0</v>
      </c>
      <c r="O103" s="224"/>
      <c r="P103" s="211"/>
      <c r="Q103" s="212"/>
      <c r="R103" s="956"/>
      <c r="S103" s="956"/>
      <c r="T103" s="956"/>
      <c r="U103" s="956"/>
      <c r="V103" s="224"/>
      <c r="W103" s="224"/>
      <c r="X103" s="211"/>
      <c r="Y103" s="224"/>
      <c r="Z103" s="213"/>
      <c r="AA103" s="215">
        <v>0</v>
      </c>
      <c r="AB103" s="302">
        <v>0</v>
      </c>
      <c r="AC103" s="216">
        <v>0</v>
      </c>
      <c r="AD103" s="217">
        <v>0</v>
      </c>
    </row>
    <row r="104" spans="1:30" ht="12.75">
      <c r="A104" s="301" t="s">
        <v>29</v>
      </c>
      <c r="B104" s="209" t="s">
        <v>241</v>
      </c>
      <c r="C104" s="210">
        <v>0</v>
      </c>
      <c r="D104" s="211"/>
      <c r="E104" s="211"/>
      <c r="F104" s="212"/>
      <c r="G104" s="625">
        <v>0</v>
      </c>
      <c r="H104" s="211">
        <v>0</v>
      </c>
      <c r="I104" s="213">
        <v>0</v>
      </c>
      <c r="J104" s="211">
        <v>0</v>
      </c>
      <c r="K104" s="213">
        <v>0</v>
      </c>
      <c r="L104" s="211">
        <v>0</v>
      </c>
      <c r="M104" s="213">
        <v>0</v>
      </c>
      <c r="N104" s="214">
        <v>0</v>
      </c>
      <c r="O104" s="224"/>
      <c r="P104" s="211"/>
      <c r="Q104" s="212"/>
      <c r="R104" s="956"/>
      <c r="S104" s="956"/>
      <c r="T104" s="956"/>
      <c r="U104" s="956"/>
      <c r="V104" s="224"/>
      <c r="W104" s="224"/>
      <c r="X104" s="211"/>
      <c r="Y104" s="224"/>
      <c r="Z104" s="213"/>
      <c r="AA104" s="215">
        <v>0</v>
      </c>
      <c r="AB104" s="302">
        <v>0</v>
      </c>
      <c r="AC104" s="216">
        <v>0</v>
      </c>
      <c r="AD104" s="217">
        <v>0</v>
      </c>
    </row>
    <row r="105" spans="1:30" ht="12.75">
      <c r="A105" s="489">
        <v>2.2</v>
      </c>
      <c r="B105" s="197" t="s">
        <v>130</v>
      </c>
      <c r="C105" s="163">
        <v>10000</v>
      </c>
      <c r="D105" s="164">
        <v>10000</v>
      </c>
      <c r="E105" s="164">
        <v>0</v>
      </c>
      <c r="F105" s="165">
        <v>0</v>
      </c>
      <c r="G105" s="610"/>
      <c r="H105" s="164">
        <v>0</v>
      </c>
      <c r="I105" s="166">
        <v>0</v>
      </c>
      <c r="J105" s="164">
        <v>0</v>
      </c>
      <c r="K105" s="166">
        <v>0</v>
      </c>
      <c r="L105" s="164">
        <v>0</v>
      </c>
      <c r="M105" s="166">
        <v>0</v>
      </c>
      <c r="N105" s="167">
        <v>0</v>
      </c>
      <c r="O105" s="226"/>
      <c r="P105" s="164"/>
      <c r="Q105" s="165"/>
      <c r="R105" s="951"/>
      <c r="S105" s="951"/>
      <c r="T105" s="951"/>
      <c r="U105" s="951"/>
      <c r="V105" s="226"/>
      <c r="W105" s="226"/>
      <c r="X105" s="164"/>
      <c r="Y105" s="226"/>
      <c r="Z105" s="166"/>
      <c r="AA105" s="168">
        <v>0</v>
      </c>
      <c r="AB105" s="303">
        <v>0</v>
      </c>
      <c r="AC105" s="169">
        <v>0</v>
      </c>
      <c r="AD105" s="170">
        <v>0</v>
      </c>
    </row>
    <row r="106" spans="1:30" ht="12.75">
      <c r="A106" s="489">
        <v>2.3</v>
      </c>
      <c r="B106" s="197" t="s">
        <v>284</v>
      </c>
      <c r="C106" s="163">
        <v>565050</v>
      </c>
      <c r="D106" s="226">
        <v>305773</v>
      </c>
      <c r="E106" s="226">
        <v>259277</v>
      </c>
      <c r="F106" s="166"/>
      <c r="G106" s="610">
        <v>9587</v>
      </c>
      <c r="H106" s="164">
        <v>9587</v>
      </c>
      <c r="I106" s="166">
        <v>0</v>
      </c>
      <c r="J106" s="164">
        <v>0</v>
      </c>
      <c r="K106" s="166">
        <v>-6604</v>
      </c>
      <c r="L106" s="164">
        <v>0</v>
      </c>
      <c r="M106" s="166">
        <v>-6604</v>
      </c>
      <c r="N106" s="167">
        <v>0</v>
      </c>
      <c r="O106" s="226"/>
      <c r="P106" s="164"/>
      <c r="Q106" s="165"/>
      <c r="R106" s="951"/>
      <c r="S106" s="951">
        <v>7564</v>
      </c>
      <c r="T106" s="951"/>
      <c r="U106" s="951">
        <v>7564</v>
      </c>
      <c r="V106" s="226"/>
      <c r="W106" s="226">
        <v>-2300</v>
      </c>
      <c r="X106" s="164"/>
      <c r="Y106" s="226">
        <v>-2300</v>
      </c>
      <c r="Z106" s="166"/>
      <c r="AA106" s="168">
        <v>8247</v>
      </c>
      <c r="AB106" s="303">
        <v>2983</v>
      </c>
      <c r="AC106" s="169">
        <v>5264</v>
      </c>
      <c r="AD106" s="170">
        <v>0</v>
      </c>
    </row>
    <row r="107" spans="1:30" ht="12.75">
      <c r="A107" s="490">
        <v>2.4</v>
      </c>
      <c r="B107" s="241" t="s">
        <v>131</v>
      </c>
      <c r="C107" s="181">
        <v>20000</v>
      </c>
      <c r="D107" s="304">
        <v>20000</v>
      </c>
      <c r="E107" s="304">
        <v>0</v>
      </c>
      <c r="F107" s="299">
        <v>0</v>
      </c>
      <c r="G107" s="297">
        <v>2396</v>
      </c>
      <c r="H107" s="182">
        <v>2396</v>
      </c>
      <c r="I107" s="299">
        <v>0</v>
      </c>
      <c r="J107" s="182">
        <v>0</v>
      </c>
      <c r="K107" s="299">
        <v>0</v>
      </c>
      <c r="L107" s="182">
        <v>0</v>
      </c>
      <c r="M107" s="299">
        <v>0</v>
      </c>
      <c r="N107" s="187">
        <v>0</v>
      </c>
      <c r="O107" s="304"/>
      <c r="P107" s="182"/>
      <c r="Q107" s="242"/>
      <c r="R107" s="955"/>
      <c r="S107" s="955"/>
      <c r="T107" s="955"/>
      <c r="U107" s="955"/>
      <c r="V107" s="304"/>
      <c r="W107" s="205"/>
      <c r="X107" s="182"/>
      <c r="Y107" s="205"/>
      <c r="Z107" s="207"/>
      <c r="AA107" s="168">
        <v>2396</v>
      </c>
      <c r="AB107" s="303">
        <v>2396</v>
      </c>
      <c r="AC107" s="169">
        <v>0</v>
      </c>
      <c r="AD107" s="170">
        <v>0</v>
      </c>
    </row>
    <row r="108" spans="1:30" ht="26.25" customHeight="1" hidden="1">
      <c r="A108" s="446"/>
      <c r="B108" s="447"/>
      <c r="C108" s="448"/>
      <c r="D108" s="449"/>
      <c r="E108" s="449"/>
      <c r="F108" s="450"/>
      <c r="G108" s="626"/>
      <c r="H108" s="449"/>
      <c r="I108" s="451"/>
      <c r="J108" s="449"/>
      <c r="K108" s="451"/>
      <c r="L108" s="449"/>
      <c r="M108" s="451"/>
      <c r="N108" s="397"/>
      <c r="O108" s="618"/>
      <c r="P108" s="618"/>
      <c r="Q108" s="618"/>
      <c r="R108" s="953"/>
      <c r="S108" s="953"/>
      <c r="T108" s="953"/>
      <c r="U108" s="953"/>
      <c r="V108" s="618"/>
      <c r="W108" s="606"/>
      <c r="X108" s="618"/>
      <c r="Y108" s="606"/>
      <c r="Z108" s="618"/>
      <c r="AA108" s="452"/>
      <c r="AB108" s="453"/>
      <c r="AC108" s="453"/>
      <c r="AD108" s="497"/>
    </row>
    <row r="109" spans="1:30" ht="12.75" hidden="1">
      <c r="A109" s="305">
        <v>4.1</v>
      </c>
      <c r="B109" s="306" t="s">
        <v>134</v>
      </c>
      <c r="C109" s="175"/>
      <c r="D109" s="203"/>
      <c r="E109" s="203"/>
      <c r="F109" s="204"/>
      <c r="G109" s="239"/>
      <c r="H109" s="203"/>
      <c r="I109" s="205"/>
      <c r="J109" s="207"/>
      <c r="K109" s="239"/>
      <c r="L109" s="203"/>
      <c r="M109" s="207"/>
      <c r="N109" s="193"/>
      <c r="O109" s="853"/>
      <c r="P109" s="853"/>
      <c r="Q109" s="853"/>
      <c r="R109" s="974"/>
      <c r="S109" s="974"/>
      <c r="T109" s="974"/>
      <c r="U109" s="974"/>
      <c r="V109" s="853"/>
      <c r="W109" s="1060"/>
      <c r="X109" s="853"/>
      <c r="Y109" s="1060"/>
      <c r="Z109" s="853"/>
      <c r="AA109" s="247">
        <v>0</v>
      </c>
      <c r="AB109" s="248">
        <v>0</v>
      </c>
      <c r="AC109" s="248">
        <v>0</v>
      </c>
      <c r="AD109" s="283">
        <v>0</v>
      </c>
    </row>
    <row r="110" spans="1:30" ht="12.75" hidden="1">
      <c r="A110" s="307">
        <v>4.2</v>
      </c>
      <c r="B110" s="263" t="s">
        <v>135</v>
      </c>
      <c r="C110" s="181"/>
      <c r="D110" s="182"/>
      <c r="E110" s="182"/>
      <c r="F110" s="242"/>
      <c r="G110" s="297"/>
      <c r="H110" s="182"/>
      <c r="I110" s="304"/>
      <c r="J110" s="299"/>
      <c r="K110" s="297"/>
      <c r="L110" s="182"/>
      <c r="M110" s="299"/>
      <c r="N110" s="193"/>
      <c r="O110" s="853"/>
      <c r="P110" s="853"/>
      <c r="Q110" s="853"/>
      <c r="R110" s="974"/>
      <c r="S110" s="974"/>
      <c r="T110" s="974"/>
      <c r="U110" s="974"/>
      <c r="V110" s="853"/>
      <c r="W110" s="1060"/>
      <c r="X110" s="853"/>
      <c r="Y110" s="1060"/>
      <c r="Z110" s="853"/>
      <c r="AA110" s="247">
        <v>0</v>
      </c>
      <c r="AB110" s="248">
        <v>0</v>
      </c>
      <c r="AC110" s="248">
        <v>0</v>
      </c>
      <c r="AD110" s="283">
        <v>0</v>
      </c>
    </row>
    <row r="111" spans="1:30" ht="14.25" thickBot="1">
      <c r="A111" s="400" t="s">
        <v>136</v>
      </c>
      <c r="B111" s="401" t="s">
        <v>137</v>
      </c>
      <c r="C111" s="402">
        <v>9721272</v>
      </c>
      <c r="D111" s="403">
        <v>8087981</v>
      </c>
      <c r="E111" s="403">
        <v>1235810</v>
      </c>
      <c r="F111" s="404">
        <v>397481</v>
      </c>
      <c r="G111" s="627">
        <f aca="true" t="shared" si="31" ref="G111:Z111">G84+G94+G108</f>
        <v>710932</v>
      </c>
      <c r="H111" s="403">
        <f t="shared" si="31"/>
        <v>606203</v>
      </c>
      <c r="I111" s="623">
        <f t="shared" si="31"/>
        <v>71045</v>
      </c>
      <c r="J111" s="402">
        <f t="shared" si="31"/>
        <v>27473</v>
      </c>
      <c r="K111" s="627">
        <f t="shared" si="31"/>
        <v>-6604</v>
      </c>
      <c r="L111" s="403">
        <f t="shared" si="31"/>
        <v>0</v>
      </c>
      <c r="M111" s="628">
        <f t="shared" si="31"/>
        <v>-6604</v>
      </c>
      <c r="N111" s="403">
        <f t="shared" si="31"/>
        <v>0</v>
      </c>
      <c r="O111" s="403">
        <f t="shared" si="31"/>
        <v>8062</v>
      </c>
      <c r="P111" s="403">
        <f t="shared" si="31"/>
        <v>6029</v>
      </c>
      <c r="Q111" s="404">
        <f t="shared" si="31"/>
        <v>2033</v>
      </c>
      <c r="R111" s="975">
        <f t="shared" si="31"/>
        <v>0</v>
      </c>
      <c r="S111" s="975">
        <f t="shared" si="31"/>
        <v>14018</v>
      </c>
      <c r="T111" s="975">
        <f t="shared" si="31"/>
        <v>6454</v>
      </c>
      <c r="U111" s="975">
        <f t="shared" si="31"/>
        <v>7564</v>
      </c>
      <c r="V111" s="975">
        <f t="shared" si="31"/>
        <v>0</v>
      </c>
      <c r="W111" s="975">
        <f t="shared" si="31"/>
        <v>11667</v>
      </c>
      <c r="X111" s="975">
        <f t="shared" si="31"/>
        <v>13967</v>
      </c>
      <c r="Y111" s="975">
        <f t="shared" si="31"/>
        <v>-2300</v>
      </c>
      <c r="Z111" s="975">
        <f t="shared" si="31"/>
        <v>0</v>
      </c>
      <c r="AA111" s="433">
        <f>AA84+AA94+AA108</f>
        <v>738075</v>
      </c>
      <c r="AB111" s="433">
        <f>AB84+AB94+AB108</f>
        <v>627858</v>
      </c>
      <c r="AC111" s="433">
        <f>AC84+AC94+AC108</f>
        <v>78342</v>
      </c>
      <c r="AD111" s="433">
        <f>AD84+AD94+AD108</f>
        <v>27473</v>
      </c>
    </row>
    <row r="112" spans="1:30" ht="17.25" thickBot="1" thickTop="1">
      <c r="A112" s="1134" t="s">
        <v>138</v>
      </c>
      <c r="B112" s="1123"/>
      <c r="C112" s="1123"/>
      <c r="D112" s="1123"/>
      <c r="E112" s="1123"/>
      <c r="F112" s="1123"/>
      <c r="G112" s="1123"/>
      <c r="H112" s="1123"/>
      <c r="I112" s="1123"/>
      <c r="J112" s="1123"/>
      <c r="K112" s="1123"/>
      <c r="L112" s="232"/>
      <c r="M112" s="232"/>
      <c r="N112" s="232"/>
      <c r="O112" s="232"/>
      <c r="P112" s="232"/>
      <c r="Q112" s="232"/>
      <c r="R112" s="959"/>
      <c r="S112" s="959"/>
      <c r="T112" s="959"/>
      <c r="U112" s="959"/>
      <c r="V112" s="232"/>
      <c r="W112" s="232"/>
      <c r="X112" s="232"/>
      <c r="Y112" s="232"/>
      <c r="Z112" s="232"/>
      <c r="AA112" s="232"/>
      <c r="AB112" s="232"/>
      <c r="AC112" s="232"/>
      <c r="AD112" s="232"/>
    </row>
    <row r="113" spans="1:30" ht="13.5" thickTop="1">
      <c r="A113" s="849">
        <v>1</v>
      </c>
      <c r="B113" s="409" t="s">
        <v>139</v>
      </c>
      <c r="C113" s="439">
        <v>13702</v>
      </c>
      <c r="D113" s="440">
        <v>13702</v>
      </c>
      <c r="E113" s="440"/>
      <c r="F113" s="454"/>
      <c r="G113" s="437">
        <f aca="true" t="shared" si="32" ref="G113:Z113">G114+G115+G116</f>
        <v>0</v>
      </c>
      <c r="H113" s="440">
        <f t="shared" si="32"/>
        <v>0</v>
      </c>
      <c r="I113" s="438">
        <f t="shared" si="32"/>
        <v>0</v>
      </c>
      <c r="J113" s="440">
        <f t="shared" si="32"/>
        <v>0</v>
      </c>
      <c r="K113" s="438">
        <f t="shared" si="32"/>
        <v>0</v>
      </c>
      <c r="L113" s="440">
        <f t="shared" si="32"/>
        <v>0</v>
      </c>
      <c r="M113" s="438">
        <f t="shared" si="32"/>
        <v>0</v>
      </c>
      <c r="N113" s="629">
        <f t="shared" si="32"/>
        <v>0</v>
      </c>
      <c r="O113" s="629">
        <f t="shared" si="32"/>
        <v>0</v>
      </c>
      <c r="P113" s="629">
        <f t="shared" si="32"/>
        <v>0</v>
      </c>
      <c r="Q113" s="454">
        <f t="shared" si="32"/>
        <v>0</v>
      </c>
      <c r="R113" s="976">
        <f t="shared" si="32"/>
        <v>0</v>
      </c>
      <c r="S113" s="976">
        <f t="shared" si="32"/>
        <v>1756</v>
      </c>
      <c r="T113" s="976">
        <f t="shared" si="32"/>
        <v>0</v>
      </c>
      <c r="U113" s="976">
        <f t="shared" si="32"/>
        <v>1756</v>
      </c>
      <c r="V113" s="1058">
        <f t="shared" si="32"/>
        <v>0</v>
      </c>
      <c r="W113" s="1058">
        <f t="shared" si="32"/>
        <v>0</v>
      </c>
      <c r="X113" s="1058">
        <f t="shared" si="32"/>
        <v>0</v>
      </c>
      <c r="Y113" s="1058">
        <f t="shared" si="32"/>
        <v>0</v>
      </c>
      <c r="Z113" s="1058">
        <f t="shared" si="32"/>
        <v>0</v>
      </c>
      <c r="AA113" s="386">
        <f>AA114+AA115</f>
        <v>1756</v>
      </c>
      <c r="AB113" s="386">
        <f>AB114+AB115</f>
        <v>0</v>
      </c>
      <c r="AC113" s="386">
        <f>AC114+AC115</f>
        <v>1756</v>
      </c>
      <c r="AD113" s="386">
        <f>AD114+AD115</f>
        <v>0</v>
      </c>
    </row>
    <row r="114" spans="1:30" ht="12.75">
      <c r="A114" s="487">
        <v>1.1</v>
      </c>
      <c r="B114" s="155" t="s">
        <v>140</v>
      </c>
      <c r="C114" s="175">
        <v>12466</v>
      </c>
      <c r="D114" s="203">
        <v>12466</v>
      </c>
      <c r="E114" s="203">
        <v>0</v>
      </c>
      <c r="F114" s="204">
        <v>0</v>
      </c>
      <c r="G114" s="239">
        <v>0</v>
      </c>
      <c r="H114" s="203">
        <v>0</v>
      </c>
      <c r="I114" s="207">
        <v>0</v>
      </c>
      <c r="J114" s="203">
        <v>0</v>
      </c>
      <c r="K114" s="207">
        <v>0</v>
      </c>
      <c r="L114" s="164">
        <v>0</v>
      </c>
      <c r="M114" s="207">
        <v>0</v>
      </c>
      <c r="N114" s="187">
        <v>0</v>
      </c>
      <c r="O114" s="175"/>
      <c r="P114" s="203"/>
      <c r="Q114" s="204"/>
      <c r="R114" s="955"/>
      <c r="S114" s="955">
        <v>1756</v>
      </c>
      <c r="T114" s="955"/>
      <c r="U114" s="955">
        <v>1756</v>
      </c>
      <c r="V114" s="996"/>
      <c r="W114" s="205"/>
      <c r="X114" s="203"/>
      <c r="Y114" s="205"/>
      <c r="Z114" s="207"/>
      <c r="AA114" s="160">
        <v>1756</v>
      </c>
      <c r="AB114" s="161">
        <v>0</v>
      </c>
      <c r="AC114" s="161">
        <v>1756</v>
      </c>
      <c r="AD114" s="162">
        <v>0</v>
      </c>
    </row>
    <row r="115" spans="1:30" ht="12.75">
      <c r="A115" s="487">
        <v>1.2</v>
      </c>
      <c r="B115" s="155" t="s">
        <v>141</v>
      </c>
      <c r="C115" s="175">
        <v>1236</v>
      </c>
      <c r="D115" s="203">
        <v>1236</v>
      </c>
      <c r="E115" s="203">
        <v>0</v>
      </c>
      <c r="F115" s="204">
        <v>0</v>
      </c>
      <c r="G115" s="239">
        <v>0</v>
      </c>
      <c r="H115" s="203">
        <v>0</v>
      </c>
      <c r="I115" s="207">
        <v>0</v>
      </c>
      <c r="J115" s="203">
        <v>0</v>
      </c>
      <c r="K115" s="207">
        <v>0</v>
      </c>
      <c r="L115" s="203">
        <v>0</v>
      </c>
      <c r="M115" s="207">
        <v>0</v>
      </c>
      <c r="N115" s="187">
        <v>0</v>
      </c>
      <c r="O115" s="175"/>
      <c r="P115" s="203"/>
      <c r="Q115" s="204"/>
      <c r="R115" s="955"/>
      <c r="S115" s="955"/>
      <c r="T115" s="955"/>
      <c r="U115" s="955"/>
      <c r="V115" s="996"/>
      <c r="W115" s="205"/>
      <c r="X115" s="203"/>
      <c r="Y115" s="205"/>
      <c r="Z115" s="207"/>
      <c r="AA115" s="168">
        <v>0</v>
      </c>
      <c r="AB115" s="169">
        <v>0</v>
      </c>
      <c r="AC115" s="169">
        <v>0</v>
      </c>
      <c r="AD115" s="170">
        <v>0</v>
      </c>
    </row>
    <row r="116" spans="1:30" ht="5.25" customHeight="1" thickBot="1">
      <c r="A116" s="487"/>
      <c r="B116" s="155"/>
      <c r="C116" s="175"/>
      <c r="D116" s="203"/>
      <c r="E116" s="203"/>
      <c r="F116" s="204"/>
      <c r="G116" s="239"/>
      <c r="H116" s="203"/>
      <c r="I116" s="207"/>
      <c r="J116" s="203"/>
      <c r="K116" s="207"/>
      <c r="L116" s="203"/>
      <c r="M116" s="207"/>
      <c r="N116" s="187"/>
      <c r="O116" s="175"/>
      <c r="P116" s="203"/>
      <c r="Q116" s="204"/>
      <c r="R116" s="955"/>
      <c r="S116" s="955"/>
      <c r="T116" s="955"/>
      <c r="U116" s="955"/>
      <c r="V116" s="996"/>
      <c r="W116" s="205"/>
      <c r="X116" s="203"/>
      <c r="Y116" s="205"/>
      <c r="Z116" s="207"/>
      <c r="AA116" s="176"/>
      <c r="AB116" s="177"/>
      <c r="AC116" s="177"/>
      <c r="AD116" s="178"/>
    </row>
    <row r="117" spans="1:30" ht="13.5" hidden="1" thickBot="1">
      <c r="A117" s="258"/>
      <c r="B117" s="197"/>
      <c r="C117" s="175"/>
      <c r="D117" s="203"/>
      <c r="E117" s="203"/>
      <c r="F117" s="204"/>
      <c r="G117" s="239"/>
      <c r="H117" s="203"/>
      <c r="I117" s="207"/>
      <c r="J117" s="203"/>
      <c r="K117" s="207"/>
      <c r="L117" s="203"/>
      <c r="M117" s="207"/>
      <c r="N117" s="187"/>
      <c r="O117" s="207"/>
      <c r="P117" s="207"/>
      <c r="Q117" s="207"/>
      <c r="R117" s="955"/>
      <c r="S117" s="955"/>
      <c r="T117" s="955"/>
      <c r="U117" s="955"/>
      <c r="V117" s="996"/>
      <c r="W117" s="205"/>
      <c r="X117" s="203"/>
      <c r="Y117" s="205"/>
      <c r="Z117" s="207"/>
      <c r="AA117" s="168"/>
      <c r="AB117" s="169"/>
      <c r="AC117" s="169"/>
      <c r="AD117" s="170"/>
    </row>
    <row r="118" spans="1:30" ht="13.5" hidden="1" thickBot="1">
      <c r="A118" s="258"/>
      <c r="B118" s="197"/>
      <c r="C118" s="175"/>
      <c r="D118" s="203"/>
      <c r="E118" s="203"/>
      <c r="F118" s="204"/>
      <c r="G118" s="239"/>
      <c r="H118" s="203"/>
      <c r="I118" s="207"/>
      <c r="J118" s="203"/>
      <c r="K118" s="207"/>
      <c r="L118" s="203"/>
      <c r="M118" s="207"/>
      <c r="N118" s="187"/>
      <c r="O118" s="207"/>
      <c r="P118" s="207"/>
      <c r="Q118" s="207"/>
      <c r="R118" s="955"/>
      <c r="S118" s="955"/>
      <c r="T118" s="955"/>
      <c r="U118" s="955"/>
      <c r="V118" s="996"/>
      <c r="W118" s="205"/>
      <c r="X118" s="203"/>
      <c r="Y118" s="205"/>
      <c r="Z118" s="207"/>
      <c r="AA118" s="168"/>
      <c r="AB118" s="169"/>
      <c r="AC118" s="169"/>
      <c r="AD118" s="170"/>
    </row>
    <row r="119" spans="1:30" ht="13.5" hidden="1" thickBot="1">
      <c r="A119" s="243"/>
      <c r="B119" s="241"/>
      <c r="C119" s="308"/>
      <c r="D119" s="309"/>
      <c r="E119" s="309"/>
      <c r="F119" s="310"/>
      <c r="G119" s="239"/>
      <c r="H119" s="203"/>
      <c r="I119" s="207"/>
      <c r="J119" s="203"/>
      <c r="K119" s="205"/>
      <c r="L119" s="203"/>
      <c r="M119" s="204"/>
      <c r="N119" s="187"/>
      <c r="O119" s="207"/>
      <c r="P119" s="207"/>
      <c r="Q119" s="207"/>
      <c r="R119" s="955"/>
      <c r="S119" s="955"/>
      <c r="T119" s="955"/>
      <c r="U119" s="955"/>
      <c r="V119" s="996"/>
      <c r="W119" s="205"/>
      <c r="X119" s="203"/>
      <c r="Y119" s="205"/>
      <c r="Z119" s="207"/>
      <c r="AA119" s="311"/>
      <c r="AB119" s="312"/>
      <c r="AC119" s="312"/>
      <c r="AD119" s="313"/>
    </row>
    <row r="120" spans="1:30" ht="13.5" thickBot="1">
      <c r="A120" s="847"/>
      <c r="B120" s="233"/>
      <c r="C120" s="207"/>
      <c r="D120" s="207"/>
      <c r="E120" s="207"/>
      <c r="F120" s="207"/>
      <c r="G120" s="683"/>
      <c r="H120" s="684"/>
      <c r="I120" s="684"/>
      <c r="J120" s="685"/>
      <c r="K120" s="685"/>
      <c r="L120" s="685"/>
      <c r="M120" s="685"/>
      <c r="N120" s="686"/>
      <c r="O120" s="858"/>
      <c r="P120" s="853"/>
      <c r="Q120" s="853"/>
      <c r="R120" s="974"/>
      <c r="S120" s="974"/>
      <c r="T120" s="974"/>
      <c r="U120" s="974"/>
      <c r="V120" s="1072"/>
      <c r="W120" s="1060"/>
      <c r="X120" s="192"/>
      <c r="Y120" s="1060"/>
      <c r="Z120" s="853"/>
      <c r="AA120" s="207"/>
      <c r="AB120" s="207"/>
      <c r="AC120" s="189"/>
      <c r="AD120" s="303"/>
    </row>
    <row r="121" spans="1:30" ht="13.5" thickTop="1">
      <c r="A121" s="849" t="s">
        <v>19</v>
      </c>
      <c r="B121" s="409" t="s">
        <v>142</v>
      </c>
      <c r="C121" s="455">
        <v>3490912</v>
      </c>
      <c r="D121" s="456">
        <v>2770759</v>
      </c>
      <c r="E121" s="456">
        <v>720153</v>
      </c>
      <c r="F121" s="456">
        <v>0</v>
      </c>
      <c r="G121" s="679">
        <f aca="true" t="shared" si="33" ref="G121:Z121">G122+G125+G126+G130+G131+G132</f>
        <v>517261</v>
      </c>
      <c r="H121" s="679">
        <f t="shared" si="33"/>
        <v>0</v>
      </c>
      <c r="I121" s="680">
        <f t="shared" si="33"/>
        <v>517261</v>
      </c>
      <c r="J121" s="681">
        <f t="shared" si="33"/>
        <v>0</v>
      </c>
      <c r="K121" s="682">
        <f t="shared" si="33"/>
        <v>2032</v>
      </c>
      <c r="L121" s="679">
        <f t="shared" si="33"/>
        <v>0</v>
      </c>
      <c r="M121" s="680">
        <f t="shared" si="33"/>
        <v>2032</v>
      </c>
      <c r="N121" s="681">
        <f t="shared" si="33"/>
        <v>0</v>
      </c>
      <c r="O121" s="681">
        <f t="shared" si="33"/>
        <v>14890</v>
      </c>
      <c r="P121" s="681">
        <f t="shared" si="33"/>
        <v>0</v>
      </c>
      <c r="Q121" s="972">
        <f t="shared" si="33"/>
        <v>14890</v>
      </c>
      <c r="R121" s="972">
        <f t="shared" si="33"/>
        <v>0</v>
      </c>
      <c r="S121" s="972">
        <f t="shared" si="33"/>
        <v>-6054</v>
      </c>
      <c r="T121" s="972">
        <f t="shared" si="33"/>
        <v>0</v>
      </c>
      <c r="U121" s="972">
        <f t="shared" si="33"/>
        <v>-6054</v>
      </c>
      <c r="V121" s="972">
        <f t="shared" si="33"/>
        <v>0</v>
      </c>
      <c r="W121" s="972">
        <f t="shared" si="33"/>
        <v>2300</v>
      </c>
      <c r="X121" s="972">
        <f t="shared" si="33"/>
        <v>0</v>
      </c>
      <c r="Y121" s="972">
        <f t="shared" si="33"/>
        <v>2300</v>
      </c>
      <c r="Z121" s="972">
        <f t="shared" si="33"/>
        <v>0</v>
      </c>
      <c r="AA121" s="441">
        <f>AA122+AA126+AA130+AA132</f>
        <v>530429</v>
      </c>
      <c r="AB121" s="441">
        <f>AB122+AB126+AB130+AB132</f>
        <v>0</v>
      </c>
      <c r="AC121" s="441">
        <f>AC122+AC126+AC130+AC132</f>
        <v>530429</v>
      </c>
      <c r="AD121" s="441">
        <f>AD122+AD126+AD130+AD132</f>
        <v>0</v>
      </c>
    </row>
    <row r="122" spans="1:30" ht="12.75">
      <c r="A122" s="487">
        <v>2.1</v>
      </c>
      <c r="B122" s="155" t="s">
        <v>143</v>
      </c>
      <c r="C122" s="156">
        <v>2677751</v>
      </c>
      <c r="D122" s="157">
        <v>2080959</v>
      </c>
      <c r="E122" s="157">
        <v>596792</v>
      </c>
      <c r="F122" s="158">
        <v>0</v>
      </c>
      <c r="G122" s="609">
        <f aca="true" t="shared" si="34" ref="G122:Z122">G123+G124</f>
        <v>432744</v>
      </c>
      <c r="H122" s="157">
        <f t="shared" si="34"/>
        <v>0</v>
      </c>
      <c r="I122" s="616">
        <f t="shared" si="34"/>
        <v>432744</v>
      </c>
      <c r="J122" s="157">
        <f t="shared" si="34"/>
        <v>0</v>
      </c>
      <c r="K122" s="616">
        <f t="shared" si="34"/>
        <v>8032</v>
      </c>
      <c r="L122" s="157">
        <f t="shared" si="34"/>
        <v>0</v>
      </c>
      <c r="M122" s="616">
        <f t="shared" si="34"/>
        <v>8032</v>
      </c>
      <c r="N122" s="157">
        <f t="shared" si="34"/>
        <v>0</v>
      </c>
      <c r="O122" s="157">
        <f t="shared" si="34"/>
        <v>17589</v>
      </c>
      <c r="P122" s="157">
        <f t="shared" si="34"/>
        <v>0</v>
      </c>
      <c r="Q122" s="158">
        <f t="shared" si="34"/>
        <v>17589</v>
      </c>
      <c r="R122" s="950">
        <f t="shared" si="34"/>
        <v>0</v>
      </c>
      <c r="S122" s="950">
        <f t="shared" si="34"/>
        <v>-6054</v>
      </c>
      <c r="T122" s="950">
        <f t="shared" si="34"/>
        <v>0</v>
      </c>
      <c r="U122" s="950">
        <f t="shared" si="34"/>
        <v>-6054</v>
      </c>
      <c r="V122" s="1001">
        <f t="shared" si="34"/>
        <v>0</v>
      </c>
      <c r="W122" s="1001">
        <f t="shared" si="34"/>
        <v>2300</v>
      </c>
      <c r="X122" s="1001">
        <f t="shared" si="34"/>
        <v>0</v>
      </c>
      <c r="Y122" s="1001">
        <f t="shared" si="34"/>
        <v>2300</v>
      </c>
      <c r="Z122" s="1001">
        <f t="shared" si="34"/>
        <v>0</v>
      </c>
      <c r="AA122" s="160">
        <f>AA123+AA124</f>
        <v>454611</v>
      </c>
      <c r="AB122" s="160">
        <f>AB123+AB124</f>
        <v>0</v>
      </c>
      <c r="AC122" s="160">
        <f>AC123+AC124</f>
        <v>454611</v>
      </c>
      <c r="AD122" s="161">
        <v>0</v>
      </c>
    </row>
    <row r="123" spans="1:30" ht="12.75">
      <c r="A123" s="316" t="s">
        <v>22</v>
      </c>
      <c r="B123" s="200" t="s">
        <v>285</v>
      </c>
      <c r="C123" s="163">
        <v>2677751</v>
      </c>
      <c r="D123" s="164">
        <v>2080959</v>
      </c>
      <c r="E123" s="164">
        <v>596792</v>
      </c>
      <c r="F123" s="165">
        <v>0</v>
      </c>
      <c r="G123" s="610">
        <v>432744</v>
      </c>
      <c r="H123" s="164">
        <v>0</v>
      </c>
      <c r="I123" s="166">
        <v>432744</v>
      </c>
      <c r="J123" s="164">
        <v>0</v>
      </c>
      <c r="K123" s="166">
        <v>8032</v>
      </c>
      <c r="L123" s="164"/>
      <c r="M123" s="166">
        <v>8032</v>
      </c>
      <c r="N123" s="167">
        <v>0</v>
      </c>
      <c r="O123" s="226">
        <v>17589</v>
      </c>
      <c r="P123" s="164">
        <v>0</v>
      </c>
      <c r="Q123" s="165">
        <v>17589</v>
      </c>
      <c r="R123" s="951"/>
      <c r="S123" s="951">
        <v>-6054</v>
      </c>
      <c r="T123" s="951"/>
      <c r="U123" s="951">
        <v>-6054</v>
      </c>
      <c r="V123" s="1002"/>
      <c r="W123" s="226">
        <v>2300</v>
      </c>
      <c r="X123" s="164"/>
      <c r="Y123" s="226">
        <v>2300</v>
      </c>
      <c r="Z123" s="166"/>
      <c r="AA123" s="168">
        <v>454611</v>
      </c>
      <c r="AB123" s="169">
        <v>0</v>
      </c>
      <c r="AC123" s="169">
        <v>454611</v>
      </c>
      <c r="AD123" s="169">
        <v>0</v>
      </c>
    </row>
    <row r="124" spans="1:30" ht="12.75">
      <c r="A124" s="301" t="s">
        <v>24</v>
      </c>
      <c r="B124" s="200" t="s">
        <v>286</v>
      </c>
      <c r="C124" s="163">
        <v>0</v>
      </c>
      <c r="D124" s="164"/>
      <c r="E124" s="164"/>
      <c r="F124" s="165"/>
      <c r="G124" s="610">
        <v>0</v>
      </c>
      <c r="H124" s="164">
        <v>0</v>
      </c>
      <c r="I124" s="166">
        <v>0</v>
      </c>
      <c r="J124" s="164">
        <v>0</v>
      </c>
      <c r="K124" s="166">
        <v>0</v>
      </c>
      <c r="L124" s="164">
        <v>0</v>
      </c>
      <c r="M124" s="166">
        <v>0</v>
      </c>
      <c r="N124" s="167">
        <v>0</v>
      </c>
      <c r="O124" s="226"/>
      <c r="P124" s="164"/>
      <c r="Q124" s="165"/>
      <c r="R124" s="951"/>
      <c r="S124" s="951"/>
      <c r="T124" s="951"/>
      <c r="U124" s="951"/>
      <c r="V124" s="1002"/>
      <c r="W124" s="226"/>
      <c r="X124" s="164"/>
      <c r="Y124" s="226"/>
      <c r="Z124" s="166"/>
      <c r="AA124" s="168">
        <v>0</v>
      </c>
      <c r="AB124" s="169"/>
      <c r="AC124" s="169"/>
      <c r="AD124" s="169"/>
    </row>
    <row r="125" spans="1:30" ht="16.5" customHeight="1">
      <c r="A125" s="487">
        <v>2.2</v>
      </c>
      <c r="B125" s="492" t="s">
        <v>144</v>
      </c>
      <c r="C125" s="168">
        <v>120799</v>
      </c>
      <c r="D125" s="169">
        <v>120799</v>
      </c>
      <c r="E125" s="169">
        <v>0</v>
      </c>
      <c r="F125" s="238">
        <v>0</v>
      </c>
      <c r="G125" s="188">
        <v>0</v>
      </c>
      <c r="H125" s="169">
        <v>0</v>
      </c>
      <c r="I125" s="189">
        <v>0</v>
      </c>
      <c r="J125" s="169">
        <v>0</v>
      </c>
      <c r="K125" s="189">
        <v>0</v>
      </c>
      <c r="L125" s="169">
        <v>0</v>
      </c>
      <c r="M125" s="189">
        <v>0</v>
      </c>
      <c r="N125" s="169">
        <v>0</v>
      </c>
      <c r="O125" s="169"/>
      <c r="P125" s="169"/>
      <c r="Q125" s="238"/>
      <c r="R125" s="962"/>
      <c r="S125" s="962"/>
      <c r="T125" s="962"/>
      <c r="U125" s="962"/>
      <c r="V125" s="1022"/>
      <c r="W125" s="303"/>
      <c r="X125" s="169"/>
      <c r="Y125" s="303"/>
      <c r="Z125" s="189"/>
      <c r="AA125" s="238">
        <v>0</v>
      </c>
      <c r="AB125" s="238">
        <v>0</v>
      </c>
      <c r="AC125" s="238">
        <v>0</v>
      </c>
      <c r="AD125" s="169">
        <v>0</v>
      </c>
    </row>
    <row r="126" spans="1:30" ht="12.75">
      <c r="A126" s="485">
        <v>2.3</v>
      </c>
      <c r="B126" s="155" t="s">
        <v>145</v>
      </c>
      <c r="C126" s="168">
        <v>165451</v>
      </c>
      <c r="D126" s="169">
        <v>44590</v>
      </c>
      <c r="E126" s="169">
        <v>120861</v>
      </c>
      <c r="F126" s="238"/>
      <c r="G126" s="188">
        <f aca="true" t="shared" si="35" ref="G126:Z126">G127+G128+G129</f>
        <v>71200</v>
      </c>
      <c r="H126" s="188">
        <f t="shared" si="35"/>
        <v>0</v>
      </c>
      <c r="I126" s="189">
        <f t="shared" si="35"/>
        <v>71200</v>
      </c>
      <c r="J126" s="169">
        <f t="shared" si="35"/>
        <v>0</v>
      </c>
      <c r="K126" s="189">
        <f t="shared" si="35"/>
        <v>0</v>
      </c>
      <c r="L126" s="169">
        <f t="shared" si="35"/>
        <v>0</v>
      </c>
      <c r="M126" s="189">
        <f t="shared" si="35"/>
        <v>0</v>
      </c>
      <c r="N126" s="169">
        <f t="shared" si="35"/>
        <v>0</v>
      </c>
      <c r="O126" s="169">
        <f t="shared" si="35"/>
        <v>0</v>
      </c>
      <c r="P126" s="169">
        <f t="shared" si="35"/>
        <v>0</v>
      </c>
      <c r="Q126" s="238">
        <f t="shared" si="35"/>
        <v>0</v>
      </c>
      <c r="R126" s="962">
        <f t="shared" si="35"/>
        <v>0</v>
      </c>
      <c r="S126" s="962">
        <f t="shared" si="35"/>
        <v>0</v>
      </c>
      <c r="T126" s="962">
        <f t="shared" si="35"/>
        <v>0</v>
      </c>
      <c r="U126" s="962">
        <f t="shared" si="35"/>
        <v>0</v>
      </c>
      <c r="V126" s="1022">
        <f t="shared" si="35"/>
        <v>0</v>
      </c>
      <c r="W126" s="1022">
        <f t="shared" si="35"/>
        <v>0</v>
      </c>
      <c r="X126" s="1022">
        <f t="shared" si="35"/>
        <v>0</v>
      </c>
      <c r="Y126" s="1022">
        <f t="shared" si="35"/>
        <v>0</v>
      </c>
      <c r="Z126" s="1022">
        <f t="shared" si="35"/>
        <v>0</v>
      </c>
      <c r="AA126" s="168">
        <f>AA127+AA128+AA129</f>
        <v>71200</v>
      </c>
      <c r="AB126" s="168">
        <f>AB127+AB128+AB129</f>
        <v>0</v>
      </c>
      <c r="AC126" s="168">
        <f>AC127+AC128+AC129</f>
        <v>71200</v>
      </c>
      <c r="AD126" s="169">
        <v>0</v>
      </c>
    </row>
    <row r="127" spans="1:30" ht="12.75">
      <c r="A127" s="301" t="s">
        <v>61</v>
      </c>
      <c r="B127" s="200" t="s">
        <v>146</v>
      </c>
      <c r="C127" s="163">
        <v>21259</v>
      </c>
      <c r="D127" s="164">
        <v>21259</v>
      </c>
      <c r="E127" s="164">
        <v>0</v>
      </c>
      <c r="F127" s="165"/>
      <c r="G127" s="610">
        <v>71200</v>
      </c>
      <c r="H127" s="164">
        <v>0</v>
      </c>
      <c r="I127" s="166">
        <v>71200</v>
      </c>
      <c r="J127" s="164">
        <v>0</v>
      </c>
      <c r="K127" s="166">
        <v>0</v>
      </c>
      <c r="L127" s="164">
        <v>0</v>
      </c>
      <c r="M127" s="166">
        <v>0</v>
      </c>
      <c r="N127" s="167"/>
      <c r="O127" s="226"/>
      <c r="P127" s="164"/>
      <c r="Q127" s="165"/>
      <c r="R127" s="951"/>
      <c r="S127" s="951"/>
      <c r="T127" s="951"/>
      <c r="U127" s="951"/>
      <c r="V127" s="1002"/>
      <c r="W127" s="226"/>
      <c r="X127" s="164"/>
      <c r="Y127" s="226"/>
      <c r="Z127" s="166"/>
      <c r="AA127" s="168">
        <v>71200</v>
      </c>
      <c r="AB127" s="169">
        <v>0</v>
      </c>
      <c r="AC127" s="169">
        <v>71200</v>
      </c>
      <c r="AD127" s="169">
        <v>0</v>
      </c>
    </row>
    <row r="128" spans="1:30" ht="12.75">
      <c r="A128" s="301" t="s">
        <v>63</v>
      </c>
      <c r="B128" s="200" t="s">
        <v>147</v>
      </c>
      <c r="C128" s="163">
        <v>144192</v>
      </c>
      <c r="D128" s="164">
        <v>23331</v>
      </c>
      <c r="E128" s="164">
        <v>120861</v>
      </c>
      <c r="F128" s="165"/>
      <c r="G128" s="610">
        <v>0</v>
      </c>
      <c r="H128" s="164">
        <v>0</v>
      </c>
      <c r="I128" s="166">
        <v>0</v>
      </c>
      <c r="J128" s="164">
        <v>0</v>
      </c>
      <c r="K128" s="166">
        <v>0</v>
      </c>
      <c r="L128" s="164">
        <v>0</v>
      </c>
      <c r="M128" s="166">
        <v>0</v>
      </c>
      <c r="N128" s="164">
        <v>0</v>
      </c>
      <c r="O128" s="226"/>
      <c r="P128" s="164"/>
      <c r="Q128" s="165"/>
      <c r="R128" s="951"/>
      <c r="S128" s="951"/>
      <c r="T128" s="951"/>
      <c r="U128" s="951"/>
      <c r="V128" s="1002"/>
      <c r="W128" s="226"/>
      <c r="X128" s="164"/>
      <c r="Y128" s="226"/>
      <c r="Z128" s="226"/>
      <c r="AA128" s="168">
        <v>0</v>
      </c>
      <c r="AB128" s="169">
        <v>0</v>
      </c>
      <c r="AC128" s="169">
        <v>0</v>
      </c>
      <c r="AD128" s="169">
        <v>0</v>
      </c>
    </row>
    <row r="129" spans="1:30" ht="12.75">
      <c r="A129" s="301" t="s">
        <v>238</v>
      </c>
      <c r="B129" s="200" t="s">
        <v>242</v>
      </c>
      <c r="C129" s="163">
        <v>0</v>
      </c>
      <c r="D129" s="164"/>
      <c r="E129" s="164"/>
      <c r="F129" s="165"/>
      <c r="G129" s="610">
        <v>0</v>
      </c>
      <c r="H129" s="164">
        <v>0</v>
      </c>
      <c r="I129" s="166">
        <v>0</v>
      </c>
      <c r="J129" s="164">
        <v>0</v>
      </c>
      <c r="K129" s="166">
        <v>0</v>
      </c>
      <c r="L129" s="164">
        <v>0</v>
      </c>
      <c r="M129" s="166">
        <v>0</v>
      </c>
      <c r="N129" s="167">
        <v>0</v>
      </c>
      <c r="O129" s="226"/>
      <c r="P129" s="164"/>
      <c r="Q129" s="165"/>
      <c r="R129" s="951"/>
      <c r="S129" s="951"/>
      <c r="T129" s="951"/>
      <c r="U129" s="951"/>
      <c r="V129" s="1002"/>
      <c r="W129" s="226"/>
      <c r="X129" s="164"/>
      <c r="Y129" s="226"/>
      <c r="Z129" s="166"/>
      <c r="AA129" s="168">
        <v>0</v>
      </c>
      <c r="AB129" s="169"/>
      <c r="AC129" s="169"/>
      <c r="AD129" s="169"/>
    </row>
    <row r="130" spans="1:30" ht="12.75">
      <c r="A130" s="485">
        <v>2.4</v>
      </c>
      <c r="B130" s="197" t="s">
        <v>148</v>
      </c>
      <c r="C130" s="163">
        <v>400428</v>
      </c>
      <c r="D130" s="164">
        <v>400428</v>
      </c>
      <c r="E130" s="164">
        <v>0</v>
      </c>
      <c r="F130" s="165">
        <v>0</v>
      </c>
      <c r="G130" s="610">
        <v>3000</v>
      </c>
      <c r="H130" s="164">
        <v>0</v>
      </c>
      <c r="I130" s="166">
        <v>3000</v>
      </c>
      <c r="J130" s="164">
        <v>0</v>
      </c>
      <c r="K130" s="166">
        <v>0</v>
      </c>
      <c r="L130" s="164">
        <v>0</v>
      </c>
      <c r="M130" s="166">
        <v>0</v>
      </c>
      <c r="N130" s="167">
        <v>0</v>
      </c>
      <c r="O130" s="226"/>
      <c r="P130" s="164"/>
      <c r="Q130" s="165"/>
      <c r="R130" s="951"/>
      <c r="S130" s="951"/>
      <c r="T130" s="951"/>
      <c r="U130" s="951"/>
      <c r="V130" s="1002"/>
      <c r="W130" s="226"/>
      <c r="X130" s="164"/>
      <c r="Y130" s="226"/>
      <c r="Z130" s="166"/>
      <c r="AA130" s="168">
        <v>3000</v>
      </c>
      <c r="AB130" s="169">
        <v>0</v>
      </c>
      <c r="AC130" s="169">
        <v>3000</v>
      </c>
      <c r="AD130" s="169">
        <v>0</v>
      </c>
    </row>
    <row r="131" spans="1:30" ht="15" customHeight="1" hidden="1">
      <c r="A131" s="485"/>
      <c r="B131" s="197"/>
      <c r="C131" s="163"/>
      <c r="D131" s="164"/>
      <c r="E131" s="164"/>
      <c r="F131" s="165"/>
      <c r="G131" s="610"/>
      <c r="H131" s="164"/>
      <c r="I131" s="166"/>
      <c r="J131" s="164"/>
      <c r="K131" s="166"/>
      <c r="L131" s="164"/>
      <c r="M131" s="166"/>
      <c r="N131" s="167"/>
      <c r="O131" s="226"/>
      <c r="P131" s="164"/>
      <c r="Q131" s="165"/>
      <c r="R131" s="951"/>
      <c r="S131" s="951"/>
      <c r="T131" s="951"/>
      <c r="U131" s="951"/>
      <c r="V131" s="1002"/>
      <c r="W131" s="226"/>
      <c r="X131" s="164"/>
      <c r="Y131" s="226"/>
      <c r="Z131" s="166"/>
      <c r="AA131" s="168"/>
      <c r="AB131" s="169"/>
      <c r="AC131" s="169"/>
      <c r="AD131" s="169"/>
    </row>
    <row r="132" spans="1:30" ht="12.75">
      <c r="A132" s="493">
        <v>2.6</v>
      </c>
      <c r="B132" s="241" t="s">
        <v>287</v>
      </c>
      <c r="C132" s="184">
        <v>126483</v>
      </c>
      <c r="D132" s="185">
        <v>123983</v>
      </c>
      <c r="E132" s="185">
        <v>2500</v>
      </c>
      <c r="F132" s="183">
        <v>0</v>
      </c>
      <c r="G132" s="631">
        <v>10317</v>
      </c>
      <c r="H132" s="185">
        <v>0</v>
      </c>
      <c r="I132" s="186">
        <v>10317</v>
      </c>
      <c r="J132" s="185">
        <v>0</v>
      </c>
      <c r="K132" s="186">
        <v>-6000</v>
      </c>
      <c r="L132" s="185"/>
      <c r="M132" s="186">
        <v>-6000</v>
      </c>
      <c r="N132" s="167">
        <v>0</v>
      </c>
      <c r="O132" s="854">
        <v>-2699</v>
      </c>
      <c r="P132" s="185"/>
      <c r="Q132" s="183">
        <v>-2699</v>
      </c>
      <c r="R132" s="951"/>
      <c r="S132" s="951"/>
      <c r="T132" s="951"/>
      <c r="U132" s="951"/>
      <c r="V132" s="1004"/>
      <c r="W132" s="226"/>
      <c r="X132" s="164"/>
      <c r="Y132" s="226"/>
      <c r="Z132" s="166"/>
      <c r="AA132" s="168">
        <v>1618</v>
      </c>
      <c r="AB132" s="169">
        <v>0</v>
      </c>
      <c r="AC132" s="169">
        <v>1618</v>
      </c>
      <c r="AD132" s="169">
        <v>0</v>
      </c>
    </row>
    <row r="133" spans="1:30" ht="12.75" hidden="1">
      <c r="A133" s="457"/>
      <c r="B133" s="447"/>
      <c r="C133" s="458"/>
      <c r="D133" s="399"/>
      <c r="E133" s="399"/>
      <c r="F133" s="399"/>
      <c r="G133" s="458"/>
      <c r="H133" s="398"/>
      <c r="I133" s="399"/>
      <c r="J133" s="398"/>
      <c r="K133" s="634"/>
      <c r="L133" s="459"/>
      <c r="M133" s="634"/>
      <c r="N133" s="636"/>
      <c r="O133" s="634"/>
      <c r="P133" s="634"/>
      <c r="Q133" s="634"/>
      <c r="R133" s="977"/>
      <c r="S133" s="977"/>
      <c r="T133" s="977"/>
      <c r="U133" s="977"/>
      <c r="V133" s="634"/>
      <c r="W133" s="1061"/>
      <c r="X133" s="459"/>
      <c r="Y133" s="1061"/>
      <c r="Z133" s="634"/>
      <c r="AA133" s="460"/>
      <c r="AB133" s="445"/>
      <c r="AC133" s="445"/>
      <c r="AD133" s="694"/>
    </row>
    <row r="134" spans="1:30" ht="18.75" customHeight="1">
      <c r="A134" s="414" t="s">
        <v>85</v>
      </c>
      <c r="B134" s="415" t="s">
        <v>149</v>
      </c>
      <c r="C134" s="467">
        <v>3504614</v>
      </c>
      <c r="D134" s="468">
        <v>2784461</v>
      </c>
      <c r="E134" s="468">
        <v>720153</v>
      </c>
      <c r="F134" s="469">
        <v>0</v>
      </c>
      <c r="G134" s="632">
        <f aca="true" t="shared" si="36" ref="G134:Q134">G113+G121+G133</f>
        <v>517261</v>
      </c>
      <c r="H134" s="468">
        <f t="shared" si="36"/>
        <v>0</v>
      </c>
      <c r="I134" s="633">
        <f t="shared" si="36"/>
        <v>517261</v>
      </c>
      <c r="J134" s="468">
        <f t="shared" si="36"/>
        <v>0</v>
      </c>
      <c r="K134" s="633">
        <f t="shared" si="36"/>
        <v>2032</v>
      </c>
      <c r="L134" s="468">
        <f t="shared" si="36"/>
        <v>0</v>
      </c>
      <c r="M134" s="633">
        <f t="shared" si="36"/>
        <v>2032</v>
      </c>
      <c r="N134" s="468">
        <f t="shared" si="36"/>
        <v>0</v>
      </c>
      <c r="O134" s="468">
        <f t="shared" si="36"/>
        <v>14890</v>
      </c>
      <c r="P134" s="468">
        <f t="shared" si="36"/>
        <v>0</v>
      </c>
      <c r="Q134" s="469">
        <f t="shared" si="36"/>
        <v>14890</v>
      </c>
      <c r="R134" s="978">
        <f>R113+S121+R133</f>
        <v>-6054</v>
      </c>
      <c r="S134" s="978">
        <f>S113+T121+S133</f>
        <v>1756</v>
      </c>
      <c r="T134" s="978">
        <f>T113+U121+T133</f>
        <v>-6054</v>
      </c>
      <c r="U134" s="978">
        <f>U113+V121+U133</f>
        <v>1756</v>
      </c>
      <c r="V134" s="978">
        <f aca="true" t="shared" si="37" ref="V134:AD134">V113+V121+V133</f>
        <v>0</v>
      </c>
      <c r="W134" s="978">
        <f t="shared" si="37"/>
        <v>2300</v>
      </c>
      <c r="X134" s="978">
        <f t="shared" si="37"/>
        <v>0</v>
      </c>
      <c r="Y134" s="978">
        <f t="shared" si="37"/>
        <v>2300</v>
      </c>
      <c r="Z134" s="978">
        <f t="shared" si="37"/>
        <v>0</v>
      </c>
      <c r="AA134" s="470">
        <f t="shared" si="37"/>
        <v>532185</v>
      </c>
      <c r="AB134" s="470">
        <f t="shared" si="37"/>
        <v>0</v>
      </c>
      <c r="AC134" s="470">
        <f t="shared" si="37"/>
        <v>532185</v>
      </c>
      <c r="AD134" s="470">
        <f t="shared" si="37"/>
        <v>0</v>
      </c>
    </row>
    <row r="135" spans="1:30" ht="14.25" thickBot="1">
      <c r="A135" s="1135" t="s">
        <v>150</v>
      </c>
      <c r="B135" s="1136"/>
      <c r="C135" s="463">
        <v>13225886</v>
      </c>
      <c r="D135" s="464">
        <v>10872442</v>
      </c>
      <c r="E135" s="464">
        <v>1955963</v>
      </c>
      <c r="F135" s="465">
        <v>397481</v>
      </c>
      <c r="G135" s="463">
        <f aca="true" t="shared" si="38" ref="G135:Z135">G111+G134</f>
        <v>1228193</v>
      </c>
      <c r="H135" s="463">
        <f t="shared" si="38"/>
        <v>606203</v>
      </c>
      <c r="I135" s="463">
        <f t="shared" si="38"/>
        <v>588306</v>
      </c>
      <c r="J135" s="463">
        <f t="shared" si="38"/>
        <v>27473</v>
      </c>
      <c r="K135" s="463">
        <f t="shared" si="38"/>
        <v>-4572</v>
      </c>
      <c r="L135" s="463">
        <f t="shared" si="38"/>
        <v>0</v>
      </c>
      <c r="M135" s="635">
        <f t="shared" si="38"/>
        <v>-4572</v>
      </c>
      <c r="N135" s="464">
        <f t="shared" si="38"/>
        <v>0</v>
      </c>
      <c r="O135" s="464">
        <f t="shared" si="38"/>
        <v>22952</v>
      </c>
      <c r="P135" s="464">
        <f t="shared" si="38"/>
        <v>6029</v>
      </c>
      <c r="Q135" s="465">
        <f t="shared" si="38"/>
        <v>16923</v>
      </c>
      <c r="R135" s="979">
        <f t="shared" si="38"/>
        <v>-6054</v>
      </c>
      <c r="S135" s="979">
        <f t="shared" si="38"/>
        <v>15774</v>
      </c>
      <c r="T135" s="979">
        <f t="shared" si="38"/>
        <v>400</v>
      </c>
      <c r="U135" s="979">
        <f t="shared" si="38"/>
        <v>9320</v>
      </c>
      <c r="V135" s="979">
        <f t="shared" si="38"/>
        <v>0</v>
      </c>
      <c r="W135" s="979">
        <f t="shared" si="38"/>
        <v>13967</v>
      </c>
      <c r="X135" s="979">
        <f t="shared" si="38"/>
        <v>13967</v>
      </c>
      <c r="Y135" s="979">
        <f t="shared" si="38"/>
        <v>0</v>
      </c>
      <c r="Z135" s="979">
        <f t="shared" si="38"/>
        <v>0</v>
      </c>
      <c r="AA135" s="1062">
        <f>AA111+AA134</f>
        <v>1270260</v>
      </c>
      <c r="AB135" s="466">
        <f>AB111+AB134</f>
        <v>627858</v>
      </c>
      <c r="AC135" s="466">
        <f>AC111+AC134</f>
        <v>610527</v>
      </c>
      <c r="AD135" s="466">
        <f>AD111+AD134</f>
        <v>27473</v>
      </c>
    </row>
    <row r="136" spans="1:30" ht="17.25" thickBot="1" thickTop="1">
      <c r="A136" s="1129" t="s">
        <v>151</v>
      </c>
      <c r="B136" s="1129"/>
      <c r="C136" s="1126"/>
      <c r="D136" s="1126"/>
      <c r="E136" s="1126"/>
      <c r="F136" s="1126"/>
      <c r="G136" s="1126"/>
      <c r="H136" s="1126"/>
      <c r="I136" s="1126"/>
      <c r="J136" s="1126"/>
      <c r="K136" s="1126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</row>
    <row r="137" spans="1:30" ht="13.5" thickTop="1">
      <c r="A137" s="264">
        <v>1.1</v>
      </c>
      <c r="B137" s="155" t="s">
        <v>152</v>
      </c>
      <c r="C137" s="265">
        <v>296322</v>
      </c>
      <c r="D137" s="266">
        <v>296322</v>
      </c>
      <c r="E137" s="266">
        <v>0</v>
      </c>
      <c r="F137" s="317">
        <v>0</v>
      </c>
      <c r="G137" s="265">
        <v>0</v>
      </c>
      <c r="H137" s="266">
        <v>0</v>
      </c>
      <c r="I137" s="266">
        <v>0</v>
      </c>
      <c r="J137" s="266">
        <v>0</v>
      </c>
      <c r="K137" s="330">
        <v>0</v>
      </c>
      <c r="L137" s="266">
        <v>0</v>
      </c>
      <c r="M137" s="266">
        <v>0</v>
      </c>
      <c r="N137" s="317">
        <v>0</v>
      </c>
      <c r="O137" s="265"/>
      <c r="P137" s="266"/>
      <c r="Q137" s="267"/>
      <c r="R137" s="980"/>
      <c r="S137" s="980"/>
      <c r="T137" s="980"/>
      <c r="U137" s="268"/>
      <c r="V137" s="980"/>
      <c r="W137" s="1056"/>
      <c r="X137" s="255"/>
      <c r="Y137" s="255"/>
      <c r="Z137" s="255"/>
      <c r="AA137" s="981">
        <v>0</v>
      </c>
      <c r="AB137" s="272">
        <v>0</v>
      </c>
      <c r="AC137" s="272">
        <v>0</v>
      </c>
      <c r="AD137" s="273">
        <v>0</v>
      </c>
    </row>
    <row r="138" spans="1:30" ht="12.75">
      <c r="A138" s="225">
        <v>1.2</v>
      </c>
      <c r="B138" s="155" t="s">
        <v>153</v>
      </c>
      <c r="C138" s="171">
        <v>967976</v>
      </c>
      <c r="D138" s="172">
        <v>917569</v>
      </c>
      <c r="E138" s="172">
        <v>50407</v>
      </c>
      <c r="F138" s="159"/>
      <c r="G138" s="171">
        <v>0</v>
      </c>
      <c r="H138" s="172">
        <v>0</v>
      </c>
      <c r="I138" s="172">
        <v>0</v>
      </c>
      <c r="J138" s="172">
        <v>0</v>
      </c>
      <c r="K138" s="600">
        <v>0</v>
      </c>
      <c r="L138" s="172">
        <v>0</v>
      </c>
      <c r="M138" s="172">
        <v>0</v>
      </c>
      <c r="N138" s="159">
        <v>0</v>
      </c>
      <c r="O138" s="171"/>
      <c r="P138" s="172"/>
      <c r="Q138" s="173"/>
      <c r="R138" s="952"/>
      <c r="S138" s="952"/>
      <c r="T138" s="952"/>
      <c r="U138" s="174"/>
      <c r="V138" s="952"/>
      <c r="W138" s="1003"/>
      <c r="X138" s="172"/>
      <c r="Y138" s="172"/>
      <c r="Z138" s="172"/>
      <c r="AA138" s="303">
        <v>0</v>
      </c>
      <c r="AB138" s="169">
        <v>0</v>
      </c>
      <c r="AC138" s="169">
        <v>0</v>
      </c>
      <c r="AD138" s="170">
        <v>0</v>
      </c>
    </row>
    <row r="139" spans="1:30" ht="12.75">
      <c r="A139" s="179">
        <v>2.1</v>
      </c>
      <c r="B139" s="155" t="s">
        <v>154</v>
      </c>
      <c r="C139" s="163"/>
      <c r="D139" s="164"/>
      <c r="E139" s="164"/>
      <c r="F139" s="167"/>
      <c r="G139" s="163">
        <v>0</v>
      </c>
      <c r="H139" s="164">
        <v>0</v>
      </c>
      <c r="I139" s="164">
        <v>0</v>
      </c>
      <c r="J139" s="164">
        <v>0</v>
      </c>
      <c r="K139" s="226">
        <v>0</v>
      </c>
      <c r="L139" s="164">
        <v>0</v>
      </c>
      <c r="M139" s="164">
        <v>0</v>
      </c>
      <c r="N139" s="167">
        <v>0</v>
      </c>
      <c r="O139" s="163"/>
      <c r="P139" s="164"/>
      <c r="Q139" s="165"/>
      <c r="R139" s="951"/>
      <c r="S139" s="951"/>
      <c r="T139" s="951"/>
      <c r="U139" s="166"/>
      <c r="V139" s="951"/>
      <c r="W139" s="1002"/>
      <c r="X139" s="164"/>
      <c r="Y139" s="164"/>
      <c r="Z139" s="164"/>
      <c r="AA139" s="303">
        <v>0</v>
      </c>
      <c r="AB139" s="169">
        <v>0</v>
      </c>
      <c r="AC139" s="169">
        <v>0</v>
      </c>
      <c r="AD139" s="170">
        <v>0</v>
      </c>
    </row>
    <row r="140" spans="1:30" ht="12.75">
      <c r="A140" s="225">
        <v>2.2</v>
      </c>
      <c r="B140" s="155" t="s">
        <v>155</v>
      </c>
      <c r="C140" s="274">
        <v>2351594</v>
      </c>
      <c r="D140" s="275">
        <v>1982685</v>
      </c>
      <c r="E140" s="275">
        <v>368909</v>
      </c>
      <c r="F140" s="318"/>
      <c r="G140" s="274">
        <v>0</v>
      </c>
      <c r="H140" s="275">
        <v>0</v>
      </c>
      <c r="I140" s="275">
        <v>0</v>
      </c>
      <c r="J140" s="275">
        <v>0</v>
      </c>
      <c r="K140" s="621">
        <v>0</v>
      </c>
      <c r="L140" s="275">
        <v>0</v>
      </c>
      <c r="M140" s="275">
        <v>0</v>
      </c>
      <c r="N140" s="318">
        <v>0</v>
      </c>
      <c r="O140" s="274"/>
      <c r="P140" s="275"/>
      <c r="Q140" s="276"/>
      <c r="R140" s="952"/>
      <c r="S140" s="952"/>
      <c r="T140" s="952"/>
      <c r="U140" s="174"/>
      <c r="V140" s="952"/>
      <c r="W140" s="1063"/>
      <c r="X140" s="275"/>
      <c r="Y140" s="275"/>
      <c r="Z140" s="275"/>
      <c r="AA140" s="303">
        <v>0</v>
      </c>
      <c r="AB140" s="169">
        <v>0</v>
      </c>
      <c r="AC140" s="169">
        <v>0</v>
      </c>
      <c r="AD140" s="170">
        <v>0</v>
      </c>
    </row>
    <row r="141" spans="1:30" ht="13.5" thickBot="1">
      <c r="A141" s="1127" t="s">
        <v>156</v>
      </c>
      <c r="B141" s="1128"/>
      <c r="C141" s="427">
        <v>3615892</v>
      </c>
      <c r="D141" s="428">
        <v>3196576</v>
      </c>
      <c r="E141" s="428">
        <v>419316</v>
      </c>
      <c r="F141" s="430">
        <v>0</v>
      </c>
      <c r="G141" s="427">
        <f aca="true" t="shared" si="39" ref="G141:Z141">SUM(G137:G140)</f>
        <v>0</v>
      </c>
      <c r="H141" s="427">
        <f t="shared" si="39"/>
        <v>0</v>
      </c>
      <c r="I141" s="427">
        <f t="shared" si="39"/>
        <v>0</v>
      </c>
      <c r="J141" s="427">
        <f t="shared" si="39"/>
        <v>0</v>
      </c>
      <c r="K141" s="427">
        <f t="shared" si="39"/>
        <v>0</v>
      </c>
      <c r="L141" s="427">
        <f t="shared" si="39"/>
        <v>0</v>
      </c>
      <c r="M141" s="427">
        <f t="shared" si="39"/>
        <v>0</v>
      </c>
      <c r="N141" s="427">
        <f t="shared" si="39"/>
        <v>0</v>
      </c>
      <c r="O141" s="427">
        <f t="shared" si="39"/>
        <v>0</v>
      </c>
      <c r="P141" s="427">
        <f t="shared" si="39"/>
        <v>0</v>
      </c>
      <c r="Q141" s="427">
        <f t="shared" si="39"/>
        <v>0</v>
      </c>
      <c r="R141" s="427">
        <f t="shared" si="39"/>
        <v>0</v>
      </c>
      <c r="S141" s="427">
        <f t="shared" si="39"/>
        <v>0</v>
      </c>
      <c r="T141" s="427">
        <f t="shared" si="39"/>
        <v>0</v>
      </c>
      <c r="U141" s="427">
        <f t="shared" si="39"/>
        <v>0</v>
      </c>
      <c r="V141" s="427">
        <f t="shared" si="39"/>
        <v>0</v>
      </c>
      <c r="W141" s="427">
        <f t="shared" si="39"/>
        <v>0</v>
      </c>
      <c r="X141" s="427">
        <f t="shared" si="39"/>
        <v>0</v>
      </c>
      <c r="Y141" s="427">
        <f t="shared" si="39"/>
        <v>0</v>
      </c>
      <c r="Z141" s="427">
        <f t="shared" si="39"/>
        <v>0</v>
      </c>
      <c r="AA141" s="982">
        <f>SUM(AA137:AA140)</f>
        <v>0</v>
      </c>
      <c r="AB141" s="431">
        <f>SUM(AB137:AB140)</f>
        <v>0</v>
      </c>
      <c r="AC141" s="431">
        <f>SUM(AC137:AC140)</f>
        <v>0</v>
      </c>
      <c r="AD141" s="431">
        <f>SUM(AD137:AD140)</f>
        <v>0</v>
      </c>
    </row>
    <row r="142" spans="1:30" ht="17.25" thickBot="1" thickTop="1">
      <c r="A142" s="1129" t="s">
        <v>157</v>
      </c>
      <c r="B142" s="1129"/>
      <c r="C142" s="1126"/>
      <c r="D142" s="1126"/>
      <c r="E142" s="1126"/>
      <c r="F142" s="1126"/>
      <c r="G142" s="1126"/>
      <c r="H142" s="1126"/>
      <c r="I142" s="1126"/>
      <c r="J142" s="1126"/>
      <c r="K142" s="1126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</row>
    <row r="143" spans="1:30" ht="13.5" thickTop="1">
      <c r="A143" s="264"/>
      <c r="B143" s="253"/>
      <c r="C143" s="265">
        <v>0</v>
      </c>
      <c r="D143" s="266">
        <v>0</v>
      </c>
      <c r="E143" s="266">
        <v>0</v>
      </c>
      <c r="F143" s="317">
        <v>0</v>
      </c>
      <c r="G143" s="265"/>
      <c r="H143" s="266"/>
      <c r="I143" s="266"/>
      <c r="J143" s="268"/>
      <c r="K143" s="265">
        <v>0</v>
      </c>
      <c r="L143" s="266">
        <v>0</v>
      </c>
      <c r="M143" s="266">
        <v>0</v>
      </c>
      <c r="N143" s="315">
        <v>0</v>
      </c>
      <c r="O143" s="265"/>
      <c r="P143" s="266"/>
      <c r="Q143" s="267"/>
      <c r="R143" s="980"/>
      <c r="S143" s="268"/>
      <c r="T143" s="980"/>
      <c r="U143" s="268"/>
      <c r="V143" s="980"/>
      <c r="W143" s="1056"/>
      <c r="X143" s="255"/>
      <c r="Y143" s="857"/>
      <c r="Z143" s="255"/>
      <c r="AA143" s="319">
        <v>0</v>
      </c>
      <c r="AB143" s="319">
        <v>0</v>
      </c>
      <c r="AC143" s="319">
        <v>0</v>
      </c>
      <c r="AD143" s="320">
        <v>0</v>
      </c>
    </row>
    <row r="144" spans="1:30" ht="12.75">
      <c r="A144" s="225"/>
      <c r="B144" s="155"/>
      <c r="C144" s="171">
        <v>0</v>
      </c>
      <c r="D144" s="172">
        <v>0</v>
      </c>
      <c r="E144" s="172">
        <v>0</v>
      </c>
      <c r="F144" s="159">
        <v>0</v>
      </c>
      <c r="G144" s="171"/>
      <c r="H144" s="172"/>
      <c r="I144" s="172"/>
      <c r="J144" s="174"/>
      <c r="K144" s="171">
        <v>0</v>
      </c>
      <c r="L144" s="172">
        <v>0</v>
      </c>
      <c r="M144" s="172">
        <v>0</v>
      </c>
      <c r="N144" s="321">
        <v>0</v>
      </c>
      <c r="O144" s="171"/>
      <c r="P144" s="172"/>
      <c r="Q144" s="173"/>
      <c r="R144" s="952"/>
      <c r="S144" s="174"/>
      <c r="T144" s="952"/>
      <c r="U144" s="174"/>
      <c r="V144" s="952"/>
      <c r="W144" s="1003"/>
      <c r="X144" s="172"/>
      <c r="Y144" s="600"/>
      <c r="Z144" s="172"/>
      <c r="AA144" s="290">
        <v>0</v>
      </c>
      <c r="AB144" s="290">
        <v>0</v>
      </c>
      <c r="AC144" s="290">
        <v>0</v>
      </c>
      <c r="AD144" s="322">
        <v>0</v>
      </c>
    </row>
    <row r="145" spans="1:30" ht="13.5" thickBot="1">
      <c r="A145" s="1137" t="s">
        <v>158</v>
      </c>
      <c r="B145" s="1127"/>
      <c r="C145" s="476">
        <v>0</v>
      </c>
      <c r="D145" s="477">
        <v>0</v>
      </c>
      <c r="E145" s="477">
        <v>0</v>
      </c>
      <c r="F145" s="478">
        <v>0</v>
      </c>
      <c r="G145" s="476">
        <v>0</v>
      </c>
      <c r="H145" s="477">
        <v>0</v>
      </c>
      <c r="I145" s="477">
        <v>0</v>
      </c>
      <c r="J145" s="479">
        <v>0</v>
      </c>
      <c r="K145" s="476">
        <v>0</v>
      </c>
      <c r="L145" s="477">
        <v>0</v>
      </c>
      <c r="M145" s="477">
        <v>0</v>
      </c>
      <c r="N145" s="480">
        <v>0</v>
      </c>
      <c r="O145" s="476"/>
      <c r="P145" s="477"/>
      <c r="Q145" s="983"/>
      <c r="R145" s="986"/>
      <c r="S145" s="479"/>
      <c r="T145" s="986"/>
      <c r="U145" s="479"/>
      <c r="V145" s="986"/>
      <c r="W145" s="1054"/>
      <c r="X145" s="428"/>
      <c r="Y145" s="622"/>
      <c r="Z145" s="428"/>
      <c r="AA145" s="982">
        <v>0</v>
      </c>
      <c r="AB145" s="432">
        <v>0</v>
      </c>
      <c r="AC145" s="432">
        <v>0</v>
      </c>
      <c r="AD145" s="471">
        <v>0</v>
      </c>
    </row>
    <row r="146" spans="1:30" ht="17.25" thickBot="1" thickTop="1">
      <c r="A146" s="1132" t="s">
        <v>159</v>
      </c>
      <c r="B146" s="1132"/>
      <c r="C146" s="1123"/>
      <c r="D146" s="1123"/>
      <c r="E146" s="1123"/>
      <c r="F146" s="1138"/>
      <c r="G146" s="846"/>
      <c r="H146" s="846"/>
      <c r="I146" s="846"/>
      <c r="J146" s="846"/>
      <c r="K146" s="262"/>
      <c r="L146" s="232"/>
      <c r="M146" s="232"/>
      <c r="N146" s="232"/>
      <c r="O146" s="232"/>
      <c r="P146" s="232"/>
      <c r="Q146" s="232"/>
      <c r="R146" s="959"/>
      <c r="S146" s="232"/>
      <c r="T146" s="959"/>
      <c r="U146" s="232"/>
      <c r="V146" s="959"/>
      <c r="W146" s="1064"/>
      <c r="X146" s="1067"/>
      <c r="Y146" s="1049"/>
      <c r="Z146" s="1067"/>
      <c r="AA146" s="232"/>
      <c r="AB146" s="232"/>
      <c r="AC146" s="232"/>
      <c r="AD146" s="232"/>
    </row>
    <row r="147" spans="1:30" ht="13.5" thickTop="1">
      <c r="A147" s="323"/>
      <c r="B147" s="155" t="s">
        <v>160</v>
      </c>
      <c r="C147" s="324">
        <v>0</v>
      </c>
      <c r="D147" s="325">
        <v>0</v>
      </c>
      <c r="E147" s="325">
        <v>0</v>
      </c>
      <c r="F147" s="326">
        <v>0</v>
      </c>
      <c r="G147" s="324">
        <v>0</v>
      </c>
      <c r="H147" s="325">
        <v>0</v>
      </c>
      <c r="I147" s="325">
        <v>0</v>
      </c>
      <c r="J147" s="327">
        <v>0</v>
      </c>
      <c r="K147" s="324">
        <v>0</v>
      </c>
      <c r="L147" s="325">
        <v>0</v>
      </c>
      <c r="M147" s="325">
        <v>0</v>
      </c>
      <c r="N147" s="326">
        <v>0</v>
      </c>
      <c r="O147" s="324"/>
      <c r="P147" s="325"/>
      <c r="Q147" s="984"/>
      <c r="R147" s="987"/>
      <c r="S147" s="327"/>
      <c r="T147" s="987"/>
      <c r="U147" s="327"/>
      <c r="V147" s="987"/>
      <c r="W147" s="1065"/>
      <c r="X147" s="325"/>
      <c r="Y147" s="1066"/>
      <c r="Z147" s="325"/>
      <c r="AA147" s="989">
        <v>0</v>
      </c>
      <c r="AB147" s="152">
        <v>0</v>
      </c>
      <c r="AC147" s="152">
        <v>0</v>
      </c>
      <c r="AD147" s="153">
        <v>0</v>
      </c>
    </row>
    <row r="148" spans="1:30" ht="13.5" thickBot="1">
      <c r="A148" s="1127" t="s">
        <v>161</v>
      </c>
      <c r="B148" s="1128"/>
      <c r="C148" s="472">
        <v>0</v>
      </c>
      <c r="D148" s="473">
        <v>0</v>
      </c>
      <c r="E148" s="473">
        <v>0</v>
      </c>
      <c r="F148" s="474">
        <v>0</v>
      </c>
      <c r="G148" s="472">
        <v>0</v>
      </c>
      <c r="H148" s="473">
        <v>0</v>
      </c>
      <c r="I148" s="473">
        <v>0</v>
      </c>
      <c r="J148" s="475">
        <v>0</v>
      </c>
      <c r="K148" s="472">
        <v>0</v>
      </c>
      <c r="L148" s="473">
        <v>0</v>
      </c>
      <c r="M148" s="473">
        <v>0</v>
      </c>
      <c r="N148" s="474">
        <v>0</v>
      </c>
      <c r="O148" s="472"/>
      <c r="P148" s="473"/>
      <c r="Q148" s="985"/>
      <c r="R148" s="988"/>
      <c r="S148" s="475"/>
      <c r="T148" s="988"/>
      <c r="U148" s="475"/>
      <c r="V148" s="988"/>
      <c r="W148" s="1068"/>
      <c r="X148" s="1069"/>
      <c r="Y148" s="1070"/>
      <c r="Z148" s="1069"/>
      <c r="AA148" s="982">
        <v>0</v>
      </c>
      <c r="AB148" s="432">
        <v>0</v>
      </c>
      <c r="AC148" s="432">
        <v>0</v>
      </c>
      <c r="AD148" s="471">
        <v>0</v>
      </c>
    </row>
    <row r="149" spans="1:30" ht="17.25" thickBot="1" thickTop="1">
      <c r="A149" s="1125" t="s">
        <v>243</v>
      </c>
      <c r="B149" s="1125"/>
      <c r="C149" s="1126"/>
      <c r="D149" s="1126"/>
      <c r="E149" s="1126"/>
      <c r="F149" s="1126"/>
      <c r="G149" s="1126"/>
      <c r="H149" s="1126"/>
      <c r="I149" s="1126"/>
      <c r="J149" s="1126"/>
      <c r="K149" s="1126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</row>
    <row r="150" spans="1:30" ht="13.5" thickTop="1">
      <c r="A150" s="264"/>
      <c r="B150" s="197" t="s">
        <v>163</v>
      </c>
      <c r="C150" s="328">
        <v>1159224</v>
      </c>
      <c r="D150" s="314">
        <v>1159224</v>
      </c>
      <c r="E150" s="314"/>
      <c r="F150" s="329"/>
      <c r="G150" s="265">
        <v>0</v>
      </c>
      <c r="H150" s="266"/>
      <c r="I150" s="266">
        <v>0</v>
      </c>
      <c r="J150" s="317">
        <v>0</v>
      </c>
      <c r="K150" s="265">
        <v>0</v>
      </c>
      <c r="L150" s="331">
        <v>0</v>
      </c>
      <c r="M150" s="266">
        <v>0</v>
      </c>
      <c r="N150" s="268">
        <v>0</v>
      </c>
      <c r="O150" s="991"/>
      <c r="P150" s="992"/>
      <c r="Q150" s="992"/>
      <c r="R150" s="993"/>
      <c r="S150" s="1000"/>
      <c r="T150" s="992"/>
      <c r="U150" s="992"/>
      <c r="V150" s="1071"/>
      <c r="W150" s="249"/>
      <c r="X150" s="249"/>
      <c r="Y150" s="249"/>
      <c r="Z150" s="249"/>
      <c r="AA150" s="989">
        <v>0</v>
      </c>
      <c r="AB150" s="152">
        <v>0</v>
      </c>
      <c r="AC150" s="152"/>
      <c r="AD150" s="860"/>
    </row>
    <row r="151" spans="1:30" ht="12.75">
      <c r="A151" s="1127" t="s">
        <v>164</v>
      </c>
      <c r="B151" s="1128"/>
      <c r="C151" s="410">
        <v>1159224</v>
      </c>
      <c r="D151" s="411">
        <v>1159224</v>
      </c>
      <c r="E151" s="411">
        <v>0</v>
      </c>
      <c r="F151" s="413">
        <v>0</v>
      </c>
      <c r="G151" s="410">
        <f aca="true" t="shared" si="40" ref="G151:N151">G150</f>
        <v>0</v>
      </c>
      <c r="H151" s="410">
        <f t="shared" si="40"/>
        <v>0</v>
      </c>
      <c r="I151" s="410">
        <f t="shared" si="40"/>
        <v>0</v>
      </c>
      <c r="J151" s="410">
        <f t="shared" si="40"/>
        <v>0</v>
      </c>
      <c r="K151" s="410">
        <f t="shared" si="40"/>
        <v>0</v>
      </c>
      <c r="L151" s="411">
        <f t="shared" si="40"/>
        <v>0</v>
      </c>
      <c r="M151" s="411">
        <f t="shared" si="40"/>
        <v>0</v>
      </c>
      <c r="N151" s="615">
        <f t="shared" si="40"/>
        <v>0</v>
      </c>
      <c r="O151" s="994"/>
      <c r="P151" s="411"/>
      <c r="Q151" s="411"/>
      <c r="R151" s="995"/>
      <c r="S151" s="859"/>
      <c r="T151" s="411"/>
      <c r="U151" s="411"/>
      <c r="V151" s="615"/>
      <c r="W151" s="411"/>
      <c r="X151" s="411"/>
      <c r="Y151" s="411"/>
      <c r="Z151" s="411"/>
      <c r="AA151" s="694">
        <f>SUM(AA150)</f>
        <v>0</v>
      </c>
      <c r="AB151" s="453">
        <f>SUM(AB150)</f>
        <v>0</v>
      </c>
      <c r="AC151" s="453">
        <f>SUM(AC150)</f>
        <v>0</v>
      </c>
      <c r="AD151" s="694">
        <f>SUM(AD150)</f>
        <v>0</v>
      </c>
    </row>
    <row r="152" spans="1:30" ht="12.75">
      <c r="A152" s="291"/>
      <c r="B152" s="291"/>
      <c r="C152" s="191"/>
      <c r="D152" s="192"/>
      <c r="E152" s="192"/>
      <c r="F152" s="193"/>
      <c r="G152" s="175"/>
      <c r="H152" s="203"/>
      <c r="I152" s="203"/>
      <c r="J152" s="187"/>
      <c r="K152" s="181"/>
      <c r="L152" s="182"/>
      <c r="M152" s="182"/>
      <c r="N152" s="207"/>
      <c r="O152" s="996"/>
      <c r="P152" s="203"/>
      <c r="Q152" s="203"/>
      <c r="R152" s="997"/>
      <c r="S152" s="205"/>
      <c r="T152" s="203"/>
      <c r="U152" s="203"/>
      <c r="V152" s="207"/>
      <c r="W152" s="203"/>
      <c r="X152" s="203"/>
      <c r="Y152" s="203"/>
      <c r="Z152" s="203"/>
      <c r="AA152" s="304"/>
      <c r="AB152" s="177"/>
      <c r="AC152" s="177"/>
      <c r="AD152" s="190"/>
    </row>
    <row r="153" spans="1:30" ht="13.5" thickBot="1">
      <c r="A153" s="1127" t="s">
        <v>165</v>
      </c>
      <c r="B153" s="1128"/>
      <c r="C153" s="461">
        <v>18001002</v>
      </c>
      <c r="D153" s="462">
        <v>15228242</v>
      </c>
      <c r="E153" s="462">
        <v>2375279</v>
      </c>
      <c r="F153" s="481">
        <v>397481</v>
      </c>
      <c r="G153" s="461">
        <f aca="true" t="shared" si="41" ref="G153:Y153">G135+G141+G145+G148+G151</f>
        <v>1228193</v>
      </c>
      <c r="H153" s="461">
        <f t="shared" si="41"/>
        <v>606203</v>
      </c>
      <c r="I153" s="461">
        <f t="shared" si="41"/>
        <v>588306</v>
      </c>
      <c r="J153" s="461">
        <f t="shared" si="41"/>
        <v>27473</v>
      </c>
      <c r="K153" s="461">
        <f t="shared" si="41"/>
        <v>-4572</v>
      </c>
      <c r="L153" s="461">
        <f t="shared" si="41"/>
        <v>0</v>
      </c>
      <c r="M153" s="461">
        <f t="shared" si="41"/>
        <v>-4572</v>
      </c>
      <c r="N153" s="990">
        <f t="shared" si="41"/>
        <v>0</v>
      </c>
      <c r="O153" s="990">
        <f t="shared" si="41"/>
        <v>22952</v>
      </c>
      <c r="P153" s="990">
        <f t="shared" si="41"/>
        <v>6029</v>
      </c>
      <c r="Q153" s="990">
        <f t="shared" si="41"/>
        <v>16923</v>
      </c>
      <c r="R153" s="990">
        <f t="shared" si="41"/>
        <v>-6054</v>
      </c>
      <c r="S153" s="990">
        <f t="shared" si="41"/>
        <v>15774</v>
      </c>
      <c r="T153" s="990">
        <f t="shared" si="41"/>
        <v>400</v>
      </c>
      <c r="U153" s="990">
        <f t="shared" si="41"/>
        <v>9320</v>
      </c>
      <c r="V153" s="990">
        <f t="shared" si="41"/>
        <v>0</v>
      </c>
      <c r="W153" s="990">
        <f t="shared" si="41"/>
        <v>13967</v>
      </c>
      <c r="X153" s="990">
        <f t="shared" si="41"/>
        <v>13967</v>
      </c>
      <c r="Y153" s="990">
        <f t="shared" si="41"/>
        <v>0</v>
      </c>
      <c r="Z153" s="462"/>
      <c r="AA153" s="982">
        <f>AA135+AA141+AA145+AA148+AA151</f>
        <v>1270260</v>
      </c>
      <c r="AB153" s="431">
        <f>AB135+AB141+AB145+AB148+AB151</f>
        <v>627858</v>
      </c>
      <c r="AC153" s="431">
        <f>AC135+AC141+AC145+AC148+AC151</f>
        <v>610527</v>
      </c>
      <c r="AD153" s="431">
        <f>AD135+AD141+AD145+AD148+AD151</f>
        <v>27473</v>
      </c>
    </row>
    <row r="154" spans="1:30" ht="13.5" thickTop="1">
      <c r="A154" s="332"/>
      <c r="B154" s="332"/>
      <c r="C154" s="207"/>
      <c r="D154" s="207"/>
      <c r="E154" s="207"/>
      <c r="F154" s="207"/>
      <c r="G154" s="207"/>
      <c r="H154" s="207"/>
      <c r="I154" s="207"/>
      <c r="J154" s="207"/>
      <c r="K154" s="207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</row>
    <row r="155" spans="1:30" ht="15.75" hidden="1">
      <c r="A155" s="1129" t="s">
        <v>166</v>
      </c>
      <c r="B155" s="1129"/>
      <c r="C155" s="1129"/>
      <c r="D155" s="1129"/>
      <c r="E155" s="1129"/>
      <c r="F155" s="1129"/>
      <c r="G155" s="1129"/>
      <c r="H155" s="1129"/>
      <c r="I155" s="1129"/>
      <c r="J155" s="1129"/>
      <c r="K155" s="1129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</row>
    <row r="156" spans="1:30" ht="12.75" hidden="1">
      <c r="A156" s="252"/>
      <c r="B156" s="284" t="s">
        <v>167</v>
      </c>
      <c r="C156" s="255">
        <v>6229</v>
      </c>
      <c r="D156" s="255">
        <v>6240</v>
      </c>
      <c r="E156" s="255"/>
      <c r="F156" s="255"/>
      <c r="G156" s="255"/>
      <c r="H156" s="255"/>
      <c r="I156" s="255"/>
      <c r="J156" s="255"/>
      <c r="K156" s="255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</row>
    <row r="157" spans="1:30" ht="12.75" hidden="1">
      <c r="A157" s="243"/>
      <c r="B157" s="285" t="s">
        <v>168</v>
      </c>
      <c r="C157" s="286">
        <v>1934136</v>
      </c>
      <c r="D157" s="286">
        <v>421401</v>
      </c>
      <c r="E157" s="286"/>
      <c r="F157" s="286"/>
      <c r="G157" s="286"/>
      <c r="H157" s="286"/>
      <c r="I157" s="286"/>
      <c r="J157" s="286"/>
      <c r="K157" s="286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</row>
    <row r="158" spans="1:30" ht="12.75" hidden="1">
      <c r="A158" s="1139" t="s">
        <v>169</v>
      </c>
      <c r="B158" s="1140"/>
      <c r="C158" s="249">
        <v>1940365</v>
      </c>
      <c r="D158" s="249">
        <v>427641</v>
      </c>
      <c r="E158" s="249"/>
      <c r="F158" s="249">
        <v>0</v>
      </c>
      <c r="G158" s="249"/>
      <c r="H158" s="249"/>
      <c r="I158" s="249"/>
      <c r="J158" s="249"/>
      <c r="K158" s="249">
        <v>0</v>
      </c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</row>
    <row r="159" spans="1:30" ht="12.75" hidden="1">
      <c r="A159" s="848"/>
      <c r="B159" s="231" t="s">
        <v>156</v>
      </c>
      <c r="C159" s="249">
        <v>1726</v>
      </c>
      <c r="D159" s="249">
        <v>2613</v>
      </c>
      <c r="E159" s="249"/>
      <c r="F159" s="249"/>
      <c r="G159" s="249"/>
      <c r="H159" s="249"/>
      <c r="I159" s="249"/>
      <c r="J159" s="249"/>
      <c r="K159" s="249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</row>
    <row r="160" spans="1:30" ht="12.75" hidden="1">
      <c r="A160" s="287"/>
      <c r="B160" s="288" t="s">
        <v>170</v>
      </c>
      <c r="C160" s="286">
        <v>1942091</v>
      </c>
      <c r="D160" s="286">
        <v>430254</v>
      </c>
      <c r="E160" s="286"/>
      <c r="F160" s="286">
        <v>0</v>
      </c>
      <c r="G160" s="286"/>
      <c r="H160" s="286"/>
      <c r="I160" s="286"/>
      <c r="J160" s="286"/>
      <c r="K160" s="286">
        <v>0</v>
      </c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</row>
    <row r="161" spans="1:30" ht="12.75" hidden="1">
      <c r="A161" s="1141" t="s">
        <v>171</v>
      </c>
      <c r="B161" s="1141"/>
      <c r="C161" s="249">
        <v>19943093</v>
      </c>
      <c r="D161" s="249">
        <v>15658496</v>
      </c>
      <c r="E161" s="249"/>
      <c r="F161" s="249">
        <v>397481</v>
      </c>
      <c r="G161" s="249"/>
      <c r="H161" s="249"/>
      <c r="I161" s="249"/>
      <c r="J161" s="249"/>
      <c r="K161" s="249">
        <v>11695338</v>
      </c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</row>
    <row r="162" spans="1:30" ht="13.5" thickBot="1">
      <c r="A162" s="291"/>
      <c r="B162" s="291"/>
      <c r="C162" s="292"/>
      <c r="D162" s="263"/>
      <c r="E162" s="263"/>
      <c r="F162" s="263"/>
      <c r="G162" s="263"/>
      <c r="H162" s="263"/>
      <c r="I162" s="263"/>
      <c r="J162" s="263"/>
      <c r="K162" s="263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</row>
    <row r="163" spans="1:30" ht="13.5" thickTop="1">
      <c r="A163" s="198"/>
      <c r="B163" s="198"/>
      <c r="C163" s="333"/>
      <c r="D163" s="333"/>
      <c r="E163" s="334"/>
      <c r="F163" s="334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  <c r="AA163" s="335"/>
      <c r="AB163" s="335"/>
      <c r="AC163" s="335"/>
      <c r="AD163" s="335"/>
    </row>
    <row r="164" spans="1:30" ht="12.75">
      <c r="A164" s="244"/>
      <c r="B164" s="244"/>
      <c r="C164" s="336"/>
      <c r="D164" s="335"/>
      <c r="E164" s="335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335"/>
      <c r="X164" s="335"/>
      <c r="Y164" s="335"/>
      <c r="Z164" s="335"/>
      <c r="AA164" s="189"/>
      <c r="AB164" s="189"/>
      <c r="AC164" s="189"/>
      <c r="AD164" s="189"/>
    </row>
    <row r="165" spans="1:30" ht="13.5" thickBot="1">
      <c r="A165" s="244"/>
      <c r="B165" s="244"/>
      <c r="C165" s="337"/>
      <c r="D165" s="338"/>
      <c r="E165" s="338"/>
      <c r="F165" s="338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189"/>
      <c r="AB165" s="189"/>
      <c r="AC165" s="189"/>
      <c r="AD165" s="189"/>
    </row>
    <row r="166" spans="1:30" ht="13.5" thickTop="1">
      <c r="A166" s="150"/>
      <c r="B166" s="339"/>
      <c r="C166" s="150"/>
      <c r="D166" s="150"/>
      <c r="E166" s="150"/>
      <c r="F166" s="150"/>
      <c r="G166" s="150"/>
      <c r="H166" s="150"/>
      <c r="I166" s="335"/>
      <c r="J166" s="150"/>
      <c r="K166" s="339"/>
      <c r="L166" s="339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</row>
    <row r="167" ht="12.75">
      <c r="A167" s="340"/>
    </row>
    <row r="168" ht="12.75">
      <c r="A168" s="340"/>
    </row>
    <row r="169" spans="12:30" ht="12.75">
      <c r="L169" s="341"/>
      <c r="M169" s="341"/>
      <c r="N169" s="341"/>
      <c r="O169" s="341"/>
      <c r="P169" s="341"/>
      <c r="Q169" s="341"/>
      <c r="R169" s="341"/>
      <c r="S169" s="341"/>
      <c r="T169" s="341"/>
      <c r="U169" s="341"/>
      <c r="V169" s="341"/>
      <c r="W169" s="341"/>
      <c r="X169" s="341"/>
      <c r="Y169" s="341"/>
      <c r="Z169" s="341"/>
      <c r="AA169" s="341"/>
      <c r="AB169" s="341"/>
      <c r="AC169" s="341"/>
      <c r="AD169" s="341"/>
    </row>
  </sheetData>
  <sheetProtection/>
  <mergeCells count="31">
    <mergeCell ref="A151:B151"/>
    <mergeCell ref="A153:B153"/>
    <mergeCell ref="A155:K155"/>
    <mergeCell ref="A158:B158"/>
    <mergeCell ref="A161:B161"/>
    <mergeCell ref="A149:K149"/>
    <mergeCell ref="A79:B79"/>
    <mergeCell ref="A81:K81"/>
    <mergeCell ref="A83:K83"/>
    <mergeCell ref="A112:K112"/>
    <mergeCell ref="A135:B135"/>
    <mergeCell ref="A136:K136"/>
    <mergeCell ref="A141:B141"/>
    <mergeCell ref="A142:K142"/>
    <mergeCell ref="A145:B145"/>
    <mergeCell ref="A146:F146"/>
    <mergeCell ref="A148:B148"/>
    <mergeCell ref="AA1:AD1"/>
    <mergeCell ref="A3:K3"/>
    <mergeCell ref="A78:B78"/>
    <mergeCell ref="B1:B2"/>
    <mergeCell ref="D1:F1"/>
    <mergeCell ref="H1:J1"/>
    <mergeCell ref="L1:N1"/>
    <mergeCell ref="A44:K44"/>
    <mergeCell ref="A69:B69"/>
    <mergeCell ref="A70:K70"/>
    <mergeCell ref="A75:B75"/>
    <mergeCell ref="A76:K76"/>
    <mergeCell ref="P1:R1"/>
    <mergeCell ref="X1:Z1"/>
  </mergeCells>
  <printOptions headings="1" horizontalCentered="1" verticalCentered="1"/>
  <pageMargins left="0" right="0" top="0.984251968503937" bottom="0.4724409448818898" header="0.3937007874015748" footer="0.1968503937007874"/>
  <pageSetup blackAndWhite="1" horizontalDpi="300" verticalDpi="300" orientation="landscape" paperSize="9" scale="50" r:id="rId1"/>
  <headerFooter alignWithMargins="0">
    <oddHeader>&amp;C&amp;"Times New Roman CE,Normál"&amp;12Simontornya Város Önkormányzata bevétel és kiadások pénzforgalmi mérlege&amp;R&amp;"Times New Roman CE,Normál"&amp;12 1.3.mell. a 11/2015.(XII.04.) önk. rendelethez "1.3.mell. a 2/2015.(II.26.) önk. rendelethez"</oddHeader>
    <oddFooter>&amp;L&amp;"Times New Roman CE,Normál"&amp;D/&amp;T</oddFooter>
  </headerFooter>
  <rowBreaks count="3" manualBreakCount="3">
    <brk id="43" max="21" man="1"/>
    <brk id="81" max="21" man="1"/>
    <brk id="11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zoomScale="120" zoomScaleNormal="120" zoomScaleSheetLayoutView="85" zoomScalePageLayoutView="0" workbookViewId="0" topLeftCell="A97">
      <selection activeCell="C125" sqref="C125"/>
    </sheetView>
  </sheetViews>
  <sheetFormatPr defaultColWidth="9.00390625" defaultRowHeight="12.75"/>
  <cols>
    <col min="1" max="1" width="15.375" style="841" customWidth="1"/>
    <col min="2" max="2" width="61.75390625" style="842" customWidth="1"/>
    <col min="3" max="3" width="17.75390625" style="843" customWidth="1"/>
    <col min="4" max="4" width="11.625" style="698" customWidth="1"/>
    <col min="5" max="5" width="11.875" style="698" customWidth="1"/>
    <col min="6" max="6" width="10.75390625" style="844" customWidth="1"/>
    <col min="7" max="7" width="11.875" style="844" customWidth="1"/>
    <col min="8" max="16384" width="9.125" style="726" customWidth="1"/>
  </cols>
  <sheetData>
    <row r="1" spans="1:7" s="700" customFormat="1" ht="16.5" customHeight="1" thickBot="1">
      <c r="A1" s="695"/>
      <c r="B1" s="696"/>
      <c r="C1" s="697"/>
      <c r="D1" s="698"/>
      <c r="E1" s="698"/>
      <c r="F1" s="699"/>
      <c r="G1" s="699"/>
    </row>
    <row r="2" spans="1:7" s="707" customFormat="1" ht="21" customHeight="1">
      <c r="A2" s="701" t="s">
        <v>227</v>
      </c>
      <c r="B2" s="702" t="s">
        <v>309</v>
      </c>
      <c r="C2" s="703" t="s">
        <v>310</v>
      </c>
      <c r="D2" s="704" t="s">
        <v>311</v>
      </c>
      <c r="E2" s="704" t="s">
        <v>312</v>
      </c>
      <c r="F2" s="705" t="s">
        <v>313</v>
      </c>
      <c r="G2" s="706" t="s">
        <v>314</v>
      </c>
    </row>
    <row r="3" spans="1:7" s="707" customFormat="1" ht="16.5" thickBot="1">
      <c r="A3" s="708" t="s">
        <v>315</v>
      </c>
      <c r="B3" s="709" t="s">
        <v>316</v>
      </c>
      <c r="C3" s="710">
        <v>1</v>
      </c>
      <c r="D3" s="711"/>
      <c r="E3" s="711"/>
      <c r="F3" s="711"/>
      <c r="G3" s="712"/>
    </row>
    <row r="4" spans="1:7" s="718" customFormat="1" ht="15.75" customHeight="1" thickBot="1">
      <c r="A4" s="713"/>
      <c r="B4" s="714"/>
      <c r="C4" s="715" t="s">
        <v>317</v>
      </c>
      <c r="D4" s="716"/>
      <c r="E4" s="716"/>
      <c r="F4" s="716"/>
      <c r="G4" s="717"/>
    </row>
    <row r="5" spans="1:7" ht="13.5" thickBot="1">
      <c r="A5" s="719" t="s">
        <v>318</v>
      </c>
      <c r="B5" s="720" t="s">
        <v>319</v>
      </c>
      <c r="C5" s="721" t="s">
        <v>175</v>
      </c>
      <c r="D5" s="722"/>
      <c r="E5" s="723"/>
      <c r="F5" s="724"/>
      <c r="G5" s="725"/>
    </row>
    <row r="6" spans="1:7" s="733" customFormat="1" ht="12.75" customHeight="1" thickBot="1">
      <c r="A6" s="727">
        <v>1</v>
      </c>
      <c r="B6" s="728">
        <v>2</v>
      </c>
      <c r="C6" s="729">
        <v>3</v>
      </c>
      <c r="D6" s="730"/>
      <c r="E6" s="731"/>
      <c r="F6" s="731"/>
      <c r="G6" s="732"/>
    </row>
    <row r="7" spans="1:7" s="733" customFormat="1" ht="15.75" customHeight="1" thickBot="1">
      <c r="A7" s="734"/>
      <c r="B7" s="735" t="s">
        <v>1</v>
      </c>
      <c r="C7" s="736" t="s">
        <v>309</v>
      </c>
      <c r="D7" s="737" t="s">
        <v>311</v>
      </c>
      <c r="E7" s="711" t="s">
        <v>312</v>
      </c>
      <c r="F7" s="711" t="s">
        <v>313</v>
      </c>
      <c r="G7" s="712" t="s">
        <v>314</v>
      </c>
    </row>
    <row r="8" spans="1:7" s="733" customFormat="1" ht="12" customHeight="1" thickBot="1">
      <c r="A8" s="738" t="s">
        <v>70</v>
      </c>
      <c r="B8" s="739" t="s">
        <v>320</v>
      </c>
      <c r="C8" s="740">
        <f>+C9+C10+C11+C12+C13+C14</f>
        <v>429905</v>
      </c>
      <c r="D8" s="741">
        <f>+D9+D10+D11+D12+D13+D15</f>
        <v>0</v>
      </c>
      <c r="E8" s="741">
        <f>+E9+E10+E11+E12+E13+E15</f>
        <v>0</v>
      </c>
      <c r="F8" s="741">
        <f>+F9+F10+F11+F12+F13+F15</f>
        <v>0</v>
      </c>
      <c r="G8" s="741">
        <f>+G9+G10+G11+G12+G13+G14</f>
        <v>429905</v>
      </c>
    </row>
    <row r="9" spans="1:7" s="745" customFormat="1" ht="12" customHeight="1">
      <c r="A9" s="742" t="s">
        <v>321</v>
      </c>
      <c r="B9" s="743" t="s">
        <v>322</v>
      </c>
      <c r="C9" s="744">
        <v>132795</v>
      </c>
      <c r="D9" s="744">
        <v>0</v>
      </c>
      <c r="E9" s="744">
        <v>0</v>
      </c>
      <c r="F9" s="744">
        <v>0</v>
      </c>
      <c r="G9" s="744">
        <f aca="true" t="shared" si="0" ref="G9:G14">SUM(C9:F9)</f>
        <v>132795</v>
      </c>
    </row>
    <row r="10" spans="1:7" s="749" customFormat="1" ht="12" customHeight="1">
      <c r="A10" s="746" t="s">
        <v>323</v>
      </c>
      <c r="B10" s="747" t="s">
        <v>324</v>
      </c>
      <c r="C10" s="748">
        <v>157267</v>
      </c>
      <c r="D10" s="748"/>
      <c r="E10" s="748"/>
      <c r="F10" s="748"/>
      <c r="G10" s="744">
        <f t="shared" si="0"/>
        <v>157267</v>
      </c>
    </row>
    <row r="11" spans="1:7" s="749" customFormat="1" ht="12" customHeight="1">
      <c r="A11" s="746" t="s">
        <v>325</v>
      </c>
      <c r="B11" s="747" t="s">
        <v>326</v>
      </c>
      <c r="C11" s="748">
        <v>112674</v>
      </c>
      <c r="D11" s="748"/>
      <c r="E11" s="748"/>
      <c r="F11" s="748"/>
      <c r="G11" s="744">
        <f t="shared" si="0"/>
        <v>112674</v>
      </c>
    </row>
    <row r="12" spans="1:7" s="749" customFormat="1" ht="12" customHeight="1">
      <c r="A12" s="746" t="s">
        <v>327</v>
      </c>
      <c r="B12" s="747" t="s">
        <v>328</v>
      </c>
      <c r="C12" s="748">
        <v>12730</v>
      </c>
      <c r="D12" s="748"/>
      <c r="E12" s="748"/>
      <c r="F12" s="748"/>
      <c r="G12" s="744">
        <f t="shared" si="0"/>
        <v>12730</v>
      </c>
    </row>
    <row r="13" spans="1:7" s="749" customFormat="1" ht="12" customHeight="1">
      <c r="A13" s="746" t="s">
        <v>329</v>
      </c>
      <c r="B13" s="747" t="s">
        <v>330</v>
      </c>
      <c r="C13" s="748">
        <v>6190</v>
      </c>
      <c r="D13" s="748"/>
      <c r="E13" s="748"/>
      <c r="F13" s="748"/>
      <c r="G13" s="744">
        <f t="shared" si="0"/>
        <v>6190</v>
      </c>
    </row>
    <row r="14" spans="1:7" s="749" customFormat="1" ht="12" customHeight="1">
      <c r="A14" s="750" t="s">
        <v>623</v>
      </c>
      <c r="B14" s="751" t="s">
        <v>624</v>
      </c>
      <c r="C14" s="754">
        <v>8249</v>
      </c>
      <c r="D14" s="754"/>
      <c r="E14" s="754"/>
      <c r="F14" s="754"/>
      <c r="G14" s="941">
        <f t="shared" si="0"/>
        <v>8249</v>
      </c>
    </row>
    <row r="15" spans="1:7" s="745" customFormat="1" ht="12" customHeight="1" thickBot="1">
      <c r="A15" s="750" t="s">
        <v>622</v>
      </c>
      <c r="B15" s="751" t="s">
        <v>332</v>
      </c>
      <c r="C15" s="752"/>
      <c r="D15" s="752"/>
      <c r="E15" s="752"/>
      <c r="F15" s="752"/>
      <c r="G15" s="752"/>
    </row>
    <row r="16" spans="1:7" s="745" customFormat="1" ht="12" customHeight="1" thickBot="1">
      <c r="A16" s="738" t="s">
        <v>19</v>
      </c>
      <c r="B16" s="753" t="s">
        <v>333</v>
      </c>
      <c r="C16" s="741">
        <f>+C17+C18+C19+C20+C21</f>
        <v>84300</v>
      </c>
      <c r="D16" s="741">
        <f>+D17+D18+D19+D20+D21</f>
        <v>0</v>
      </c>
      <c r="E16" s="741">
        <f>+E17+E18+E19+E20+E21</f>
        <v>0</v>
      </c>
      <c r="F16" s="741">
        <f>+F17+F18+F19+F20+F21</f>
        <v>0</v>
      </c>
      <c r="G16" s="741">
        <f>+G17+G18+G19+G20+G21</f>
        <v>84300</v>
      </c>
    </row>
    <row r="17" spans="1:7" s="745" customFormat="1" ht="12" customHeight="1">
      <c r="A17" s="742" t="s">
        <v>334</v>
      </c>
      <c r="B17" s="743" t="s">
        <v>335</v>
      </c>
      <c r="C17" s="744"/>
      <c r="D17" s="744"/>
      <c r="E17" s="744"/>
      <c r="F17" s="744"/>
      <c r="G17" s="744">
        <f aca="true" t="shared" si="1" ref="G17:G46">SUM(C17:F17)</f>
        <v>0</v>
      </c>
    </row>
    <row r="18" spans="1:7" s="745" customFormat="1" ht="12" customHeight="1">
      <c r="A18" s="746" t="s">
        <v>336</v>
      </c>
      <c r="B18" s="747" t="s">
        <v>337</v>
      </c>
      <c r="C18" s="748"/>
      <c r="D18" s="748"/>
      <c r="E18" s="748"/>
      <c r="F18" s="748"/>
      <c r="G18" s="744">
        <f t="shared" si="1"/>
        <v>0</v>
      </c>
    </row>
    <row r="19" spans="1:7" s="745" customFormat="1" ht="12" customHeight="1">
      <c r="A19" s="746" t="s">
        <v>338</v>
      </c>
      <c r="B19" s="747" t="s">
        <v>339</v>
      </c>
      <c r="C19" s="748"/>
      <c r="D19" s="748"/>
      <c r="E19" s="748"/>
      <c r="F19" s="748"/>
      <c r="G19" s="744">
        <f t="shared" si="1"/>
        <v>0</v>
      </c>
    </row>
    <row r="20" spans="1:7" s="745" customFormat="1" ht="12" customHeight="1">
      <c r="A20" s="746" t="s">
        <v>340</v>
      </c>
      <c r="B20" s="747" t="s">
        <v>341</v>
      </c>
      <c r="C20" s="748"/>
      <c r="D20" s="748"/>
      <c r="E20" s="748"/>
      <c r="F20" s="748"/>
      <c r="G20" s="744">
        <f t="shared" si="1"/>
        <v>0</v>
      </c>
    </row>
    <row r="21" spans="1:7" s="745" customFormat="1" ht="12" customHeight="1">
      <c r="A21" s="746" t="s">
        <v>342</v>
      </c>
      <c r="B21" s="747" t="s">
        <v>343</v>
      </c>
      <c r="C21" s="748">
        <v>84300</v>
      </c>
      <c r="D21" s="748"/>
      <c r="E21" s="748"/>
      <c r="F21" s="748"/>
      <c r="G21" s="744">
        <f t="shared" si="1"/>
        <v>84300</v>
      </c>
    </row>
    <row r="22" spans="1:7" s="749" customFormat="1" ht="12" customHeight="1" thickBot="1">
      <c r="A22" s="750" t="s">
        <v>344</v>
      </c>
      <c r="B22" s="751" t="s">
        <v>345</v>
      </c>
      <c r="C22" s="754"/>
      <c r="D22" s="754"/>
      <c r="E22" s="754"/>
      <c r="F22" s="754"/>
      <c r="G22" s="744">
        <f t="shared" si="1"/>
        <v>0</v>
      </c>
    </row>
    <row r="23" spans="1:7" s="749" customFormat="1" ht="12" customHeight="1" thickBot="1">
      <c r="A23" s="738" t="s">
        <v>132</v>
      </c>
      <c r="B23" s="739" t="s">
        <v>346</v>
      </c>
      <c r="C23" s="741">
        <f>+C24+C25+C26+C27+C28</f>
        <v>31111</v>
      </c>
      <c r="D23" s="741">
        <f>+D24+D25+D26+D27+D28</f>
        <v>0</v>
      </c>
      <c r="E23" s="741">
        <f>+E24+E25+E26+E27+E28</f>
        <v>0</v>
      </c>
      <c r="F23" s="741">
        <f>+F24+F25+F26+F27+F28</f>
        <v>0</v>
      </c>
      <c r="G23" s="741">
        <f>+G24+G25+G26+G27+G28</f>
        <v>31111</v>
      </c>
    </row>
    <row r="24" spans="1:7" s="749" customFormat="1" ht="12" customHeight="1">
      <c r="A24" s="742" t="s">
        <v>347</v>
      </c>
      <c r="B24" s="743" t="s">
        <v>348</v>
      </c>
      <c r="C24" s="744"/>
      <c r="D24" s="744"/>
      <c r="E24" s="744"/>
      <c r="F24" s="744"/>
      <c r="G24" s="744">
        <f t="shared" si="1"/>
        <v>0</v>
      </c>
    </row>
    <row r="25" spans="1:7" s="745" customFormat="1" ht="12" customHeight="1">
      <c r="A25" s="746" t="s">
        <v>349</v>
      </c>
      <c r="B25" s="747" t="s">
        <v>350</v>
      </c>
      <c r="C25" s="748"/>
      <c r="D25" s="748"/>
      <c r="E25" s="748"/>
      <c r="F25" s="748"/>
      <c r="G25" s="744">
        <f t="shared" si="1"/>
        <v>0</v>
      </c>
    </row>
    <row r="26" spans="1:7" s="749" customFormat="1" ht="12" customHeight="1">
      <c r="A26" s="746" t="s">
        <v>351</v>
      </c>
      <c r="B26" s="747" t="s">
        <v>352</v>
      </c>
      <c r="C26" s="748"/>
      <c r="D26" s="748"/>
      <c r="E26" s="748"/>
      <c r="F26" s="748"/>
      <c r="G26" s="744">
        <f t="shared" si="1"/>
        <v>0</v>
      </c>
    </row>
    <row r="27" spans="1:7" s="749" customFormat="1" ht="12" customHeight="1">
      <c r="A27" s="746" t="s">
        <v>353</v>
      </c>
      <c r="B27" s="747" t="s">
        <v>354</v>
      </c>
      <c r="C27" s="748"/>
      <c r="D27" s="748"/>
      <c r="E27" s="748"/>
      <c r="F27" s="748"/>
      <c r="G27" s="744">
        <f t="shared" si="1"/>
        <v>0</v>
      </c>
    </row>
    <row r="28" spans="1:7" s="749" customFormat="1" ht="12" customHeight="1">
      <c r="A28" s="746" t="s">
        <v>355</v>
      </c>
      <c r="B28" s="747" t="s">
        <v>356</v>
      </c>
      <c r="C28" s="748">
        <v>31111</v>
      </c>
      <c r="D28" s="748"/>
      <c r="E28" s="748"/>
      <c r="F28" s="748"/>
      <c r="G28" s="744">
        <f t="shared" si="1"/>
        <v>31111</v>
      </c>
    </row>
    <row r="29" spans="1:7" s="749" customFormat="1" ht="12" customHeight="1" thickBot="1">
      <c r="A29" s="750" t="s">
        <v>357</v>
      </c>
      <c r="B29" s="751" t="s">
        <v>358</v>
      </c>
      <c r="C29" s="754">
        <v>27184</v>
      </c>
      <c r="D29" s="754"/>
      <c r="E29" s="754"/>
      <c r="F29" s="754"/>
      <c r="G29" s="744">
        <f t="shared" si="1"/>
        <v>27184</v>
      </c>
    </row>
    <row r="30" spans="1:7" s="749" customFormat="1" ht="12" customHeight="1" thickBot="1">
      <c r="A30" s="738" t="s">
        <v>359</v>
      </c>
      <c r="B30" s="739" t="s">
        <v>360</v>
      </c>
      <c r="C30" s="755">
        <f>+C31+C34+C35+C36</f>
        <v>120000</v>
      </c>
      <c r="D30" s="755">
        <f>+D31+D34+D35+D36</f>
        <v>0</v>
      </c>
      <c r="E30" s="755">
        <f>+E31+E34+E35+E36</f>
        <v>0</v>
      </c>
      <c r="F30" s="755">
        <f>+F31+F34+F35+F36</f>
        <v>0</v>
      </c>
      <c r="G30" s="755">
        <f>+G31+G34+G35+G36</f>
        <v>120000</v>
      </c>
    </row>
    <row r="31" spans="1:7" s="749" customFormat="1" ht="12" customHeight="1">
      <c r="A31" s="742" t="s">
        <v>361</v>
      </c>
      <c r="B31" s="743" t="s">
        <v>362</v>
      </c>
      <c r="C31" s="756">
        <f>C32+C33</f>
        <v>101700</v>
      </c>
      <c r="D31" s="756"/>
      <c r="E31" s="756"/>
      <c r="F31" s="756"/>
      <c r="G31" s="744">
        <f t="shared" si="1"/>
        <v>101700</v>
      </c>
    </row>
    <row r="32" spans="1:7" s="749" customFormat="1" ht="12" customHeight="1">
      <c r="A32" s="746" t="s">
        <v>363</v>
      </c>
      <c r="B32" s="747" t="s">
        <v>364</v>
      </c>
      <c r="C32" s="748">
        <v>30200</v>
      </c>
      <c r="D32" s="748"/>
      <c r="E32" s="748"/>
      <c r="F32" s="748"/>
      <c r="G32" s="744">
        <f t="shared" si="1"/>
        <v>30200</v>
      </c>
    </row>
    <row r="33" spans="1:7" s="749" customFormat="1" ht="12" customHeight="1">
      <c r="A33" s="746" t="s">
        <v>365</v>
      </c>
      <c r="B33" s="747" t="s">
        <v>366</v>
      </c>
      <c r="C33" s="748">
        <v>71500</v>
      </c>
      <c r="D33" s="748"/>
      <c r="E33" s="748"/>
      <c r="F33" s="748"/>
      <c r="G33" s="744">
        <f t="shared" si="1"/>
        <v>71500</v>
      </c>
    </row>
    <row r="34" spans="1:7" s="749" customFormat="1" ht="12" customHeight="1">
      <c r="A34" s="746" t="s">
        <v>367</v>
      </c>
      <c r="B34" s="747" t="s">
        <v>368</v>
      </c>
      <c r="C34" s="748">
        <v>14500</v>
      </c>
      <c r="D34" s="748"/>
      <c r="E34" s="748"/>
      <c r="F34" s="748"/>
      <c r="G34" s="744">
        <f t="shared" si="1"/>
        <v>14500</v>
      </c>
    </row>
    <row r="35" spans="1:7" s="749" customFormat="1" ht="12" customHeight="1">
      <c r="A35" s="746" t="s">
        <v>369</v>
      </c>
      <c r="B35" s="747" t="s">
        <v>370</v>
      </c>
      <c r="C35" s="748"/>
      <c r="D35" s="748"/>
      <c r="E35" s="748"/>
      <c r="F35" s="748"/>
      <c r="G35" s="744">
        <f t="shared" si="1"/>
        <v>0</v>
      </c>
    </row>
    <row r="36" spans="1:7" s="749" customFormat="1" ht="12" customHeight="1" thickBot="1">
      <c r="A36" s="750" t="s">
        <v>371</v>
      </c>
      <c r="B36" s="751" t="s">
        <v>372</v>
      </c>
      <c r="C36" s="754">
        <v>3800</v>
      </c>
      <c r="D36" s="754"/>
      <c r="E36" s="754"/>
      <c r="F36" s="754"/>
      <c r="G36" s="744">
        <f t="shared" si="1"/>
        <v>3800</v>
      </c>
    </row>
    <row r="37" spans="1:7" s="749" customFormat="1" ht="12" customHeight="1" thickBot="1">
      <c r="A37" s="738" t="s">
        <v>373</v>
      </c>
      <c r="B37" s="739" t="s">
        <v>374</v>
      </c>
      <c r="C37" s="741">
        <f>SUM(C38:C47)</f>
        <v>31572</v>
      </c>
      <c r="D37" s="741">
        <f>SUM(D38:D47)</f>
        <v>1420</v>
      </c>
      <c r="E37" s="741">
        <f>SUM(E38:E47)</f>
        <v>3000</v>
      </c>
      <c r="F37" s="741">
        <f>SUM(F38:F47)</f>
        <v>200</v>
      </c>
      <c r="G37" s="741">
        <f>SUM(G38:G47)</f>
        <v>36192</v>
      </c>
    </row>
    <row r="38" spans="1:7" s="749" customFormat="1" ht="12" customHeight="1">
      <c r="A38" s="742" t="s">
        <v>375</v>
      </c>
      <c r="B38" s="743" t="s">
        <v>376</v>
      </c>
      <c r="C38" s="744"/>
      <c r="D38" s="744"/>
      <c r="E38" s="744"/>
      <c r="F38" s="744"/>
      <c r="G38" s="744">
        <f t="shared" si="1"/>
        <v>0</v>
      </c>
    </row>
    <row r="39" spans="1:7" s="749" customFormat="1" ht="12" customHeight="1">
      <c r="A39" s="746" t="s">
        <v>377</v>
      </c>
      <c r="B39" s="747" t="s">
        <v>378</v>
      </c>
      <c r="C39" s="748">
        <v>21200</v>
      </c>
      <c r="D39" s="748"/>
      <c r="E39" s="748">
        <v>3000</v>
      </c>
      <c r="F39" s="748"/>
      <c r="G39" s="744">
        <f t="shared" si="1"/>
        <v>24200</v>
      </c>
    </row>
    <row r="40" spans="1:7" s="749" customFormat="1" ht="12" customHeight="1">
      <c r="A40" s="746" t="s">
        <v>379</v>
      </c>
      <c r="B40" s="747" t="s">
        <v>380</v>
      </c>
      <c r="C40" s="748">
        <v>8222</v>
      </c>
      <c r="D40" s="748">
        <v>1200</v>
      </c>
      <c r="E40" s="748"/>
      <c r="F40" s="748">
        <v>200</v>
      </c>
      <c r="G40" s="744">
        <f t="shared" si="1"/>
        <v>9622</v>
      </c>
    </row>
    <row r="41" spans="1:7" s="749" customFormat="1" ht="12" customHeight="1">
      <c r="A41" s="746" t="s">
        <v>381</v>
      </c>
      <c r="B41" s="747" t="s">
        <v>382</v>
      </c>
      <c r="C41" s="748"/>
      <c r="D41" s="748"/>
      <c r="E41" s="748"/>
      <c r="F41" s="748"/>
      <c r="G41" s="744">
        <f t="shared" si="1"/>
        <v>0</v>
      </c>
    </row>
    <row r="42" spans="1:7" s="749" customFormat="1" ht="12" customHeight="1">
      <c r="A42" s="746" t="s">
        <v>383</v>
      </c>
      <c r="B42" s="747" t="s">
        <v>384</v>
      </c>
      <c r="C42" s="748"/>
      <c r="D42" s="748"/>
      <c r="E42" s="748"/>
      <c r="F42" s="748"/>
      <c r="G42" s="744">
        <f t="shared" si="1"/>
        <v>0</v>
      </c>
    </row>
    <row r="43" spans="1:7" s="749" customFormat="1" ht="12" customHeight="1">
      <c r="A43" s="746" t="s">
        <v>385</v>
      </c>
      <c r="B43" s="747" t="s">
        <v>386</v>
      </c>
      <c r="C43" s="748">
        <v>2100</v>
      </c>
      <c r="D43" s="748">
        <v>200</v>
      </c>
      <c r="E43" s="748"/>
      <c r="F43" s="748"/>
      <c r="G43" s="744">
        <f t="shared" si="1"/>
        <v>2300</v>
      </c>
    </row>
    <row r="44" spans="1:7" s="749" customFormat="1" ht="12" customHeight="1">
      <c r="A44" s="746" t="s">
        <v>387</v>
      </c>
      <c r="B44" s="747" t="s">
        <v>388</v>
      </c>
      <c r="C44" s="748"/>
      <c r="D44" s="748"/>
      <c r="E44" s="748"/>
      <c r="F44" s="748"/>
      <c r="G44" s="744">
        <f t="shared" si="1"/>
        <v>0</v>
      </c>
    </row>
    <row r="45" spans="1:7" s="749" customFormat="1" ht="12" customHeight="1">
      <c r="A45" s="746" t="s">
        <v>389</v>
      </c>
      <c r="B45" s="747" t="s">
        <v>32</v>
      </c>
      <c r="C45" s="748">
        <v>50</v>
      </c>
      <c r="D45" s="748">
        <v>20</v>
      </c>
      <c r="E45" s="748"/>
      <c r="F45" s="748"/>
      <c r="G45" s="744">
        <f t="shared" si="1"/>
        <v>70</v>
      </c>
    </row>
    <row r="46" spans="1:7" s="749" customFormat="1" ht="12" customHeight="1">
      <c r="A46" s="746" t="s">
        <v>390</v>
      </c>
      <c r="B46" s="747" t="s">
        <v>391</v>
      </c>
      <c r="C46" s="757"/>
      <c r="D46" s="757"/>
      <c r="E46" s="757"/>
      <c r="F46" s="757"/>
      <c r="G46" s="744">
        <f t="shared" si="1"/>
        <v>0</v>
      </c>
    </row>
    <row r="47" spans="1:7" s="749" customFormat="1" ht="12" customHeight="1" thickBot="1">
      <c r="A47" s="750" t="s">
        <v>392</v>
      </c>
      <c r="B47" s="751" t="s">
        <v>393</v>
      </c>
      <c r="C47" s="758"/>
      <c r="D47" s="758"/>
      <c r="E47" s="758"/>
      <c r="F47" s="758"/>
      <c r="G47" s="758"/>
    </row>
    <row r="48" spans="1:7" s="749" customFormat="1" ht="12" customHeight="1" thickBot="1">
      <c r="A48" s="738" t="s">
        <v>394</v>
      </c>
      <c r="B48" s="739" t="s">
        <v>395</v>
      </c>
      <c r="C48" s="741">
        <f>SUM(C49:C53)</f>
        <v>8500</v>
      </c>
      <c r="D48" s="741">
        <f>SUM(D49:D53)</f>
        <v>0</v>
      </c>
      <c r="E48" s="741">
        <f>SUM(E49:E53)</f>
        <v>0</v>
      </c>
      <c r="F48" s="741">
        <f>SUM(F49:F53)</f>
        <v>0</v>
      </c>
      <c r="G48" s="741">
        <f>SUM(G49:G53)</f>
        <v>8500</v>
      </c>
    </row>
    <row r="49" spans="1:7" s="749" customFormat="1" ht="12" customHeight="1">
      <c r="A49" s="742" t="s">
        <v>396</v>
      </c>
      <c r="B49" s="743" t="s">
        <v>397</v>
      </c>
      <c r="C49" s="759"/>
      <c r="D49" s="759"/>
      <c r="E49" s="759"/>
      <c r="F49" s="759"/>
      <c r="G49" s="744">
        <f aca="true" t="shared" si="2" ref="G49:G58">SUM(C49:F49)</f>
        <v>0</v>
      </c>
    </row>
    <row r="50" spans="1:7" s="749" customFormat="1" ht="12" customHeight="1">
      <c r="A50" s="746" t="s">
        <v>398</v>
      </c>
      <c r="B50" s="747" t="s">
        <v>399</v>
      </c>
      <c r="C50" s="757">
        <v>8500</v>
      </c>
      <c r="D50" s="757"/>
      <c r="E50" s="757"/>
      <c r="F50" s="757"/>
      <c r="G50" s="744">
        <f t="shared" si="2"/>
        <v>8500</v>
      </c>
    </row>
    <row r="51" spans="1:7" s="749" customFormat="1" ht="12" customHeight="1">
      <c r="A51" s="746" t="s">
        <v>400</v>
      </c>
      <c r="B51" s="747" t="s">
        <v>401</v>
      </c>
      <c r="C51" s="757"/>
      <c r="D51" s="757"/>
      <c r="E51" s="757"/>
      <c r="F51" s="757"/>
      <c r="G51" s="744">
        <f t="shared" si="2"/>
        <v>0</v>
      </c>
    </row>
    <row r="52" spans="1:7" s="749" customFormat="1" ht="12" customHeight="1">
      <c r="A52" s="746" t="s">
        <v>402</v>
      </c>
      <c r="B52" s="747" t="s">
        <v>403</v>
      </c>
      <c r="C52" s="757"/>
      <c r="D52" s="757"/>
      <c r="E52" s="757"/>
      <c r="F52" s="757"/>
      <c r="G52" s="744">
        <f t="shared" si="2"/>
        <v>0</v>
      </c>
    </row>
    <row r="53" spans="1:7" s="749" customFormat="1" ht="12" customHeight="1" thickBot="1">
      <c r="A53" s="750" t="s">
        <v>404</v>
      </c>
      <c r="B53" s="751" t="s">
        <v>405</v>
      </c>
      <c r="C53" s="758"/>
      <c r="D53" s="758"/>
      <c r="E53" s="758"/>
      <c r="F53" s="758"/>
      <c r="G53" s="744">
        <f t="shared" si="2"/>
        <v>0</v>
      </c>
    </row>
    <row r="54" spans="1:7" s="749" customFormat="1" ht="12" customHeight="1" thickBot="1">
      <c r="A54" s="738" t="s">
        <v>406</v>
      </c>
      <c r="B54" s="739" t="s">
        <v>407</v>
      </c>
      <c r="C54" s="741">
        <f>SUM(C55:C57)</f>
        <v>12135</v>
      </c>
      <c r="D54" s="741">
        <f>SUM(D55:D57)</f>
        <v>0</v>
      </c>
      <c r="E54" s="741">
        <f>SUM(E55:E57)</f>
        <v>0</v>
      </c>
      <c r="F54" s="741">
        <f>SUM(F55:F57)</f>
        <v>0</v>
      </c>
      <c r="G54" s="741">
        <f>SUM(G55:G57)</f>
        <v>12135</v>
      </c>
    </row>
    <row r="55" spans="1:7" s="749" customFormat="1" ht="12" customHeight="1">
      <c r="A55" s="742" t="s">
        <v>408</v>
      </c>
      <c r="B55" s="743" t="s">
        <v>409</v>
      </c>
      <c r="C55" s="744"/>
      <c r="D55" s="744"/>
      <c r="E55" s="744"/>
      <c r="F55" s="744"/>
      <c r="G55" s="744">
        <f t="shared" si="2"/>
        <v>0</v>
      </c>
    </row>
    <row r="56" spans="1:7" s="749" customFormat="1" ht="12" customHeight="1">
      <c r="A56" s="746" t="s">
        <v>410</v>
      </c>
      <c r="B56" s="747" t="s">
        <v>411</v>
      </c>
      <c r="C56" s="748"/>
      <c r="D56" s="748"/>
      <c r="E56" s="748"/>
      <c r="F56" s="748"/>
      <c r="G56" s="744">
        <f t="shared" si="2"/>
        <v>0</v>
      </c>
    </row>
    <row r="57" spans="1:7" s="749" customFormat="1" ht="12" customHeight="1">
      <c r="A57" s="746" t="s">
        <v>412</v>
      </c>
      <c r="B57" s="747" t="s">
        <v>413</v>
      </c>
      <c r="C57" s="748">
        <v>12135</v>
      </c>
      <c r="D57" s="748"/>
      <c r="E57" s="748"/>
      <c r="F57" s="748"/>
      <c r="G57" s="744">
        <f t="shared" si="2"/>
        <v>12135</v>
      </c>
    </row>
    <row r="58" spans="1:7" s="749" customFormat="1" ht="12" customHeight="1" thickBot="1">
      <c r="A58" s="750" t="s">
        <v>414</v>
      </c>
      <c r="B58" s="751" t="s">
        <v>415</v>
      </c>
      <c r="C58" s="754"/>
      <c r="D58" s="754"/>
      <c r="E58" s="754"/>
      <c r="F58" s="754"/>
      <c r="G58" s="744">
        <f t="shared" si="2"/>
        <v>0</v>
      </c>
    </row>
    <row r="59" spans="1:7" s="749" customFormat="1" ht="12" customHeight="1" thickBot="1">
      <c r="A59" s="738" t="s">
        <v>416</v>
      </c>
      <c r="B59" s="753" t="s">
        <v>417</v>
      </c>
      <c r="C59" s="741">
        <f>SUM(C60:C62)</f>
        <v>305830</v>
      </c>
      <c r="D59" s="741">
        <f>SUM(D60:D62)</f>
        <v>0</v>
      </c>
      <c r="E59" s="741">
        <f>SUM(E60:E62)</f>
        <v>0</v>
      </c>
      <c r="F59" s="741">
        <f>SUM(F60:F62)</f>
        <v>0</v>
      </c>
      <c r="G59" s="741">
        <f>SUM(G60:G62)</f>
        <v>305830</v>
      </c>
    </row>
    <row r="60" spans="1:7" s="749" customFormat="1" ht="12" customHeight="1">
      <c r="A60" s="742" t="s">
        <v>418</v>
      </c>
      <c r="B60" s="743" t="s">
        <v>419</v>
      </c>
      <c r="C60" s="757"/>
      <c r="D60" s="757"/>
      <c r="E60" s="757"/>
      <c r="F60" s="757"/>
      <c r="G60" s="744">
        <f>SUM(C60:F60)</f>
        <v>0</v>
      </c>
    </row>
    <row r="61" spans="1:7" s="749" customFormat="1" ht="12" customHeight="1">
      <c r="A61" s="746" t="s">
        <v>420</v>
      </c>
      <c r="B61" s="747" t="s">
        <v>421</v>
      </c>
      <c r="C61" s="757">
        <v>1650</v>
      </c>
      <c r="D61" s="757"/>
      <c r="E61" s="757"/>
      <c r="F61" s="757"/>
      <c r="G61" s="744">
        <f>SUM(C61:F61)</f>
        <v>1650</v>
      </c>
    </row>
    <row r="62" spans="1:7" s="749" customFormat="1" ht="12" customHeight="1">
      <c r="A62" s="746" t="s">
        <v>422</v>
      </c>
      <c r="B62" s="747" t="s">
        <v>423</v>
      </c>
      <c r="C62" s="757">
        <v>304180</v>
      </c>
      <c r="D62" s="757"/>
      <c r="E62" s="757"/>
      <c r="F62" s="757"/>
      <c r="G62" s="744">
        <f>SUM(C62:F62)</f>
        <v>304180</v>
      </c>
    </row>
    <row r="63" spans="1:7" s="749" customFormat="1" ht="12" customHeight="1" thickBot="1">
      <c r="A63" s="750" t="s">
        <v>424</v>
      </c>
      <c r="B63" s="751" t="s">
        <v>425</v>
      </c>
      <c r="C63" s="757">
        <v>264180</v>
      </c>
      <c r="D63" s="757"/>
      <c r="E63" s="757"/>
      <c r="F63" s="757"/>
      <c r="G63" s="744">
        <f>SUM(C63:F63)</f>
        <v>264180</v>
      </c>
    </row>
    <row r="64" spans="1:7" s="749" customFormat="1" ht="12" customHeight="1" thickBot="1">
      <c r="A64" s="738" t="s">
        <v>426</v>
      </c>
      <c r="B64" s="739" t="s">
        <v>427</v>
      </c>
      <c r="C64" s="755">
        <f>+C8+C16+C23+C30+C37+C48+C54+C59</f>
        <v>1023353</v>
      </c>
      <c r="D64" s="755">
        <f>+D8+D16+D23+D30+D37+D48+D54+D59</f>
        <v>1420</v>
      </c>
      <c r="E64" s="755">
        <f>+E8+E16+E23+E30+E37+E48+E54+E59</f>
        <v>3000</v>
      </c>
      <c r="F64" s="755">
        <f>+F8+F16+F23+F30+F37+F48+F54+F59</f>
        <v>200</v>
      </c>
      <c r="G64" s="755">
        <f>+G8+G16+G23+G30+G37+G48+G54+G59</f>
        <v>1027973</v>
      </c>
    </row>
    <row r="65" spans="1:7" s="749" customFormat="1" ht="12" customHeight="1" thickBot="1">
      <c r="A65" s="760" t="s">
        <v>428</v>
      </c>
      <c r="B65" s="753" t="s">
        <v>429</v>
      </c>
      <c r="C65" s="741">
        <f>SUM(C66:C68)</f>
        <v>140000</v>
      </c>
      <c r="D65" s="741">
        <f>SUM(D66:D68)</f>
        <v>0</v>
      </c>
      <c r="E65" s="741">
        <f>SUM(E66:E68)</f>
        <v>0</v>
      </c>
      <c r="F65" s="741">
        <f>SUM(F66:F68)</f>
        <v>0</v>
      </c>
      <c r="G65" s="741">
        <f>SUM(G66:G68)</f>
        <v>140000</v>
      </c>
    </row>
    <row r="66" spans="1:7" s="749" customFormat="1" ht="12" customHeight="1">
      <c r="A66" s="742" t="s">
        <v>430</v>
      </c>
      <c r="B66" s="743" t="s">
        <v>431</v>
      </c>
      <c r="C66" s="757">
        <v>140000</v>
      </c>
      <c r="D66" s="757"/>
      <c r="E66" s="757"/>
      <c r="F66" s="757"/>
      <c r="G66" s="744">
        <f>SUM(C66:F66)</f>
        <v>140000</v>
      </c>
    </row>
    <row r="67" spans="1:7" s="749" customFormat="1" ht="12" customHeight="1">
      <c r="A67" s="746" t="s">
        <v>432</v>
      </c>
      <c r="B67" s="747" t="s">
        <v>433</v>
      </c>
      <c r="C67" s="757"/>
      <c r="D67" s="757"/>
      <c r="E67" s="757"/>
      <c r="F67" s="757"/>
      <c r="G67" s="744">
        <f>SUM(C67:F67)</f>
        <v>0</v>
      </c>
    </row>
    <row r="68" spans="1:7" s="749" customFormat="1" ht="12" customHeight="1" thickBot="1">
      <c r="A68" s="750" t="s">
        <v>434</v>
      </c>
      <c r="B68" s="761" t="s">
        <v>435</v>
      </c>
      <c r="C68" s="757"/>
      <c r="D68" s="757"/>
      <c r="E68" s="757"/>
      <c r="F68" s="757"/>
      <c r="G68" s="744">
        <f>SUM(C68:F68)</f>
        <v>0</v>
      </c>
    </row>
    <row r="69" spans="1:7" s="749" customFormat="1" ht="12" customHeight="1" thickBot="1">
      <c r="A69" s="760" t="s">
        <v>436</v>
      </c>
      <c r="B69" s="753" t="s">
        <v>437</v>
      </c>
      <c r="C69" s="741">
        <f>SUM(C70:C73)</f>
        <v>0</v>
      </c>
      <c r="D69" s="741">
        <f>SUM(D70:D73)</f>
        <v>0</v>
      </c>
      <c r="E69" s="741">
        <f>SUM(E70:E73)</f>
        <v>0</v>
      </c>
      <c r="F69" s="741">
        <f>SUM(F70:F73)</f>
        <v>0</v>
      </c>
      <c r="G69" s="741">
        <f>SUM(G70:G73)</f>
        <v>0</v>
      </c>
    </row>
    <row r="70" spans="1:7" s="749" customFormat="1" ht="12" customHeight="1">
      <c r="A70" s="742" t="s">
        <v>438</v>
      </c>
      <c r="B70" s="743" t="s">
        <v>439</v>
      </c>
      <c r="C70" s="757"/>
      <c r="D70" s="757"/>
      <c r="E70" s="757"/>
      <c r="F70" s="757"/>
      <c r="G70" s="744">
        <f>SUM(C70:F70)</f>
        <v>0</v>
      </c>
    </row>
    <row r="71" spans="1:7" s="749" customFormat="1" ht="12" customHeight="1">
      <c r="A71" s="746" t="s">
        <v>440</v>
      </c>
      <c r="B71" s="747" t="s">
        <v>441</v>
      </c>
      <c r="C71" s="757"/>
      <c r="D71" s="757"/>
      <c r="E71" s="757"/>
      <c r="F71" s="757"/>
      <c r="G71" s="744">
        <f>SUM(C71:F71)</f>
        <v>0</v>
      </c>
    </row>
    <row r="72" spans="1:7" s="749" customFormat="1" ht="12" customHeight="1">
      <c r="A72" s="746" t="s">
        <v>442</v>
      </c>
      <c r="B72" s="747" t="s">
        <v>443</v>
      </c>
      <c r="C72" s="757"/>
      <c r="D72" s="757"/>
      <c r="E72" s="757"/>
      <c r="F72" s="757"/>
      <c r="G72" s="744">
        <f>SUM(C72:F72)</f>
        <v>0</v>
      </c>
    </row>
    <row r="73" spans="1:7" s="749" customFormat="1" ht="12" customHeight="1" thickBot="1">
      <c r="A73" s="750" t="s">
        <v>444</v>
      </c>
      <c r="B73" s="751" t="s">
        <v>445</v>
      </c>
      <c r="C73" s="757"/>
      <c r="D73" s="757"/>
      <c r="E73" s="757"/>
      <c r="F73" s="757"/>
      <c r="G73" s="744">
        <f>SUM(C73:F73)</f>
        <v>0</v>
      </c>
    </row>
    <row r="74" spans="1:7" s="749" customFormat="1" ht="12" customHeight="1" thickBot="1">
      <c r="A74" s="760" t="s">
        <v>446</v>
      </c>
      <c r="B74" s="753" t="s">
        <v>447</v>
      </c>
      <c r="C74" s="741">
        <f>SUM(C75:C76)</f>
        <v>91542</v>
      </c>
      <c r="D74" s="741">
        <f>SUM(D75:D76)</f>
        <v>5900</v>
      </c>
      <c r="E74" s="741">
        <f>SUM(E75:E76)</f>
        <v>4700</v>
      </c>
      <c r="F74" s="741">
        <f>SUM(F75:F76)</f>
        <v>145</v>
      </c>
      <c r="G74" s="741">
        <f>SUM(G75:G76)</f>
        <v>102287</v>
      </c>
    </row>
    <row r="75" spans="1:7" s="749" customFormat="1" ht="12" customHeight="1">
      <c r="A75" s="742" t="s">
        <v>448</v>
      </c>
      <c r="B75" s="743" t="s">
        <v>449</v>
      </c>
      <c r="C75" s="762">
        <v>91542</v>
      </c>
      <c r="D75" s="762">
        <v>5900</v>
      </c>
      <c r="E75" s="762">
        <v>4700</v>
      </c>
      <c r="F75" s="762">
        <v>145</v>
      </c>
      <c r="G75" s="763">
        <f>SUM(C75:F75)</f>
        <v>102287</v>
      </c>
    </row>
    <row r="76" spans="1:7" s="749" customFormat="1" ht="12" customHeight="1" thickBot="1">
      <c r="A76" s="750" t="s">
        <v>450</v>
      </c>
      <c r="B76" s="751" t="s">
        <v>451</v>
      </c>
      <c r="C76" s="757"/>
      <c r="D76" s="757"/>
      <c r="E76" s="757"/>
      <c r="F76" s="757"/>
      <c r="G76" s="744">
        <f>SUM(C76:F76)</f>
        <v>0</v>
      </c>
    </row>
    <row r="77" spans="1:7" s="745" customFormat="1" ht="12" customHeight="1" thickBot="1">
      <c r="A77" s="760" t="s">
        <v>452</v>
      </c>
      <c r="B77" s="753" t="s">
        <v>453</v>
      </c>
      <c r="C77" s="741">
        <f>SUM(C78:C80)</f>
        <v>0</v>
      </c>
      <c r="D77" s="741">
        <f>SUM(D78:D80)</f>
        <v>0</v>
      </c>
      <c r="E77" s="741">
        <f>SUM(E78:E80)</f>
        <v>0</v>
      </c>
      <c r="F77" s="741">
        <f>SUM(F78:F80)</f>
        <v>0</v>
      </c>
      <c r="G77" s="741">
        <f>SUM(G78:G80)</f>
        <v>0</v>
      </c>
    </row>
    <row r="78" spans="1:7" s="749" customFormat="1" ht="12" customHeight="1">
      <c r="A78" s="742" t="s">
        <v>454</v>
      </c>
      <c r="B78" s="743" t="s">
        <v>455</v>
      </c>
      <c r="C78" s="757"/>
      <c r="D78" s="757"/>
      <c r="E78" s="757"/>
      <c r="F78" s="757"/>
      <c r="G78" s="744">
        <f>SUM(C78:F78)</f>
        <v>0</v>
      </c>
    </row>
    <row r="79" spans="1:7" s="749" customFormat="1" ht="12" customHeight="1">
      <c r="A79" s="746" t="s">
        <v>456</v>
      </c>
      <c r="B79" s="747" t="s">
        <v>457</v>
      </c>
      <c r="C79" s="757"/>
      <c r="D79" s="757"/>
      <c r="E79" s="757"/>
      <c r="F79" s="757"/>
      <c r="G79" s="744">
        <f>SUM(C79:F79)</f>
        <v>0</v>
      </c>
    </row>
    <row r="80" spans="1:7" s="749" customFormat="1" ht="12" customHeight="1" thickBot="1">
      <c r="A80" s="750" t="s">
        <v>458</v>
      </c>
      <c r="B80" s="751" t="s">
        <v>459</v>
      </c>
      <c r="C80" s="757"/>
      <c r="D80" s="757"/>
      <c r="E80" s="757"/>
      <c r="F80" s="757"/>
      <c r="G80" s="744">
        <f>SUM(C80:F80)</f>
        <v>0</v>
      </c>
    </row>
    <row r="81" spans="1:7" s="749" customFormat="1" ht="12" customHeight="1" thickBot="1">
      <c r="A81" s="760" t="s">
        <v>460</v>
      </c>
      <c r="B81" s="753" t="s">
        <v>461</v>
      </c>
      <c r="C81" s="741">
        <f>SUM(C82:C85)</f>
        <v>0</v>
      </c>
      <c r="D81" s="741">
        <f>SUM(D82:D85)</f>
        <v>0</v>
      </c>
      <c r="E81" s="741">
        <f>SUM(E82:E85)</f>
        <v>0</v>
      </c>
      <c r="F81" s="741">
        <f>SUM(F82:F85)</f>
        <v>0</v>
      </c>
      <c r="G81" s="741">
        <f>SUM(G82:G85)</f>
        <v>0</v>
      </c>
    </row>
    <row r="82" spans="1:7" s="749" customFormat="1" ht="12" customHeight="1">
      <c r="A82" s="764" t="s">
        <v>462</v>
      </c>
      <c r="B82" s="743" t="s">
        <v>463</v>
      </c>
      <c r="C82" s="757"/>
      <c r="D82" s="757"/>
      <c r="E82" s="757"/>
      <c r="F82" s="757"/>
      <c r="G82" s="744">
        <f>SUM(C82:F82)</f>
        <v>0</v>
      </c>
    </row>
    <row r="83" spans="1:7" s="749" customFormat="1" ht="12" customHeight="1">
      <c r="A83" s="765" t="s">
        <v>464</v>
      </c>
      <c r="B83" s="747" t="s">
        <v>465</v>
      </c>
      <c r="C83" s="757"/>
      <c r="D83" s="757"/>
      <c r="E83" s="757"/>
      <c r="F83" s="757"/>
      <c r="G83" s="744">
        <f>SUM(C83:F83)</f>
        <v>0</v>
      </c>
    </row>
    <row r="84" spans="1:7" s="749" customFormat="1" ht="12" customHeight="1">
      <c r="A84" s="765" t="s">
        <v>466</v>
      </c>
      <c r="B84" s="747" t="s">
        <v>467</v>
      </c>
      <c r="C84" s="757"/>
      <c r="D84" s="757"/>
      <c r="E84" s="757"/>
      <c r="F84" s="757"/>
      <c r="G84" s="744">
        <f>SUM(C84:F84)</f>
        <v>0</v>
      </c>
    </row>
    <row r="85" spans="1:7" s="745" customFormat="1" ht="12" customHeight="1" thickBot="1">
      <c r="A85" s="766" t="s">
        <v>468</v>
      </c>
      <c r="B85" s="751" t="s">
        <v>469</v>
      </c>
      <c r="C85" s="757"/>
      <c r="D85" s="757"/>
      <c r="E85" s="757"/>
      <c r="F85" s="757"/>
      <c r="G85" s="744">
        <f>SUM(C85:F85)</f>
        <v>0</v>
      </c>
    </row>
    <row r="86" spans="1:7" s="745" customFormat="1" ht="12" customHeight="1" thickBot="1">
      <c r="A86" s="760" t="s">
        <v>470</v>
      </c>
      <c r="B86" s="767" t="s">
        <v>471</v>
      </c>
      <c r="C86" s="768"/>
      <c r="D86" s="768"/>
      <c r="E86" s="768"/>
      <c r="F86" s="768"/>
      <c r="G86" s="768"/>
    </row>
    <row r="87" spans="1:7" s="745" customFormat="1" ht="15" customHeight="1" thickBot="1">
      <c r="A87" s="760" t="s">
        <v>472</v>
      </c>
      <c r="B87" s="769" t="s">
        <v>473</v>
      </c>
      <c r="C87" s="755">
        <f>+C65+C69+C74+C77+C81+C86</f>
        <v>231542</v>
      </c>
      <c r="D87" s="755">
        <f>+D65+D69+D74+D77+D81+D86</f>
        <v>5900</v>
      </c>
      <c r="E87" s="755">
        <f>+E65+E69+E74+E77+E81+E86</f>
        <v>4700</v>
      </c>
      <c r="F87" s="755">
        <f>+F65+F69+F74+F77+F81+F86</f>
        <v>145</v>
      </c>
      <c r="G87" s="755">
        <f>+G65+G69+G74+G77+G81+G86</f>
        <v>242287</v>
      </c>
    </row>
    <row r="88" spans="1:7" s="745" customFormat="1" ht="14.25" customHeight="1" thickBot="1">
      <c r="A88" s="770" t="s">
        <v>474</v>
      </c>
      <c r="B88" s="771" t="s">
        <v>475</v>
      </c>
      <c r="C88" s="755">
        <v>-131559</v>
      </c>
      <c r="D88" s="755">
        <v>117605</v>
      </c>
      <c r="E88" s="755">
        <v>5557</v>
      </c>
      <c r="F88" s="755">
        <v>8397</v>
      </c>
      <c r="G88" s="755">
        <f>SUM(C88:F88)</f>
        <v>0</v>
      </c>
    </row>
    <row r="89" spans="1:7" s="745" customFormat="1" ht="17.25" customHeight="1" thickBot="1">
      <c r="A89" s="770">
        <v>18</v>
      </c>
      <c r="B89" s="772" t="s">
        <v>476</v>
      </c>
      <c r="C89" s="773" t="s">
        <v>587</v>
      </c>
      <c r="D89" s="773">
        <f>+D64+D87+D88</f>
        <v>124925</v>
      </c>
      <c r="E89" s="773">
        <f>+E64+E87+E88</f>
        <v>13257</v>
      </c>
      <c r="F89" s="773">
        <f>+F64+F87+F88</f>
        <v>8742</v>
      </c>
      <c r="G89" s="773">
        <f>+G64+G87+G88</f>
        <v>1270260</v>
      </c>
    </row>
    <row r="90" spans="1:7" s="749" customFormat="1" ht="15" customHeight="1">
      <c r="A90" s="774"/>
      <c r="B90" s="775"/>
      <c r="C90" s="776"/>
      <c r="D90" s="777"/>
      <c r="E90" s="777"/>
      <c r="F90" s="777"/>
      <c r="G90" s="778"/>
    </row>
    <row r="91" spans="1:7" ht="13.5" thickBot="1">
      <c r="A91" s="774"/>
      <c r="B91" s="779"/>
      <c r="C91" s="780"/>
      <c r="D91" s="777"/>
      <c r="E91" s="777"/>
      <c r="F91" s="781"/>
      <c r="G91" s="782"/>
    </row>
    <row r="92" spans="1:7" s="733" customFormat="1" ht="16.5" customHeight="1" thickBot="1">
      <c r="A92" s="719"/>
      <c r="B92" s="783" t="s">
        <v>105</v>
      </c>
      <c r="C92" s="784"/>
      <c r="D92" s="785" t="s">
        <v>311</v>
      </c>
      <c r="E92" s="786" t="s">
        <v>312</v>
      </c>
      <c r="F92" s="786" t="s">
        <v>313</v>
      </c>
      <c r="G92" s="787" t="s">
        <v>314</v>
      </c>
    </row>
    <row r="93" spans="1:7" s="791" customFormat="1" ht="12" customHeight="1" thickBot="1">
      <c r="A93" s="788" t="s">
        <v>70</v>
      </c>
      <c r="B93" s="789" t="s">
        <v>477</v>
      </c>
      <c r="C93" s="790">
        <f>SUM(C94:C98)</f>
        <v>587660</v>
      </c>
      <c r="D93" s="790">
        <f>SUM(D94:D98)</f>
        <v>124925</v>
      </c>
      <c r="E93" s="790">
        <f>SUM(E94:E98)</f>
        <v>11501</v>
      </c>
      <c r="F93" s="790">
        <f>SUM(F94:F98)</f>
        <v>8742</v>
      </c>
      <c r="G93" s="790">
        <f>SUM(G94:G98)</f>
        <v>732828</v>
      </c>
    </row>
    <row r="94" spans="1:7" ht="12" customHeight="1" thickBot="1">
      <c r="A94" s="792" t="s">
        <v>321</v>
      </c>
      <c r="B94" s="793" t="s">
        <v>478</v>
      </c>
      <c r="C94" s="794">
        <v>103626</v>
      </c>
      <c r="D94" s="794">
        <v>70620</v>
      </c>
      <c r="E94" s="794">
        <v>7076</v>
      </c>
      <c r="F94" s="794">
        <v>5054</v>
      </c>
      <c r="G94" s="794">
        <f>SUM(C94:F94)</f>
        <v>186376</v>
      </c>
    </row>
    <row r="95" spans="1:7" ht="12" customHeight="1" thickBot="1">
      <c r="A95" s="795" t="s">
        <v>323</v>
      </c>
      <c r="B95" s="796" t="s">
        <v>479</v>
      </c>
      <c r="C95" s="748">
        <v>27978</v>
      </c>
      <c r="D95" s="748">
        <v>18094</v>
      </c>
      <c r="E95" s="748">
        <v>1425</v>
      </c>
      <c r="F95" s="748">
        <v>1319</v>
      </c>
      <c r="G95" s="794">
        <f aca="true" t="shared" si="3" ref="G95:G122">SUM(C95:F95)</f>
        <v>48816</v>
      </c>
    </row>
    <row r="96" spans="1:7" ht="12" customHeight="1" thickBot="1">
      <c r="A96" s="795" t="s">
        <v>325</v>
      </c>
      <c r="B96" s="796" t="s">
        <v>480</v>
      </c>
      <c r="C96" s="754">
        <v>128972</v>
      </c>
      <c r="D96" s="754">
        <v>16000</v>
      </c>
      <c r="E96" s="754">
        <v>3000</v>
      </c>
      <c r="F96" s="754">
        <v>2369</v>
      </c>
      <c r="G96" s="794">
        <f t="shared" si="3"/>
        <v>150341</v>
      </c>
    </row>
    <row r="97" spans="1:7" ht="12" customHeight="1" thickBot="1">
      <c r="A97" s="795" t="s">
        <v>327</v>
      </c>
      <c r="B97" s="797" t="s">
        <v>481</v>
      </c>
      <c r="C97" s="754">
        <v>21442</v>
      </c>
      <c r="D97" s="754">
        <v>20211</v>
      </c>
      <c r="E97" s="754"/>
      <c r="F97" s="754"/>
      <c r="G97" s="794">
        <f t="shared" si="3"/>
        <v>41653</v>
      </c>
    </row>
    <row r="98" spans="1:7" ht="12" customHeight="1" thickBot="1">
      <c r="A98" s="795" t="s">
        <v>482</v>
      </c>
      <c r="B98" s="798" t="s">
        <v>483</v>
      </c>
      <c r="C98" s="754">
        <f>C99+C100+C101+C102+C103+C104+C105+C106+C107+C108</f>
        <v>305642</v>
      </c>
      <c r="D98" s="754"/>
      <c r="E98" s="754"/>
      <c r="F98" s="754"/>
      <c r="G98" s="794">
        <f t="shared" si="3"/>
        <v>305642</v>
      </c>
    </row>
    <row r="99" spans="1:7" ht="12" customHeight="1" thickBot="1">
      <c r="A99" s="795" t="s">
        <v>331</v>
      </c>
      <c r="B99" s="796" t="s">
        <v>484</v>
      </c>
      <c r="C99" s="754">
        <v>2396</v>
      </c>
      <c r="D99" s="754"/>
      <c r="E99" s="754"/>
      <c r="F99" s="754"/>
      <c r="G99" s="794">
        <f t="shared" si="3"/>
        <v>2396</v>
      </c>
    </row>
    <row r="100" spans="1:7" ht="12" customHeight="1" thickBot="1">
      <c r="A100" s="795" t="s">
        <v>485</v>
      </c>
      <c r="B100" s="799" t="s">
        <v>486</v>
      </c>
      <c r="C100" s="754"/>
      <c r="D100" s="754"/>
      <c r="E100" s="754"/>
      <c r="F100" s="754"/>
      <c r="G100" s="794">
        <f t="shared" si="3"/>
        <v>0</v>
      </c>
    </row>
    <row r="101" spans="1:7" ht="12" customHeight="1" thickBot="1">
      <c r="A101" s="795" t="s">
        <v>487</v>
      </c>
      <c r="B101" s="800" t="s">
        <v>488</v>
      </c>
      <c r="C101" s="754"/>
      <c r="D101" s="754"/>
      <c r="E101" s="754"/>
      <c r="F101" s="754"/>
      <c r="G101" s="794">
        <f t="shared" si="3"/>
        <v>0</v>
      </c>
    </row>
    <row r="102" spans="1:7" ht="12" customHeight="1" thickBot="1">
      <c r="A102" s="795" t="s">
        <v>489</v>
      </c>
      <c r="B102" s="800" t="s">
        <v>490</v>
      </c>
      <c r="C102" s="754"/>
      <c r="D102" s="754"/>
      <c r="E102" s="754"/>
      <c r="F102" s="754"/>
      <c r="G102" s="794">
        <f t="shared" si="3"/>
        <v>0</v>
      </c>
    </row>
    <row r="103" spans="1:7" ht="12" customHeight="1" thickBot="1">
      <c r="A103" s="795" t="s">
        <v>491</v>
      </c>
      <c r="B103" s="799" t="s">
        <v>492</v>
      </c>
      <c r="C103" s="754">
        <v>294282</v>
      </c>
      <c r="D103" s="754"/>
      <c r="E103" s="754"/>
      <c r="F103" s="754"/>
      <c r="G103" s="794">
        <f t="shared" si="3"/>
        <v>294282</v>
      </c>
    </row>
    <row r="104" spans="1:7" ht="12" customHeight="1" thickBot="1">
      <c r="A104" s="795" t="s">
        <v>493</v>
      </c>
      <c r="B104" s="799" t="s">
        <v>494</v>
      </c>
      <c r="C104" s="754"/>
      <c r="D104" s="754"/>
      <c r="E104" s="754"/>
      <c r="F104" s="754"/>
      <c r="G104" s="794">
        <f t="shared" si="3"/>
        <v>0</v>
      </c>
    </row>
    <row r="105" spans="1:7" ht="12" customHeight="1" thickBot="1">
      <c r="A105" s="795" t="s">
        <v>495</v>
      </c>
      <c r="B105" s="800" t="s">
        <v>496</v>
      </c>
      <c r="C105" s="754"/>
      <c r="D105" s="754"/>
      <c r="E105" s="754"/>
      <c r="F105" s="754"/>
      <c r="G105" s="794">
        <f t="shared" si="3"/>
        <v>0</v>
      </c>
    </row>
    <row r="106" spans="1:7" ht="12" customHeight="1" thickBot="1">
      <c r="A106" s="801" t="s">
        <v>497</v>
      </c>
      <c r="B106" s="802" t="s">
        <v>498</v>
      </c>
      <c r="C106" s="754"/>
      <c r="D106" s="754"/>
      <c r="E106" s="754"/>
      <c r="F106" s="754"/>
      <c r="G106" s="794">
        <f t="shared" si="3"/>
        <v>0</v>
      </c>
    </row>
    <row r="107" spans="1:7" ht="12" customHeight="1" thickBot="1">
      <c r="A107" s="795" t="s">
        <v>499</v>
      </c>
      <c r="B107" s="802" t="s">
        <v>500</v>
      </c>
      <c r="C107" s="803">
        <v>3000</v>
      </c>
      <c r="D107" s="754"/>
      <c r="E107" s="754"/>
      <c r="F107" s="754"/>
      <c r="G107" s="794">
        <v>3000</v>
      </c>
    </row>
    <row r="108" spans="1:7" ht="12" customHeight="1" thickBot="1">
      <c r="A108" s="804" t="s">
        <v>501</v>
      </c>
      <c r="B108" s="805" t="s">
        <v>502</v>
      </c>
      <c r="C108" s="806">
        <v>5964</v>
      </c>
      <c r="D108" s="806"/>
      <c r="E108" s="806"/>
      <c r="F108" s="806"/>
      <c r="G108" s="794">
        <f t="shared" si="3"/>
        <v>5964</v>
      </c>
    </row>
    <row r="109" spans="1:7" ht="12" customHeight="1" thickBot="1">
      <c r="A109" s="807" t="s">
        <v>19</v>
      </c>
      <c r="B109" s="808" t="s">
        <v>503</v>
      </c>
      <c r="C109" s="741">
        <f>+C110+C112+C114</f>
        <v>525811</v>
      </c>
      <c r="D109" s="741">
        <f>+D110+D112+D114</f>
        <v>0</v>
      </c>
      <c r="E109" s="741">
        <f>+E110+E112+E114</f>
        <v>1756</v>
      </c>
      <c r="F109" s="741">
        <f>+F110+F112+F114</f>
        <v>0</v>
      </c>
      <c r="G109" s="741">
        <f>+G110+G112+G114</f>
        <v>527567</v>
      </c>
    </row>
    <row r="110" spans="1:7" ht="12" customHeight="1" thickBot="1">
      <c r="A110" s="809" t="s">
        <v>334</v>
      </c>
      <c r="B110" s="796" t="s">
        <v>504</v>
      </c>
      <c r="C110" s="744">
        <v>454611</v>
      </c>
      <c r="D110" s="744"/>
      <c r="E110" s="744">
        <v>1756</v>
      </c>
      <c r="F110" s="744"/>
      <c r="G110" s="794">
        <f t="shared" si="3"/>
        <v>456367</v>
      </c>
    </row>
    <row r="111" spans="1:7" ht="12" customHeight="1" thickBot="1">
      <c r="A111" s="809" t="s">
        <v>336</v>
      </c>
      <c r="B111" s="810" t="s">
        <v>505</v>
      </c>
      <c r="C111" s="744">
        <v>289219</v>
      </c>
      <c r="D111" s="744"/>
      <c r="E111" s="744"/>
      <c r="F111" s="744"/>
      <c r="G111" s="794">
        <f t="shared" si="3"/>
        <v>289219</v>
      </c>
    </row>
    <row r="112" spans="1:7" ht="12" customHeight="1" thickBot="1">
      <c r="A112" s="809" t="s">
        <v>338</v>
      </c>
      <c r="B112" s="810" t="s">
        <v>506</v>
      </c>
      <c r="C112" s="748"/>
      <c r="D112" s="748"/>
      <c r="E112" s="748"/>
      <c r="F112" s="748"/>
      <c r="G112" s="794">
        <f t="shared" si="3"/>
        <v>0</v>
      </c>
    </row>
    <row r="113" spans="1:7" ht="12" customHeight="1" thickBot="1">
      <c r="A113" s="809" t="s">
        <v>340</v>
      </c>
      <c r="B113" s="810" t="s">
        <v>507</v>
      </c>
      <c r="C113" s="811"/>
      <c r="D113" s="811"/>
      <c r="E113" s="811"/>
      <c r="F113" s="811"/>
      <c r="G113" s="794">
        <f t="shared" si="3"/>
        <v>0</v>
      </c>
    </row>
    <row r="114" spans="1:7" ht="12" customHeight="1" thickBot="1">
      <c r="A114" s="809" t="s">
        <v>342</v>
      </c>
      <c r="B114" s="812" t="s">
        <v>508</v>
      </c>
      <c r="C114" s="811">
        <v>71200</v>
      </c>
      <c r="D114" s="811"/>
      <c r="E114" s="811"/>
      <c r="F114" s="811"/>
      <c r="G114" s="794">
        <f t="shared" si="3"/>
        <v>71200</v>
      </c>
    </row>
    <row r="115" spans="1:7" ht="12" customHeight="1" thickBot="1">
      <c r="A115" s="809" t="s">
        <v>344</v>
      </c>
      <c r="B115" s="813" t="s">
        <v>509</v>
      </c>
      <c r="C115" s="811"/>
      <c r="D115" s="811"/>
      <c r="E115" s="811"/>
      <c r="F115" s="811"/>
      <c r="G115" s="794">
        <f t="shared" si="3"/>
        <v>0</v>
      </c>
    </row>
    <row r="116" spans="1:7" ht="12" customHeight="1" thickBot="1">
      <c r="A116" s="809" t="s">
        <v>510</v>
      </c>
      <c r="B116" s="814" t="s">
        <v>511</v>
      </c>
      <c r="C116" s="811"/>
      <c r="D116" s="811"/>
      <c r="E116" s="811"/>
      <c r="F116" s="811"/>
      <c r="G116" s="794">
        <f t="shared" si="3"/>
        <v>0</v>
      </c>
    </row>
    <row r="117" spans="1:7" ht="12" customHeight="1" thickBot="1">
      <c r="A117" s="809" t="s">
        <v>512</v>
      </c>
      <c r="B117" s="800" t="s">
        <v>490</v>
      </c>
      <c r="C117" s="811"/>
      <c r="D117" s="811"/>
      <c r="E117" s="811"/>
      <c r="F117" s="811"/>
      <c r="G117" s="794">
        <f t="shared" si="3"/>
        <v>0</v>
      </c>
    </row>
    <row r="118" spans="1:7" ht="12" customHeight="1" thickBot="1">
      <c r="A118" s="809" t="s">
        <v>513</v>
      </c>
      <c r="B118" s="800" t="s">
        <v>514</v>
      </c>
      <c r="C118" s="811"/>
      <c r="D118" s="811"/>
      <c r="E118" s="811"/>
      <c r="F118" s="811"/>
      <c r="G118" s="794">
        <f t="shared" si="3"/>
        <v>0</v>
      </c>
    </row>
    <row r="119" spans="1:7" ht="12" customHeight="1" thickBot="1">
      <c r="A119" s="809" t="s">
        <v>515</v>
      </c>
      <c r="B119" s="800" t="s">
        <v>516</v>
      </c>
      <c r="C119" s="811"/>
      <c r="D119" s="811"/>
      <c r="E119" s="811"/>
      <c r="F119" s="811"/>
      <c r="G119" s="794">
        <f t="shared" si="3"/>
        <v>0</v>
      </c>
    </row>
    <row r="120" spans="1:7" ht="12" customHeight="1" thickBot="1">
      <c r="A120" s="809" t="s">
        <v>517</v>
      </c>
      <c r="B120" s="800" t="s">
        <v>496</v>
      </c>
      <c r="C120" s="811"/>
      <c r="D120" s="811"/>
      <c r="E120" s="811"/>
      <c r="F120" s="811"/>
      <c r="G120" s="794">
        <f t="shared" si="3"/>
        <v>0</v>
      </c>
    </row>
    <row r="121" spans="1:7" ht="12" customHeight="1" thickBot="1">
      <c r="A121" s="809" t="s">
        <v>518</v>
      </c>
      <c r="B121" s="800" t="s">
        <v>519</v>
      </c>
      <c r="C121" s="811"/>
      <c r="D121" s="811"/>
      <c r="E121" s="811"/>
      <c r="F121" s="811"/>
      <c r="G121" s="794">
        <f t="shared" si="3"/>
        <v>0</v>
      </c>
    </row>
    <row r="122" spans="1:7" ht="12" customHeight="1" thickBot="1">
      <c r="A122" s="801" t="s">
        <v>520</v>
      </c>
      <c r="B122" s="800" t="s">
        <v>521</v>
      </c>
      <c r="C122" s="815">
        <v>3000</v>
      </c>
      <c r="D122" s="815"/>
      <c r="E122" s="815"/>
      <c r="F122" s="815"/>
      <c r="G122" s="794">
        <f t="shared" si="3"/>
        <v>3000</v>
      </c>
    </row>
    <row r="123" spans="1:7" ht="12" customHeight="1" thickBot="1">
      <c r="A123" s="807" t="s">
        <v>132</v>
      </c>
      <c r="B123" s="816" t="s">
        <v>522</v>
      </c>
      <c r="C123" s="741">
        <f>+C124+C125</f>
        <v>9865</v>
      </c>
      <c r="D123" s="741">
        <f>+D124+D125</f>
        <v>0</v>
      </c>
      <c r="E123" s="741">
        <f>+E124+E125</f>
        <v>0</v>
      </c>
      <c r="F123" s="741">
        <f>+F124+F125</f>
        <v>0</v>
      </c>
      <c r="G123" s="741">
        <f>+G124+G125</f>
        <v>9865</v>
      </c>
    </row>
    <row r="124" spans="1:7" ht="12" customHeight="1" thickBot="1">
      <c r="A124" s="809" t="s">
        <v>347</v>
      </c>
      <c r="B124" s="817" t="s">
        <v>523</v>
      </c>
      <c r="C124" s="744">
        <v>8247</v>
      </c>
      <c r="D124" s="744"/>
      <c r="E124" s="744"/>
      <c r="F124" s="744"/>
      <c r="G124" s="794">
        <f>SUM(C124:F124)</f>
        <v>8247</v>
      </c>
    </row>
    <row r="125" spans="1:7" ht="12" customHeight="1" thickBot="1">
      <c r="A125" s="818" t="s">
        <v>349</v>
      </c>
      <c r="B125" s="810" t="s">
        <v>524</v>
      </c>
      <c r="C125" s="754">
        <v>1618</v>
      </c>
      <c r="D125" s="754"/>
      <c r="E125" s="754"/>
      <c r="F125" s="754"/>
      <c r="G125" s="794">
        <f>SUM(C125:F125)</f>
        <v>1618</v>
      </c>
    </row>
    <row r="126" spans="1:7" ht="12" customHeight="1" thickBot="1">
      <c r="A126" s="807" t="s">
        <v>525</v>
      </c>
      <c r="B126" s="816" t="s">
        <v>526</v>
      </c>
      <c r="C126" s="741">
        <f>+C93+C109+C123</f>
        <v>1123336</v>
      </c>
      <c r="D126" s="741">
        <f>+D93+D109+D123</f>
        <v>124925</v>
      </c>
      <c r="E126" s="741">
        <f>+E93+E109+E123</f>
        <v>13257</v>
      </c>
      <c r="F126" s="741">
        <f>+F93+F109+F123</f>
        <v>8742</v>
      </c>
      <c r="G126" s="741">
        <f>+G93+G109+G123</f>
        <v>1270260</v>
      </c>
    </row>
    <row r="127" spans="1:7" ht="12" customHeight="1" thickBot="1">
      <c r="A127" s="807" t="s">
        <v>373</v>
      </c>
      <c r="B127" s="816" t="s">
        <v>527</v>
      </c>
      <c r="C127" s="741">
        <f>+C128+C129+C130</f>
        <v>0</v>
      </c>
      <c r="D127" s="741">
        <f>+D128+D129+D130</f>
        <v>0</v>
      </c>
      <c r="E127" s="741">
        <f>+E128+E129+E130</f>
        <v>0</v>
      </c>
      <c r="F127" s="741">
        <f>+F128+F129+F130</f>
        <v>0</v>
      </c>
      <c r="G127" s="741">
        <f>+G128+G129+G130</f>
        <v>0</v>
      </c>
    </row>
    <row r="128" spans="1:7" s="791" customFormat="1" ht="12" customHeight="1" thickBot="1">
      <c r="A128" s="809" t="s">
        <v>375</v>
      </c>
      <c r="B128" s="817" t="s">
        <v>528</v>
      </c>
      <c r="C128" s="811"/>
      <c r="D128" s="811"/>
      <c r="E128" s="811"/>
      <c r="F128" s="811"/>
      <c r="G128" s="794">
        <f>SUM(C128:F128)</f>
        <v>0</v>
      </c>
    </row>
    <row r="129" spans="1:7" ht="12" customHeight="1" thickBot="1">
      <c r="A129" s="809" t="s">
        <v>377</v>
      </c>
      <c r="B129" s="817" t="s">
        <v>529</v>
      </c>
      <c r="C129" s="811"/>
      <c r="D129" s="811"/>
      <c r="E129" s="811"/>
      <c r="F129" s="811"/>
      <c r="G129" s="794">
        <f>SUM(C129:F129)</f>
        <v>0</v>
      </c>
    </row>
    <row r="130" spans="1:7" ht="12" customHeight="1" thickBot="1">
      <c r="A130" s="801" t="s">
        <v>379</v>
      </c>
      <c r="B130" s="819" t="s">
        <v>530</v>
      </c>
      <c r="C130" s="811"/>
      <c r="D130" s="811"/>
      <c r="E130" s="811"/>
      <c r="F130" s="811"/>
      <c r="G130" s="794">
        <f>SUM(C130:F130)</f>
        <v>0</v>
      </c>
    </row>
    <row r="131" spans="1:7" ht="12" customHeight="1" thickBot="1">
      <c r="A131" s="807" t="s">
        <v>394</v>
      </c>
      <c r="B131" s="816" t="s">
        <v>531</v>
      </c>
      <c r="C131" s="741">
        <f>+C132+C133+C134+C135</f>
        <v>0</v>
      </c>
      <c r="D131" s="741">
        <f>+D132+D133+D134+D135</f>
        <v>0</v>
      </c>
      <c r="E131" s="741">
        <f>+E132+E133+E134+E135</f>
        <v>0</v>
      </c>
      <c r="F131" s="741">
        <f>+F132+F133+F134+F135</f>
        <v>0</v>
      </c>
      <c r="G131" s="741">
        <f>+G132+G133+G134+G135</f>
        <v>0</v>
      </c>
    </row>
    <row r="132" spans="1:7" ht="12" customHeight="1" thickBot="1">
      <c r="A132" s="809" t="s">
        <v>396</v>
      </c>
      <c r="B132" s="817" t="s">
        <v>532</v>
      </c>
      <c r="C132" s="811"/>
      <c r="D132" s="811"/>
      <c r="E132" s="811"/>
      <c r="F132" s="811"/>
      <c r="G132" s="794">
        <f>SUM(C132:F132)</f>
        <v>0</v>
      </c>
    </row>
    <row r="133" spans="1:7" ht="12" customHeight="1" thickBot="1">
      <c r="A133" s="809" t="s">
        <v>398</v>
      </c>
      <c r="B133" s="817" t="s">
        <v>533</v>
      </c>
      <c r="C133" s="811"/>
      <c r="D133" s="811"/>
      <c r="E133" s="811"/>
      <c r="F133" s="811"/>
      <c r="G133" s="794">
        <f>SUM(C133:F133)</f>
        <v>0</v>
      </c>
    </row>
    <row r="134" spans="1:7" ht="12" customHeight="1" thickBot="1">
      <c r="A134" s="809" t="s">
        <v>400</v>
      </c>
      <c r="B134" s="817" t="s">
        <v>534</v>
      </c>
      <c r="C134" s="811"/>
      <c r="D134" s="811"/>
      <c r="E134" s="811"/>
      <c r="F134" s="811"/>
      <c r="G134" s="794">
        <f>SUM(C134:F134)</f>
        <v>0</v>
      </c>
    </row>
    <row r="135" spans="1:7" s="791" customFormat="1" ht="12" customHeight="1" thickBot="1">
      <c r="A135" s="801" t="s">
        <v>402</v>
      </c>
      <c r="B135" s="819" t="s">
        <v>535</v>
      </c>
      <c r="C135" s="811"/>
      <c r="D135" s="811"/>
      <c r="E135" s="811"/>
      <c r="F135" s="811"/>
      <c r="G135" s="794">
        <f>SUM(C135:F135)</f>
        <v>0</v>
      </c>
    </row>
    <row r="136" spans="1:11" ht="12" customHeight="1" thickBot="1">
      <c r="A136" s="807" t="s">
        <v>536</v>
      </c>
      <c r="B136" s="816" t="s">
        <v>537</v>
      </c>
      <c r="C136" s="755">
        <f>+C137+C138+C139+C140</f>
        <v>0</v>
      </c>
      <c r="D136" s="755">
        <f>+D137+D138+D139+D140</f>
        <v>0</v>
      </c>
      <c r="E136" s="755">
        <f>+E137+E138+E139+E140</f>
        <v>0</v>
      </c>
      <c r="F136" s="755">
        <f>+F137+F138+F139+F140</f>
        <v>0</v>
      </c>
      <c r="G136" s="755">
        <f>+G137+G138+G139+G140</f>
        <v>0</v>
      </c>
      <c r="K136" s="820"/>
    </row>
    <row r="137" spans="1:7" ht="13.5" thickBot="1">
      <c r="A137" s="809" t="s">
        <v>408</v>
      </c>
      <c r="B137" s="817" t="s">
        <v>538</v>
      </c>
      <c r="C137" s="821"/>
      <c r="D137" s="811"/>
      <c r="E137" s="811"/>
      <c r="F137" s="811"/>
      <c r="G137" s="794">
        <f>SUM(C137:F137)</f>
        <v>0</v>
      </c>
    </row>
    <row r="138" spans="1:7" ht="12" customHeight="1" thickBot="1">
      <c r="A138" s="809" t="s">
        <v>410</v>
      </c>
      <c r="B138" s="817" t="s">
        <v>539</v>
      </c>
      <c r="C138" s="811"/>
      <c r="D138" s="811"/>
      <c r="E138" s="811"/>
      <c r="F138" s="811"/>
      <c r="G138" s="794">
        <f>SUM(C138:F138)</f>
        <v>0</v>
      </c>
    </row>
    <row r="139" spans="1:7" s="791" customFormat="1" ht="12" customHeight="1" thickBot="1">
      <c r="A139" s="809" t="s">
        <v>412</v>
      </c>
      <c r="B139" s="817" t="s">
        <v>540</v>
      </c>
      <c r="C139" s="811"/>
      <c r="D139" s="811"/>
      <c r="E139" s="811"/>
      <c r="F139" s="811"/>
      <c r="G139" s="794">
        <f>SUM(C139:F139)</f>
        <v>0</v>
      </c>
    </row>
    <row r="140" spans="1:7" s="791" customFormat="1" ht="12" customHeight="1" thickBot="1">
      <c r="A140" s="801" t="s">
        <v>414</v>
      </c>
      <c r="B140" s="819" t="s">
        <v>541</v>
      </c>
      <c r="C140" s="811"/>
      <c r="D140" s="811"/>
      <c r="E140" s="811"/>
      <c r="F140" s="811"/>
      <c r="G140" s="794">
        <f>SUM(C140:F140)</f>
        <v>0</v>
      </c>
    </row>
    <row r="141" spans="1:7" s="791" customFormat="1" ht="12" customHeight="1" thickBot="1">
      <c r="A141" s="807" t="s">
        <v>416</v>
      </c>
      <c r="B141" s="816" t="s">
        <v>542</v>
      </c>
      <c r="C141" s="822">
        <f>+C142+C143+C144+C145</f>
        <v>0</v>
      </c>
      <c r="D141" s="822">
        <f>+D142+D143+D144+D145</f>
        <v>0</v>
      </c>
      <c r="E141" s="822">
        <f>+E142+E143+E144+E145</f>
        <v>0</v>
      </c>
      <c r="F141" s="822">
        <f>+F142+F143+F144+F145</f>
        <v>0</v>
      </c>
      <c r="G141" s="822">
        <f>+G142+G143+G144+G145</f>
        <v>0</v>
      </c>
    </row>
    <row r="142" spans="1:7" s="791" customFormat="1" ht="12" customHeight="1" thickBot="1">
      <c r="A142" s="809" t="s">
        <v>418</v>
      </c>
      <c r="B142" s="817" t="s">
        <v>543</v>
      </c>
      <c r="C142" s="811"/>
      <c r="D142" s="811"/>
      <c r="E142" s="811"/>
      <c r="F142" s="811"/>
      <c r="G142" s="794">
        <f>SUM(C142:F142)</f>
        <v>0</v>
      </c>
    </row>
    <row r="143" spans="1:7" s="791" customFormat="1" ht="12" customHeight="1" thickBot="1">
      <c r="A143" s="809" t="s">
        <v>420</v>
      </c>
      <c r="B143" s="817" t="s">
        <v>544</v>
      </c>
      <c r="C143" s="811"/>
      <c r="D143" s="811"/>
      <c r="E143" s="811"/>
      <c r="F143" s="811"/>
      <c r="G143" s="794">
        <f>SUM(C143:F143)</f>
        <v>0</v>
      </c>
    </row>
    <row r="144" spans="1:7" s="791" customFormat="1" ht="12" customHeight="1" thickBot="1">
      <c r="A144" s="809" t="s">
        <v>422</v>
      </c>
      <c r="B144" s="817" t="s">
        <v>545</v>
      </c>
      <c r="C144" s="811"/>
      <c r="D144" s="811"/>
      <c r="E144" s="811"/>
      <c r="F144" s="811"/>
      <c r="G144" s="794">
        <f>SUM(C144:F144)</f>
        <v>0</v>
      </c>
    </row>
    <row r="145" spans="1:7" ht="12.75" customHeight="1" thickBot="1">
      <c r="A145" s="809" t="s">
        <v>424</v>
      </c>
      <c r="B145" s="817" t="s">
        <v>546</v>
      </c>
      <c r="C145" s="811"/>
      <c r="D145" s="811"/>
      <c r="E145" s="811"/>
      <c r="F145" s="811"/>
      <c r="G145" s="794">
        <f>SUM(C145:F145)</f>
        <v>0</v>
      </c>
    </row>
    <row r="146" spans="1:7" ht="13.5" customHeight="1" thickBot="1">
      <c r="A146" s="738" t="s">
        <v>426</v>
      </c>
      <c r="B146" s="823" t="s">
        <v>547</v>
      </c>
      <c r="C146" s="824">
        <f>+C127+C131+C136+C141</f>
        <v>0</v>
      </c>
      <c r="D146" s="824">
        <f>+D127+D131+D136+D141</f>
        <v>0</v>
      </c>
      <c r="E146" s="824">
        <f>+E127+E131+E136+E141</f>
        <v>0</v>
      </c>
      <c r="F146" s="824">
        <f>+F127+F131+F136+F141</f>
        <v>0</v>
      </c>
      <c r="G146" s="824">
        <f>+G127+G131+G136+G141</f>
        <v>0</v>
      </c>
    </row>
    <row r="147" spans="1:9" ht="15" customHeight="1" thickBot="1">
      <c r="A147" s="825" t="s">
        <v>548</v>
      </c>
      <c r="B147" s="826" t="s">
        <v>549</v>
      </c>
      <c r="C147" s="824">
        <f>+C126+C146</f>
        <v>1123336</v>
      </c>
      <c r="D147" s="824">
        <f>+D126+D146</f>
        <v>124925</v>
      </c>
      <c r="E147" s="824">
        <f>+E126+E146</f>
        <v>13257</v>
      </c>
      <c r="F147" s="824">
        <f>+F126+F146</f>
        <v>8742</v>
      </c>
      <c r="G147" s="824">
        <f>+G126+G146</f>
        <v>1270260</v>
      </c>
      <c r="I147" s="827"/>
    </row>
    <row r="148" spans="1:7" ht="13.5" thickBot="1">
      <c r="A148" s="828"/>
      <c r="B148" s="829"/>
      <c r="C148" s="830"/>
      <c r="D148" s="777"/>
      <c r="E148" s="777"/>
      <c r="F148" s="781"/>
      <c r="G148" s="782"/>
    </row>
    <row r="149" spans="1:7" ht="15" customHeight="1" thickBot="1">
      <c r="A149" s="831" t="s">
        <v>550</v>
      </c>
      <c r="B149" s="832"/>
      <c r="C149" s="833">
        <v>13</v>
      </c>
      <c r="D149" s="834">
        <v>18</v>
      </c>
      <c r="E149" s="834">
        <v>4</v>
      </c>
      <c r="F149" s="835">
        <v>2</v>
      </c>
      <c r="G149" s="836">
        <f>SUM(C149:F149)</f>
        <v>37</v>
      </c>
    </row>
    <row r="150" spans="1:7" ht="14.25" customHeight="1" thickBot="1">
      <c r="A150" s="831" t="s">
        <v>551</v>
      </c>
      <c r="B150" s="832"/>
      <c r="C150" s="837">
        <v>122</v>
      </c>
      <c r="D150" s="838">
        <v>1</v>
      </c>
      <c r="E150" s="838">
        <v>1</v>
      </c>
      <c r="F150" s="839">
        <v>1</v>
      </c>
      <c r="G150" s="840">
        <f>SUM(C150:F150)</f>
        <v>125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headerFooter alignWithMargins="0">
    <oddHeader>&amp;C2. melléklet a 11/2015.(XII.04.) önkormányzati rendelethez "13.1.melléklet a 2/2015.(II.26.) önkormányzati rendelethez"</oddHeader>
  </headerFooter>
  <rowBreaks count="1" manualBreakCount="1"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6.25390625" style="866" customWidth="1"/>
    <col min="2" max="2" width="3.875" style="866" customWidth="1"/>
    <col min="3" max="3" width="47.75390625" style="866" customWidth="1"/>
    <col min="4" max="7" width="11.625" style="889" customWidth="1"/>
    <col min="8" max="16384" width="9.125" style="866" customWidth="1"/>
  </cols>
  <sheetData>
    <row r="1" spans="1:7" ht="45" customHeight="1">
      <c r="A1" s="861" t="s">
        <v>560</v>
      </c>
      <c r="B1" s="862"/>
      <c r="C1" s="863" t="s">
        <v>227</v>
      </c>
      <c r="D1" s="861" t="s">
        <v>561</v>
      </c>
      <c r="E1" s="864" t="s">
        <v>588</v>
      </c>
      <c r="F1" s="864" t="s">
        <v>632</v>
      </c>
      <c r="G1" s="865" t="s">
        <v>589</v>
      </c>
    </row>
    <row r="2" spans="1:7" s="869" customFormat="1" ht="15.75" customHeight="1">
      <c r="A2" s="867" t="s">
        <v>67</v>
      </c>
      <c r="B2" s="1142" t="s">
        <v>562</v>
      </c>
      <c r="C2" s="1143"/>
      <c r="D2" s="868">
        <v>124066</v>
      </c>
      <c r="E2" s="868"/>
      <c r="F2" s="868">
        <v>5000</v>
      </c>
      <c r="G2" s="868">
        <v>124066</v>
      </c>
    </row>
    <row r="3" spans="1:7" ht="12.75">
      <c r="A3" s="870"/>
      <c r="B3" s="870"/>
      <c r="C3" s="871"/>
      <c r="D3" s="872"/>
      <c r="E3" s="872"/>
      <c r="F3" s="872"/>
      <c r="G3" s="872"/>
    </row>
    <row r="4" spans="1:7" ht="15" customHeight="1">
      <c r="A4" s="873" t="s">
        <v>85</v>
      </c>
      <c r="B4" s="1144" t="s">
        <v>324</v>
      </c>
      <c r="C4" s="1145"/>
      <c r="D4" s="874">
        <f>D5+D6+D7</f>
        <v>155431</v>
      </c>
      <c r="E4" s="874">
        <f>E5+E6+E7</f>
        <v>1836</v>
      </c>
      <c r="F4" s="874">
        <f>F5+F6+F7</f>
        <v>0</v>
      </c>
      <c r="G4" s="874">
        <f>G5+G6+G7</f>
        <v>157267</v>
      </c>
    </row>
    <row r="5" spans="1:7" ht="28.5" customHeight="1">
      <c r="A5" s="870"/>
      <c r="B5" s="875" t="s">
        <v>70</v>
      </c>
      <c r="C5" s="876" t="s">
        <v>563</v>
      </c>
      <c r="D5" s="877">
        <v>133557</v>
      </c>
      <c r="E5" s="877">
        <v>1959</v>
      </c>
      <c r="F5" s="877"/>
      <c r="G5" s="877">
        <f>SUM(D5:E5)</f>
        <v>135516</v>
      </c>
    </row>
    <row r="6" spans="1:7" s="869" customFormat="1" ht="15.75" customHeight="1">
      <c r="A6" s="878"/>
      <c r="B6" s="878" t="s">
        <v>19</v>
      </c>
      <c r="C6" s="879" t="s">
        <v>564</v>
      </c>
      <c r="D6" s="880">
        <v>19180</v>
      </c>
      <c r="E6" s="880">
        <v>-123</v>
      </c>
      <c r="F6" s="880"/>
      <c r="G6" s="880">
        <f>SUM(D6:E6)</f>
        <v>19057</v>
      </c>
    </row>
    <row r="7" spans="1:7" s="869" customFormat="1" ht="25.5" customHeight="1">
      <c r="A7" s="878"/>
      <c r="B7" s="878" t="s">
        <v>132</v>
      </c>
      <c r="C7" s="876" t="s">
        <v>565</v>
      </c>
      <c r="D7" s="881">
        <v>2694</v>
      </c>
      <c r="E7" s="881"/>
      <c r="F7" s="881"/>
      <c r="G7" s="881">
        <f>SUM(D7:E7)</f>
        <v>2694</v>
      </c>
    </row>
    <row r="8" spans="1:7" s="869" customFormat="1" ht="14.25" customHeight="1">
      <c r="A8" s="878"/>
      <c r="B8" s="878"/>
      <c r="C8" s="879"/>
      <c r="D8" s="880"/>
      <c r="E8" s="880"/>
      <c r="F8" s="880"/>
      <c r="G8" s="880"/>
    </row>
    <row r="9" spans="1:7" ht="26.25" customHeight="1">
      <c r="A9" s="873" t="s">
        <v>87</v>
      </c>
      <c r="B9" s="1144" t="s">
        <v>326</v>
      </c>
      <c r="C9" s="1145"/>
      <c r="D9" s="874">
        <f>D10+D16+D17+D18+D19</f>
        <v>108801</v>
      </c>
      <c r="E9" s="874">
        <f>E10+E16+E17+E18+E19</f>
        <v>3873</v>
      </c>
      <c r="F9" s="874">
        <f>F10+F16+F17+F18+F19</f>
        <v>3729</v>
      </c>
      <c r="G9" s="874">
        <f>G10+G16+G17+G18+G19</f>
        <v>112674</v>
      </c>
    </row>
    <row r="10" spans="1:7" ht="12.75">
      <c r="A10" s="870"/>
      <c r="B10" s="870" t="s">
        <v>70</v>
      </c>
      <c r="C10" s="882" t="s">
        <v>566</v>
      </c>
      <c r="D10" s="872">
        <f>D11+D12+D13+D14+D15</f>
        <v>14707</v>
      </c>
      <c r="E10" s="872">
        <f>E11+E12+E13+E14+E15</f>
        <v>0</v>
      </c>
      <c r="F10" s="872"/>
      <c r="G10" s="872">
        <f>G11+G12+G13+G14+G15</f>
        <v>14707</v>
      </c>
    </row>
    <row r="11" spans="1:7" s="869" customFormat="1" ht="15.75" customHeight="1">
      <c r="A11" s="878"/>
      <c r="B11" s="878"/>
      <c r="C11" s="883" t="s">
        <v>567</v>
      </c>
      <c r="D11" s="872">
        <v>1448</v>
      </c>
      <c r="E11" s="872"/>
      <c r="F11" s="872"/>
      <c r="G11" s="872">
        <v>1448</v>
      </c>
    </row>
    <row r="12" spans="1:7" s="869" customFormat="1" ht="15.75" customHeight="1">
      <c r="A12" s="878"/>
      <c r="B12" s="878"/>
      <c r="C12" s="883" t="s">
        <v>568</v>
      </c>
      <c r="D12" s="872">
        <v>5738</v>
      </c>
      <c r="E12" s="872"/>
      <c r="F12" s="872"/>
      <c r="G12" s="872">
        <v>5738</v>
      </c>
    </row>
    <row r="13" spans="1:7" s="869" customFormat="1" ht="15.75" customHeight="1">
      <c r="A13" s="878"/>
      <c r="B13" s="878"/>
      <c r="C13" s="883" t="s">
        <v>569</v>
      </c>
      <c r="D13" s="872">
        <v>393</v>
      </c>
      <c r="E13" s="872"/>
      <c r="F13" s="872"/>
      <c r="G13" s="872">
        <v>393</v>
      </c>
    </row>
    <row r="14" spans="1:7" s="869" customFormat="1" ht="15.75" customHeight="1">
      <c r="A14" s="878"/>
      <c r="B14" s="878"/>
      <c r="C14" s="883" t="s">
        <v>570</v>
      </c>
      <c r="D14" s="872">
        <v>6968</v>
      </c>
      <c r="E14" s="872"/>
      <c r="F14" s="872"/>
      <c r="G14" s="872">
        <v>6968</v>
      </c>
    </row>
    <row r="15" spans="1:7" s="869" customFormat="1" ht="15.75" customHeight="1">
      <c r="A15" s="878"/>
      <c r="B15" s="878"/>
      <c r="C15" s="883" t="s">
        <v>571</v>
      </c>
      <c r="D15" s="872">
        <v>160</v>
      </c>
      <c r="E15" s="872"/>
      <c r="F15" s="872"/>
      <c r="G15" s="872">
        <v>160</v>
      </c>
    </row>
    <row r="16" spans="1:7" s="869" customFormat="1" ht="15.75" customHeight="1">
      <c r="A16" s="878"/>
      <c r="B16" s="878" t="s">
        <v>19</v>
      </c>
      <c r="C16" s="879" t="s">
        <v>572</v>
      </c>
      <c r="D16" s="880">
        <v>21377</v>
      </c>
      <c r="E16" s="880">
        <v>2266</v>
      </c>
      <c r="F16" s="880">
        <v>3729</v>
      </c>
      <c r="G16" s="880">
        <f>SUM(D16:E16)</f>
        <v>23643</v>
      </c>
    </row>
    <row r="17" spans="1:7" s="869" customFormat="1" ht="15.75" customHeight="1">
      <c r="A17" s="878"/>
      <c r="B17" s="878" t="s">
        <v>132</v>
      </c>
      <c r="C17" s="879" t="s">
        <v>573</v>
      </c>
      <c r="D17" s="880">
        <v>25958</v>
      </c>
      <c r="E17" s="880">
        <v>1607</v>
      </c>
      <c r="F17" s="880"/>
      <c r="G17" s="880">
        <f>SUM(D17:E17)</f>
        <v>27565</v>
      </c>
    </row>
    <row r="18" spans="1:7" ht="28.5" customHeight="1">
      <c r="A18" s="870"/>
      <c r="B18" s="875" t="s">
        <v>525</v>
      </c>
      <c r="C18" s="876" t="s">
        <v>574</v>
      </c>
      <c r="D18" s="881">
        <v>22794</v>
      </c>
      <c r="E18" s="881"/>
      <c r="F18" s="881"/>
      <c r="G18" s="881">
        <v>22794</v>
      </c>
    </row>
    <row r="19" spans="1:7" ht="13.5" customHeight="1">
      <c r="A19" s="870"/>
      <c r="B19" s="878" t="s">
        <v>373</v>
      </c>
      <c r="C19" s="876" t="s">
        <v>575</v>
      </c>
      <c r="D19" s="872">
        <v>23965</v>
      </c>
      <c r="E19" s="872"/>
      <c r="F19" s="872"/>
      <c r="G19" s="872">
        <v>23965</v>
      </c>
    </row>
    <row r="20" spans="1:7" ht="15.75" customHeight="1">
      <c r="A20" s="873" t="s">
        <v>239</v>
      </c>
      <c r="B20" s="1144" t="s">
        <v>328</v>
      </c>
      <c r="C20" s="1145"/>
      <c r="D20" s="874">
        <f>D21+D22</f>
        <v>12730</v>
      </c>
      <c r="E20" s="874">
        <f>E21+E22</f>
        <v>0</v>
      </c>
      <c r="F20" s="874">
        <f>F21+F22</f>
        <v>0</v>
      </c>
      <c r="G20" s="874">
        <f>G21+G22</f>
        <v>12730</v>
      </c>
    </row>
    <row r="21" spans="1:7" ht="15.75" customHeight="1">
      <c r="A21" s="873"/>
      <c r="B21" s="898">
        <v>1</v>
      </c>
      <c r="C21" s="899" t="s">
        <v>576</v>
      </c>
      <c r="D21" s="900">
        <v>4764</v>
      </c>
      <c r="E21" s="900"/>
      <c r="F21" s="900"/>
      <c r="G21" s="900">
        <v>4764</v>
      </c>
    </row>
    <row r="22" spans="1:7" s="869" customFormat="1" ht="18.75" customHeight="1">
      <c r="A22" s="878"/>
      <c r="B22" s="878" t="s">
        <v>19</v>
      </c>
      <c r="C22" s="879" t="s">
        <v>577</v>
      </c>
      <c r="D22" s="880">
        <v>7966</v>
      </c>
      <c r="E22" s="880"/>
      <c r="F22" s="880"/>
      <c r="G22" s="880">
        <v>7966</v>
      </c>
    </row>
    <row r="23" spans="1:7" s="888" customFormat="1" ht="13.5">
      <c r="A23" s="884"/>
      <c r="B23" s="885"/>
      <c r="C23" s="886" t="s">
        <v>234</v>
      </c>
      <c r="D23" s="887">
        <f>D2+D4+D9+D20</f>
        <v>401028</v>
      </c>
      <c r="E23" s="887">
        <f>E2+E4+E9+E20</f>
        <v>5709</v>
      </c>
      <c r="F23" s="887">
        <f>F2+F4+F9+F20</f>
        <v>8729</v>
      </c>
      <c r="G23" s="887">
        <f>G2+G4+G9+G20</f>
        <v>406737</v>
      </c>
    </row>
    <row r="27" ht="15.75">
      <c r="H27" s="890"/>
    </row>
    <row r="32" ht="15.75">
      <c r="I32" s="890"/>
    </row>
  </sheetData>
  <sheetProtection/>
  <mergeCells count="4">
    <mergeCell ref="B2:C2"/>
    <mergeCell ref="B4:C4"/>
    <mergeCell ref="B9:C9"/>
    <mergeCell ref="B20:C20"/>
  </mergeCells>
  <printOptions headings="1"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1"/>
  <headerFooter>
    <oddHeader>&amp;CHelyi önkormányzatok általános működésének és ágazati feladatainak támogatása&amp;R&amp;8 3 melléklet a 11/2015.(XII.04..) önkormányzati rendelethez
" 2. melléklet a 2/215.(II.26.) önkormányzati rendelethez"</oddHeader>
    <oddFooter>&amp;L&amp;10&amp;D&amp;T&amp;C&amp;10&amp;Z&amp;F&amp;R&amp;10&amp;P/&amp;N</oddFooter>
  </headerFooter>
  <rowBreaks count="1" manualBreakCount="1">
    <brk id="2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R41"/>
  <sheetViews>
    <sheetView zoomScalePageLayoutView="0" workbookViewId="0" topLeftCell="A3">
      <selection activeCell="I23" sqref="I23:J23"/>
    </sheetView>
  </sheetViews>
  <sheetFormatPr defaultColWidth="9.00390625" defaultRowHeight="12.75"/>
  <cols>
    <col min="1" max="1" width="35.875" style="498" customWidth="1"/>
    <col min="2" max="2" width="11.375" style="498" customWidth="1"/>
    <col min="3" max="4" width="11.25390625" style="498" customWidth="1"/>
    <col min="5" max="9" width="11.375" style="498" customWidth="1"/>
    <col min="10" max="10" width="12.75390625" style="498" customWidth="1"/>
    <col min="11" max="12" width="11.375" style="498" customWidth="1"/>
    <col min="13" max="13" width="11.625" style="498" customWidth="1"/>
    <col min="14" max="14" width="10.875" style="498" customWidth="1"/>
    <col min="15" max="15" width="10.75390625" style="498" customWidth="1"/>
    <col min="16" max="16384" width="9.125" style="498" customWidth="1"/>
  </cols>
  <sheetData>
    <row r="1" spans="5:18" ht="15" hidden="1">
      <c r="E1" s="1146"/>
      <c r="F1" s="1147"/>
      <c r="G1" s="1147"/>
      <c r="H1" s="1147"/>
      <c r="I1" s="1147"/>
      <c r="J1" s="1147"/>
      <c r="K1" s="1147"/>
      <c r="L1" s="1147"/>
      <c r="M1" s="1147"/>
      <c r="N1" s="1147"/>
      <c r="O1" s="1147"/>
      <c r="P1" s="1147"/>
      <c r="Q1" s="1147"/>
      <c r="R1" s="1147"/>
    </row>
    <row r="2" spans="1:13" ht="25.5" customHeight="1" hidden="1">
      <c r="A2" s="1148"/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8"/>
    </row>
    <row r="3" spans="1:13" ht="16.5" customHeight="1" thickBot="1">
      <c r="A3" s="499"/>
      <c r="B3" s="500"/>
      <c r="C3" s="500"/>
      <c r="D3" s="500"/>
      <c r="E3" s="1149" t="s">
        <v>254</v>
      </c>
      <c r="F3" s="1149"/>
      <c r="G3" s="1149"/>
      <c r="H3" s="1149"/>
      <c r="I3" s="1149"/>
      <c r="J3" s="1149"/>
      <c r="K3" s="1149"/>
      <c r="L3" s="1149"/>
      <c r="M3" s="1149"/>
    </row>
    <row r="4" spans="1:14" ht="51.75" thickBot="1">
      <c r="A4" s="501" t="s">
        <v>255</v>
      </c>
      <c r="B4" s="502" t="s">
        <v>256</v>
      </c>
      <c r="C4" s="502" t="s">
        <v>257</v>
      </c>
      <c r="D4" s="502" t="s">
        <v>268</v>
      </c>
      <c r="E4" s="502" t="s">
        <v>258</v>
      </c>
      <c r="F4" s="503" t="s">
        <v>300</v>
      </c>
      <c r="G4" s="503" t="s">
        <v>591</v>
      </c>
      <c r="H4" s="503" t="s">
        <v>592</v>
      </c>
      <c r="I4" s="503" t="s">
        <v>629</v>
      </c>
      <c r="J4" s="503" t="s">
        <v>301</v>
      </c>
      <c r="K4" s="503" t="s">
        <v>259</v>
      </c>
      <c r="L4" s="503" t="s">
        <v>272</v>
      </c>
      <c r="M4" s="503" t="s">
        <v>260</v>
      </c>
      <c r="N4" s="504" t="s">
        <v>261</v>
      </c>
    </row>
    <row r="5" spans="1:14" ht="13.5" thickBot="1">
      <c r="A5" s="505">
        <v>1</v>
      </c>
      <c r="B5" s="506">
        <v>2</v>
      </c>
      <c r="C5" s="506">
        <v>3</v>
      </c>
      <c r="D5" s="506">
        <v>4</v>
      </c>
      <c r="E5" s="506">
        <v>5</v>
      </c>
      <c r="F5" s="507">
        <v>6</v>
      </c>
      <c r="G5" s="507">
        <v>7</v>
      </c>
      <c r="H5" s="507">
        <v>8</v>
      </c>
      <c r="I5" s="507">
        <v>9</v>
      </c>
      <c r="J5" s="507">
        <v>10</v>
      </c>
      <c r="K5" s="507">
        <v>11</v>
      </c>
      <c r="L5" s="507">
        <v>12</v>
      </c>
      <c r="M5" s="507">
        <v>13</v>
      </c>
      <c r="N5" s="508">
        <v>14</v>
      </c>
    </row>
    <row r="6" spans="1:14" ht="15.75" customHeight="1" thickBot="1">
      <c r="A6" s="509" t="s">
        <v>262</v>
      </c>
      <c r="B6" s="510"/>
      <c r="C6" s="510"/>
      <c r="D6" s="510"/>
      <c r="E6" s="510"/>
      <c r="F6" s="511"/>
      <c r="G6" s="511"/>
      <c r="H6" s="511"/>
      <c r="I6" s="511"/>
      <c r="J6" s="511"/>
      <c r="K6" s="511"/>
      <c r="L6" s="511"/>
      <c r="M6" s="511"/>
      <c r="N6" s="512"/>
    </row>
    <row r="7" spans="1:15" ht="16.5" customHeight="1" thickBot="1">
      <c r="A7" s="526" t="s">
        <v>263</v>
      </c>
      <c r="B7" s="516">
        <v>1603317</v>
      </c>
      <c r="C7" s="527" t="s">
        <v>264</v>
      </c>
      <c r="D7" s="524">
        <v>1325233</v>
      </c>
      <c r="E7" s="524">
        <v>278084</v>
      </c>
      <c r="F7" s="513"/>
      <c r="G7" s="513"/>
      <c r="H7" s="513"/>
      <c r="I7" s="513"/>
      <c r="J7" s="513">
        <v>278084</v>
      </c>
      <c r="K7" s="513">
        <v>13904</v>
      </c>
      <c r="L7" s="513">
        <v>81531</v>
      </c>
      <c r="M7" s="513">
        <v>1521787</v>
      </c>
      <c r="N7" s="518">
        <v>1521787</v>
      </c>
      <c r="O7" s="517"/>
    </row>
    <row r="8" spans="1:15" ht="16.5" customHeight="1" thickBot="1">
      <c r="A8" s="519" t="s">
        <v>265</v>
      </c>
      <c r="B8" s="516">
        <f>SUM(B7)</f>
        <v>1603317</v>
      </c>
      <c r="C8" s="521"/>
      <c r="D8" s="520">
        <f aca="true" t="shared" si="0" ref="D8:N8">SUM(D7)</f>
        <v>1325233</v>
      </c>
      <c r="E8" s="520">
        <f t="shared" si="0"/>
        <v>278084</v>
      </c>
      <c r="F8" s="522"/>
      <c r="G8" s="522"/>
      <c r="H8" s="522"/>
      <c r="I8" s="522"/>
      <c r="J8" s="522">
        <f t="shared" si="0"/>
        <v>278084</v>
      </c>
      <c r="K8" s="522">
        <v>13904</v>
      </c>
      <c r="L8" s="522">
        <v>81531</v>
      </c>
      <c r="M8" s="522">
        <f t="shared" si="0"/>
        <v>1521787</v>
      </c>
      <c r="N8" s="523">
        <f t="shared" si="0"/>
        <v>1521787</v>
      </c>
      <c r="O8" s="517"/>
    </row>
    <row r="9" spans="1:15" ht="16.5" customHeight="1">
      <c r="A9" s="528"/>
      <c r="B9" s="524"/>
      <c r="C9" s="525"/>
      <c r="D9" s="525"/>
      <c r="E9" s="524"/>
      <c r="F9" s="513"/>
      <c r="G9" s="513"/>
      <c r="H9" s="513"/>
      <c r="I9" s="513"/>
      <c r="J9" s="513"/>
      <c r="K9" s="513"/>
      <c r="L9" s="513"/>
      <c r="M9" s="513"/>
      <c r="N9" s="529"/>
      <c r="O9" s="517"/>
    </row>
    <row r="10" spans="1:15" ht="18" customHeight="1">
      <c r="A10" s="530" t="s">
        <v>269</v>
      </c>
      <c r="B10" s="531">
        <v>3500</v>
      </c>
      <c r="C10" s="532">
        <v>2015</v>
      </c>
      <c r="D10" s="531"/>
      <c r="E10" s="533">
        <v>3500</v>
      </c>
      <c r="F10" s="534"/>
      <c r="G10" s="534"/>
      <c r="H10" s="534"/>
      <c r="I10" s="534"/>
      <c r="J10" s="534">
        <v>3500</v>
      </c>
      <c r="K10" s="534">
        <v>3500</v>
      </c>
      <c r="L10" s="534"/>
      <c r="M10" s="534"/>
      <c r="N10" s="515"/>
      <c r="O10" s="517"/>
    </row>
    <row r="11" spans="1:15" ht="16.5" customHeight="1">
      <c r="A11" s="537" t="s">
        <v>270</v>
      </c>
      <c r="B11" s="538">
        <v>3160</v>
      </c>
      <c r="C11" s="539">
        <v>2015</v>
      </c>
      <c r="D11" s="538"/>
      <c r="E11" s="540">
        <v>3160</v>
      </c>
      <c r="F11" s="541"/>
      <c r="G11" s="541"/>
      <c r="H11" s="541"/>
      <c r="I11" s="541"/>
      <c r="J11" s="541">
        <v>3160</v>
      </c>
      <c r="K11" s="541">
        <v>3160</v>
      </c>
      <c r="L11" s="541"/>
      <c r="M11" s="595"/>
      <c r="N11" s="514"/>
      <c r="O11" s="517"/>
    </row>
    <row r="12" spans="1:15" ht="16.5" customHeight="1">
      <c r="A12" s="537" t="s">
        <v>271</v>
      </c>
      <c r="B12" s="538">
        <v>8000</v>
      </c>
      <c r="C12" s="539">
        <v>2015</v>
      </c>
      <c r="D12" s="538"/>
      <c r="E12" s="540">
        <v>8000</v>
      </c>
      <c r="F12" s="541"/>
      <c r="G12" s="541"/>
      <c r="H12" s="541"/>
      <c r="I12" s="541"/>
      <c r="J12" s="541">
        <v>8000</v>
      </c>
      <c r="K12" s="541">
        <v>8000</v>
      </c>
      <c r="L12" s="541"/>
      <c r="M12" s="595"/>
      <c r="N12" s="514"/>
      <c r="O12" s="517"/>
    </row>
    <row r="13" spans="1:15" ht="16.5" customHeight="1">
      <c r="A13" s="537" t="s">
        <v>298</v>
      </c>
      <c r="B13" s="538">
        <v>140000</v>
      </c>
      <c r="C13" s="539">
        <v>2015</v>
      </c>
      <c r="D13" s="538"/>
      <c r="E13" s="540">
        <v>140000</v>
      </c>
      <c r="F13" s="541"/>
      <c r="G13" s="541"/>
      <c r="H13" s="541"/>
      <c r="I13" s="541"/>
      <c r="J13" s="541">
        <v>140000</v>
      </c>
      <c r="K13" s="541">
        <v>140000</v>
      </c>
      <c r="L13" s="541"/>
      <c r="M13" s="595"/>
      <c r="N13" s="514"/>
      <c r="O13" s="517"/>
    </row>
    <row r="14" spans="1:15" ht="16.5" customHeight="1">
      <c r="A14" s="537" t="s">
        <v>299</v>
      </c>
      <c r="B14" s="538">
        <v>6000</v>
      </c>
      <c r="C14" s="539">
        <v>2015</v>
      </c>
      <c r="D14" s="538"/>
      <c r="E14" s="540"/>
      <c r="F14" s="541">
        <v>6000</v>
      </c>
      <c r="G14" s="541"/>
      <c r="H14" s="541"/>
      <c r="I14" s="541"/>
      <c r="J14" s="541">
        <v>6000</v>
      </c>
      <c r="K14" s="541">
        <v>6000</v>
      </c>
      <c r="L14" s="541"/>
      <c r="M14" s="595"/>
      <c r="N14" s="514"/>
      <c r="O14" s="517"/>
    </row>
    <row r="15" spans="1:15" ht="16.5" customHeight="1">
      <c r="A15" s="537" t="s">
        <v>302</v>
      </c>
      <c r="B15" s="538">
        <v>2032</v>
      </c>
      <c r="C15" s="539">
        <v>2015</v>
      </c>
      <c r="D15" s="538"/>
      <c r="E15" s="540"/>
      <c r="F15" s="541">
        <v>2032</v>
      </c>
      <c r="G15" s="541"/>
      <c r="H15" s="541"/>
      <c r="I15" s="541"/>
      <c r="J15" s="541">
        <v>2032</v>
      </c>
      <c r="K15" s="541">
        <v>2032</v>
      </c>
      <c r="L15" s="541"/>
      <c r="M15" s="595"/>
      <c r="N15" s="514"/>
      <c r="O15" s="517"/>
    </row>
    <row r="16" spans="1:15" ht="16.5" customHeight="1">
      <c r="A16" s="537" t="s">
        <v>556</v>
      </c>
      <c r="B16" s="1035">
        <v>-48110</v>
      </c>
      <c r="C16" s="539">
        <v>2015</v>
      </c>
      <c r="D16" s="538"/>
      <c r="E16" s="540"/>
      <c r="F16" s="541"/>
      <c r="G16" s="541">
        <v>2406</v>
      </c>
      <c r="H16" s="541">
        <v>-2406</v>
      </c>
      <c r="I16" s="541"/>
      <c r="J16" s="541">
        <v>0</v>
      </c>
      <c r="K16" s="541">
        <v>0</v>
      </c>
      <c r="L16" s="541"/>
      <c r="M16" s="595">
        <v>45704</v>
      </c>
      <c r="N16" s="514"/>
      <c r="O16" s="517"/>
    </row>
    <row r="17" spans="1:15" ht="16.5" customHeight="1">
      <c r="A17" s="537" t="s">
        <v>557</v>
      </c>
      <c r="B17" s="1035">
        <v>-43547</v>
      </c>
      <c r="C17" s="539">
        <v>2015</v>
      </c>
      <c r="D17" s="538"/>
      <c r="E17" s="540"/>
      <c r="F17" s="541"/>
      <c r="G17" s="541">
        <v>3648</v>
      </c>
      <c r="H17" s="541">
        <v>-3648</v>
      </c>
      <c r="I17" s="541"/>
      <c r="J17" s="541">
        <v>0</v>
      </c>
      <c r="K17" s="541">
        <v>0</v>
      </c>
      <c r="L17" s="541"/>
      <c r="M17" s="595">
        <v>39899</v>
      </c>
      <c r="N17" s="514"/>
      <c r="O17" s="517"/>
    </row>
    <row r="18" spans="1:15" ht="16.5" customHeight="1">
      <c r="A18" s="537" t="s">
        <v>558</v>
      </c>
      <c r="B18" s="538">
        <v>11135</v>
      </c>
      <c r="C18" s="539">
        <v>2015</v>
      </c>
      <c r="D18" s="538"/>
      <c r="E18" s="540"/>
      <c r="F18" s="541"/>
      <c r="G18" s="541">
        <v>11135</v>
      </c>
      <c r="H18" s="541"/>
      <c r="I18" s="541"/>
      <c r="J18" s="541">
        <v>11135</v>
      </c>
      <c r="K18" s="541">
        <v>0</v>
      </c>
      <c r="L18" s="541"/>
      <c r="M18" s="595">
        <v>11135</v>
      </c>
      <c r="N18" s="514">
        <v>11135</v>
      </c>
      <c r="O18" s="517"/>
    </row>
    <row r="19" spans="1:15" ht="16.5" customHeight="1" thickBot="1">
      <c r="A19" s="537" t="s">
        <v>559</v>
      </c>
      <c r="B19" s="538">
        <v>400</v>
      </c>
      <c r="C19" s="539">
        <v>2015</v>
      </c>
      <c r="D19" s="538"/>
      <c r="E19" s="540"/>
      <c r="F19" s="541"/>
      <c r="G19" s="541">
        <v>400</v>
      </c>
      <c r="H19" s="541"/>
      <c r="I19" s="541"/>
      <c r="J19" s="541">
        <v>400</v>
      </c>
      <c r="K19" s="541">
        <v>400</v>
      </c>
      <c r="L19" s="541"/>
      <c r="M19" s="595"/>
      <c r="N19" s="518"/>
      <c r="O19" s="517"/>
    </row>
    <row r="20" spans="1:15" ht="16.5" customHeight="1" thickBot="1">
      <c r="A20" s="537" t="s">
        <v>625</v>
      </c>
      <c r="B20" s="538">
        <v>1304</v>
      </c>
      <c r="C20" s="539">
        <v>2015</v>
      </c>
      <c r="D20" s="538"/>
      <c r="E20" s="540"/>
      <c r="F20" s="541"/>
      <c r="G20" s="541"/>
      <c r="H20" s="541">
        <v>1304</v>
      </c>
      <c r="I20" s="541"/>
      <c r="J20" s="541">
        <v>1304</v>
      </c>
      <c r="K20" s="541"/>
      <c r="L20" s="541"/>
      <c r="M20" s="595"/>
      <c r="N20" s="1036"/>
      <c r="O20" s="517"/>
    </row>
    <row r="21" spans="1:15" ht="16.5" customHeight="1" thickBot="1">
      <c r="A21" s="537" t="s">
        <v>626</v>
      </c>
      <c r="B21" s="538">
        <v>452</v>
      </c>
      <c r="C21" s="539">
        <v>2015</v>
      </c>
      <c r="D21" s="538"/>
      <c r="E21" s="540"/>
      <c r="F21" s="541"/>
      <c r="G21" s="541"/>
      <c r="H21" s="541">
        <v>452</v>
      </c>
      <c r="I21" s="541"/>
      <c r="J21" s="541">
        <v>452</v>
      </c>
      <c r="K21" s="541"/>
      <c r="L21" s="541"/>
      <c r="M21" s="595"/>
      <c r="N21" s="1037"/>
      <c r="O21" s="517"/>
    </row>
    <row r="22" spans="1:15" ht="16.5" customHeight="1" thickBot="1">
      <c r="A22" s="537" t="s">
        <v>638</v>
      </c>
      <c r="B22" s="538">
        <v>2300</v>
      </c>
      <c r="C22" s="539">
        <v>2015</v>
      </c>
      <c r="D22" s="538"/>
      <c r="E22" s="540"/>
      <c r="F22" s="541"/>
      <c r="G22" s="541"/>
      <c r="H22" s="541"/>
      <c r="I22" s="541">
        <v>2300</v>
      </c>
      <c r="J22" s="541">
        <v>2300</v>
      </c>
      <c r="K22" s="541"/>
      <c r="L22" s="541"/>
      <c r="M22" s="595"/>
      <c r="N22" s="1037"/>
      <c r="O22" s="517"/>
    </row>
    <row r="23" spans="1:15" ht="16.5" customHeight="1" thickBot="1">
      <c r="A23" s="519" t="s">
        <v>265</v>
      </c>
      <c r="B23" s="542">
        <f>B10+B11+B12+B13+B14+B15+B16+B18+B19</f>
        <v>126117</v>
      </c>
      <c r="C23" s="542"/>
      <c r="D23" s="542">
        <v>0</v>
      </c>
      <c r="E23" s="543">
        <f>E10+E11+E12+E13+E14+E15+E16+E18+E19+E17</f>
        <v>154660</v>
      </c>
      <c r="F23" s="543">
        <f>F10+F11+F12+F13+F14+F15+F16+F18+F19+F17</f>
        <v>8032</v>
      </c>
      <c r="G23" s="543">
        <f>G10+G11+G12+G13+G14+G15+G16+G18+G19+G17</f>
        <v>17589</v>
      </c>
      <c r="H23" s="543">
        <f>H10+H11+H12+H13+H14+H15+H16+H18+H19+H17+H20+H21+H22</f>
        <v>-4298</v>
      </c>
      <c r="I23" s="543">
        <f>I10+I11+I12+I13+I14+I15+I16+I18+I19+I17+I20+I21+I22</f>
        <v>2300</v>
      </c>
      <c r="J23" s="543">
        <f>J10+J11+J12+J13+J14+J15+J16+J18+J19+J17+J20+J21+J22</f>
        <v>178283</v>
      </c>
      <c r="K23" s="544">
        <f>SUM(K10:K19)</f>
        <v>163092</v>
      </c>
      <c r="L23" s="544">
        <f>SUM(L10:L19)</f>
        <v>0</v>
      </c>
      <c r="M23" s="544">
        <f>SUM(M10:M19)</f>
        <v>96738</v>
      </c>
      <c r="N23" s="543">
        <f>SUM(N10:N19)</f>
        <v>11135</v>
      </c>
      <c r="O23" s="517"/>
    </row>
    <row r="24" spans="1:15" ht="18" customHeight="1" thickBot="1">
      <c r="A24" s="548"/>
      <c r="B24" s="540"/>
      <c r="C24" s="545"/>
      <c r="D24" s="540"/>
      <c r="E24" s="540"/>
      <c r="F24" s="541"/>
      <c r="G24" s="541"/>
      <c r="H24" s="541"/>
      <c r="I24" s="541"/>
      <c r="J24" s="541"/>
      <c r="K24" s="541"/>
      <c r="L24" s="541"/>
      <c r="M24" s="541"/>
      <c r="N24" s="518"/>
      <c r="O24" s="549"/>
    </row>
    <row r="25" spans="1:15" ht="20.25" customHeight="1" thickBot="1">
      <c r="A25" s="519"/>
      <c r="B25" s="543"/>
      <c r="C25" s="546"/>
      <c r="D25" s="543"/>
      <c r="E25" s="543"/>
      <c r="F25" s="544"/>
      <c r="G25" s="544"/>
      <c r="H25" s="544"/>
      <c r="I25" s="544"/>
      <c r="J25" s="544"/>
      <c r="K25" s="544"/>
      <c r="L25" s="544"/>
      <c r="M25" s="544"/>
      <c r="N25" s="523"/>
      <c r="O25" s="517"/>
    </row>
    <row r="26" spans="1:15" ht="17.25" customHeight="1" thickBot="1">
      <c r="A26" s="519"/>
      <c r="B26" s="543">
        <f>SUM(B24:B25)</f>
        <v>0</v>
      </c>
      <c r="C26" s="546"/>
      <c r="D26" s="543"/>
      <c r="E26" s="543">
        <f>SUM(E24:E25)</f>
        <v>0</v>
      </c>
      <c r="F26" s="544"/>
      <c r="G26" s="544"/>
      <c r="H26" s="544"/>
      <c r="I26" s="544"/>
      <c r="J26" s="544"/>
      <c r="K26" s="544"/>
      <c r="L26" s="544"/>
      <c r="M26" s="544">
        <f>SUM(M24:M25)</f>
        <v>0</v>
      </c>
      <c r="N26" s="523"/>
      <c r="O26" s="517"/>
    </row>
    <row r="27" spans="1:15" ht="16.5" customHeight="1" thickBot="1">
      <c r="A27" s="550" t="s">
        <v>266</v>
      </c>
      <c r="B27" s="551">
        <f>SUM(B23,B8,,B26,)</f>
        <v>1729434</v>
      </c>
      <c r="C27" s="551"/>
      <c r="D27" s="551">
        <f>SUM(D23,D8,)</f>
        <v>1325233</v>
      </c>
      <c r="E27" s="551">
        <f>SUM(E23,E8,B26,)</f>
        <v>432744</v>
      </c>
      <c r="F27" s="551">
        <f>SUM(F23,F8,)</f>
        <v>8032</v>
      </c>
      <c r="G27" s="551">
        <f>SUM(G23,G8,)</f>
        <v>17589</v>
      </c>
      <c r="H27" s="551">
        <f>SUM(H23,H8,)</f>
        <v>-4298</v>
      </c>
      <c r="I27" s="551"/>
      <c r="J27" s="551">
        <f>SUM(J23,J8)</f>
        <v>456367</v>
      </c>
      <c r="K27" s="551">
        <f>SUM(K8+K23)</f>
        <v>176996</v>
      </c>
      <c r="L27" s="551">
        <f>SUM(L8+L23)</f>
        <v>81531</v>
      </c>
      <c r="M27" s="570">
        <f>SUM(M8,M23,B26)</f>
        <v>1618525</v>
      </c>
      <c r="N27" s="551">
        <f>SUM(N8,N23,C26)</f>
        <v>1532922</v>
      </c>
      <c r="O27" s="517"/>
    </row>
    <row r="28" spans="1:14" ht="16.5" customHeight="1">
      <c r="A28" s="552"/>
      <c r="B28" s="553"/>
      <c r="C28" s="554"/>
      <c r="D28" s="553"/>
      <c r="E28" s="553"/>
      <c r="F28" s="555"/>
      <c r="G28" s="555"/>
      <c r="H28" s="555"/>
      <c r="I28" s="555"/>
      <c r="J28" s="555"/>
      <c r="K28" s="555"/>
      <c r="L28" s="555"/>
      <c r="M28" s="555"/>
      <c r="N28" s="556"/>
    </row>
    <row r="29" spans="1:14" ht="0.75" customHeight="1" thickBot="1">
      <c r="A29" s="557"/>
      <c r="B29" s="558"/>
      <c r="C29" s="559"/>
      <c r="D29" s="558"/>
      <c r="E29" s="558"/>
      <c r="F29" s="560"/>
      <c r="G29" s="560"/>
      <c r="H29" s="560"/>
      <c r="I29" s="560"/>
      <c r="J29" s="560"/>
      <c r="K29" s="560"/>
      <c r="L29" s="560"/>
      <c r="M29" s="560"/>
      <c r="N29" s="561"/>
    </row>
    <row r="30" spans="1:14" ht="16.5" customHeight="1" hidden="1" thickBot="1">
      <c r="A30" s="562"/>
      <c r="B30" s="563"/>
      <c r="C30" s="564"/>
      <c r="D30" s="563"/>
      <c r="E30" s="563"/>
      <c r="F30" s="565"/>
      <c r="G30" s="565"/>
      <c r="H30" s="565"/>
      <c r="I30" s="565"/>
      <c r="J30" s="565"/>
      <c r="K30" s="565"/>
      <c r="L30" s="565"/>
      <c r="M30" s="560"/>
      <c r="N30" s="561"/>
    </row>
    <row r="31" spans="1:14" ht="16.5" customHeight="1" hidden="1" thickBot="1">
      <c r="A31" s="537"/>
      <c r="B31" s="540"/>
      <c r="C31" s="566"/>
      <c r="D31" s="540"/>
      <c r="E31" s="540"/>
      <c r="F31" s="541"/>
      <c r="G31" s="541"/>
      <c r="H31" s="541"/>
      <c r="I31" s="541"/>
      <c r="J31" s="541"/>
      <c r="K31" s="541"/>
      <c r="L31" s="541"/>
      <c r="M31" s="596"/>
      <c r="N31" s="567"/>
    </row>
    <row r="32" spans="1:14" ht="16.5" customHeight="1" hidden="1" thickBot="1">
      <c r="A32" s="568"/>
      <c r="B32" s="551"/>
      <c r="C32" s="569"/>
      <c r="D32" s="551"/>
      <c r="E32" s="551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ht="16.5" customHeight="1" hidden="1" thickBot="1">
      <c r="A33" s="572"/>
      <c r="B33" s="573"/>
      <c r="C33" s="574"/>
      <c r="D33" s="573"/>
      <c r="E33" s="573"/>
      <c r="F33" s="575"/>
      <c r="G33" s="575"/>
      <c r="H33" s="575"/>
      <c r="I33" s="575"/>
      <c r="J33" s="575"/>
      <c r="K33" s="575"/>
      <c r="L33" s="575"/>
      <c r="M33" s="575"/>
      <c r="N33" s="571"/>
    </row>
    <row r="34" spans="1:14" ht="16.5" customHeight="1" hidden="1" thickBot="1">
      <c r="A34" s="550"/>
      <c r="B34" s="551"/>
      <c r="C34" s="576"/>
      <c r="D34" s="551"/>
      <c r="E34" s="551"/>
      <c r="F34" s="570"/>
      <c r="G34" s="570"/>
      <c r="H34" s="570"/>
      <c r="I34" s="570"/>
      <c r="J34" s="570"/>
      <c r="K34" s="570"/>
      <c r="L34" s="570"/>
      <c r="M34" s="570"/>
      <c r="N34" s="577"/>
    </row>
    <row r="35" spans="1:14" ht="16.5" customHeight="1" hidden="1" thickBot="1">
      <c r="A35" s="578"/>
      <c r="B35" s="553"/>
      <c r="C35" s="554"/>
      <c r="D35" s="553"/>
      <c r="E35" s="553"/>
      <c r="F35" s="555"/>
      <c r="G35" s="555"/>
      <c r="H35" s="555"/>
      <c r="I35" s="555"/>
      <c r="J35" s="555"/>
      <c r="K35" s="555"/>
      <c r="L35" s="555"/>
      <c r="M35" s="555"/>
      <c r="N35" s="579"/>
    </row>
    <row r="36" spans="1:14" ht="16.5" customHeight="1" hidden="1" thickBot="1">
      <c r="A36" s="580"/>
      <c r="B36" s="540"/>
      <c r="C36" s="545"/>
      <c r="D36" s="540"/>
      <c r="E36" s="540"/>
      <c r="F36" s="541"/>
      <c r="G36" s="541"/>
      <c r="H36" s="541"/>
      <c r="I36" s="541"/>
      <c r="J36" s="541"/>
      <c r="K36" s="541"/>
      <c r="L36" s="541"/>
      <c r="M36" s="541"/>
      <c r="N36" s="581"/>
    </row>
    <row r="37" spans="1:14" ht="16.5" customHeight="1" hidden="1" thickBot="1">
      <c r="A37" s="582"/>
      <c r="B37" s="535"/>
      <c r="C37" s="583"/>
      <c r="D37" s="535"/>
      <c r="E37" s="535"/>
      <c r="F37" s="536"/>
      <c r="G37" s="536"/>
      <c r="H37" s="536"/>
      <c r="I37" s="536"/>
      <c r="J37" s="536"/>
      <c r="K37" s="536"/>
      <c r="L37" s="536"/>
      <c r="M37" s="536"/>
      <c r="N37" s="581"/>
    </row>
    <row r="38" spans="1:14" ht="16.5" customHeight="1" hidden="1" thickBot="1">
      <c r="A38" s="582"/>
      <c r="B38" s="535"/>
      <c r="C38" s="583"/>
      <c r="D38" s="535"/>
      <c r="E38" s="535"/>
      <c r="F38" s="536"/>
      <c r="G38" s="536"/>
      <c r="H38" s="536"/>
      <c r="I38" s="536"/>
      <c r="J38" s="536"/>
      <c r="K38" s="536"/>
      <c r="L38" s="536"/>
      <c r="M38" s="536"/>
      <c r="N38" s="581"/>
    </row>
    <row r="39" spans="1:14" ht="16.5" customHeight="1" hidden="1" thickBot="1">
      <c r="A39" s="562"/>
      <c r="B39" s="558"/>
      <c r="C39" s="583"/>
      <c r="D39" s="563"/>
      <c r="E39" s="558"/>
      <c r="F39" s="575"/>
      <c r="G39" s="575"/>
      <c r="H39" s="575"/>
      <c r="I39" s="575"/>
      <c r="J39" s="575"/>
      <c r="K39" s="575"/>
      <c r="L39" s="575"/>
      <c r="M39" s="584"/>
      <c r="N39" s="585"/>
    </row>
    <row r="40" spans="1:14" ht="16.5" customHeight="1" hidden="1" thickBot="1">
      <c r="A40" s="586"/>
      <c r="B40" s="551"/>
      <c r="C40" s="587"/>
      <c r="D40" s="551"/>
      <c r="E40" s="551"/>
      <c r="F40" s="588"/>
      <c r="G40" s="588"/>
      <c r="H40" s="588"/>
      <c r="I40" s="588"/>
      <c r="J40" s="588"/>
      <c r="K40" s="588"/>
      <c r="L40" s="588"/>
      <c r="M40" s="547"/>
      <c r="N40" s="567"/>
    </row>
    <row r="41" spans="1:14" s="594" customFormat="1" ht="16.5" customHeight="1" thickBot="1">
      <c r="A41" s="589" t="s">
        <v>267</v>
      </c>
      <c r="B41" s="590">
        <f>SUM(B27:B40)</f>
        <v>1729434</v>
      </c>
      <c r="C41" s="591"/>
      <c r="D41" s="590">
        <f aca="true" t="shared" si="1" ref="D41:L41">SUM(D27:D40)</f>
        <v>1325233</v>
      </c>
      <c r="E41" s="590">
        <f t="shared" si="1"/>
        <v>432744</v>
      </c>
      <c r="F41" s="590">
        <f t="shared" si="1"/>
        <v>8032</v>
      </c>
      <c r="G41" s="590">
        <f t="shared" si="1"/>
        <v>17589</v>
      </c>
      <c r="H41" s="590">
        <f t="shared" si="1"/>
        <v>-4298</v>
      </c>
      <c r="I41" s="590"/>
      <c r="J41" s="590">
        <f t="shared" si="1"/>
        <v>456367</v>
      </c>
      <c r="K41" s="592">
        <f t="shared" si="1"/>
        <v>176996</v>
      </c>
      <c r="L41" s="592">
        <f t="shared" si="1"/>
        <v>81531</v>
      </c>
      <c r="M41" s="592">
        <f>SUM(M27)</f>
        <v>1618525</v>
      </c>
      <c r="N41" s="593">
        <f>SUM(N27)</f>
        <v>1532922</v>
      </c>
    </row>
  </sheetData>
  <sheetProtection/>
  <mergeCells count="3">
    <mergeCell ref="E1:R1"/>
    <mergeCell ref="A2:M2"/>
    <mergeCell ref="E3:M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1"/>
  <headerFooter alignWithMargins="0">
    <oddHeader>&amp;CBeruházási kiadások 2015. évi előirányzata célonként&amp;R&amp;8 4. mell. a 11/2015(XII.04.) önk. rendelet "10.melléklet az 2/2015.(II.26.) önkormányzati rendelethez"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144"/>
  <sheetViews>
    <sheetView zoomScaleSheetLayoutView="75" zoomScalePageLayoutView="0" workbookViewId="0" topLeftCell="A1">
      <selection activeCell="H10" sqref="H10"/>
    </sheetView>
  </sheetViews>
  <sheetFormatPr defaultColWidth="9.00390625" defaultRowHeight="12.75"/>
  <cols>
    <col min="1" max="1" width="83.00390625" style="894" customWidth="1"/>
    <col min="2" max="2" width="13.25390625" style="62" customWidth="1"/>
    <col min="3" max="3" width="11.75390625" style="940" customWidth="1"/>
    <col min="4" max="4" width="27.875" style="0" customWidth="1"/>
  </cols>
  <sheetData>
    <row r="1" spans="1:4" ht="19.5" customHeight="1">
      <c r="A1" s="901" t="s">
        <v>227</v>
      </c>
      <c r="B1" s="902" t="s">
        <v>593</v>
      </c>
      <c r="C1" s="903" t="s">
        <v>594</v>
      </c>
      <c r="D1" s="901" t="s">
        <v>578</v>
      </c>
    </row>
    <row r="2" spans="1:4" ht="32.25" customHeight="1">
      <c r="A2" s="904"/>
      <c r="B2" s="905" t="s">
        <v>639</v>
      </c>
      <c r="C2" s="906" t="s">
        <v>628</v>
      </c>
      <c r="D2" s="904"/>
    </row>
    <row r="3" spans="1:4" ht="19.5" customHeight="1">
      <c r="A3" s="907" t="s">
        <v>595</v>
      </c>
      <c r="B3" s="908"/>
      <c r="C3" s="908"/>
      <c r="D3" s="909"/>
    </row>
    <row r="4" spans="1:4" ht="18" customHeight="1">
      <c r="A4" s="910" t="s">
        <v>596</v>
      </c>
      <c r="B4" s="911"/>
      <c r="C4" s="911">
        <v>71200</v>
      </c>
      <c r="D4" s="912"/>
    </row>
    <row r="5" spans="1:4" ht="31.5" customHeight="1">
      <c r="A5" s="913" t="s">
        <v>597</v>
      </c>
      <c r="B5" s="911">
        <v>0</v>
      </c>
      <c r="C5" s="911">
        <v>0</v>
      </c>
      <c r="D5" s="912"/>
    </row>
    <row r="6" spans="1:4" ht="18.75" customHeight="1">
      <c r="A6" s="914" t="s">
        <v>598</v>
      </c>
      <c r="B6" s="911">
        <v>15124</v>
      </c>
      <c r="C6" s="911">
        <v>1618</v>
      </c>
      <c r="D6" s="912"/>
    </row>
    <row r="7" spans="1:4" ht="19.5" customHeight="1">
      <c r="A7" s="915" t="s">
        <v>599</v>
      </c>
      <c r="B7" s="893">
        <f>SUM(B3:B6)</f>
        <v>15124</v>
      </c>
      <c r="C7" s="893">
        <f>SUM(C3:C6)</f>
        <v>72818</v>
      </c>
      <c r="D7" s="916"/>
    </row>
    <row r="8" spans="1:4" ht="19.5" customHeight="1">
      <c r="A8" s="917"/>
      <c r="B8" s="918"/>
      <c r="C8" s="918"/>
      <c r="D8" s="919"/>
    </row>
    <row r="9" spans="1:11" ht="19.5" customHeight="1">
      <c r="A9" s="920" t="s">
        <v>600</v>
      </c>
      <c r="B9" s="911"/>
      <c r="C9" s="911"/>
      <c r="D9" s="921"/>
      <c r="K9" t="s">
        <v>102</v>
      </c>
    </row>
    <row r="10" spans="1:4" ht="20.25" customHeight="1">
      <c r="A10" s="920" t="s">
        <v>601</v>
      </c>
      <c r="B10" s="911"/>
      <c r="C10" s="911"/>
      <c r="D10" s="921"/>
    </row>
    <row r="11" spans="1:4" ht="20.25" customHeight="1">
      <c r="A11" s="920" t="s">
        <v>602</v>
      </c>
      <c r="B11" s="922">
        <v>500</v>
      </c>
      <c r="C11" s="922">
        <v>500</v>
      </c>
      <c r="D11" s="923"/>
    </row>
    <row r="12" spans="1:4" ht="20.25" customHeight="1">
      <c r="A12" s="920" t="s">
        <v>603</v>
      </c>
      <c r="B12" s="922">
        <v>250</v>
      </c>
      <c r="C12" s="922">
        <v>500</v>
      </c>
      <c r="D12" s="923"/>
    </row>
    <row r="13" spans="1:4" ht="19.5" customHeight="1">
      <c r="A13" s="920" t="s">
        <v>604</v>
      </c>
      <c r="B13" s="911">
        <v>0</v>
      </c>
      <c r="C13" s="911">
        <v>1000</v>
      </c>
      <c r="D13" s="923"/>
    </row>
    <row r="14" spans="1:4" ht="15.75" customHeight="1">
      <c r="A14" s="924" t="s">
        <v>605</v>
      </c>
      <c r="B14" s="925">
        <v>952</v>
      </c>
      <c r="C14" s="911">
        <v>1015</v>
      </c>
      <c r="D14" s="923"/>
    </row>
    <row r="15" spans="1:4" ht="19.5" customHeight="1">
      <c r="A15" s="913" t="s">
        <v>606</v>
      </c>
      <c r="B15" s="911">
        <v>1500</v>
      </c>
      <c r="C15" s="911">
        <v>1500</v>
      </c>
      <c r="D15" s="921"/>
    </row>
    <row r="16" spans="1:4" ht="21" customHeight="1">
      <c r="A16" s="920" t="s">
        <v>607</v>
      </c>
      <c r="B16" s="922">
        <f>B17+B18+B19+B20+B21</f>
        <v>260</v>
      </c>
      <c r="C16" s="922">
        <f>C17+C18+C19+C20+C21</f>
        <v>305</v>
      </c>
      <c r="D16" s="926"/>
    </row>
    <row r="17" spans="1:4" ht="21" customHeight="1">
      <c r="A17" s="927" t="s">
        <v>608</v>
      </c>
      <c r="B17" s="928">
        <v>15</v>
      </c>
      <c r="C17" s="928">
        <v>15</v>
      </c>
      <c r="D17" s="921"/>
    </row>
    <row r="18" spans="1:4" ht="21" customHeight="1">
      <c r="A18" s="927" t="s">
        <v>609</v>
      </c>
      <c r="B18" s="928">
        <v>80</v>
      </c>
      <c r="C18" s="928">
        <v>100</v>
      </c>
      <c r="D18" s="921"/>
    </row>
    <row r="19" spans="1:4" ht="19.5" customHeight="1">
      <c r="A19" s="927" t="s">
        <v>610</v>
      </c>
      <c r="B19" s="928">
        <v>100</v>
      </c>
      <c r="C19" s="928">
        <v>100</v>
      </c>
      <c r="D19" s="921"/>
    </row>
    <row r="20" spans="1:4" ht="23.25" customHeight="1">
      <c r="A20" s="929" t="s">
        <v>611</v>
      </c>
      <c r="B20" s="928">
        <v>15</v>
      </c>
      <c r="C20" s="928">
        <v>15</v>
      </c>
      <c r="D20" s="921"/>
    </row>
    <row r="21" spans="1:4" ht="19.5" customHeight="1">
      <c r="A21" s="927" t="s">
        <v>612</v>
      </c>
      <c r="B21" s="928">
        <v>50</v>
      </c>
      <c r="C21" s="928">
        <v>75</v>
      </c>
      <c r="D21" s="921"/>
    </row>
    <row r="22" spans="1:4" ht="19.5" customHeight="1">
      <c r="A22" s="920" t="s">
        <v>613</v>
      </c>
      <c r="B22" s="922">
        <f>B23+B24</f>
        <v>600</v>
      </c>
      <c r="C22" s="922">
        <f>C23+C24</f>
        <v>500</v>
      </c>
      <c r="D22" s="930"/>
    </row>
    <row r="23" spans="1:4" ht="19.5" customHeight="1">
      <c r="A23" s="927" t="s">
        <v>614</v>
      </c>
      <c r="B23" s="928">
        <v>300</v>
      </c>
      <c r="C23" s="928">
        <v>250</v>
      </c>
      <c r="D23" s="921"/>
    </row>
    <row r="24" spans="1:4" ht="19.5" customHeight="1">
      <c r="A24" s="927" t="s">
        <v>615</v>
      </c>
      <c r="B24" s="928">
        <v>300</v>
      </c>
      <c r="C24" s="928">
        <v>250</v>
      </c>
      <c r="D24" s="921"/>
    </row>
    <row r="25" spans="1:4" ht="19.5" customHeight="1">
      <c r="A25" s="927" t="s">
        <v>616</v>
      </c>
      <c r="B25" s="922">
        <f>B26+B27+B28</f>
        <v>65</v>
      </c>
      <c r="C25" s="922">
        <f>C26+C27+C28</f>
        <v>3215</v>
      </c>
      <c r="D25" s="921"/>
    </row>
    <row r="26" spans="1:4" ht="18" customHeight="1">
      <c r="A26" s="931" t="s">
        <v>617</v>
      </c>
      <c r="B26" s="928">
        <v>0</v>
      </c>
      <c r="C26" s="928">
        <v>3150</v>
      </c>
      <c r="D26" s="921"/>
    </row>
    <row r="27" spans="1:4" ht="18.75" customHeight="1">
      <c r="A27" s="932" t="s">
        <v>618</v>
      </c>
      <c r="B27" s="911">
        <v>50</v>
      </c>
      <c r="C27" s="911">
        <v>50</v>
      </c>
      <c r="D27" s="923"/>
    </row>
    <row r="28" spans="1:4" ht="17.25" customHeight="1">
      <c r="A28" s="933" t="s">
        <v>619</v>
      </c>
      <c r="B28" s="911">
        <v>15</v>
      </c>
      <c r="C28" s="911">
        <v>15</v>
      </c>
      <c r="D28" s="923"/>
    </row>
    <row r="29" spans="1:4" ht="27.75" customHeight="1">
      <c r="A29" s="934" t="s">
        <v>620</v>
      </c>
      <c r="B29" s="911">
        <v>0</v>
      </c>
      <c r="C29" s="911"/>
      <c r="D29" s="923"/>
    </row>
    <row r="30" spans="1:4" ht="19.5" customHeight="1">
      <c r="A30" s="935" t="s">
        <v>523</v>
      </c>
      <c r="B30" s="911">
        <v>670</v>
      </c>
      <c r="C30" s="911">
        <v>8247</v>
      </c>
      <c r="D30" s="936"/>
    </row>
    <row r="31" spans="1:5" ht="15.75">
      <c r="A31" s="891" t="s">
        <v>600</v>
      </c>
      <c r="B31" s="892">
        <f>B11+B12+B16+B22+B25+B29+B30</f>
        <v>2345</v>
      </c>
      <c r="C31" s="892">
        <f>C11+C12+C16+C22+C25+C29+C30</f>
        <v>13267</v>
      </c>
      <c r="D31" s="937"/>
      <c r="E31" s="62"/>
    </row>
    <row r="32" spans="1:4" ht="15.75">
      <c r="A32" s="891" t="s">
        <v>621</v>
      </c>
      <c r="B32" s="892">
        <f>B7+B31</f>
        <v>17469</v>
      </c>
      <c r="C32" s="892">
        <f>C7+C31</f>
        <v>86085</v>
      </c>
      <c r="D32" s="937"/>
    </row>
    <row r="33" spans="1:4" ht="15.75">
      <c r="A33" s="104"/>
      <c r="B33" s="938"/>
      <c r="C33" s="938"/>
      <c r="D33" s="104"/>
    </row>
    <row r="34" spans="1:4" ht="15.75">
      <c r="A34" s="104"/>
      <c r="B34" s="939"/>
      <c r="C34" s="939"/>
      <c r="D34" s="104"/>
    </row>
    <row r="35" spans="1:4" ht="15.75">
      <c r="A35" s="104"/>
      <c r="B35" s="939"/>
      <c r="C35" s="939"/>
      <c r="D35" s="104"/>
    </row>
    <row r="36" spans="1:4" ht="15.75">
      <c r="A36" s="104"/>
      <c r="B36" s="938"/>
      <c r="C36" s="938"/>
      <c r="D36" s="104"/>
    </row>
    <row r="37" spans="1:4" ht="15.75">
      <c r="A37" s="104"/>
      <c r="B37" s="938"/>
      <c r="C37" s="938"/>
      <c r="D37" s="104"/>
    </row>
    <row r="38" spans="1:4" ht="15.75">
      <c r="A38" s="104"/>
      <c r="B38" s="938"/>
      <c r="C38" s="938"/>
      <c r="D38" s="104"/>
    </row>
    <row r="39" spans="1:4" ht="15.75">
      <c r="A39" s="104"/>
      <c r="B39" s="938"/>
      <c r="C39" s="938"/>
      <c r="D39" s="104"/>
    </row>
    <row r="40" spans="1:4" ht="15.75">
      <c r="A40" s="104"/>
      <c r="B40" s="938"/>
      <c r="C40" s="938"/>
      <c r="D40" s="104"/>
    </row>
    <row r="41" spans="1:4" ht="15.75">
      <c r="A41" s="104"/>
      <c r="B41" s="938"/>
      <c r="C41" s="938"/>
      <c r="D41" s="104"/>
    </row>
    <row r="42" spans="1:4" ht="15.75">
      <c r="A42" s="104"/>
      <c r="B42" s="938"/>
      <c r="C42" s="938"/>
      <c r="D42" s="104"/>
    </row>
    <row r="43" spans="1:4" ht="15.75">
      <c r="A43" s="104"/>
      <c r="B43" s="938"/>
      <c r="C43" s="938"/>
      <c r="D43" s="104"/>
    </row>
    <row r="44" spans="1:4" ht="15.75">
      <c r="A44" s="104"/>
      <c r="B44" s="938"/>
      <c r="C44" s="938"/>
      <c r="D44" s="104"/>
    </row>
    <row r="45" spans="1:4" ht="15.75">
      <c r="A45" s="104"/>
      <c r="B45" s="938"/>
      <c r="C45" s="938"/>
      <c r="D45" s="104"/>
    </row>
    <row r="46" spans="1:4" ht="15.75">
      <c r="A46" s="104"/>
      <c r="B46" s="938"/>
      <c r="C46" s="938"/>
      <c r="D46" s="104"/>
    </row>
    <row r="47" spans="1:4" ht="15.75">
      <c r="A47" s="104"/>
      <c r="B47" s="938"/>
      <c r="C47" s="938"/>
      <c r="D47" s="104"/>
    </row>
    <row r="48" spans="1:4" ht="15.75">
      <c r="A48" s="104"/>
      <c r="B48" s="938"/>
      <c r="C48" s="938"/>
      <c r="D48" s="104"/>
    </row>
    <row r="49" spans="1:4" ht="15.75">
      <c r="A49" s="104"/>
      <c r="B49" s="938"/>
      <c r="C49" s="938"/>
      <c r="D49" s="104"/>
    </row>
    <row r="50" spans="1:4" ht="15.75">
      <c r="A50" s="104"/>
      <c r="B50" s="938"/>
      <c r="C50" s="938"/>
      <c r="D50" s="104"/>
    </row>
    <row r="51" spans="1:4" ht="15.75">
      <c r="A51" s="104"/>
      <c r="B51" s="938"/>
      <c r="C51" s="938"/>
      <c r="D51" s="104"/>
    </row>
    <row r="52" spans="1:4" ht="15.75">
      <c r="A52" s="104"/>
      <c r="B52" s="938"/>
      <c r="C52" s="938"/>
      <c r="D52" s="104"/>
    </row>
    <row r="53" spans="1:4" ht="15.75">
      <c r="A53" s="104"/>
      <c r="B53" s="938"/>
      <c r="C53" s="938"/>
      <c r="D53" s="104"/>
    </row>
    <row r="54" spans="1:4" ht="15.75">
      <c r="A54" s="104"/>
      <c r="B54" s="938"/>
      <c r="C54" s="938"/>
      <c r="D54" s="104"/>
    </row>
    <row r="55" spans="1:4" ht="15.75">
      <c r="A55" s="104"/>
      <c r="B55" s="938"/>
      <c r="C55" s="938"/>
      <c r="D55" s="104"/>
    </row>
    <row r="56" spans="1:4" ht="15.75">
      <c r="A56" s="104"/>
      <c r="B56" s="938"/>
      <c r="C56" s="938"/>
      <c r="D56" s="104"/>
    </row>
    <row r="57" spans="1:4" ht="15.75">
      <c r="A57" s="104"/>
      <c r="B57" s="938"/>
      <c r="C57" s="938"/>
      <c r="D57" s="104"/>
    </row>
    <row r="58" spans="1:4" ht="15.75">
      <c r="A58" s="104"/>
      <c r="B58" s="938"/>
      <c r="C58" s="938"/>
      <c r="D58" s="104"/>
    </row>
    <row r="59" spans="1:4" ht="15.75">
      <c r="A59" s="104"/>
      <c r="B59" s="938"/>
      <c r="C59" s="938"/>
      <c r="D59" s="104"/>
    </row>
    <row r="60" spans="1:4" ht="15.75">
      <c r="A60" s="104"/>
      <c r="B60" s="938"/>
      <c r="C60" s="938"/>
      <c r="D60" s="104"/>
    </row>
    <row r="61" spans="1:4" ht="15.75">
      <c r="A61" s="104"/>
      <c r="B61" s="938"/>
      <c r="C61" s="938"/>
      <c r="D61" s="104"/>
    </row>
    <row r="62" spans="1:4" ht="15.75">
      <c r="A62" s="104"/>
      <c r="B62" s="938"/>
      <c r="C62" s="938"/>
      <c r="D62" s="104"/>
    </row>
    <row r="63" spans="1:4" ht="15.75">
      <c r="A63" s="104"/>
      <c r="B63" s="938"/>
      <c r="C63" s="938"/>
      <c r="D63" s="104"/>
    </row>
    <row r="64" spans="1:4" ht="15.75">
      <c r="A64" s="104"/>
      <c r="B64" s="938"/>
      <c r="C64" s="938"/>
      <c r="D64" s="104"/>
    </row>
    <row r="65" spans="1:4" ht="15.75">
      <c r="A65" s="104"/>
      <c r="B65" s="938"/>
      <c r="C65" s="938"/>
      <c r="D65" s="104"/>
    </row>
    <row r="66" spans="1:4" ht="15.75">
      <c r="A66" s="104"/>
      <c r="B66" s="938"/>
      <c r="C66" s="938"/>
      <c r="D66" s="104"/>
    </row>
    <row r="67" spans="1:4" ht="15.75">
      <c r="A67" s="104"/>
      <c r="B67" s="938"/>
      <c r="C67" s="938"/>
      <c r="D67" s="104"/>
    </row>
    <row r="68" spans="1:4" ht="15.75">
      <c r="A68" s="104"/>
      <c r="B68" s="938"/>
      <c r="C68" s="938"/>
      <c r="D68" s="104"/>
    </row>
    <row r="69" spans="1:4" ht="15.75">
      <c r="A69" s="104"/>
      <c r="B69" s="938"/>
      <c r="C69" s="938"/>
      <c r="D69" s="104"/>
    </row>
    <row r="70" spans="1:4" ht="15.75">
      <c r="A70" s="104"/>
      <c r="B70" s="938"/>
      <c r="C70" s="938"/>
      <c r="D70" s="104"/>
    </row>
    <row r="71" spans="1:4" ht="15.75">
      <c r="A71" s="104"/>
      <c r="B71" s="938"/>
      <c r="C71" s="938"/>
      <c r="D71" s="104"/>
    </row>
    <row r="72" spans="1:4" ht="15.75">
      <c r="A72" s="104"/>
      <c r="B72" s="938"/>
      <c r="C72" s="938"/>
      <c r="D72" s="104"/>
    </row>
    <row r="73" spans="1:4" ht="15.75">
      <c r="A73" s="104"/>
      <c r="B73" s="938"/>
      <c r="C73" s="938"/>
      <c r="D73" s="104"/>
    </row>
    <row r="74" spans="1:4" ht="15.75">
      <c r="A74" s="104"/>
      <c r="B74" s="938"/>
      <c r="C74" s="938"/>
      <c r="D74" s="104"/>
    </row>
    <row r="75" spans="1:4" ht="15.75">
      <c r="A75" s="104"/>
      <c r="B75" s="938"/>
      <c r="C75" s="938"/>
      <c r="D75" s="104"/>
    </row>
    <row r="76" spans="1:4" ht="15.75">
      <c r="A76" s="104"/>
      <c r="B76" s="938"/>
      <c r="C76" s="938"/>
      <c r="D76" s="104"/>
    </row>
    <row r="77" spans="1:4" ht="15.75">
      <c r="A77" s="104"/>
      <c r="B77" s="938"/>
      <c r="C77" s="938"/>
      <c r="D77" s="104"/>
    </row>
    <row r="78" spans="1:4" ht="15.75">
      <c r="A78" s="104"/>
      <c r="B78" s="938"/>
      <c r="C78" s="938"/>
      <c r="D78" s="104"/>
    </row>
    <row r="79" spans="1:4" ht="15.75">
      <c r="A79" s="104"/>
      <c r="B79" s="938"/>
      <c r="C79" s="938"/>
      <c r="D79" s="104"/>
    </row>
    <row r="80" spans="1:4" ht="15.75">
      <c r="A80" s="104"/>
      <c r="B80" s="938"/>
      <c r="C80" s="938"/>
      <c r="D80" s="104"/>
    </row>
    <row r="81" spans="1:4" ht="15.75">
      <c r="A81" s="104"/>
      <c r="B81" s="938"/>
      <c r="C81" s="938"/>
      <c r="D81" s="104"/>
    </row>
    <row r="82" spans="1:4" ht="15.75">
      <c r="A82" s="104"/>
      <c r="B82" s="938"/>
      <c r="C82" s="938"/>
      <c r="D82" s="104"/>
    </row>
    <row r="83" spans="1:4" ht="15.75">
      <c r="A83" s="104"/>
      <c r="B83" s="938"/>
      <c r="C83" s="938"/>
      <c r="D83" s="104"/>
    </row>
    <row r="84" spans="1:4" ht="15.75">
      <c r="A84" s="104"/>
      <c r="B84" s="938"/>
      <c r="C84" s="938"/>
      <c r="D84" s="104"/>
    </row>
    <row r="85" spans="1:4" ht="15.75">
      <c r="A85" s="104"/>
      <c r="B85" s="938"/>
      <c r="C85" s="938"/>
      <c r="D85" s="104"/>
    </row>
    <row r="86" spans="1:4" ht="15.75">
      <c r="A86" s="104"/>
      <c r="B86" s="938"/>
      <c r="C86" s="938"/>
      <c r="D86" s="104"/>
    </row>
    <row r="87" spans="1:4" ht="15.75">
      <c r="A87" s="104"/>
      <c r="B87" s="938"/>
      <c r="C87" s="938"/>
      <c r="D87" s="104"/>
    </row>
    <row r="88" spans="1:4" ht="15.75">
      <c r="A88" s="104"/>
      <c r="B88" s="938"/>
      <c r="C88" s="938"/>
      <c r="D88" s="104"/>
    </row>
    <row r="89" spans="1:4" ht="15.75">
      <c r="A89" s="104"/>
      <c r="B89" s="938"/>
      <c r="C89" s="938"/>
      <c r="D89" s="104"/>
    </row>
    <row r="90" spans="1:4" ht="15.75">
      <c r="A90" s="104"/>
      <c r="B90" s="938"/>
      <c r="C90" s="938"/>
      <c r="D90" s="104"/>
    </row>
    <row r="91" spans="1:4" ht="15.75">
      <c r="A91" s="104"/>
      <c r="B91" s="938"/>
      <c r="C91" s="938"/>
      <c r="D91" s="104"/>
    </row>
    <row r="92" spans="1:4" ht="15.75">
      <c r="A92" s="104"/>
      <c r="B92" s="938"/>
      <c r="C92" s="938"/>
      <c r="D92" s="104"/>
    </row>
    <row r="93" spans="1:4" ht="15.75">
      <c r="A93" s="104"/>
      <c r="B93" s="938"/>
      <c r="C93" s="938"/>
      <c r="D93" s="104"/>
    </row>
    <row r="94" spans="1:4" ht="15.75">
      <c r="A94" s="104"/>
      <c r="B94" s="938"/>
      <c r="C94" s="938"/>
      <c r="D94" s="104"/>
    </row>
    <row r="95" spans="1:4" ht="15.75">
      <c r="A95" s="104"/>
      <c r="B95" s="938"/>
      <c r="C95" s="938"/>
      <c r="D95" s="104"/>
    </row>
    <row r="96" spans="1:4" ht="15.75">
      <c r="A96" s="104"/>
      <c r="B96" s="938"/>
      <c r="C96" s="938"/>
      <c r="D96" s="104"/>
    </row>
    <row r="97" spans="1:4" ht="15.75">
      <c r="A97" s="104"/>
      <c r="B97" s="938"/>
      <c r="C97" s="938"/>
      <c r="D97" s="104"/>
    </row>
    <row r="98" spans="1:4" ht="15.75">
      <c r="A98" s="104"/>
      <c r="B98" s="938"/>
      <c r="C98" s="938"/>
      <c r="D98" s="104"/>
    </row>
    <row r="99" spans="1:4" ht="15.75">
      <c r="A99" s="104"/>
      <c r="B99" s="938"/>
      <c r="C99" s="938"/>
      <c r="D99" s="104"/>
    </row>
    <row r="100" spans="1:4" ht="15.75">
      <c r="A100" s="104"/>
      <c r="B100" s="938"/>
      <c r="C100" s="938"/>
      <c r="D100" s="104"/>
    </row>
    <row r="101" spans="1:4" ht="15.75">
      <c r="A101" s="104"/>
      <c r="B101" s="938"/>
      <c r="C101" s="938"/>
      <c r="D101" s="104"/>
    </row>
    <row r="102" spans="1:4" ht="15.75">
      <c r="A102" s="104"/>
      <c r="B102" s="938"/>
      <c r="C102" s="938"/>
      <c r="D102" s="104"/>
    </row>
    <row r="103" spans="1:4" ht="15.75">
      <c r="A103" s="104"/>
      <c r="B103" s="938"/>
      <c r="C103" s="938"/>
      <c r="D103" s="104"/>
    </row>
    <row r="104" spans="1:4" ht="15.75">
      <c r="A104" s="104"/>
      <c r="B104" s="938"/>
      <c r="C104" s="938"/>
      <c r="D104" s="104"/>
    </row>
    <row r="105" spans="1:4" ht="15.75">
      <c r="A105" s="104"/>
      <c r="B105" s="938"/>
      <c r="C105" s="938"/>
      <c r="D105" s="104"/>
    </row>
    <row r="106" spans="1:4" ht="15.75">
      <c r="A106" s="104"/>
      <c r="B106" s="938"/>
      <c r="C106" s="938"/>
      <c r="D106" s="104"/>
    </row>
    <row r="107" spans="1:4" ht="15.75">
      <c r="A107" s="104"/>
      <c r="B107" s="938"/>
      <c r="C107" s="938"/>
      <c r="D107" s="104"/>
    </row>
    <row r="108" spans="1:4" ht="15.75">
      <c r="A108" s="104"/>
      <c r="B108" s="938"/>
      <c r="C108" s="938"/>
      <c r="D108" s="104"/>
    </row>
    <row r="109" spans="1:4" ht="15.75">
      <c r="A109" s="104"/>
      <c r="B109" s="938"/>
      <c r="C109" s="938"/>
      <c r="D109" s="104"/>
    </row>
    <row r="110" spans="1:4" ht="15.75">
      <c r="A110" s="104"/>
      <c r="B110" s="938"/>
      <c r="C110" s="938"/>
      <c r="D110" s="104"/>
    </row>
    <row r="111" spans="1:4" ht="15.75">
      <c r="A111" s="104"/>
      <c r="B111" s="938"/>
      <c r="C111" s="938"/>
      <c r="D111" s="104"/>
    </row>
    <row r="112" spans="1:4" ht="15.75">
      <c r="A112" s="104"/>
      <c r="B112" s="938"/>
      <c r="C112" s="938"/>
      <c r="D112" s="104"/>
    </row>
    <row r="113" spans="1:4" ht="15.75">
      <c r="A113" s="104"/>
      <c r="B113" s="938"/>
      <c r="C113" s="938"/>
      <c r="D113" s="104"/>
    </row>
    <row r="114" spans="1:4" ht="15.75">
      <c r="A114" s="104"/>
      <c r="B114" s="938"/>
      <c r="C114" s="938"/>
      <c r="D114" s="104"/>
    </row>
    <row r="115" spans="1:4" ht="15.75">
      <c r="A115" s="104"/>
      <c r="B115" s="938"/>
      <c r="C115" s="938"/>
      <c r="D115" s="104"/>
    </row>
    <row r="116" spans="1:4" ht="15.75">
      <c r="A116" s="104"/>
      <c r="B116" s="938"/>
      <c r="C116" s="938"/>
      <c r="D116" s="104"/>
    </row>
    <row r="117" spans="1:4" ht="15.75">
      <c r="A117" s="104"/>
      <c r="B117" s="938"/>
      <c r="C117" s="938"/>
      <c r="D117" s="104"/>
    </row>
    <row r="118" spans="1:4" ht="15.75">
      <c r="A118" s="104"/>
      <c r="B118" s="938"/>
      <c r="C118" s="938"/>
      <c r="D118" s="104"/>
    </row>
    <row r="119" spans="1:4" ht="15.75">
      <c r="A119" s="104"/>
      <c r="B119" s="938"/>
      <c r="C119" s="938"/>
      <c r="D119" s="104"/>
    </row>
    <row r="120" spans="1:4" ht="15.75">
      <c r="A120" s="104"/>
      <c r="B120" s="938"/>
      <c r="C120" s="938"/>
      <c r="D120" s="104"/>
    </row>
    <row r="121" spans="1:4" ht="15.75">
      <c r="A121" s="104"/>
      <c r="B121" s="938"/>
      <c r="C121" s="938"/>
      <c r="D121" s="104"/>
    </row>
    <row r="122" spans="1:4" ht="15.75">
      <c r="A122" s="104"/>
      <c r="B122" s="938"/>
      <c r="C122" s="938"/>
      <c r="D122" s="104"/>
    </row>
    <row r="123" spans="1:4" ht="15.75">
      <c r="A123" s="104"/>
      <c r="B123" s="938"/>
      <c r="C123" s="938"/>
      <c r="D123" s="104"/>
    </row>
    <row r="124" spans="1:4" ht="15.75">
      <c r="A124" s="104"/>
      <c r="B124" s="938"/>
      <c r="C124" s="938"/>
      <c r="D124" s="104"/>
    </row>
    <row r="125" spans="1:4" ht="15.75">
      <c r="A125" s="104"/>
      <c r="B125" s="938"/>
      <c r="C125" s="938"/>
      <c r="D125" s="104"/>
    </row>
    <row r="126" spans="1:4" ht="15.75">
      <c r="A126" s="104"/>
      <c r="B126" s="938"/>
      <c r="C126" s="938"/>
      <c r="D126" s="104"/>
    </row>
    <row r="127" spans="1:4" ht="15.75">
      <c r="A127" s="104"/>
      <c r="B127" s="938"/>
      <c r="C127" s="938"/>
      <c r="D127" s="104"/>
    </row>
    <row r="128" spans="1:4" ht="15.75">
      <c r="A128" s="104"/>
      <c r="B128" s="938"/>
      <c r="C128" s="938"/>
      <c r="D128" s="104"/>
    </row>
    <row r="129" spans="1:4" ht="15.75">
      <c r="A129" s="104"/>
      <c r="B129" s="938"/>
      <c r="C129" s="938"/>
      <c r="D129" s="104"/>
    </row>
    <row r="130" spans="1:4" ht="15.75">
      <c r="A130" s="104"/>
      <c r="B130" s="938"/>
      <c r="C130" s="938"/>
      <c r="D130" s="104"/>
    </row>
    <row r="131" spans="1:4" ht="15.75">
      <c r="A131" s="104"/>
      <c r="B131" s="938"/>
      <c r="C131" s="938"/>
      <c r="D131" s="104"/>
    </row>
    <row r="132" spans="1:4" ht="15.75">
      <c r="A132" s="104"/>
      <c r="B132" s="938"/>
      <c r="C132" s="938"/>
      <c r="D132" s="104"/>
    </row>
    <row r="133" spans="1:4" ht="15.75">
      <c r="A133" s="104"/>
      <c r="B133" s="938"/>
      <c r="C133" s="938"/>
      <c r="D133" s="104"/>
    </row>
    <row r="134" spans="1:4" ht="15.75">
      <c r="A134" s="104"/>
      <c r="B134" s="938"/>
      <c r="C134" s="938"/>
      <c r="D134" s="104"/>
    </row>
    <row r="135" spans="1:4" ht="15.75">
      <c r="A135" s="104"/>
      <c r="B135" s="938"/>
      <c r="C135" s="938"/>
      <c r="D135" s="104"/>
    </row>
    <row r="136" spans="1:4" ht="15.75">
      <c r="A136" s="104"/>
      <c r="B136" s="938"/>
      <c r="C136" s="938"/>
      <c r="D136" s="104"/>
    </row>
    <row r="137" spans="1:4" ht="15.75">
      <c r="A137" s="104"/>
      <c r="B137" s="938"/>
      <c r="C137" s="938"/>
      <c r="D137" s="104"/>
    </row>
    <row r="138" spans="1:4" ht="15.75">
      <c r="A138" s="104"/>
      <c r="B138" s="938"/>
      <c r="C138" s="938"/>
      <c r="D138" s="104"/>
    </row>
    <row r="139" spans="1:4" ht="15.75">
      <c r="A139" s="104"/>
      <c r="B139" s="938"/>
      <c r="C139" s="938"/>
      <c r="D139" s="104"/>
    </row>
    <row r="140" spans="1:4" ht="15.75">
      <c r="A140" s="104"/>
      <c r="B140" s="938"/>
      <c r="C140" s="938"/>
      <c r="D140" s="104"/>
    </row>
    <row r="141" spans="1:4" ht="15.75">
      <c r="A141" s="104"/>
      <c r="B141" s="938"/>
      <c r="C141" s="938"/>
      <c r="D141" s="104"/>
    </row>
    <row r="142" spans="1:4" ht="15.75">
      <c r="A142" s="104"/>
      <c r="B142" s="938"/>
      <c r="C142" s="938"/>
      <c r="D142" s="104"/>
    </row>
    <row r="143" spans="1:4" ht="15.75">
      <c r="A143" s="104"/>
      <c r="B143" s="938"/>
      <c r="C143" s="938"/>
      <c r="D143" s="104"/>
    </row>
    <row r="144" spans="1:4" ht="15.75">
      <c r="A144" s="104"/>
      <c r="B144" s="938"/>
      <c r="C144" s="938"/>
      <c r="D144" s="104"/>
    </row>
  </sheetData>
  <sheetProtection/>
  <printOptions headings="1" horizontalCentered="1"/>
  <pageMargins left="0.2362204724409449" right="0.1968503937007874" top="1.3779527559055118" bottom="0.5118110236220472" header="0.5905511811023623" footer="0.5118110236220472"/>
  <pageSetup blackAndWhite="1" horizontalDpi="300" verticalDpi="300" orientation="landscape" paperSize="9" scale="59" r:id="rId1"/>
  <headerFooter alignWithMargins="0">
    <oddHeader>&amp;C&amp;"Times New Roman CE,Félkövér"&amp;14Céltartalékok&amp;R&amp;"Times New Roman CE,Normál"&amp;12 5 melléklet a 11/2015.(XII.04.) önkormányzati rendelethez "5.sz.melléklet a 2/2015.(II.26.)sz. önkormányzti rendelethez"</oddHeader>
    <oddFooter>&amp;L&amp;"Times New Roman CE,Normál"&amp;D / &amp;T&amp;C&amp;"Times New Roman CE,Normál"&amp;F/&amp;A.xls     Garamvölgyi Attiláné&amp;R&amp;"Times New Roman CE,Normál"&amp;P/&amp;N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user</cp:lastModifiedBy>
  <cp:lastPrinted>2015-11-18T10:49:55Z</cp:lastPrinted>
  <dcterms:created xsi:type="dcterms:W3CDTF">2015-01-21T17:43:58Z</dcterms:created>
  <dcterms:modified xsi:type="dcterms:W3CDTF">2015-12-02T14:09:37Z</dcterms:modified>
  <cp:category/>
  <cp:version/>
  <cp:contentType/>
  <cp:contentStatus/>
</cp:coreProperties>
</file>