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9915" tabRatio="799" activeTab="13"/>
  </bookViews>
  <sheets>
    <sheet name="Bevételi fekvő" sheetId="1" r:id="rId1"/>
    <sheet name="Kiadás fekvő" sheetId="2" r:id="rId2"/>
    <sheet name="Intézmények" sheetId="3" r:id="rId3"/>
    <sheet name="Tartalék fekvő" sheetId="4" r:id="rId4"/>
    <sheet name="BEVÉTEL" sheetId="5" r:id="rId5"/>
    <sheet name="KIADÁS" sheetId="6" r:id="rId6"/>
    <sheet name="Felhalm. bevétel" sheetId="7" r:id="rId7"/>
    <sheet name="Felhalm. kiad." sheetId="8" r:id="rId8"/>
    <sheet name="Tartalék" sheetId="9" r:id="rId9"/>
    <sheet name="Polg.Hiv." sheetId="10" r:id="rId10"/>
    <sheet name="Eszi+Eü" sheetId="11" r:id="rId11"/>
    <sheet name="Vg" sheetId="12" r:id="rId12"/>
    <sheet name="Ovi" sheetId="13" r:id="rId13"/>
    <sheet name="AJMK" sheetId="14" r:id="rId14"/>
  </sheets>
  <definedNames/>
  <calcPr fullCalcOnLoad="1"/>
</workbook>
</file>

<file path=xl/sharedStrings.xml><?xml version="1.0" encoding="utf-8"?>
<sst xmlns="http://schemas.openxmlformats.org/spreadsheetml/2006/main" count="713" uniqueCount="426">
  <si>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</si>
  <si>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</si>
  <si>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</si>
  <si>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</si>
  <si>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</si>
  <si>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</si>
  <si>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</si>
  <si>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</si>
  <si>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</si>
  <si>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</si>
  <si>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</si>
  <si>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</si>
  <si>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>Az intézmény engedélyezett átlaglétszáma:</t>
  </si>
  <si>
    <t>Közfoglalkoztatottak éves létszám előirányzata:</t>
  </si>
  <si>
    <t xml:space="preserve">    Élelmiszer</t>
  </si>
  <si>
    <t xml:space="preserve">     Pedagógus</t>
  </si>
  <si>
    <t xml:space="preserve">     Nem pedagógus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</si>
  <si>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</si>
  <si>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</si>
  <si>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</si>
  <si>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</si>
  <si>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</si>
  <si>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</si>
  <si>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</si>
  <si>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</si>
  <si>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</si>
  <si>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</si>
  <si>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</si>
  <si>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</si>
  <si>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</si>
  <si>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</si>
  <si>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</si>
  <si>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</si>
  <si>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</si>
  <si>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</si>
  <si>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</si>
  <si>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Az engedélyezett átlaglétszám:</t>
  </si>
  <si>
    <t xml:space="preserve">    Egyesített Szociális Intézmény</t>
  </si>
  <si>
    <t xml:space="preserve">    Egészségügyi Központ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</si>
  <si>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</si>
  <si>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</si>
  <si>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</si>
  <si>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</si>
  <si>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</si>
  <si>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</si>
  <si>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 xml:space="preserve">      B410. Egyéb működési bevételek</t>
  </si>
  <si>
    <t xml:space="preserve">           Informatikai feladatok</t>
  </si>
  <si>
    <t>Feladatok megnevezése</t>
  </si>
  <si>
    <t>Önként vállalt feladatok</t>
  </si>
  <si>
    <t>II.</t>
  </si>
  <si>
    <t>FELHALMOZÁSI BEVÉTELEK</t>
  </si>
  <si>
    <t>1.</t>
  </si>
  <si>
    <t>Felhalmozási és tőkejellegű bevétel</t>
  </si>
  <si>
    <t>1.1.</t>
  </si>
  <si>
    <t>1.2.</t>
  </si>
  <si>
    <t>Önkormányzatok sajátos felhalmozási és tőkebevételei</t>
  </si>
  <si>
    <t>Lakások értékesítése</t>
  </si>
  <si>
    <t>Lakótelek értékesítése</t>
  </si>
  <si>
    <t>1.3.</t>
  </si>
  <si>
    <t>Pénzügyi befektetések bevételei (értékpapírok kamata)</t>
  </si>
  <si>
    <t>2.</t>
  </si>
  <si>
    <t>Felhalmozási támogatások</t>
  </si>
  <si>
    <t>2.1</t>
  </si>
  <si>
    <t>Központosított előirányzatokból fejlesztési célúak</t>
  </si>
  <si>
    <t>2.2</t>
  </si>
  <si>
    <t>Fejlesztési célú támogatások</t>
  </si>
  <si>
    <t>3.</t>
  </si>
  <si>
    <t>Egyéb felhalmozási bevételek</t>
  </si>
  <si>
    <t>3.1</t>
  </si>
  <si>
    <t>Támogatás értékű felhalmozási bevétel</t>
  </si>
  <si>
    <t>Energia racionalizálási pályázat (AJMK, Eü-i Kp., Diákotthon)</t>
  </si>
  <si>
    <t>3.2</t>
  </si>
  <si>
    <t>Felhalmozási célú pénzeszk.átvétel államháztartáson kívülről</t>
  </si>
  <si>
    <t>4.</t>
  </si>
  <si>
    <t>Támogatási kölcsönök visszatérülése</t>
  </si>
  <si>
    <t>MINDÖSSZESEN</t>
  </si>
  <si>
    <t>BERUHÁZÁSOK</t>
  </si>
  <si>
    <t>Komposztáló és átrakó pályázat előkészítés</t>
  </si>
  <si>
    <t>Rendezési terv</t>
  </si>
  <si>
    <t>05. hrsz-ú ingatlan vásárlása</t>
  </si>
  <si>
    <t>Ravatalozó építése és felújítása</t>
  </si>
  <si>
    <t>Részösszesen</t>
  </si>
  <si>
    <t>FELÚJÍTÁSOK</t>
  </si>
  <si>
    <t>Mindösszesen</t>
  </si>
  <si>
    <t>B1. Működési célú támogatások államháztartásról belülről</t>
  </si>
  <si>
    <t>B11. Önkormányzatok működési támogatásai</t>
  </si>
  <si>
    <t>B111. Helyi önkormányzatok működésének általános támogatása</t>
  </si>
  <si>
    <t>B112. Települési önkormányzatok egyes köznevelési feladatainak támogatás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</si>
  <si>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</si>
  <si>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</si>
  <si>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</si>
  <si>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OEP finanszírozás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</si>
  <si>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</si>
  <si>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</si>
  <si>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</si>
  <si>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</si>
  <si>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</si>
  <si>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</si>
  <si>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</si>
  <si>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B36. Egyéb közhatalmi bevételek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</si>
  <si>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</si>
  <si>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</si>
  <si>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</si>
  <si>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</si>
  <si>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</si>
  <si>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</si>
  <si>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</si>
  <si>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B81. Belső finanszírozás bevételei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</si>
  <si>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</si>
  <si>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</si>
  <si>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</si>
  <si>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</si>
  <si>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</si>
  <si>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</si>
  <si>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</si>
  <si>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</si>
  <si>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</si>
  <si>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</si>
  <si>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</si>
  <si>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</si>
  <si>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</si>
  <si>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</si>
  <si>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</si>
  <si>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</si>
  <si>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</si>
  <si>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</si>
  <si>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</si>
  <si>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</si>
  <si>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</si>
  <si>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</si>
  <si>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</si>
  <si>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</si>
  <si>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</si>
  <si>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</si>
  <si>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Feladat megnevezése</t>
  </si>
  <si>
    <t>Működési céltartalék</t>
  </si>
  <si>
    <t xml:space="preserve">Önkormányzat működtetésével kapcsolatos  kiadások </t>
  </si>
  <si>
    <t>Intézményi karbantartási feladatok</t>
  </si>
  <si>
    <t xml:space="preserve">Általános tartalék 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</si>
  <si>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</si>
  <si>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</si>
  <si>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</si>
  <si>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</si>
  <si>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</si>
  <si>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</si>
  <si>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Katolikus Egyház</t>
  </si>
  <si>
    <t xml:space="preserve">            Tornaterem üzemeltet. pénzeszk.átadás</t>
  </si>
  <si>
    <t xml:space="preserve">            Különféle önszerv.egyesületek támogatása </t>
  </si>
  <si>
    <t xml:space="preserve">            Alapítványok támogatása</t>
  </si>
  <si>
    <t xml:space="preserve">                1. Bűnmegelőzési Alapítvány</t>
  </si>
  <si>
    <t xml:space="preserve">                2. Tiszakécske Városért Közalapítvány</t>
  </si>
  <si>
    <t xml:space="preserve">                3. Tiszakécske Szoc. Otthon Közalapítvány</t>
  </si>
  <si>
    <t xml:space="preserve">                4. Gémes Mihály Közhasznú Alapítvány</t>
  </si>
  <si>
    <t xml:space="preserve">            Szennyvízcsatorna II. ütemmel kapcs.kiadások</t>
  </si>
  <si>
    <t>EGYESÍTETT SZOCIÁLIS INTÉZMÉNY ÉS EGÉSZSÉGÜGYI KÖZPONT</t>
  </si>
  <si>
    <t xml:space="preserve">           Tiszakécskei Városüzemeltetési Nonprofit Kft. támogatása</t>
  </si>
  <si>
    <t>A közfoglalkoztatottak a Városgondnokságnál kerülnek foglalkoztatásra.</t>
  </si>
  <si>
    <t>B34. Vagyoni típusú adók (építményadó, ép.ut.id.forg.adó, komm.adó)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</si>
  <si>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</si>
  <si>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</si>
  <si>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</si>
  <si>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 xml:space="preserve">                 ebből Ovifoci támogatása</t>
  </si>
  <si>
    <t>B21</t>
  </si>
  <si>
    <t>Felhalmozási célú önkormányzati támogatások</t>
  </si>
  <si>
    <t>Szociális kölcsön</t>
  </si>
  <si>
    <t>B6. Működési célú átvett pénzeszközök</t>
  </si>
  <si>
    <t>B63. Egyéb működési célú átvett pénzeszközök</t>
  </si>
  <si>
    <t xml:space="preserve">      B408. Kamatbevételek</t>
  </si>
  <si>
    <t xml:space="preserve"> - ÁROP-1.A.3-2014 Területi együttműködést segítő programok kialakítása</t>
  </si>
  <si>
    <t>VSE pályázati önerő - Sportliget pályázat</t>
  </si>
  <si>
    <t>LTP hátralékból származó befizetések</t>
  </si>
  <si>
    <t xml:space="preserve">           Konyhai eszközök</t>
  </si>
  <si>
    <t>0 fő</t>
  </si>
  <si>
    <t>16 fő</t>
  </si>
  <si>
    <t>35 fő</t>
  </si>
  <si>
    <t>30 fő</t>
  </si>
  <si>
    <t>12,5 fő</t>
  </si>
  <si>
    <t>3 fő</t>
  </si>
  <si>
    <t>Lakossági hozzájárulással megvalósított útépítés, járda</t>
  </si>
  <si>
    <t>Holt-Tisza víz, villany, járda</t>
  </si>
  <si>
    <t>Szabolcska -Szolnoki út sarok - parkoló építése, csapadékcsatorna építés</t>
  </si>
  <si>
    <t>Óbögi Gazdakör belső felújítása</t>
  </si>
  <si>
    <t>Csapadékvíz elvezetés (Gémes M, Kiss B, Dohány, Virág)</t>
  </si>
  <si>
    <t>K912. Belföldi értékpapírok kiadásai</t>
  </si>
  <si>
    <t xml:space="preserve">            Kincsem part felújításának támogatása</t>
  </si>
  <si>
    <t xml:space="preserve">    - EU támogatás</t>
  </si>
  <si>
    <t xml:space="preserve">    - Központi támogatás</t>
  </si>
  <si>
    <t>Előre nem látható beruházási kiadások, pályázatok saját forrása</t>
  </si>
  <si>
    <t>Tárgyi eszközök értékesítésből származó bevétel</t>
  </si>
  <si>
    <t>Eredeti ei.</t>
  </si>
  <si>
    <t>AZ ÖNKORMÁNYZAT 2016. ÉVI BEVÉTELI ELŐIRÁNYZATAI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</si>
  <si>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</si>
  <si>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</si>
  <si>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</si>
  <si>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</si>
  <si>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</si>
  <si>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</si>
  <si>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B74. Felhalmozási célú visszatérítendő támog., kölcsönök visszatérülése áh-on kívülről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</si>
  <si>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</si>
  <si>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</si>
  <si>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</si>
  <si>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</si>
  <si>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</si>
  <si>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</si>
  <si>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</si>
  <si>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</si>
  <si>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</si>
  <si>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</si>
  <si>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Maradvány igénybevétel és értékpapír visszaváltás (B812+B813)</t>
  </si>
  <si>
    <t>AZ ÖNKORMÁNYZAT 2016. ÉVI KIADÁSI ELŐIRÁNYZATAI</t>
  </si>
  <si>
    <t>K512. Egyéb működési célú támogatások államháztartáson kívülre</t>
  </si>
  <si>
    <t>K513. Tartalékok</t>
  </si>
  <si>
    <t>K89. Egyéb felhalmozási célú támogatások államháztartáson kívülre</t>
  </si>
  <si>
    <t>Napelemek telepítése (Városgondnokság, Járás épülete)</t>
  </si>
  <si>
    <t xml:space="preserve">           Tárgyi eszköz beszerzés</t>
  </si>
  <si>
    <t>VÁROSGONDNOKSÁG 2016. ÉVI KÖLTSÉGVETÉSE</t>
  </si>
  <si>
    <t xml:space="preserve">     Tárgyi eszközök beszerzése</t>
  </si>
  <si>
    <t xml:space="preserve"> 2016. ÉVI KÖLTSÉGVETÉSE</t>
  </si>
  <si>
    <t>44 fő</t>
  </si>
  <si>
    <t xml:space="preserve">           Óvodák, bölcsőde eszközbeszerzése</t>
  </si>
  <si>
    <t xml:space="preserve">           Iskola, gazdasági szervezet eszközbeszerzése</t>
  </si>
  <si>
    <t>VÁROSI ÓVODÁK ÉS BÖLCSŐDE 2016. ÉVI KÖLTSÉGVETÉSE</t>
  </si>
  <si>
    <t>74 fő</t>
  </si>
  <si>
    <t>104 fő</t>
  </si>
  <si>
    <t xml:space="preserve">           Könyvtári bútorok beszerzése</t>
  </si>
  <si>
    <t xml:space="preserve">           Sötétítő roletták a könyvtár földszinti ablakaira</t>
  </si>
  <si>
    <t>2016. ÉVI FELÚJÍTÁSOK ÉS FELHALMOZÁSOK FELADATONKÉNT</t>
  </si>
  <si>
    <t>60 fő</t>
  </si>
  <si>
    <t xml:space="preserve">            Fizikoterápiás eszközbeszerzés</t>
  </si>
  <si>
    <t xml:space="preserve">            EKG készülék beszerzése</t>
  </si>
  <si>
    <t>Diákotthon konyha felújítás (légellátás, szennyvízelvezetés)</t>
  </si>
  <si>
    <t>TOP pályázatokkal kapcsolatosan várható felhalmozási bevételek</t>
  </si>
  <si>
    <t>TOP pályázatokkal kapcsolatosan várható kiadások</t>
  </si>
  <si>
    <t xml:space="preserve">        Ipari park létesítése, fejlesztése</t>
  </si>
  <si>
    <t>Szociális Otthon korszerűsítése (bútorok)</t>
  </si>
  <si>
    <t>Csónakázó tó szélesítése, kiülő+padok, csónaktároló</t>
  </si>
  <si>
    <t>Térelválasztó függönyök a két tornacsarnokba</t>
  </si>
  <si>
    <t>Telkek szennyvízcsatornázása (Vincze János Nándor u.)</t>
  </si>
  <si>
    <t>ESZI bejáró építés</t>
  </si>
  <si>
    <t>Lift beszerzése az Egészségügyi Központba</t>
  </si>
  <si>
    <t xml:space="preserve">                                     - Kézilabda szakosztály pályázat önerő</t>
  </si>
  <si>
    <t xml:space="preserve">           Magyar Máltai Szeretetszolgálat Egyesület - nappali hajlékt.ell.</t>
  </si>
  <si>
    <t>B355. Egyéb áruhasználati és szolgáltatási adók (tart.ut.id.forg.adó, talajterh.díj, jöved.a)</t>
  </si>
  <si>
    <t>Fürdő utca és a szabadstrandhoz vezető járda építése</t>
  </si>
  <si>
    <t>Járda és parkoló építés, a szükséges csapadékvízelvezetéssel közmunka keretében (pl. Szabolcska u., Bem u., Kinizsi u.)</t>
  </si>
  <si>
    <t xml:space="preserve">        Holt-Tisza mellé kiláító építése, sétány kialakítása, közvil.kiép. es tanösvény lét.</t>
  </si>
  <si>
    <t xml:space="preserve">        Meglévő kerékpárúthálózat felújítása, új kerékpárutak építése</t>
  </si>
  <si>
    <t xml:space="preserve">        Holt-Tisza mellé kiláító építése, sétány kialakítása, közvilágítás </t>
  </si>
  <si>
    <t xml:space="preserve">        kiépítése és tanösvény létesítése</t>
  </si>
  <si>
    <t xml:space="preserve">        energetikai felújítása</t>
  </si>
  <si>
    <t xml:space="preserve">        Móricz Zs.Okt.Int. Alsó, Felső tagozat és gimnázium épületek </t>
  </si>
  <si>
    <t xml:space="preserve">        Ipari park</t>
  </si>
  <si>
    <t>Vagyonvédelmi és Bűnmegelőzési Alapítvány - átállási költségekre</t>
  </si>
  <si>
    <t>2016. ÉVI TARTALÉKOK</t>
  </si>
  <si>
    <t xml:space="preserve">     Kisteherautó vásárlás</t>
  </si>
  <si>
    <t>2016. ÉVI FELHALMOZÁSI BEVÉTELEK RÉSZLETEZÉSE</t>
  </si>
  <si>
    <t xml:space="preserve"> - Magyar Államkincstártól közfoglalkoztatottak</t>
  </si>
  <si>
    <t xml:space="preserve">               Kiegészítő gyermekvédelmi támogatás</t>
  </si>
  <si>
    <t>Rendkívüli települési támogatás</t>
  </si>
  <si>
    <t>Köztemetés</t>
  </si>
  <si>
    <t>Hátralékkezelési támogatás</t>
  </si>
  <si>
    <t>Lakhatási támogatás</t>
  </si>
  <si>
    <t xml:space="preserve">               Rendszeres gyermekvédelmi kedvezmény kieg.</t>
  </si>
  <si>
    <t xml:space="preserve">        Móricz Zs.Okt.Int. Alsó, felső tagozat és gimnázium épületek energetikai felújítása</t>
  </si>
  <si>
    <t xml:space="preserve">           Színházterem riasztórendszerének bővítése</t>
  </si>
  <si>
    <t xml:space="preserve">           Biztonsági irányfények kiépítése</t>
  </si>
  <si>
    <t xml:space="preserve">           Projektor, vetítővászon beszerzése Közösségi Házba</t>
  </si>
  <si>
    <t>Kiadás</t>
  </si>
  <si>
    <t>Önkormányzatok működési támogatásai</t>
  </si>
  <si>
    <t>Közhatalmi bevételek</t>
  </si>
  <si>
    <t>Felhalmozási bevételek</t>
  </si>
  <si>
    <t>Beruházások</t>
  </si>
  <si>
    <t>Felújítások</t>
  </si>
  <si>
    <t>Felhalmozási célú átvett pénzeszközök</t>
  </si>
  <si>
    <t>Egyéb felhalmozási célú kiadások</t>
  </si>
  <si>
    <t xml:space="preserve">     Ford Mikrobusz vásárlása</t>
  </si>
  <si>
    <t xml:space="preserve">           Konyhai eszközök beszerzése</t>
  </si>
  <si>
    <t xml:space="preserve">           Egyéb tárgyi eszközök beszerzése</t>
  </si>
  <si>
    <t xml:space="preserve">           Egyéb tágyi eszközök beszerzése</t>
  </si>
  <si>
    <t xml:space="preserve">               (hallásszűrő, légtisztító, vérnyomásm. stb.)</t>
  </si>
  <si>
    <t xml:space="preserve"> - Tűzoltóság működéséhez települések hozzájárulása</t>
  </si>
  <si>
    <t>Belföldi értékpapírok bevételei</t>
  </si>
  <si>
    <t>Belföldi értékpapírok kiadásai</t>
  </si>
  <si>
    <t>Szent Imre tér 2.    alatt bérlakásépítés</t>
  </si>
  <si>
    <t xml:space="preserve">           Család- és Gyermekjóléti Központ eszk.be  </t>
  </si>
  <si>
    <t xml:space="preserve">           Felsőoktatási intézményi ösztöndíj (BURSA)</t>
  </si>
  <si>
    <t xml:space="preserve">           Szenvedélybetegek és pszichiátriai betegek nappali ell.hj.</t>
  </si>
  <si>
    <t>K84. Egyéb felhalmozási célú támogatások államháztartáson belülre</t>
  </si>
  <si>
    <t>Felhalmozási kiadások részletezése</t>
  </si>
  <si>
    <t>Módosított előirányzat</t>
  </si>
  <si>
    <t>Módosított ei.</t>
  </si>
  <si>
    <t>BEVÉTELI ELŐIRÁNYZATOK MÓDOSÍTÁSA</t>
  </si>
  <si>
    <t>Intézmények működési bevétele</t>
  </si>
  <si>
    <t>Elvonások és befizetések</t>
  </si>
  <si>
    <t>Működési célú visszatérítendő támog. áht.belülről</t>
  </si>
  <si>
    <t>Egyéb műk. célú támogatások bevételei áht. belülről</t>
  </si>
  <si>
    <t>Egyéb műk.célú pénzeszk. Áh.kívülről</t>
  </si>
  <si>
    <t>Felhalmozási célú támogatások áht.belülről</t>
  </si>
  <si>
    <t>Költségvetési bevételek összesen</t>
  </si>
  <si>
    <t>Önkormány-zat</t>
  </si>
  <si>
    <t>Intézmények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</si>
  <si>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</si>
  <si>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</si>
  <si>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</si>
  <si>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</si>
  <si>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</si>
  <si>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</si>
  <si>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Előre nem látható beruh. kiadások, pályázatok saját forrása</t>
  </si>
  <si>
    <t>Maradvány elvonás</t>
  </si>
  <si>
    <t>Kiadás összesen</t>
  </si>
  <si>
    <t>Tartalék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</si>
  <si>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</si>
  <si>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</si>
  <si>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</si>
  <si>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</si>
  <si>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</si>
  <si>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</si>
  <si>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</si>
  <si>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Városgondnokság</t>
  </si>
  <si>
    <t>Művelődési Központ és Könyvtár</t>
  </si>
  <si>
    <t>Városi Óvodák és Bölcsőde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</si>
  <si>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</si>
  <si>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</si>
  <si>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</si>
  <si>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</si>
  <si>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</si>
  <si>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2016. ÉVI KIADÁSI ELŐIRÁNYZATOK INTÉZMÉNYENKÉNT</t>
  </si>
  <si>
    <t>2015. évi maradvány</t>
  </si>
  <si>
    <t>8914.hrsz. alatti ingatlan vásárlása</t>
  </si>
  <si>
    <t>K502. Elvonások és befizetések</t>
  </si>
  <si>
    <t xml:space="preserve">           Tiszai Vízirendészeti Rendőrkapitányság</t>
  </si>
  <si>
    <t xml:space="preserve">           2015. évi maradvány</t>
  </si>
  <si>
    <t xml:space="preserve">     K5. Elvonások és befizetések</t>
  </si>
  <si>
    <t xml:space="preserve">       K5. Elvonások és befizetések</t>
  </si>
  <si>
    <t xml:space="preserve">     Terepjáró vásárlása</t>
  </si>
  <si>
    <t>Tűzoltóság tetőtér beépítés</t>
  </si>
  <si>
    <t>Szennyvízcsatornázás III. ütem Kerekdomb-Tiszabög</t>
  </si>
  <si>
    <t>Temetőben lévő járda felújítása</t>
  </si>
  <si>
    <t>Naperőmű ingatlan vételár, pályázat előkészítés</t>
  </si>
  <si>
    <t>Óbögi Iskola életveszély elhárításának költsége</t>
  </si>
  <si>
    <t>1024.hrzs.ingatlan felújítása</t>
  </si>
  <si>
    <t>Játszószerek vásárlása</t>
  </si>
  <si>
    <t>Bánki Donát utca végének befejezése</t>
  </si>
  <si>
    <t xml:space="preserve">           Szintetizátor vásárlása</t>
  </si>
  <si>
    <t>Szelektív szigetek beszerzése</t>
  </si>
  <si>
    <t>Diákotthon kamerarendszer felújítása</t>
  </si>
  <si>
    <t xml:space="preserve">      B8131. Előző évi maradvány</t>
  </si>
  <si>
    <t>ARANY JÁNOS MŰVELŐDÉSI KÖZPONT ÉS VÁROSI KÖNYVTÁR</t>
  </si>
  <si>
    <t>2016. ÉVI KÖLTSÉGVETÉSE</t>
  </si>
  <si>
    <t>K86. Felhalmozási célú visszatérítendő támogatások, kölcs.áh.kívülre</t>
  </si>
  <si>
    <t xml:space="preserve">     Utak, járdák építése és felújítása</t>
  </si>
  <si>
    <t>POLGÁRMESTERI HIVATAL 2016. ÉVI KÖLTSÉGVETÉSE</t>
  </si>
  <si>
    <t xml:space="preserve">     K7. Felújítások</t>
  </si>
  <si>
    <t xml:space="preserve"> </t>
  </si>
  <si>
    <t>B12.</t>
  </si>
  <si>
    <t>Elvonások és befizetések bevételei</t>
  </si>
  <si>
    <t xml:space="preserve">           Tiszakécskei Rendőrőrs támogatása (testvérváros)</t>
  </si>
  <si>
    <t>Béke utcai óvoda felújítása</t>
  </si>
  <si>
    <t>Diákotthon konyha felújítása</t>
  </si>
  <si>
    <t>Bácsvíz Zrt. - bérleti díj terhére végzett felújítások</t>
  </si>
  <si>
    <t>Informatikai eszközbeszerzés</t>
  </si>
  <si>
    <t>Kompenzáció</t>
  </si>
  <si>
    <t>K508. Működési célú visszatérítendő támogatás</t>
  </si>
  <si>
    <t xml:space="preserve">           Tisza Vadásztársaság támogatása</t>
  </si>
  <si>
    <t>Béke téri gyógyszertár bejárati ajtó cseréje</t>
  </si>
  <si>
    <t>Szökőkút beszerzés</t>
  </si>
  <si>
    <t xml:space="preserve">Gyógyhely látványterv, pályázat előkészítése, saját erő </t>
  </si>
  <si>
    <t>Adósságkonszolidációban részt nem vett települések fejlesztési támogatása</t>
  </si>
  <si>
    <t>Tárgyi eszk.beszerzések</t>
  </si>
  <si>
    <t xml:space="preserve">           Könyvtári érd.növ.pályázat</t>
  </si>
  <si>
    <t xml:space="preserve">           Könyv-folyóirat beszerzés</t>
  </si>
  <si>
    <t>Közfoglalkoztatottak-pályázat</t>
  </si>
  <si>
    <t>K914. Államháztartáson belüli megelőlegezések visszafizetése</t>
  </si>
  <si>
    <t>Régi varroda épületének felújítása</t>
  </si>
  <si>
    <t>Bácsvíz Zrt. VFH</t>
  </si>
  <si>
    <t>B16. Egyéb működési célú tám. bev. áh. belülről</t>
  </si>
  <si>
    <t>Bácsvíz Zrt. VFH terhére végzett ivóvíz- és szennyvízvezeték kiépítés</t>
  </si>
  <si>
    <t>2016. december 15-i ülésre</t>
  </si>
  <si>
    <t>Kiegészítő ágazati pótlék</t>
  </si>
  <si>
    <t>Ingatlan vásárlás 2-es ABC mögötti terület</t>
  </si>
  <si>
    <t xml:space="preserve">            Fogászati minimumfelt.</t>
  </si>
  <si>
    <t xml:space="preserve">           Érdekeltségnövelő pályázat</t>
  </si>
  <si>
    <t xml:space="preserve">           KAB-ME pályázat</t>
  </si>
  <si>
    <t xml:space="preserve">     Hóeke beszerzés</t>
  </si>
  <si>
    <t xml:space="preserve"> Tiszai Vízirendészeti Rendőrkapitányság </t>
  </si>
  <si>
    <t xml:space="preserve">                                     - Sportcsarnok </t>
  </si>
  <si>
    <t>B65.  Egyéb működési célú átvett pénzeszk.</t>
  </si>
  <si>
    <t>70 fő</t>
  </si>
  <si>
    <t>2017. február 23-i ülésre</t>
  </si>
  <si>
    <t>23/2016.(XII.15.) sz.rendelet</t>
  </si>
  <si>
    <t>159 sz.hat. Tűzoltó Parancsnokság támogatása (tűzoltóautó)</t>
  </si>
  <si>
    <t>160 sz.hat. Tiszakécske Városért Közalapítvány támogatása</t>
  </si>
  <si>
    <t>Októberi állami támogatás lemondás és pótigénylés (gyermekétk, szünidei gyétk, gyétk üzemeltetési t.)</t>
  </si>
  <si>
    <t>Szociális ágazati pótlék</t>
  </si>
  <si>
    <t>Szociális kölcsön terhére végzett munkálatok miatti átcsoportosítás</t>
  </si>
  <si>
    <t>Közfoglalkoztatottak pályázat</t>
  </si>
  <si>
    <t>Városgondnokság saját hatáskörű ei.mód.</t>
  </si>
  <si>
    <t>Tiszakécske Városüzemeltetési Nonprofit Kft. tám.visszafiz.</t>
  </si>
  <si>
    <t>Gémes Mihály Alapítvány támogatás visszafiz.</t>
  </si>
  <si>
    <t>Egyesületi támog.ei.átcsop.</t>
  </si>
  <si>
    <t>Értékpapír pótei.</t>
  </si>
  <si>
    <t>Önkormányzat saját hat.ei.mód.</t>
  </si>
  <si>
    <t>Polg. Hiv.saját hat.ei.mód.</t>
  </si>
  <si>
    <t>ESZI saját hatáskörű ei.mód.</t>
  </si>
  <si>
    <t>Aktív turisztikai hálózatok infrastruktúrájának fejlesztése -Vizitúra megállóhely GINOP 7.1.2-15-2016-00002</t>
  </si>
  <si>
    <t>ESZI- védőnők béremelés</t>
  </si>
  <si>
    <t>Kiegészítő pótlék</t>
  </si>
  <si>
    <t>Szociális kölcsön terhére végzett munkálatok miatti ácsop.</t>
  </si>
  <si>
    <t>Közfoglalkoztatottak pályázat miatti átcsop.</t>
  </si>
  <si>
    <t>Saját hatáskörű ei.mód.</t>
  </si>
  <si>
    <t>Egyesületi támog.ei.</t>
  </si>
  <si>
    <t>Védőnők béremelése</t>
  </si>
  <si>
    <t>EÜ- védőnők béremelés</t>
  </si>
  <si>
    <t>Kerekítés</t>
  </si>
  <si>
    <t xml:space="preserve">            Kecskeméti Pro Homine Alapítvány támogatása</t>
  </si>
  <si>
    <t>Intézményfinanszírozás</t>
  </si>
  <si>
    <t>1.   melléklet a 3/2017. (II.23.) önkormányzati rendelethez</t>
  </si>
  <si>
    <t>1.    melléklet a 3/2017. (II.23.) önkormányzati rendelethez</t>
  </si>
  <si>
    <t>1/b.    melléklet a 3/2017. (II.23.) önkormányzati rendelethez</t>
  </si>
  <si>
    <t>1/c.    melléklet a 3/2017. (II.23.) önkormányzati rendelethez</t>
  </si>
  <si>
    <t>1/d. melléklet a 3/2017. (II.23.) önkormányzati rendelethez</t>
  </si>
  <si>
    <t>2.  melléklet a 3/2017. (II.23.) önkormányzati rendelethez</t>
  </si>
  <si>
    <t>3.  melléklet a 3/2017. (II.23.) önkormányzati rendelethez</t>
  </si>
  <si>
    <t>4. melléklet a 3/2017. (II.23.) önkormányzati rendelethez</t>
  </si>
  <si>
    <t>5. melléklet a 3/2017. (II.23.) önkormányzati rendelethez</t>
  </si>
  <si>
    <t>6. melléklet a 3/2017. (II.23.)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</si>
</sst>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00"/>
    <numFmt numFmtId="173" formatCode="#,##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-40E]yyyy\.\ mmmm\ d\."/>
    <numFmt numFmtId="178" formatCode="[$¥€-2]\ #\ ##,000_);[Red]\([$€-2]\ #\ 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i/>
      <sz val="9"/>
      <name val="Arial CE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lightGray"/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8" xfId="0" applyFont="1" applyBorder="1" applyAlignment="1">
      <alignment/>
    </xf>
    <xf numFmtId="3" fontId="25" fillId="0" borderId="3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0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43" xfId="0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25" fillId="0" borderId="47" xfId="0" applyNumberFormat="1" applyFont="1" applyBorder="1" applyAlignment="1">
      <alignment/>
    </xf>
    <xf numFmtId="3" fontId="25" fillId="0" borderId="48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0" fillId="0" borderId="20" xfId="0" applyNumberFormat="1" applyFont="1" applyBorder="1" applyAlignment="1">
      <alignment vertical="center"/>
    </xf>
    <xf numFmtId="49" fontId="0" fillId="0" borderId="43" xfId="0" applyNumberFormat="1" applyFont="1" applyBorder="1" applyAlignment="1">
      <alignment vertical="center" wrapText="1"/>
    </xf>
    <xf numFmtId="3" fontId="0" fillId="0" borderId="44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center" vertical="center" wrapText="1"/>
    </xf>
    <xf numFmtId="3" fontId="24" fillId="0" borderId="54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9" fillId="0" borderId="55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31" fillId="0" borderId="20" xfId="0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vertical="center" wrapText="1"/>
    </xf>
    <xf numFmtId="49" fontId="29" fillId="0" borderId="20" xfId="0" applyNumberFormat="1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3" fontId="29" fillId="0" borderId="22" xfId="0" applyNumberFormat="1" applyFont="1" applyFill="1" applyBorder="1" applyAlignment="1">
      <alignment vertical="center"/>
    </xf>
    <xf numFmtId="49" fontId="32" fillId="0" borderId="20" xfId="0" applyNumberFormat="1" applyFont="1" applyBorder="1" applyAlignment="1">
      <alignment vertical="center" wrapText="1"/>
    </xf>
    <xf numFmtId="49" fontId="29" fillId="0" borderId="20" xfId="0" applyNumberFormat="1" applyFont="1" applyFill="1" applyBorder="1" applyAlignment="1">
      <alignment vertical="center" wrapText="1" shrinkToFit="1"/>
    </xf>
    <xf numFmtId="49" fontId="28" fillId="0" borderId="20" xfId="0" applyNumberFormat="1" applyFont="1" applyBorder="1" applyAlignment="1">
      <alignment vertical="center" wrapText="1"/>
    </xf>
    <xf numFmtId="3" fontId="29" fillId="0" borderId="22" xfId="0" applyNumberFormat="1" applyFont="1" applyBorder="1" applyAlignment="1">
      <alignment vertical="center"/>
    </xf>
    <xf numFmtId="0" fontId="29" fillId="0" borderId="43" xfId="0" applyFont="1" applyBorder="1" applyAlignment="1">
      <alignment/>
    </xf>
    <xf numFmtId="0" fontId="28" fillId="0" borderId="44" xfId="0" applyFont="1" applyFill="1" applyBorder="1" applyAlignment="1">
      <alignment vertical="center" wrapText="1"/>
    </xf>
    <xf numFmtId="3" fontId="28" fillId="0" borderId="40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49" fontId="29" fillId="0" borderId="21" xfId="0" applyNumberFormat="1" applyFont="1" applyBorder="1" applyAlignment="1">
      <alignment vertical="center"/>
    </xf>
    <xf numFmtId="49" fontId="29" fillId="0" borderId="21" xfId="0" applyNumberFormat="1" applyFont="1" applyFill="1" applyBorder="1" applyAlignment="1">
      <alignment vertical="center" shrinkToFit="1"/>
    </xf>
    <xf numFmtId="49" fontId="29" fillId="0" borderId="21" xfId="0" applyNumberFormat="1" applyFont="1" applyBorder="1" applyAlignment="1">
      <alignment vertical="center" wrapText="1"/>
    </xf>
    <xf numFmtId="3" fontId="26" fillId="0" borderId="22" xfId="0" applyNumberFormat="1" applyFont="1" applyFill="1" applyBorder="1" applyAlignment="1">
      <alignment vertical="center"/>
    </xf>
    <xf numFmtId="3" fontId="22" fillId="0" borderId="40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/>
    </xf>
    <xf numFmtId="3" fontId="24" fillId="0" borderId="22" xfId="0" applyNumberFormat="1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3" fontId="23" fillId="0" borderId="22" xfId="0" applyNumberFormat="1" applyFont="1" applyBorder="1" applyAlignment="1">
      <alignment vertical="center"/>
    </xf>
    <xf numFmtId="0" fontId="23" fillId="0" borderId="43" xfId="0" applyFont="1" applyBorder="1" applyAlignment="1">
      <alignment horizontal="left" vertical="center"/>
    </xf>
    <xf numFmtId="3" fontId="23" fillId="0" borderId="40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9" fillId="0" borderId="21" xfId="0" applyFont="1" applyBorder="1" applyAlignment="1">
      <alignment vertical="center" shrinkToFit="1"/>
    </xf>
    <xf numFmtId="0" fontId="29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/>
    </xf>
    <xf numFmtId="0" fontId="29" fillId="0" borderId="22" xfId="0" applyFont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9" xfId="0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29" fillId="0" borderId="21" xfId="0" applyNumberFormat="1" applyFont="1" applyFill="1" applyBorder="1" applyAlignment="1">
      <alignment/>
    </xf>
    <xf numFmtId="3" fontId="32" fillId="0" borderId="21" xfId="0" applyNumberFormat="1" applyFont="1" applyFill="1" applyBorder="1" applyAlignment="1">
      <alignment/>
    </xf>
    <xf numFmtId="3" fontId="25" fillId="0" borderId="52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7" xfId="0" applyNumberFormat="1" applyFont="1" applyBorder="1" applyAlignment="1">
      <alignment vertical="center"/>
    </xf>
    <xf numFmtId="3" fontId="0" fillId="0" borderId="24" xfId="0" applyNumberFormat="1" applyFont="1" applyFill="1" applyBorder="1" applyAlignment="1">
      <alignment/>
    </xf>
    <xf numFmtId="0" fontId="28" fillId="0" borderId="19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32" fillId="0" borderId="22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58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32" fillId="0" borderId="21" xfId="0" applyFont="1" applyBorder="1" applyAlignment="1">
      <alignment vertical="center"/>
    </xf>
    <xf numFmtId="3" fontId="23" fillId="0" borderId="10" xfId="0" applyNumberFormat="1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vertical="center"/>
    </xf>
    <xf numFmtId="0" fontId="0" fillId="0" borderId="57" xfId="0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60" xfId="0" applyFont="1" applyBorder="1" applyAlignment="1">
      <alignment horizontal="left" vertical="center" wrapText="1"/>
    </xf>
    <xf numFmtId="49" fontId="29" fillId="0" borderId="20" xfId="0" applyNumberFormat="1" applyFont="1" applyBorder="1" applyAlignment="1">
      <alignment horizontal="left"/>
    </xf>
    <xf numFmtId="0" fontId="25" fillId="0" borderId="0" xfId="0" applyFont="1" applyAlignment="1">
      <alignment horizontal="right"/>
    </xf>
    <xf numFmtId="0" fontId="25" fillId="0" borderId="30" xfId="0" applyFont="1" applyBorder="1" applyAlignment="1">
      <alignment horizontal="left" vertical="center" wrapText="1"/>
    </xf>
    <xf numFmtId="0" fontId="0" fillId="0" borderId="5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50" xfId="0" applyBorder="1" applyAlignment="1">
      <alignment horizontal="left"/>
    </xf>
    <xf numFmtId="0" fontId="0" fillId="0" borderId="49" xfId="0" applyFont="1" applyBorder="1" applyAlignment="1">
      <alignment horizontal="left" vertical="center"/>
    </xf>
    <xf numFmtId="0" fontId="25" fillId="0" borderId="30" xfId="0" applyFont="1" applyBorder="1" applyAlignment="1">
      <alignment vertical="center" wrapText="1"/>
    </xf>
    <xf numFmtId="0" fontId="0" fillId="0" borderId="49" xfId="0" applyFont="1" applyBorder="1" applyAlignment="1">
      <alignment vertical="center"/>
    </xf>
    <xf numFmtId="0" fontId="43" fillId="0" borderId="0" xfId="0" applyFont="1" applyAlignment="1">
      <alignment/>
    </xf>
    <xf numFmtId="3" fontId="32" fillId="0" borderId="22" xfId="0" applyNumberFormat="1" applyFont="1" applyFill="1" applyBorder="1" applyAlignment="1">
      <alignment vertical="center"/>
    </xf>
    <xf numFmtId="49" fontId="29" fillId="0" borderId="2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61" xfId="0" applyNumberFormat="1" applyFont="1" applyFill="1" applyBorder="1" applyAlignment="1">
      <alignment vertical="center" wrapText="1" shrinkToFit="1"/>
    </xf>
    <xf numFmtId="0" fontId="29" fillId="0" borderId="20" xfId="0" applyFont="1" applyBorder="1" applyAlignment="1">
      <alignment vertical="center" wrapText="1"/>
    </xf>
    <xf numFmtId="49" fontId="29" fillId="0" borderId="36" xfId="0" applyNumberFormat="1" applyFont="1" applyFill="1" applyBorder="1" applyAlignment="1">
      <alignment vertical="center" wrapText="1" shrinkToFit="1"/>
    </xf>
    <xf numFmtId="3" fontId="29" fillId="0" borderId="21" xfId="0" applyNumberFormat="1" applyFont="1" applyFill="1" applyBorder="1" applyAlignment="1">
      <alignment/>
    </xf>
    <xf numFmtId="49" fontId="29" fillId="0" borderId="20" xfId="0" applyNumberFormat="1" applyFont="1" applyFill="1" applyBorder="1" applyAlignment="1">
      <alignment vertical="center" wrapText="1"/>
    </xf>
    <xf numFmtId="0" fontId="0" fillId="0" borderId="43" xfId="0" applyFont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3" fontId="3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30" fillId="0" borderId="0" xfId="0" applyNumberFormat="1" applyFont="1" applyBorder="1" applyAlignment="1">
      <alignment horizontal="right" vertical="center"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9" fillId="0" borderId="21" xfId="0" applyFont="1" applyBorder="1" applyAlignment="1">
      <alignment/>
    </xf>
    <xf numFmtId="3" fontId="29" fillId="0" borderId="22" xfId="0" applyNumberFormat="1" applyFont="1" applyFill="1" applyBorder="1" applyAlignment="1">
      <alignment vertical="center"/>
    </xf>
    <xf numFmtId="49" fontId="0" fillId="0" borderId="23" xfId="0" applyNumberFormat="1" applyFont="1" applyBorder="1" applyAlignment="1">
      <alignment vertical="center" wrapText="1"/>
    </xf>
    <xf numFmtId="0" fontId="0" fillId="0" borderId="23" xfId="0" applyFont="1" applyBorder="1" applyAlignment="1">
      <alignment vertical="top" wrapText="1"/>
    </xf>
    <xf numFmtId="49" fontId="29" fillId="0" borderId="21" xfId="0" applyNumberFormat="1" applyFont="1" applyFill="1" applyBorder="1" applyAlignment="1">
      <alignment vertical="center" wrapText="1"/>
    </xf>
    <xf numFmtId="49" fontId="29" fillId="0" borderId="36" xfId="0" applyNumberFormat="1" applyFont="1" applyFill="1" applyBorder="1" applyAlignment="1">
      <alignment vertical="center" wrapText="1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29" fillId="0" borderId="21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64" xfId="0" applyNumberFormat="1" applyFont="1" applyBorder="1" applyAlignment="1">
      <alignment/>
    </xf>
    <xf numFmtId="49" fontId="32" fillId="0" borderId="25" xfId="0" applyNumberFormat="1" applyFont="1" applyBorder="1" applyAlignment="1">
      <alignment vertical="center" wrapText="1"/>
    </xf>
    <xf numFmtId="49" fontId="32" fillId="0" borderId="36" xfId="0" applyNumberFormat="1" applyFont="1" applyBorder="1" applyAlignment="1">
      <alignment vertical="center" wrapText="1"/>
    </xf>
    <xf numFmtId="49" fontId="32" fillId="0" borderId="25" xfId="0" applyNumberFormat="1" applyFont="1" applyFill="1" applyBorder="1" applyAlignment="1">
      <alignment vertical="center" wrapText="1"/>
    </xf>
    <xf numFmtId="49" fontId="32" fillId="0" borderId="36" xfId="0" applyNumberFormat="1" applyFont="1" applyFill="1" applyBorder="1" applyAlignment="1">
      <alignment vertical="center" wrapText="1"/>
    </xf>
    <xf numFmtId="0" fontId="29" fillId="0" borderId="58" xfId="0" applyFont="1" applyBorder="1" applyAlignment="1">
      <alignment horizontal="left"/>
    </xf>
    <xf numFmtId="3" fontId="28" fillId="24" borderId="52" xfId="0" applyNumberFormat="1" applyFont="1" applyFill="1" applyBorder="1" applyAlignment="1">
      <alignment vertical="center"/>
    </xf>
    <xf numFmtId="3" fontId="28" fillId="24" borderId="29" xfId="0" applyNumberFormat="1" applyFont="1" applyFill="1" applyBorder="1" applyAlignment="1">
      <alignment vertical="center"/>
    </xf>
    <xf numFmtId="3" fontId="28" fillId="24" borderId="57" xfId="0" applyNumberFormat="1" applyFont="1" applyFill="1" applyBorder="1" applyAlignment="1">
      <alignment/>
    </xf>
    <xf numFmtId="3" fontId="28" fillId="24" borderId="40" xfId="0" applyNumberFormat="1" applyFont="1" applyFill="1" applyBorder="1" applyAlignment="1">
      <alignment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3" fontId="28" fillId="0" borderId="26" xfId="0" applyNumberFormat="1" applyFont="1" applyFill="1" applyBorder="1" applyAlignment="1">
      <alignment/>
    </xf>
    <xf numFmtId="0" fontId="28" fillId="0" borderId="4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6" fillId="0" borderId="0" xfId="0" applyFont="1" applyAlignment="1">
      <alignment/>
    </xf>
    <xf numFmtId="0" fontId="0" fillId="0" borderId="0" xfId="0" applyBorder="1" applyAlignment="1">
      <alignment horizontal="right"/>
    </xf>
    <xf numFmtId="0" fontId="30" fillId="0" borderId="65" xfId="0" applyFont="1" applyBorder="1" applyAlignment="1">
      <alignment vertical="center"/>
    </xf>
    <xf numFmtId="0" fontId="30" fillId="0" borderId="66" xfId="0" applyFont="1" applyBorder="1" applyAlignment="1">
      <alignment vertical="center"/>
    </xf>
    <xf numFmtId="0" fontId="37" fillId="0" borderId="54" xfId="0" applyFont="1" applyBorder="1" applyAlignment="1">
      <alignment horizontal="center" vertical="center" wrapText="1"/>
    </xf>
    <xf numFmtId="49" fontId="28" fillId="0" borderId="36" xfId="0" applyNumberFormat="1" applyFont="1" applyFill="1" applyBorder="1" applyAlignment="1">
      <alignment vertical="center" shrinkToFit="1"/>
    </xf>
    <xf numFmtId="3" fontId="31" fillId="0" borderId="36" xfId="0" applyNumberFormat="1" applyFont="1" applyBorder="1" applyAlignment="1">
      <alignment horizontal="right" vertical="center" wrapText="1"/>
    </xf>
    <xf numFmtId="3" fontId="31" fillId="0" borderId="36" xfId="0" applyNumberFormat="1" applyFont="1" applyBorder="1" applyAlignment="1">
      <alignment horizontal="right" vertical="center"/>
    </xf>
    <xf numFmtId="3" fontId="28" fillId="0" borderId="36" xfId="0" applyNumberFormat="1" applyFont="1" applyBorder="1" applyAlignment="1">
      <alignment horizontal="right" vertical="center"/>
    </xf>
    <xf numFmtId="3" fontId="30" fillId="0" borderId="36" xfId="0" applyNumberFormat="1" applyFont="1" applyBorder="1" applyAlignment="1">
      <alignment horizontal="right" vertical="center" wrapText="1"/>
    </xf>
    <xf numFmtId="3" fontId="30" fillId="0" borderId="36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0" fontId="0" fillId="0" borderId="21" xfId="0" applyBorder="1" applyAlignment="1">
      <alignment/>
    </xf>
    <xf numFmtId="3" fontId="0" fillId="0" borderId="36" xfId="0" applyNumberFormat="1" applyFont="1" applyBorder="1" applyAlignment="1">
      <alignment horizontal="right" vertical="center"/>
    </xf>
    <xf numFmtId="0" fontId="28" fillId="0" borderId="21" xfId="0" applyFont="1" applyBorder="1" applyAlignment="1">
      <alignment vertical="center"/>
    </xf>
    <xf numFmtId="3" fontId="28" fillId="0" borderId="2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0" fillId="0" borderId="54" xfId="0" applyFont="1" applyBorder="1" applyAlignment="1">
      <alignment vertical="center"/>
    </xf>
    <xf numFmtId="0" fontId="31" fillId="0" borderId="54" xfId="0" applyFont="1" applyBorder="1" applyAlignment="1">
      <alignment horizontal="center" vertical="center" wrapText="1"/>
    </xf>
    <xf numFmtId="0" fontId="31" fillId="0" borderId="54" xfId="0" applyFont="1" applyBorder="1" applyAlignment="1" applyProtection="1">
      <alignment horizontal="center" vertical="center" wrapText="1" shrinkToFit="1"/>
      <protection locked="0"/>
    </xf>
    <xf numFmtId="0" fontId="31" fillId="0" borderId="54" xfId="0" applyFont="1" applyBorder="1" applyAlignment="1" applyProtection="1">
      <alignment horizontal="center" vertical="center"/>
      <protection locked="0"/>
    </xf>
    <xf numFmtId="0" fontId="31" fillId="0" borderId="67" xfId="0" applyFont="1" applyBorder="1" applyAlignment="1" applyProtection="1">
      <alignment horizontal="center" vertical="center" wrapText="1"/>
      <protection locked="0"/>
    </xf>
    <xf numFmtId="3" fontId="25" fillId="0" borderId="36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vertical="center"/>
    </xf>
    <xf numFmtId="3" fontId="25" fillId="0" borderId="3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49" fontId="25" fillId="0" borderId="21" xfId="0" applyNumberFormat="1" applyFont="1" applyFill="1" applyBorder="1" applyAlignment="1">
      <alignment vertical="center" shrinkToFit="1"/>
    </xf>
    <xf numFmtId="3" fontId="28" fillId="0" borderId="0" xfId="0" applyNumberFormat="1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1" fillId="0" borderId="5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1" xfId="0" applyFont="1" applyBorder="1" applyAlignment="1">
      <alignment/>
    </xf>
    <xf numFmtId="0" fontId="30" fillId="0" borderId="21" xfId="0" applyFont="1" applyBorder="1" applyAlignment="1">
      <alignment/>
    </xf>
    <xf numFmtId="3" fontId="31" fillId="0" borderId="21" xfId="0" applyNumberFormat="1" applyFont="1" applyBorder="1" applyAlignment="1">
      <alignment/>
    </xf>
    <xf numFmtId="49" fontId="29" fillId="0" borderId="36" xfId="0" applyNumberFormat="1" applyFont="1" applyFill="1" applyBorder="1" applyAlignment="1">
      <alignment vertical="center" shrinkToFit="1"/>
    </xf>
    <xf numFmtId="3" fontId="30" fillId="0" borderId="21" xfId="0" applyNumberFormat="1" applyFont="1" applyBorder="1" applyAlignment="1">
      <alignment/>
    </xf>
    <xf numFmtId="3" fontId="30" fillId="0" borderId="21" xfId="0" applyNumberFormat="1" applyFont="1" applyBorder="1" applyAlignment="1">
      <alignment/>
    </xf>
    <xf numFmtId="3" fontId="31" fillId="0" borderId="21" xfId="0" applyNumberFormat="1" applyFont="1" applyBorder="1" applyAlignment="1">
      <alignment/>
    </xf>
    <xf numFmtId="0" fontId="31" fillId="0" borderId="21" xfId="0" applyFont="1" applyBorder="1" applyAlignment="1">
      <alignment/>
    </xf>
    <xf numFmtId="0" fontId="38" fillId="0" borderId="25" xfId="0" applyFont="1" applyBorder="1" applyAlignment="1">
      <alignment/>
    </xf>
    <xf numFmtId="49" fontId="28" fillId="0" borderId="21" xfId="0" applyNumberFormat="1" applyFont="1" applyFill="1" applyBorder="1" applyAlignment="1">
      <alignment vertical="center" shrinkToFit="1"/>
    </xf>
    <xf numFmtId="49" fontId="31" fillId="0" borderId="21" xfId="0" applyNumberFormat="1" applyFont="1" applyBorder="1" applyAlignment="1">
      <alignment/>
    </xf>
    <xf numFmtId="3" fontId="31" fillId="0" borderId="21" xfId="0" applyNumberFormat="1" applyFont="1" applyBorder="1" applyAlignment="1">
      <alignment horizontal="right"/>
    </xf>
    <xf numFmtId="49" fontId="30" fillId="0" borderId="21" xfId="0" applyNumberFormat="1" applyFont="1" applyBorder="1" applyAlignment="1">
      <alignment/>
    </xf>
    <xf numFmtId="0" fontId="23" fillId="0" borderId="54" xfId="0" applyFont="1" applyBorder="1" applyAlignment="1">
      <alignment horizontal="center" vertical="center" wrapText="1"/>
    </xf>
    <xf numFmtId="2" fontId="23" fillId="0" borderId="54" xfId="0" applyNumberFormat="1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/>
    </xf>
    <xf numFmtId="3" fontId="31" fillId="0" borderId="36" xfId="0" applyNumberFormat="1" applyFont="1" applyBorder="1" applyAlignment="1">
      <alignment vertical="center"/>
    </xf>
    <xf numFmtId="3" fontId="31" fillId="0" borderId="36" xfId="0" applyNumberFormat="1" applyFont="1" applyBorder="1" applyAlignment="1">
      <alignment vertical="center"/>
    </xf>
    <xf numFmtId="3" fontId="30" fillId="0" borderId="21" xfId="0" applyNumberFormat="1" applyFont="1" applyBorder="1" applyAlignment="1">
      <alignment vertical="center"/>
    </xf>
    <xf numFmtId="49" fontId="28" fillId="0" borderId="36" xfId="0" applyNumberFormat="1" applyFont="1" applyFill="1" applyBorder="1" applyAlignment="1">
      <alignment vertical="center" wrapText="1" shrinkToFit="1"/>
    </xf>
    <xf numFmtId="49" fontId="29" fillId="0" borderId="0" xfId="0" applyNumberFormat="1" applyFont="1" applyFill="1" applyBorder="1" applyAlignment="1">
      <alignment vertical="center" shrinkToFit="1"/>
    </xf>
    <xf numFmtId="0" fontId="31" fillId="0" borderId="54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/>
    </xf>
    <xf numFmtId="0" fontId="29" fillId="0" borderId="23" xfId="0" applyFont="1" applyBorder="1" applyAlignment="1">
      <alignment horizontal="left"/>
    </xf>
    <xf numFmtId="49" fontId="29" fillId="0" borderId="17" xfId="0" applyNumberFormat="1" applyFont="1" applyFill="1" applyBorder="1" applyAlignment="1">
      <alignment vertical="center" wrapText="1"/>
    </xf>
    <xf numFmtId="3" fontId="29" fillId="0" borderId="0" xfId="0" applyNumberFormat="1" applyFont="1" applyAlignment="1">
      <alignment/>
    </xf>
    <xf numFmtId="0" fontId="29" fillId="0" borderId="49" xfId="0" applyFont="1" applyBorder="1" applyAlignment="1">
      <alignment vertical="center"/>
    </xf>
    <xf numFmtId="49" fontId="29" fillId="0" borderId="58" xfId="0" applyNumberFormat="1" applyFont="1" applyBorder="1" applyAlignment="1">
      <alignment vertical="center" wrapText="1"/>
    </xf>
    <xf numFmtId="49" fontId="29" fillId="0" borderId="21" xfId="0" applyNumberFormat="1" applyFont="1" applyFill="1" applyBorder="1" applyAlignment="1">
      <alignment vertical="center" wrapText="1" shrinkToFit="1"/>
    </xf>
    <xf numFmtId="0" fontId="29" fillId="0" borderId="58" xfId="0" applyFont="1" applyBorder="1" applyAlignment="1">
      <alignment wrapText="1"/>
    </xf>
    <xf numFmtId="0" fontId="0" fillId="0" borderId="58" xfId="0" applyFont="1" applyBorder="1" applyAlignment="1">
      <alignment/>
    </xf>
    <xf numFmtId="49" fontId="29" fillId="0" borderId="58" xfId="0" applyNumberFormat="1" applyFont="1" applyFill="1" applyBorder="1" applyAlignment="1">
      <alignment vertical="center" wrapText="1" shrinkToFit="1"/>
    </xf>
    <xf numFmtId="0" fontId="44" fillId="0" borderId="0" xfId="0" applyFont="1" applyAlignment="1">
      <alignment horizontal="right"/>
    </xf>
    <xf numFmtId="3" fontId="45" fillId="0" borderId="22" xfId="0" applyNumberFormat="1" applyFont="1" applyBorder="1" applyAlignment="1">
      <alignment vertical="center"/>
    </xf>
    <xf numFmtId="2" fontId="36" fillId="0" borderId="0" xfId="0" applyNumberFormat="1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right"/>
    </xf>
    <xf numFmtId="0" fontId="37" fillId="0" borderId="10" xfId="0" applyFont="1" applyBorder="1" applyAlignment="1">
      <alignment horizontal="center" vertical="center" wrapText="1"/>
    </xf>
    <xf numFmtId="0" fontId="37" fillId="0" borderId="54" xfId="0" applyFont="1" applyBorder="1" applyAlignment="1">
      <alignment vertical="center"/>
    </xf>
    <xf numFmtId="0" fontId="37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vertical="center"/>
    </xf>
    <xf numFmtId="0" fontId="20" fillId="0" borderId="66" xfId="0" applyFont="1" applyBorder="1" applyAlignment="1">
      <alignment vertical="center" wrapText="1"/>
    </xf>
    <xf numFmtId="0" fontId="20" fillId="0" borderId="54" xfId="0" applyFont="1" applyBorder="1" applyAlignment="1">
      <alignment vertical="center"/>
    </xf>
    <xf numFmtId="0" fontId="36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0" fontId="29" fillId="0" borderId="21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8" fillId="24" borderId="27" xfId="0" applyFont="1" applyFill="1" applyBorder="1" applyAlignment="1">
      <alignment horizontal="left" vertical="center"/>
    </xf>
    <xf numFmtId="0" fontId="28" fillId="24" borderId="52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28" fillId="0" borderId="53" xfId="0" applyFont="1" applyFill="1" applyBorder="1" applyAlignment="1">
      <alignment horizontal="left"/>
    </xf>
    <xf numFmtId="0" fontId="28" fillId="0" borderId="58" xfId="0" applyFont="1" applyFill="1" applyBorder="1" applyAlignment="1">
      <alignment horizontal="left"/>
    </xf>
    <xf numFmtId="0" fontId="30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/>
    </xf>
    <xf numFmtId="0" fontId="28" fillId="0" borderId="23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3" fontId="23" fillId="0" borderId="68" xfId="0" applyNumberFormat="1" applyFont="1" applyBorder="1" applyAlignment="1">
      <alignment horizontal="center" vertical="center" wrapText="1"/>
    </xf>
    <xf numFmtId="3" fontId="23" fillId="0" borderId="69" xfId="0" applyNumberFormat="1" applyFont="1" applyBorder="1" applyAlignment="1">
      <alignment horizontal="center" vertical="center" wrapText="1"/>
    </xf>
    <xf numFmtId="3" fontId="24" fillId="0" borderId="54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left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33" fillId="0" borderId="0" xfId="0" applyFont="1" applyAlignment="1">
      <alignment horizontal="center" vertical="center" wrapText="1"/>
    </xf>
    <xf numFmtId="0" fontId="28" fillId="24" borderId="50" xfId="0" applyFont="1" applyFill="1" applyBorder="1" applyAlignment="1">
      <alignment horizontal="left"/>
    </xf>
    <xf numFmtId="0" fontId="28" fillId="24" borderId="72" xfId="0" applyFont="1" applyFill="1" applyBorder="1" applyAlignment="1">
      <alignment horizontal="left"/>
    </xf>
    <xf numFmtId="0" fontId="28" fillId="24" borderId="59" xfId="0" applyFont="1" applyFill="1" applyBorder="1" applyAlignment="1">
      <alignment horizontal="left"/>
    </xf>
    <xf numFmtId="0" fontId="28" fillId="0" borderId="73" xfId="0" applyFont="1" applyBorder="1" applyAlignment="1">
      <alignment horizontal="left"/>
    </xf>
    <xf numFmtId="0" fontId="28" fillId="0" borderId="74" xfId="0" applyFont="1" applyBorder="1" applyAlignment="1">
      <alignment horizontal="left"/>
    </xf>
    <xf numFmtId="0" fontId="28" fillId="0" borderId="75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3" fontId="29" fillId="0" borderId="26" xfId="0" applyNumberFormat="1" applyFont="1" applyFill="1" applyBorder="1" applyAlignment="1">
      <alignment horizontal="right" vertical="center"/>
    </xf>
    <xf numFmtId="3" fontId="29" fillId="0" borderId="18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2" fillId="0" borderId="50" xfId="0" applyFont="1" applyFill="1" applyBorder="1" applyAlignment="1">
      <alignment vertical="center"/>
    </xf>
    <xf numFmtId="0" fontId="22" fillId="0" borderId="59" xfId="0" applyFont="1" applyFill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6" fillId="0" borderId="49" xfId="0" applyFont="1" applyFill="1" applyBorder="1" applyAlignment="1">
      <alignment vertical="center"/>
    </xf>
    <xf numFmtId="0" fontId="26" fillId="0" borderId="58" xfId="0" applyFont="1" applyFill="1" applyBorder="1" applyAlignment="1">
      <alignment vertical="center"/>
    </xf>
    <xf numFmtId="0" fontId="34" fillId="0" borderId="49" xfId="0" applyFont="1" applyFill="1" applyBorder="1" applyAlignment="1">
      <alignment vertical="center"/>
    </xf>
    <xf numFmtId="0" fontId="34" fillId="0" borderId="58" xfId="0" applyFont="1" applyFill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9" fillId="25" borderId="76" xfId="0" applyFont="1" applyFill="1" applyBorder="1" applyAlignment="1">
      <alignment horizontal="center" vertical="center"/>
    </xf>
    <xf numFmtId="0" fontId="29" fillId="25" borderId="77" xfId="0" applyFont="1" applyFill="1" applyBorder="1" applyAlignment="1">
      <alignment horizontal="center" vertical="center"/>
    </xf>
    <xf numFmtId="0" fontId="29" fillId="25" borderId="78" xfId="0" applyFont="1" applyFill="1" applyBorder="1" applyAlignment="1">
      <alignment horizontal="center" vertical="center"/>
    </xf>
    <xf numFmtId="49" fontId="25" fillId="0" borderId="51" xfId="0" applyNumberFormat="1" applyFont="1" applyBorder="1" applyAlignment="1">
      <alignment horizontal="left" vertical="center" wrapText="1"/>
    </xf>
    <xf numFmtId="49" fontId="25" fillId="0" borderId="56" xfId="0" applyNumberFormat="1" applyFont="1" applyBorder="1" applyAlignment="1">
      <alignment horizontal="left" vertical="center" wrapText="1"/>
    </xf>
    <xf numFmtId="49" fontId="25" fillId="0" borderId="79" xfId="0" applyNumberFormat="1" applyFont="1" applyBorder="1" applyAlignment="1">
      <alignment horizontal="left" vertical="center" wrapText="1"/>
    </xf>
    <xf numFmtId="0" fontId="25" fillId="0" borderId="65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 wrapText="1"/>
    </xf>
    <xf numFmtId="0" fontId="0" fillId="0" borderId="80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2" fillId="0" borderId="65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" fontId="23" fillId="0" borderId="54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2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22.7109375" style="0" customWidth="1"/>
    <col min="2" max="2" width="11.00390625" style="0" customWidth="1"/>
    <col min="3" max="3" width="12.421875" style="0" customWidth="1"/>
    <col min="4" max="4" width="14.140625" style="0" customWidth="1"/>
    <col min="5" max="6" width="11.8515625" style="0" customWidth="1"/>
    <col min="7" max="8" width="11.28125" style="0" customWidth="1"/>
    <col min="9" max="9" width="12.00390625" style="0" customWidth="1"/>
    <col min="10" max="10" width="10.140625" style="0" customWidth="1"/>
    <col min="11" max="11" width="11.28125" style="0" customWidth="1"/>
    <col min="12" max="12" width="13.28125" style="0" customWidth="1"/>
    <col min="13" max="13" width="9.421875" style="0" customWidth="1"/>
    <col min="14" max="14" width="9.7109375" style="0" customWidth="1"/>
    <col min="15" max="15" width="11.421875" style="0" customWidth="1"/>
  </cols>
  <sheetData>
    <row r="1" spans="1:15" ht="15.75">
      <c r="A1" s="325" t="s">
        <v>291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pans="1:15" ht="15">
      <c r="A2" s="326" t="s">
        <v>388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</row>
    <row r="3" spans="1:15" ht="15.75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ht="12.7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8" t="s">
        <v>0</v>
      </c>
      <c r="L4" s="328"/>
      <c r="M4" s="328"/>
      <c r="N4" s="328"/>
      <c r="O4" s="328"/>
    </row>
    <row r="5" spans="1:15" ht="24.75" customHeight="1">
      <c r="A5" s="260"/>
      <c r="B5" s="329" t="s">
        <v>292</v>
      </c>
      <c r="C5" s="329"/>
      <c r="D5" s="329" t="s">
        <v>268</v>
      </c>
      <c r="E5" s="329" t="s">
        <v>293</v>
      </c>
      <c r="F5" s="329" t="s">
        <v>294</v>
      </c>
      <c r="G5" s="329" t="s">
        <v>295</v>
      </c>
      <c r="H5" s="329" t="s">
        <v>296</v>
      </c>
      <c r="I5" s="329" t="s">
        <v>297</v>
      </c>
      <c r="J5" s="331" t="s">
        <v>269</v>
      </c>
      <c r="K5" s="331" t="s">
        <v>270</v>
      </c>
      <c r="L5" s="329" t="s">
        <v>273</v>
      </c>
      <c r="M5" s="329" t="s">
        <v>298</v>
      </c>
      <c r="N5" s="329" t="s">
        <v>327</v>
      </c>
      <c r="O5" s="329" t="s">
        <v>281</v>
      </c>
    </row>
    <row r="6" spans="1:15" ht="39" customHeight="1" thickBot="1">
      <c r="A6" s="261"/>
      <c r="B6" s="262" t="s">
        <v>299</v>
      </c>
      <c r="C6" s="262" t="s">
        <v>300</v>
      </c>
      <c r="D6" s="330"/>
      <c r="E6" s="330"/>
      <c r="F6" s="330"/>
      <c r="G6" s="330"/>
      <c r="H6" s="330"/>
      <c r="I6" s="330"/>
      <c r="J6" s="332"/>
      <c r="K6" s="333"/>
      <c r="L6" s="334"/>
      <c r="M6" s="330"/>
      <c r="N6" s="330"/>
      <c r="O6" s="330"/>
    </row>
    <row r="7" spans="1:17" ht="17.25" customHeight="1" thickTop="1">
      <c r="A7" s="263" t="s">
        <v>389</v>
      </c>
      <c r="B7" s="264">
        <v>89125</v>
      </c>
      <c r="C7" s="264">
        <v>1339198</v>
      </c>
      <c r="D7" s="265">
        <v>491867</v>
      </c>
      <c r="E7" s="265">
        <v>25074</v>
      </c>
      <c r="F7" s="265">
        <v>1884</v>
      </c>
      <c r="G7" s="265">
        <v>182694</v>
      </c>
      <c r="H7" s="265">
        <v>297</v>
      </c>
      <c r="I7" s="265">
        <v>2640169</v>
      </c>
      <c r="J7" s="265">
        <v>681180</v>
      </c>
      <c r="K7" s="266">
        <v>6100</v>
      </c>
      <c r="L7" s="266">
        <v>40911</v>
      </c>
      <c r="M7" s="265">
        <v>5498499</v>
      </c>
      <c r="N7" s="265">
        <v>1655778</v>
      </c>
      <c r="O7" s="265">
        <v>1102490</v>
      </c>
      <c r="Q7" s="139"/>
    </row>
    <row r="8" spans="1:15" ht="50.25" customHeight="1">
      <c r="A8" s="320" t="s">
        <v>392</v>
      </c>
      <c r="B8" s="267"/>
      <c r="C8" s="267"/>
      <c r="D8" s="268">
        <v>-4028</v>
      </c>
      <c r="E8" s="268"/>
      <c r="F8" s="268"/>
      <c r="G8" s="268"/>
      <c r="H8" s="268"/>
      <c r="I8" s="268"/>
      <c r="J8" s="268"/>
      <c r="K8" s="269"/>
      <c r="L8" s="269"/>
      <c r="M8" s="265">
        <f aca="true" t="shared" si="0" ref="M8:M20">SUM(B8:L8)</f>
        <v>-4028</v>
      </c>
      <c r="N8" s="268"/>
      <c r="O8" s="268"/>
    </row>
    <row r="9" spans="1:15" ht="18" customHeight="1">
      <c r="A9" s="319" t="s">
        <v>393</v>
      </c>
      <c r="B9" s="267"/>
      <c r="C9" s="267"/>
      <c r="D9" s="268">
        <v>1663</v>
      </c>
      <c r="E9" s="268"/>
      <c r="F9" s="268"/>
      <c r="G9" s="268"/>
      <c r="H9" s="268"/>
      <c r="I9" s="268"/>
      <c r="J9" s="268"/>
      <c r="K9" s="269"/>
      <c r="L9" s="269"/>
      <c r="M9" s="265">
        <f t="shared" si="0"/>
        <v>1663</v>
      </c>
      <c r="N9" s="268"/>
      <c r="O9" s="268"/>
    </row>
    <row r="10" spans="1:15" ht="16.5" customHeight="1">
      <c r="A10" s="207" t="s">
        <v>361</v>
      </c>
      <c r="B10" s="270"/>
      <c r="C10" s="267"/>
      <c r="D10" s="267">
        <v>345</v>
      </c>
      <c r="E10" s="267"/>
      <c r="F10" s="267"/>
      <c r="G10" s="268"/>
      <c r="H10" s="268"/>
      <c r="I10" s="268"/>
      <c r="J10" s="268"/>
      <c r="K10" s="269"/>
      <c r="L10" s="269"/>
      <c r="M10" s="265">
        <f t="shared" si="0"/>
        <v>345</v>
      </c>
      <c r="N10" s="268"/>
      <c r="O10" s="268"/>
    </row>
    <row r="11" spans="1:15" ht="19.5" customHeight="1">
      <c r="A11" s="207" t="s">
        <v>378</v>
      </c>
      <c r="B11" s="57"/>
      <c r="C11" s="267"/>
      <c r="D11" s="267">
        <v>668</v>
      </c>
      <c r="E11" s="267"/>
      <c r="F11" s="267"/>
      <c r="G11" s="268"/>
      <c r="H11" s="268"/>
      <c r="I11" s="268"/>
      <c r="J11" s="268"/>
      <c r="K11" s="269"/>
      <c r="L11" s="269"/>
      <c r="M11" s="265">
        <f t="shared" si="0"/>
        <v>668</v>
      </c>
      <c r="N11" s="268"/>
      <c r="O11" s="268"/>
    </row>
    <row r="12" spans="1:15" ht="18" customHeight="1">
      <c r="A12" s="207" t="s">
        <v>395</v>
      </c>
      <c r="B12" s="57"/>
      <c r="C12" s="267"/>
      <c r="D12" s="267"/>
      <c r="E12" s="267"/>
      <c r="F12" s="267"/>
      <c r="G12" s="268">
        <v>-295</v>
      </c>
      <c r="H12" s="268"/>
      <c r="I12" s="268">
        <v>295</v>
      </c>
      <c r="J12" s="268"/>
      <c r="K12" s="269"/>
      <c r="L12" s="269"/>
      <c r="M12" s="265">
        <f t="shared" si="0"/>
        <v>0</v>
      </c>
      <c r="N12" s="268"/>
      <c r="O12" s="268"/>
    </row>
    <row r="13" spans="1:15" ht="39.75" customHeight="1">
      <c r="A13" s="207" t="s">
        <v>397</v>
      </c>
      <c r="B13" s="57"/>
      <c r="C13" s="267"/>
      <c r="D13" s="267"/>
      <c r="E13" s="267"/>
      <c r="F13" s="267"/>
      <c r="G13" s="268"/>
      <c r="H13" s="268">
        <v>34000</v>
      </c>
      <c r="I13" s="268"/>
      <c r="J13" s="268"/>
      <c r="K13" s="269"/>
      <c r="L13" s="269"/>
      <c r="M13" s="265">
        <f t="shared" si="0"/>
        <v>34000</v>
      </c>
      <c r="N13" s="268"/>
      <c r="O13" s="268"/>
    </row>
    <row r="14" spans="1:15" ht="25.5" customHeight="1">
      <c r="A14" s="207" t="s">
        <v>398</v>
      </c>
      <c r="B14" s="57"/>
      <c r="C14" s="267"/>
      <c r="D14" s="267"/>
      <c r="E14" s="267"/>
      <c r="F14" s="267"/>
      <c r="G14" s="268"/>
      <c r="H14" s="268">
        <v>615</v>
      </c>
      <c r="I14" s="268"/>
      <c r="J14" s="268"/>
      <c r="K14" s="269"/>
      <c r="L14" s="269"/>
      <c r="M14" s="265">
        <f t="shared" si="0"/>
        <v>615</v>
      </c>
      <c r="N14" s="268"/>
      <c r="O14" s="268"/>
    </row>
    <row r="15" spans="1:15" ht="15.75" customHeight="1">
      <c r="A15" s="207" t="s">
        <v>400</v>
      </c>
      <c r="B15" s="57"/>
      <c r="C15" s="267"/>
      <c r="D15" s="267"/>
      <c r="E15" s="267"/>
      <c r="F15" s="267"/>
      <c r="G15" s="268"/>
      <c r="H15" s="268"/>
      <c r="I15" s="268"/>
      <c r="J15" s="268"/>
      <c r="K15" s="269"/>
      <c r="L15" s="269"/>
      <c r="M15" s="265">
        <f t="shared" si="0"/>
        <v>0</v>
      </c>
      <c r="N15" s="268"/>
      <c r="O15" s="268">
        <v>500000</v>
      </c>
    </row>
    <row r="16" spans="1:15" ht="24.75" customHeight="1">
      <c r="A16" s="207" t="s">
        <v>403</v>
      </c>
      <c r="B16" s="57"/>
      <c r="C16" s="267">
        <v>1220</v>
      </c>
      <c r="D16" s="267"/>
      <c r="E16" s="267"/>
      <c r="F16" s="267"/>
      <c r="G16" s="268"/>
      <c r="H16" s="268"/>
      <c r="I16" s="268"/>
      <c r="J16" s="268"/>
      <c r="K16" s="269"/>
      <c r="L16" s="269"/>
      <c r="M16" s="265">
        <f t="shared" si="0"/>
        <v>1220</v>
      </c>
      <c r="N16" s="268"/>
      <c r="O16" s="268"/>
    </row>
    <row r="17" spans="1:15" ht="48" customHeight="1">
      <c r="A17" s="207" t="s">
        <v>404</v>
      </c>
      <c r="B17" s="57"/>
      <c r="C17" s="267"/>
      <c r="D17" s="267"/>
      <c r="E17" s="267"/>
      <c r="F17" s="267"/>
      <c r="G17" s="268"/>
      <c r="H17" s="268"/>
      <c r="I17" s="268">
        <v>1302</v>
      </c>
      <c r="J17" s="268"/>
      <c r="K17" s="269"/>
      <c r="L17" s="269"/>
      <c r="M17" s="265">
        <f t="shared" si="0"/>
        <v>1302</v>
      </c>
      <c r="N17" s="268"/>
      <c r="O17" s="268"/>
    </row>
    <row r="18" spans="1:15" ht="15" customHeight="1">
      <c r="A18" s="207" t="s">
        <v>412</v>
      </c>
      <c r="B18" s="57"/>
      <c r="C18" s="267"/>
      <c r="D18" s="267"/>
      <c r="E18" s="267"/>
      <c r="F18" s="267"/>
      <c r="G18" s="268">
        <v>435</v>
      </c>
      <c r="H18" s="268"/>
      <c r="I18" s="268"/>
      <c r="J18" s="268"/>
      <c r="K18" s="269"/>
      <c r="L18" s="269"/>
      <c r="M18" s="265">
        <f t="shared" si="0"/>
        <v>435</v>
      </c>
      <c r="N18" s="268"/>
      <c r="O18" s="268"/>
    </row>
    <row r="19" spans="1:15" ht="15" customHeight="1">
      <c r="A19" s="207" t="s">
        <v>415</v>
      </c>
      <c r="B19" s="57"/>
      <c r="C19" s="267">
        <v>3437</v>
      </c>
      <c r="D19" s="267"/>
      <c r="E19" s="267"/>
      <c r="F19" s="267"/>
      <c r="G19" s="268"/>
      <c r="H19" s="268"/>
      <c r="I19" s="268"/>
      <c r="J19" s="268"/>
      <c r="K19" s="269"/>
      <c r="L19" s="269"/>
      <c r="M19" s="265">
        <f t="shared" si="0"/>
        <v>3437</v>
      </c>
      <c r="N19" s="268"/>
      <c r="O19" s="268"/>
    </row>
    <row r="20" spans="1:15" ht="14.25" customHeight="1">
      <c r="A20" s="207"/>
      <c r="B20" s="267"/>
      <c r="C20" s="267"/>
      <c r="D20" s="268"/>
      <c r="E20" s="268"/>
      <c r="F20" s="268"/>
      <c r="G20" s="268"/>
      <c r="H20" s="268"/>
      <c r="I20" s="268"/>
      <c r="J20" s="268"/>
      <c r="K20" s="269"/>
      <c r="L20" s="269"/>
      <c r="M20" s="265">
        <f t="shared" si="0"/>
        <v>0</v>
      </c>
      <c r="N20" s="268"/>
      <c r="O20" s="268"/>
    </row>
    <row r="21" spans="1:15" ht="12.75">
      <c r="A21" s="272" t="s">
        <v>75</v>
      </c>
      <c r="B21" s="273">
        <f aca="true" t="shared" si="1" ref="B21:O21">SUM(B7:B20)</f>
        <v>89125</v>
      </c>
      <c r="C21" s="273">
        <f t="shared" si="1"/>
        <v>1343855</v>
      </c>
      <c r="D21" s="273">
        <f t="shared" si="1"/>
        <v>490515</v>
      </c>
      <c r="E21" s="273">
        <f t="shared" si="1"/>
        <v>25074</v>
      </c>
      <c r="F21" s="273">
        <f t="shared" si="1"/>
        <v>1884</v>
      </c>
      <c r="G21" s="273">
        <f t="shared" si="1"/>
        <v>182834</v>
      </c>
      <c r="H21" s="273">
        <f t="shared" si="1"/>
        <v>34912</v>
      </c>
      <c r="I21" s="273">
        <f t="shared" si="1"/>
        <v>2641766</v>
      </c>
      <c r="J21" s="273">
        <f t="shared" si="1"/>
        <v>681180</v>
      </c>
      <c r="K21" s="273">
        <f t="shared" si="1"/>
        <v>6100</v>
      </c>
      <c r="L21" s="273">
        <f t="shared" si="1"/>
        <v>40911</v>
      </c>
      <c r="M21" s="273">
        <f t="shared" si="1"/>
        <v>5538156</v>
      </c>
      <c r="N21" s="273">
        <f t="shared" si="1"/>
        <v>1655778</v>
      </c>
      <c r="O21" s="273">
        <f t="shared" si="1"/>
        <v>1602490</v>
      </c>
    </row>
    <row r="22" spans="1:15" ht="12.75">
      <c r="A22" s="178"/>
      <c r="M22" s="139"/>
      <c r="O22" s="139"/>
    </row>
    <row r="23" spans="2:15" ht="12.75">
      <c r="B23" s="139"/>
      <c r="C23" s="139"/>
      <c r="M23" s="139"/>
      <c r="N23" s="139"/>
      <c r="O23" s="139"/>
    </row>
    <row r="24" ht="12.75">
      <c r="M24" s="139">
        <f>SUM(M21:O21)</f>
        <v>8796424</v>
      </c>
    </row>
    <row r="25" spans="4:13" ht="12.75">
      <c r="D25" s="139"/>
      <c r="M25" s="139"/>
    </row>
    <row r="26" ht="12.75">
      <c r="M26" s="139"/>
    </row>
  </sheetData>
  <sheetProtection/>
  <mergeCells count="17">
    <mergeCell ref="O5:O6"/>
    <mergeCell ref="I5:I6"/>
    <mergeCell ref="J5:J6"/>
    <mergeCell ref="K5:K6"/>
    <mergeCell ref="L5:L6"/>
    <mergeCell ref="M5:M6"/>
    <mergeCell ref="N5:N6"/>
    <mergeCell ref="A1:O1"/>
    <mergeCell ref="A2:O2"/>
    <mergeCell ref="A4:J4"/>
    <mergeCell ref="K4:O4"/>
    <mergeCell ref="B5:C5"/>
    <mergeCell ref="D5:D6"/>
    <mergeCell ref="E5:E6"/>
    <mergeCell ref="F5:F6"/>
    <mergeCell ref="G5:G6"/>
    <mergeCell ref="H5:H6"/>
  </mergeCells>
  <printOptions/>
  <pageMargins left="0.7480314960629921" right="0.35433070866141736" top="0.6299212598425197" bottom="0.5905511811023623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4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5.140625" style="0" customWidth="1"/>
    <col min="2" max="2" width="9.8515625" style="0" customWidth="1"/>
    <col min="3" max="3" width="9.7109375" style="0" customWidth="1"/>
    <col min="5" max="5" width="10.140625" style="0" customWidth="1"/>
  </cols>
  <sheetData>
    <row r="1" spans="1:9" ht="15" customHeight="1">
      <c r="A1" s="421" t="s">
        <v>351</v>
      </c>
      <c r="B1" s="421"/>
      <c r="C1" s="421"/>
      <c r="D1" s="421"/>
      <c r="E1" s="421"/>
      <c r="F1" s="421"/>
      <c r="G1" s="421"/>
      <c r="H1" s="421"/>
      <c r="I1" s="421"/>
    </row>
    <row r="3" spans="1:9" ht="12.75">
      <c r="A3" s="420" t="s">
        <v>421</v>
      </c>
      <c r="B3" s="420"/>
      <c r="C3" s="420"/>
      <c r="D3" s="420"/>
      <c r="E3" s="420"/>
      <c r="F3" s="420"/>
      <c r="G3" s="420"/>
      <c r="H3" s="420"/>
      <c r="I3" s="420"/>
    </row>
    <row r="4" spans="1:9" ht="12.75">
      <c r="A4" s="100"/>
      <c r="I4" s="1" t="s">
        <v>0</v>
      </c>
    </row>
    <row r="6" spans="1:9" ht="31.5" customHeight="1">
      <c r="A6" s="422" t="s">
        <v>1</v>
      </c>
      <c r="B6" s="362" t="s">
        <v>289</v>
      </c>
      <c r="C6" s="362"/>
      <c r="D6" s="362"/>
      <c r="E6" s="362"/>
      <c r="F6" s="362" t="s">
        <v>289</v>
      </c>
      <c r="G6" s="362"/>
      <c r="H6" s="362"/>
      <c r="I6" s="362"/>
    </row>
    <row r="7" spans="1:9" ht="29.25" customHeight="1">
      <c r="A7" s="423"/>
      <c r="B7" s="2" t="s">
        <v>2</v>
      </c>
      <c r="C7" s="2" t="s">
        <v>3</v>
      </c>
      <c r="D7" s="2" t="s">
        <v>43</v>
      </c>
      <c r="E7" s="359" t="s">
        <v>4</v>
      </c>
      <c r="F7" s="2" t="s">
        <v>2</v>
      </c>
      <c r="G7" s="2" t="s">
        <v>3</v>
      </c>
      <c r="H7" s="2" t="s">
        <v>43</v>
      </c>
      <c r="I7" s="359" t="s">
        <v>4</v>
      </c>
    </row>
    <row r="8" spans="1:9" ht="19.5" customHeight="1" thickBot="1">
      <c r="A8" s="424"/>
      <c r="B8" s="361" t="s">
        <v>5</v>
      </c>
      <c r="C8" s="361"/>
      <c r="D8" s="361"/>
      <c r="E8" s="360"/>
      <c r="F8" s="361" t="s">
        <v>5</v>
      </c>
      <c r="G8" s="361"/>
      <c r="H8" s="361"/>
      <c r="I8" s="360"/>
    </row>
    <row r="9" spans="1:9" ht="13.5" thickTop="1">
      <c r="A9" s="4" t="s">
        <v>6</v>
      </c>
      <c r="B9" s="9"/>
      <c r="C9" s="9"/>
      <c r="D9" s="9"/>
      <c r="E9" s="90"/>
      <c r="F9" s="9"/>
      <c r="G9" s="9"/>
      <c r="H9" s="9"/>
      <c r="I9" s="90"/>
    </row>
    <row r="10" spans="1:9" ht="12.75">
      <c r="A10" s="50" t="s">
        <v>17</v>
      </c>
      <c r="B10" s="12"/>
      <c r="C10" s="13"/>
      <c r="D10" s="13"/>
      <c r="E10" s="14"/>
      <c r="F10" s="12"/>
      <c r="G10" s="13"/>
      <c r="H10" s="13"/>
      <c r="I10" s="14"/>
    </row>
    <row r="11" spans="1:9" ht="12.75">
      <c r="A11" s="50" t="s">
        <v>375</v>
      </c>
      <c r="B11" s="12">
        <v>1884</v>
      </c>
      <c r="C11" s="12">
        <v>0</v>
      </c>
      <c r="D11" s="12">
        <v>0</v>
      </c>
      <c r="E11" s="14">
        <v>1884</v>
      </c>
      <c r="F11" s="12">
        <v>1884</v>
      </c>
      <c r="G11" s="89">
        <v>0</v>
      </c>
      <c r="H11" s="89">
        <v>0</v>
      </c>
      <c r="I11" s="31">
        <f>SUM(F11:H11)</f>
        <v>1884</v>
      </c>
    </row>
    <row r="12" spans="1:9" ht="12.75">
      <c r="A12" s="8" t="s">
        <v>18</v>
      </c>
      <c r="B12" s="89">
        <v>0</v>
      </c>
      <c r="C12" s="89">
        <v>3053</v>
      </c>
      <c r="D12" s="89">
        <v>0</v>
      </c>
      <c r="E12" s="31">
        <v>3053</v>
      </c>
      <c r="F12" s="89">
        <f>SUM(F13:F16)</f>
        <v>0</v>
      </c>
      <c r="G12" s="89">
        <f>SUM(G13:G16)</f>
        <v>3053</v>
      </c>
      <c r="H12" s="89">
        <f>SUM(H13:H16)</f>
        <v>0</v>
      </c>
      <c r="I12" s="31">
        <f>SUM(I13:I16)</f>
        <v>3053</v>
      </c>
    </row>
    <row r="13" spans="1:9" ht="12.75">
      <c r="A13" s="52" t="s">
        <v>19</v>
      </c>
      <c r="B13" s="12"/>
      <c r="C13" s="13">
        <v>2510</v>
      </c>
      <c r="D13" s="13"/>
      <c r="E13" s="14">
        <v>2510</v>
      </c>
      <c r="F13" s="12"/>
      <c r="G13" s="13">
        <v>2510</v>
      </c>
      <c r="H13" s="13"/>
      <c r="I13" s="14">
        <f>SUM(F13:H13)</f>
        <v>2510</v>
      </c>
    </row>
    <row r="14" spans="1:9" ht="12.75">
      <c r="A14" s="52" t="s">
        <v>20</v>
      </c>
      <c r="B14" s="12"/>
      <c r="C14" s="13">
        <v>70</v>
      </c>
      <c r="D14" s="13"/>
      <c r="E14" s="14">
        <v>70</v>
      </c>
      <c r="F14" s="12"/>
      <c r="G14" s="13">
        <v>70</v>
      </c>
      <c r="H14" s="13"/>
      <c r="I14" s="14">
        <f>SUM(F14:H14)</f>
        <v>70</v>
      </c>
    </row>
    <row r="15" spans="1:9" ht="12.75">
      <c r="A15" s="11" t="s">
        <v>22</v>
      </c>
      <c r="B15" s="12"/>
      <c r="C15" s="13">
        <v>473</v>
      </c>
      <c r="D15" s="13"/>
      <c r="E15" s="14">
        <v>473</v>
      </c>
      <c r="F15" s="12"/>
      <c r="G15" s="13">
        <v>473</v>
      </c>
      <c r="H15" s="13"/>
      <c r="I15" s="14">
        <f>SUM(F15:H15)</f>
        <v>473</v>
      </c>
    </row>
    <row r="16" spans="1:9" ht="12.75">
      <c r="A16" s="11" t="s">
        <v>45</v>
      </c>
      <c r="B16" s="12"/>
      <c r="C16" s="13">
        <v>0</v>
      </c>
      <c r="D16" s="13"/>
      <c r="E16" s="14">
        <v>0</v>
      </c>
      <c r="F16" s="12"/>
      <c r="G16" s="13">
        <v>0</v>
      </c>
      <c r="H16" s="13"/>
      <c r="I16" s="14">
        <f>SUM(F16:H16)</f>
        <v>0</v>
      </c>
    </row>
    <row r="17" spans="1:9" ht="12.75">
      <c r="A17" s="46" t="s">
        <v>23</v>
      </c>
      <c r="B17" s="12"/>
      <c r="C17" s="13"/>
      <c r="D17" s="13"/>
      <c r="E17" s="14"/>
      <c r="F17" s="12"/>
      <c r="G17" s="13"/>
      <c r="H17" s="13"/>
      <c r="I17" s="14"/>
    </row>
    <row r="18" spans="1:9" ht="12.75">
      <c r="A18" s="15" t="s">
        <v>24</v>
      </c>
      <c r="B18" s="13"/>
      <c r="C18" s="13"/>
      <c r="D18" s="13"/>
      <c r="E18" s="14">
        <v>191465</v>
      </c>
      <c r="F18" s="13"/>
      <c r="G18" s="13"/>
      <c r="H18" s="13"/>
      <c r="I18" s="14">
        <f>I37-SUM(I11,I12,I19)</f>
        <v>191518</v>
      </c>
    </row>
    <row r="19" spans="1:9" ht="12.75">
      <c r="A19" s="15" t="s">
        <v>346</v>
      </c>
      <c r="B19" s="17"/>
      <c r="C19" s="17">
        <v>7544</v>
      </c>
      <c r="D19" s="17"/>
      <c r="E19" s="18">
        <v>7544</v>
      </c>
      <c r="F19" s="17"/>
      <c r="G19" s="17">
        <v>7544</v>
      </c>
      <c r="H19" s="17"/>
      <c r="I19" s="18">
        <f>SUM(F19:H19)</f>
        <v>7544</v>
      </c>
    </row>
    <row r="20" spans="1:9" ht="12.75">
      <c r="A20" s="15"/>
      <c r="B20" s="17"/>
      <c r="C20" s="17"/>
      <c r="D20" s="17"/>
      <c r="E20" s="18"/>
      <c r="F20" s="17"/>
      <c r="G20" s="17"/>
      <c r="H20" s="17"/>
      <c r="I20" s="18"/>
    </row>
    <row r="21" spans="1:9" ht="12.75">
      <c r="A21" s="19" t="s">
        <v>7</v>
      </c>
      <c r="B21" s="172">
        <v>1884</v>
      </c>
      <c r="C21" s="172">
        <v>3053</v>
      </c>
      <c r="D21" s="172">
        <v>0</v>
      </c>
      <c r="E21" s="21">
        <v>203946</v>
      </c>
      <c r="F21" s="172">
        <f>SUM(F11,F12,F18)</f>
        <v>1884</v>
      </c>
      <c r="G21" s="172">
        <f>SUM(G12,G18)</f>
        <v>3053</v>
      </c>
      <c r="H21" s="172">
        <f>SUM(H12,H18)</f>
        <v>0</v>
      </c>
      <c r="I21" s="21">
        <f>SUM(I11,I12,I18,I19)</f>
        <v>203999</v>
      </c>
    </row>
    <row r="22" spans="1:9" ht="12.75">
      <c r="A22" s="91"/>
      <c r="B22" s="92"/>
      <c r="C22" s="93"/>
      <c r="D22" s="93"/>
      <c r="E22" s="94"/>
      <c r="F22" s="92"/>
      <c r="G22" s="93"/>
      <c r="H22" s="93"/>
      <c r="I22" s="94"/>
    </row>
    <row r="23" spans="1:9" ht="12.75">
      <c r="A23" s="25" t="s">
        <v>8</v>
      </c>
      <c r="B23" s="20"/>
      <c r="C23" s="20"/>
      <c r="D23" s="20"/>
      <c r="E23" s="21"/>
      <c r="F23" s="20"/>
      <c r="G23" s="20"/>
      <c r="H23" s="20"/>
      <c r="I23" s="21"/>
    </row>
    <row r="24" spans="1:9" ht="12.75">
      <c r="A24" s="8" t="s">
        <v>25</v>
      </c>
      <c r="B24" s="9">
        <v>182465</v>
      </c>
      <c r="C24" s="9">
        <v>16081</v>
      </c>
      <c r="D24" s="9">
        <v>5400</v>
      </c>
      <c r="E24" s="74">
        <v>203946</v>
      </c>
      <c r="F24" s="9">
        <f>SUM(F25:F33)</f>
        <v>182453</v>
      </c>
      <c r="G24" s="9">
        <f>SUM(G25:G28,G31,G33)</f>
        <v>16146</v>
      </c>
      <c r="H24" s="9">
        <f>SUM(H25:H28,H33)</f>
        <v>5400</v>
      </c>
      <c r="I24" s="74">
        <f>SUM(I25:I33)</f>
        <v>203999</v>
      </c>
    </row>
    <row r="25" spans="1:9" ht="12.75">
      <c r="A25" s="11" t="s">
        <v>26</v>
      </c>
      <c r="B25" s="12">
        <v>117875</v>
      </c>
      <c r="C25" s="13"/>
      <c r="D25" s="13"/>
      <c r="E25" s="14">
        <v>117875</v>
      </c>
      <c r="F25" s="12">
        <v>117917</v>
      </c>
      <c r="G25" s="13"/>
      <c r="H25" s="13"/>
      <c r="I25" s="14">
        <f>SUM(F25:H25)</f>
        <v>117917</v>
      </c>
    </row>
    <row r="26" spans="1:9" ht="12.75">
      <c r="A26" s="11" t="s">
        <v>27</v>
      </c>
      <c r="B26" s="95">
        <v>33227</v>
      </c>
      <c r="C26" s="13"/>
      <c r="D26" s="13"/>
      <c r="E26" s="14">
        <v>33227</v>
      </c>
      <c r="F26" s="95">
        <v>33238</v>
      </c>
      <c r="G26" s="13"/>
      <c r="H26" s="13"/>
      <c r="I26" s="14">
        <f>SUM(F26:H26)</f>
        <v>33238</v>
      </c>
    </row>
    <row r="27" spans="1:9" ht="12.75">
      <c r="A27" s="11" t="s">
        <v>28</v>
      </c>
      <c r="B27" s="95">
        <v>31363</v>
      </c>
      <c r="C27" s="13">
        <v>3787</v>
      </c>
      <c r="D27" s="13">
        <v>0</v>
      </c>
      <c r="E27" s="14">
        <v>35150</v>
      </c>
      <c r="F27" s="95">
        <v>31298</v>
      </c>
      <c r="G27" s="13">
        <v>3787</v>
      </c>
      <c r="H27" s="13">
        <v>0</v>
      </c>
      <c r="I27" s="14">
        <f>SUM(F27:H27)</f>
        <v>35085</v>
      </c>
    </row>
    <row r="28" spans="1:9" ht="12.75">
      <c r="A28" s="15" t="s">
        <v>29</v>
      </c>
      <c r="B28" s="95"/>
      <c r="C28" s="13"/>
      <c r="D28" s="236">
        <v>5400</v>
      </c>
      <c r="E28" s="14">
        <v>5400</v>
      </c>
      <c r="F28" s="95"/>
      <c r="G28" s="13"/>
      <c r="H28" s="236">
        <f>SUM(H29:H30)</f>
        <v>5400</v>
      </c>
      <c r="I28" s="14">
        <f>SUM(F28:H28)</f>
        <v>5400</v>
      </c>
    </row>
    <row r="29" spans="1:9" ht="12.75">
      <c r="A29" s="247" t="s">
        <v>257</v>
      </c>
      <c r="B29" s="242"/>
      <c r="C29" s="13"/>
      <c r="D29" s="236">
        <v>400</v>
      </c>
      <c r="E29" s="14"/>
      <c r="F29" s="242"/>
      <c r="G29" s="13"/>
      <c r="H29" s="236">
        <v>400</v>
      </c>
      <c r="I29" s="14"/>
    </row>
    <row r="30" spans="1:9" ht="12.75">
      <c r="A30" s="247" t="s">
        <v>262</v>
      </c>
      <c r="B30" s="242"/>
      <c r="C30" s="13"/>
      <c r="D30" s="236">
        <v>5000</v>
      </c>
      <c r="E30" s="14"/>
      <c r="F30" s="242"/>
      <c r="G30" s="13"/>
      <c r="H30" s="236">
        <v>5000</v>
      </c>
      <c r="I30" s="14"/>
    </row>
    <row r="31" spans="1:9" ht="12.75">
      <c r="A31" s="314" t="s">
        <v>333</v>
      </c>
      <c r="B31" s="242"/>
      <c r="C31" s="13">
        <v>7544</v>
      </c>
      <c r="D31" s="236"/>
      <c r="E31" s="14">
        <v>7544</v>
      </c>
      <c r="F31" s="242"/>
      <c r="G31" s="13">
        <v>7544</v>
      </c>
      <c r="H31" s="236"/>
      <c r="I31" s="14">
        <f>SUM(F31:H31)</f>
        <v>7544</v>
      </c>
    </row>
    <row r="32" spans="1:9" ht="12.75">
      <c r="A32" s="15"/>
      <c r="B32" s="13"/>
      <c r="C32" s="13"/>
      <c r="D32" s="13"/>
      <c r="E32" s="14"/>
      <c r="F32" s="13"/>
      <c r="G32" s="13"/>
      <c r="H32" s="13"/>
      <c r="I32" s="14"/>
    </row>
    <row r="33" spans="1:9" ht="12.75">
      <c r="A33" s="15" t="s">
        <v>30</v>
      </c>
      <c r="B33" s="29"/>
      <c r="C33" s="13">
        <v>4750</v>
      </c>
      <c r="D33" s="29"/>
      <c r="E33" s="14">
        <v>4750</v>
      </c>
      <c r="F33" s="29"/>
      <c r="G33" s="13">
        <f>SUM(G34:G35)</f>
        <v>4815</v>
      </c>
      <c r="H33" s="29"/>
      <c r="I33" s="14">
        <f>SUM(F33:H33)</f>
        <v>4815</v>
      </c>
    </row>
    <row r="34" spans="1:9" ht="12.75">
      <c r="A34" s="15" t="s">
        <v>46</v>
      </c>
      <c r="B34" s="13"/>
      <c r="C34" s="13">
        <v>3000</v>
      </c>
      <c r="D34" s="13"/>
      <c r="E34" s="14"/>
      <c r="F34" s="13"/>
      <c r="G34" s="13">
        <v>3000</v>
      </c>
      <c r="H34" s="13"/>
      <c r="I34" s="14"/>
    </row>
    <row r="35" spans="1:9" ht="12.75">
      <c r="A35" s="15" t="s">
        <v>214</v>
      </c>
      <c r="B35" s="13"/>
      <c r="C35" s="13">
        <v>1750</v>
      </c>
      <c r="D35" s="13"/>
      <c r="E35" s="14"/>
      <c r="F35" s="13"/>
      <c r="G35" s="13">
        <v>1815</v>
      </c>
      <c r="H35" s="13"/>
      <c r="I35" s="14"/>
    </row>
    <row r="36" spans="1:9" ht="12.75">
      <c r="A36" s="46"/>
      <c r="B36" s="17"/>
      <c r="C36" s="17"/>
      <c r="D36" s="17"/>
      <c r="E36" s="18"/>
      <c r="F36" s="17"/>
      <c r="G36" s="17"/>
      <c r="H36" s="17"/>
      <c r="I36" s="18"/>
    </row>
    <row r="37" spans="1:9" ht="12.75">
      <c r="A37" s="19" t="s">
        <v>9</v>
      </c>
      <c r="B37" s="172">
        <v>182465</v>
      </c>
      <c r="C37" s="172">
        <v>8537</v>
      </c>
      <c r="D37" s="172">
        <v>5400</v>
      </c>
      <c r="E37" s="21">
        <v>203946</v>
      </c>
      <c r="F37" s="172">
        <f>SUM(F25:F28,F33)</f>
        <v>182453</v>
      </c>
      <c r="G37" s="172">
        <f>SUM(G25:G28,G33)</f>
        <v>8602</v>
      </c>
      <c r="H37" s="172">
        <f>SUM(H25:H28,H33)</f>
        <v>5400</v>
      </c>
      <c r="I37" s="21">
        <f>SUM(I25:I28,I31,I33)</f>
        <v>203999</v>
      </c>
    </row>
    <row r="38" spans="1:9" ht="12.75">
      <c r="A38" s="34"/>
      <c r="B38" s="97"/>
      <c r="C38" s="76"/>
      <c r="D38" s="76"/>
      <c r="E38" s="76"/>
      <c r="F38" s="97"/>
      <c r="G38" s="76"/>
      <c r="H38" s="76"/>
      <c r="I38" s="76"/>
    </row>
    <row r="39" spans="1:9" ht="12.75">
      <c r="A39" s="35" t="s">
        <v>40</v>
      </c>
      <c r="B39" s="36"/>
      <c r="C39" s="36"/>
      <c r="D39" s="37"/>
      <c r="E39" s="38">
        <v>191465</v>
      </c>
      <c r="F39" s="36"/>
      <c r="G39" s="36"/>
      <c r="H39" s="37"/>
      <c r="I39" s="38">
        <f>I18</f>
        <v>191518</v>
      </c>
    </row>
    <row r="40" ht="12.75">
      <c r="A40" s="34"/>
    </row>
    <row r="41" spans="1:3" ht="24.75" customHeight="1">
      <c r="A41" s="191" t="s">
        <v>44</v>
      </c>
      <c r="B41" s="255" t="s">
        <v>290</v>
      </c>
      <c r="C41" s="255" t="s">
        <v>290</v>
      </c>
    </row>
    <row r="42" spans="1:3" ht="12.75">
      <c r="A42" s="210" t="s">
        <v>11</v>
      </c>
      <c r="B42" s="237">
        <v>4470</v>
      </c>
      <c r="C42" s="237">
        <v>4470</v>
      </c>
    </row>
    <row r="45" spans="1:2" ht="12.75">
      <c r="A45" s="39" t="s">
        <v>12</v>
      </c>
      <c r="B45" s="1" t="s">
        <v>174</v>
      </c>
    </row>
    <row r="46" spans="1:2" ht="12.75">
      <c r="A46" s="39" t="s">
        <v>13</v>
      </c>
      <c r="B46" s="1" t="s">
        <v>172</v>
      </c>
    </row>
  </sheetData>
  <sheetProtection/>
  <mergeCells count="9">
    <mergeCell ref="F6:I6"/>
    <mergeCell ref="I7:I8"/>
    <mergeCell ref="F8:H8"/>
    <mergeCell ref="A3:I3"/>
    <mergeCell ref="A1:I1"/>
    <mergeCell ref="A6:A8"/>
    <mergeCell ref="B6:E6"/>
    <mergeCell ref="E7:E8"/>
    <mergeCell ref="B8:D8"/>
  </mergeCells>
  <printOptions/>
  <pageMargins left="0.43" right="0.33" top="0.83" bottom="1" header="0.5" footer="0.5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6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421875" style="0" customWidth="1"/>
    <col min="2" max="2" width="45.140625" style="0" customWidth="1"/>
    <col min="3" max="3" width="9.8515625" style="0" customWidth="1"/>
    <col min="4" max="4" width="10.28125" style="0" customWidth="1"/>
    <col min="5" max="5" width="10.8515625" style="0" customWidth="1"/>
  </cols>
  <sheetData>
    <row r="1" spans="1:8" ht="21" customHeight="1">
      <c r="A1" s="433" t="s">
        <v>154</v>
      </c>
      <c r="B1" s="433"/>
      <c r="C1" s="433"/>
      <c r="D1" s="433"/>
      <c r="E1" s="433"/>
      <c r="F1" s="433"/>
      <c r="G1" s="433"/>
      <c r="H1" s="433"/>
    </row>
    <row r="2" spans="1:8" ht="21" customHeight="1">
      <c r="A2" s="433" t="s">
        <v>217</v>
      </c>
      <c r="B2" s="433"/>
      <c r="C2" s="433"/>
      <c r="D2" s="433"/>
      <c r="E2" s="433"/>
      <c r="F2" s="433"/>
      <c r="G2" s="433"/>
      <c r="H2" s="433"/>
    </row>
    <row r="4" spans="2:8" ht="12.75">
      <c r="B4" s="432" t="s">
        <v>422</v>
      </c>
      <c r="C4" s="432"/>
      <c r="D4" s="432"/>
      <c r="E4" s="432"/>
      <c r="F4" s="432"/>
      <c r="G4" s="432"/>
      <c r="H4" s="432"/>
    </row>
    <row r="5" spans="2:8" ht="12.75">
      <c r="B5" s="100"/>
      <c r="G5" s="432" t="s">
        <v>0</v>
      </c>
      <c r="H5" s="432"/>
    </row>
    <row r="6" ht="6.75" customHeight="1"/>
    <row r="7" spans="2:8" ht="27" customHeight="1">
      <c r="B7" s="55" t="s">
        <v>1</v>
      </c>
      <c r="C7" s="362" t="s">
        <v>289</v>
      </c>
      <c r="D7" s="362"/>
      <c r="E7" s="362"/>
      <c r="F7" s="362" t="s">
        <v>289</v>
      </c>
      <c r="G7" s="362"/>
      <c r="H7" s="362"/>
    </row>
    <row r="8" spans="2:8" ht="25.5" customHeight="1">
      <c r="B8" s="56"/>
      <c r="C8" s="2" t="s">
        <v>2</v>
      </c>
      <c r="D8" s="3" t="s">
        <v>3</v>
      </c>
      <c r="E8" s="362" t="s">
        <v>4</v>
      </c>
      <c r="F8" s="2" t="s">
        <v>2</v>
      </c>
      <c r="G8" s="3" t="s">
        <v>3</v>
      </c>
      <c r="H8" s="362" t="s">
        <v>4</v>
      </c>
    </row>
    <row r="9" spans="2:8" ht="14.25" customHeight="1" thickBot="1">
      <c r="B9" s="56"/>
      <c r="C9" s="361" t="s">
        <v>5</v>
      </c>
      <c r="D9" s="361"/>
      <c r="E9" s="425"/>
      <c r="F9" s="361" t="s">
        <v>5</v>
      </c>
      <c r="G9" s="361"/>
      <c r="H9" s="425"/>
    </row>
    <row r="10" spans="2:8" ht="20.25" customHeight="1" thickTop="1">
      <c r="B10" s="4" t="s">
        <v>6</v>
      </c>
      <c r="C10" s="9"/>
      <c r="D10" s="57"/>
      <c r="E10" s="58"/>
      <c r="F10" s="9"/>
      <c r="G10" s="57"/>
      <c r="H10" s="58"/>
    </row>
    <row r="11" spans="2:8" ht="15.75" customHeight="1">
      <c r="B11" s="50" t="s">
        <v>17</v>
      </c>
      <c r="C11" s="9"/>
      <c r="D11" s="79"/>
      <c r="E11" s="80"/>
      <c r="F11" s="9"/>
      <c r="G11" s="79"/>
      <c r="H11" s="80"/>
    </row>
    <row r="12" spans="2:8" ht="12.75">
      <c r="B12" s="59" t="s">
        <v>32</v>
      </c>
      <c r="C12" s="9"/>
      <c r="D12" s="9"/>
      <c r="E12" s="10"/>
      <c r="F12" s="9"/>
      <c r="G12" s="9"/>
      <c r="H12" s="10"/>
    </row>
    <row r="13" spans="2:8" ht="12.75">
      <c r="B13" s="8" t="s">
        <v>18</v>
      </c>
      <c r="C13" s="60">
        <v>0</v>
      </c>
      <c r="D13" s="60">
        <v>6922</v>
      </c>
      <c r="E13" s="64">
        <v>6922</v>
      </c>
      <c r="F13" s="60">
        <f>SUM(F14:F16)</f>
        <v>0</v>
      </c>
      <c r="G13" s="60">
        <f>SUM(G14:G16)</f>
        <v>6922</v>
      </c>
      <c r="H13" s="64">
        <f>SUM(H14:H16)</f>
        <v>6922</v>
      </c>
    </row>
    <row r="14" spans="2:8" ht="12.75">
      <c r="B14" s="52" t="s">
        <v>19</v>
      </c>
      <c r="C14" s="12"/>
      <c r="D14" s="13">
        <v>5200</v>
      </c>
      <c r="E14" s="62">
        <v>5200</v>
      </c>
      <c r="F14" s="12"/>
      <c r="G14" s="13">
        <v>5200</v>
      </c>
      <c r="H14" s="62">
        <f>SUM(F14:G14)</f>
        <v>5200</v>
      </c>
    </row>
    <row r="15" spans="2:8" ht="12.75">
      <c r="B15" s="52" t="s">
        <v>20</v>
      </c>
      <c r="C15" s="12"/>
      <c r="D15" s="13">
        <v>250</v>
      </c>
      <c r="E15" s="62">
        <v>250</v>
      </c>
      <c r="F15" s="12"/>
      <c r="G15" s="13">
        <v>250</v>
      </c>
      <c r="H15" s="62">
        <f>SUM(F15:G15)</f>
        <v>250</v>
      </c>
    </row>
    <row r="16" spans="2:8" ht="12.75">
      <c r="B16" s="11" t="s">
        <v>22</v>
      </c>
      <c r="C16" s="63"/>
      <c r="D16" s="12">
        <v>1472</v>
      </c>
      <c r="E16" s="62">
        <v>1472</v>
      </c>
      <c r="F16" s="63"/>
      <c r="G16" s="12">
        <v>1472</v>
      </c>
      <c r="H16" s="62">
        <f>SUM(F16:G16)</f>
        <v>1472</v>
      </c>
    </row>
    <row r="17" spans="2:8" ht="12.75">
      <c r="B17" s="46" t="s">
        <v>23</v>
      </c>
      <c r="C17" s="12"/>
      <c r="D17" s="61"/>
      <c r="E17" s="62"/>
      <c r="F17" s="12"/>
      <c r="G17" s="61"/>
      <c r="H17" s="62"/>
    </row>
    <row r="18" spans="2:8" ht="12.75">
      <c r="B18" s="11" t="s">
        <v>24</v>
      </c>
      <c r="C18" s="12"/>
      <c r="D18" s="65"/>
      <c r="E18" s="62">
        <v>133166</v>
      </c>
      <c r="F18" s="12"/>
      <c r="G18" s="65"/>
      <c r="H18" s="62">
        <f>H32-H13</f>
        <v>131457</v>
      </c>
    </row>
    <row r="19" spans="2:8" ht="12.75">
      <c r="B19" s="11"/>
      <c r="C19" s="16"/>
      <c r="D19" s="66"/>
      <c r="E19" s="62"/>
      <c r="F19" s="16"/>
      <c r="G19" s="66"/>
      <c r="H19" s="62"/>
    </row>
    <row r="20" spans="2:8" ht="12.75">
      <c r="B20" s="159" t="s">
        <v>33</v>
      </c>
      <c r="C20" s="16"/>
      <c r="D20" s="66"/>
      <c r="E20" s="62"/>
      <c r="F20" s="16"/>
      <c r="G20" s="66"/>
      <c r="H20" s="62"/>
    </row>
    <row r="21" spans="2:8" ht="12.75">
      <c r="B21" s="8" t="s">
        <v>18</v>
      </c>
      <c r="C21" s="30">
        <v>47340</v>
      </c>
      <c r="D21" s="30">
        <v>2690</v>
      </c>
      <c r="E21" s="31">
        <v>50030</v>
      </c>
      <c r="F21" s="30">
        <f>SUM(F22:F24)</f>
        <v>48560</v>
      </c>
      <c r="G21" s="30">
        <f>SUM(G22:G24)</f>
        <v>2690</v>
      </c>
      <c r="H21" s="31">
        <f>SUM(H22:H24)</f>
        <v>51250</v>
      </c>
    </row>
    <row r="22" spans="2:8" ht="12.75">
      <c r="B22" s="52" t="s">
        <v>19</v>
      </c>
      <c r="C22" s="16">
        <v>1352</v>
      </c>
      <c r="D22" s="66"/>
      <c r="E22" s="69">
        <v>1352</v>
      </c>
      <c r="F22" s="16">
        <v>1352</v>
      </c>
      <c r="G22" s="66"/>
      <c r="H22" s="69">
        <f>SUM(F22:G22)</f>
        <v>1352</v>
      </c>
    </row>
    <row r="23" spans="2:8" ht="12.75">
      <c r="B23" s="11" t="s">
        <v>21</v>
      </c>
      <c r="C23" s="16">
        <v>44078</v>
      </c>
      <c r="D23" s="66">
        <v>2690</v>
      </c>
      <c r="E23" s="69">
        <v>46768</v>
      </c>
      <c r="F23" s="16">
        <v>45298</v>
      </c>
      <c r="G23" s="66">
        <v>2690</v>
      </c>
      <c r="H23" s="69">
        <f>SUM(F23:G23)</f>
        <v>47988</v>
      </c>
    </row>
    <row r="24" spans="2:8" ht="12.75">
      <c r="B24" s="11" t="s">
        <v>22</v>
      </c>
      <c r="C24" s="16">
        <v>1910</v>
      </c>
      <c r="D24" s="66"/>
      <c r="E24" s="69">
        <v>1910</v>
      </c>
      <c r="F24" s="16">
        <v>1910</v>
      </c>
      <c r="G24" s="66"/>
      <c r="H24" s="69">
        <f>SUM(F24:G24)</f>
        <v>1910</v>
      </c>
    </row>
    <row r="25" spans="2:8" ht="12.75">
      <c r="B25" s="46" t="s">
        <v>23</v>
      </c>
      <c r="C25" s="16"/>
      <c r="D25" s="66"/>
      <c r="E25" s="69"/>
      <c r="F25" s="16"/>
      <c r="G25" s="66"/>
      <c r="H25" s="69"/>
    </row>
    <row r="26" spans="2:8" ht="12.75">
      <c r="B26" s="15" t="s">
        <v>24</v>
      </c>
      <c r="C26" s="16"/>
      <c r="D26" s="66"/>
      <c r="E26" s="69">
        <v>138872</v>
      </c>
      <c r="F26" s="16"/>
      <c r="G26" s="66"/>
      <c r="H26" s="69">
        <f>H45-SUM(H21,H27)</f>
        <v>143199</v>
      </c>
    </row>
    <row r="27" spans="2:8" ht="12.75">
      <c r="B27" s="15" t="s">
        <v>346</v>
      </c>
      <c r="C27" s="16"/>
      <c r="D27" s="66">
        <v>8056</v>
      </c>
      <c r="E27" s="69">
        <v>8056</v>
      </c>
      <c r="F27" s="16"/>
      <c r="G27" s="66">
        <v>8056</v>
      </c>
      <c r="H27" s="69">
        <f>SUM(F27:G27)</f>
        <v>8056</v>
      </c>
    </row>
    <row r="28" spans="2:8" ht="12.75">
      <c r="B28" s="67"/>
      <c r="C28" s="68"/>
      <c r="D28" s="68"/>
      <c r="E28" s="69"/>
      <c r="F28" s="68"/>
      <c r="G28" s="68"/>
      <c r="H28" s="69"/>
    </row>
    <row r="29" spans="2:8" ht="12.75">
      <c r="B29" s="47" t="s">
        <v>7</v>
      </c>
      <c r="C29" s="48">
        <v>47340</v>
      </c>
      <c r="D29" s="48">
        <v>9612</v>
      </c>
      <c r="E29" s="21">
        <v>337046</v>
      </c>
      <c r="F29" s="48">
        <f>SUM(F13,F18,F21,F26)</f>
        <v>48560</v>
      </c>
      <c r="G29" s="48">
        <f>SUM(G13,G18,G21,G26)</f>
        <v>9612</v>
      </c>
      <c r="H29" s="21">
        <f>SUM(H13,H18,H21,H26,H27)</f>
        <v>340884</v>
      </c>
    </row>
    <row r="30" spans="2:8" ht="21.75" customHeight="1">
      <c r="B30" s="25" t="s">
        <v>8</v>
      </c>
      <c r="C30" s="70"/>
      <c r="D30" s="71"/>
      <c r="E30" s="72"/>
      <c r="F30" s="70"/>
      <c r="G30" s="71"/>
      <c r="H30" s="72"/>
    </row>
    <row r="31" spans="2:8" ht="12.75">
      <c r="B31" s="59" t="s">
        <v>32</v>
      </c>
      <c r="C31" s="73"/>
      <c r="D31" s="73"/>
      <c r="E31" s="74"/>
      <c r="F31" s="73"/>
      <c r="G31" s="73"/>
      <c r="H31" s="74"/>
    </row>
    <row r="32" spans="2:8" ht="12.75">
      <c r="B32" s="8" t="s">
        <v>25</v>
      </c>
      <c r="C32" s="9">
        <v>66586</v>
      </c>
      <c r="D32" s="9">
        <v>73502</v>
      </c>
      <c r="E32" s="10">
        <v>140088</v>
      </c>
      <c r="F32" s="9">
        <f>SUM(F33:F37)</f>
        <v>67177</v>
      </c>
      <c r="G32" s="9">
        <f>SUM(G33:G37)</f>
        <v>71202</v>
      </c>
      <c r="H32" s="10">
        <f>SUM(H33:H37)</f>
        <v>138379</v>
      </c>
    </row>
    <row r="33" spans="2:8" ht="12.75">
      <c r="B33" s="11" t="s">
        <v>26</v>
      </c>
      <c r="C33" s="28">
        <v>40853</v>
      </c>
      <c r="D33" s="61"/>
      <c r="E33" s="62">
        <v>40853</v>
      </c>
      <c r="F33" s="28">
        <v>41319</v>
      </c>
      <c r="G33" s="61"/>
      <c r="H33" s="62">
        <f>SUM(F33:G33)</f>
        <v>41319</v>
      </c>
    </row>
    <row r="34" spans="2:8" ht="12.75">
      <c r="B34" s="11" t="s">
        <v>27</v>
      </c>
      <c r="C34" s="28">
        <v>12157</v>
      </c>
      <c r="D34" s="61"/>
      <c r="E34" s="62">
        <v>12157</v>
      </c>
      <c r="F34" s="28">
        <v>12282</v>
      </c>
      <c r="G34" s="61"/>
      <c r="H34" s="62">
        <f>SUM(F34:G34)</f>
        <v>12282</v>
      </c>
    </row>
    <row r="35" spans="2:8" ht="12.75">
      <c r="B35" s="11" t="s">
        <v>28</v>
      </c>
      <c r="C35" s="28">
        <v>13576</v>
      </c>
      <c r="D35" s="28">
        <v>62300</v>
      </c>
      <c r="E35" s="62">
        <v>75876</v>
      </c>
      <c r="F35" s="28">
        <v>13576</v>
      </c>
      <c r="G35" s="28">
        <v>62300</v>
      </c>
      <c r="H35" s="62">
        <f>SUM(F35:G35)</f>
        <v>75876</v>
      </c>
    </row>
    <row r="36" spans="2:8" ht="12.75">
      <c r="B36" s="15"/>
      <c r="C36" s="12"/>
      <c r="D36" s="61"/>
      <c r="E36" s="62"/>
      <c r="F36" s="12"/>
      <c r="G36" s="61"/>
      <c r="H36" s="62"/>
    </row>
    <row r="37" spans="2:8" ht="12.75">
      <c r="B37" s="15" t="s">
        <v>30</v>
      </c>
      <c r="C37" s="61">
        <v>0</v>
      </c>
      <c r="D37" s="61">
        <v>11202</v>
      </c>
      <c r="E37" s="62">
        <v>11202</v>
      </c>
      <c r="F37" s="61">
        <f>SUM(F38:F42)</f>
        <v>0</v>
      </c>
      <c r="G37" s="61">
        <f>SUM(G38:G42)</f>
        <v>8902</v>
      </c>
      <c r="H37" s="62">
        <f>SUM(F37:G37)</f>
        <v>8902</v>
      </c>
    </row>
    <row r="38" spans="2:8" ht="12.75">
      <c r="B38" s="15" t="s">
        <v>278</v>
      </c>
      <c r="C38" s="426"/>
      <c r="D38" s="428">
        <v>352</v>
      </c>
      <c r="E38" s="430"/>
      <c r="F38" s="426"/>
      <c r="G38" s="428">
        <v>272</v>
      </c>
      <c r="H38" s="430"/>
    </row>
    <row r="39" spans="2:8" ht="12.75">
      <c r="B39" s="52" t="s">
        <v>279</v>
      </c>
      <c r="C39" s="427"/>
      <c r="D39" s="429"/>
      <c r="E39" s="431"/>
      <c r="F39" s="427"/>
      <c r="G39" s="429"/>
      <c r="H39" s="431"/>
    </row>
    <row r="40" spans="2:8" ht="12.75">
      <c r="B40" s="15" t="s">
        <v>228</v>
      </c>
      <c r="C40" s="16"/>
      <c r="D40" s="61">
        <v>1680</v>
      </c>
      <c r="E40" s="62"/>
      <c r="F40" s="16"/>
      <c r="G40" s="61">
        <v>1030</v>
      </c>
      <c r="H40" s="62"/>
    </row>
    <row r="41" spans="2:8" ht="12.75">
      <c r="B41" s="15" t="s">
        <v>380</v>
      </c>
      <c r="C41" s="16"/>
      <c r="D41" s="61">
        <v>8408</v>
      </c>
      <c r="E41" s="62"/>
      <c r="F41" s="16"/>
      <c r="G41" s="61">
        <v>7108</v>
      </c>
      <c r="H41" s="62"/>
    </row>
    <row r="42" spans="2:8" ht="12.75">
      <c r="B42" s="15" t="s">
        <v>229</v>
      </c>
      <c r="C42" s="16"/>
      <c r="D42" s="61">
        <v>762</v>
      </c>
      <c r="E42" s="62"/>
      <c r="F42" s="16"/>
      <c r="G42" s="61">
        <v>492</v>
      </c>
      <c r="H42" s="62"/>
    </row>
    <row r="43" spans="2:8" ht="12.75">
      <c r="B43" s="11"/>
      <c r="C43" s="16"/>
      <c r="D43" s="61"/>
      <c r="E43" s="62"/>
      <c r="F43" s="16"/>
      <c r="G43" s="61"/>
      <c r="H43" s="62"/>
    </row>
    <row r="44" spans="2:8" ht="12.75">
      <c r="B44" s="159" t="s">
        <v>33</v>
      </c>
      <c r="C44" s="16"/>
      <c r="D44" s="61"/>
      <c r="E44" s="75"/>
      <c r="F44" s="16"/>
      <c r="G44" s="61"/>
      <c r="H44" s="75"/>
    </row>
    <row r="45" spans="2:8" ht="12.75">
      <c r="B45" s="96" t="s">
        <v>25</v>
      </c>
      <c r="C45" s="30">
        <v>182736</v>
      </c>
      <c r="D45" s="30">
        <v>14222</v>
      </c>
      <c r="E45" s="10">
        <v>196958</v>
      </c>
      <c r="F45" s="30">
        <f>SUM(F46:F51)</f>
        <v>189783</v>
      </c>
      <c r="G45" s="30">
        <f>SUM(G46:G51)</f>
        <v>12722</v>
      </c>
      <c r="H45" s="10">
        <f>SUM(H46:H51)</f>
        <v>202505</v>
      </c>
    </row>
    <row r="46" spans="2:8" ht="12.75">
      <c r="B46" s="11" t="s">
        <v>26</v>
      </c>
      <c r="C46" s="16">
        <v>111757</v>
      </c>
      <c r="D46" s="16"/>
      <c r="E46" s="62">
        <v>111757</v>
      </c>
      <c r="F46" s="16">
        <v>113353</v>
      </c>
      <c r="G46" s="16"/>
      <c r="H46" s="62">
        <f>SUM(F46:G46)</f>
        <v>113353</v>
      </c>
    </row>
    <row r="47" spans="2:8" ht="12.75">
      <c r="B47" s="11" t="s">
        <v>27</v>
      </c>
      <c r="C47" s="16">
        <v>32534</v>
      </c>
      <c r="D47" s="13"/>
      <c r="E47" s="62">
        <v>32534</v>
      </c>
      <c r="F47" s="16">
        <v>32965</v>
      </c>
      <c r="G47" s="13"/>
      <c r="H47" s="62">
        <f>SUM(F47:G47)</f>
        <v>32965</v>
      </c>
    </row>
    <row r="48" spans="2:8" ht="12.75">
      <c r="B48" s="11" t="s">
        <v>28</v>
      </c>
      <c r="C48" s="16">
        <v>38445</v>
      </c>
      <c r="D48" s="13">
        <v>1543</v>
      </c>
      <c r="E48" s="62">
        <v>39988</v>
      </c>
      <c r="F48" s="16">
        <v>43465</v>
      </c>
      <c r="G48" s="13">
        <v>1543</v>
      </c>
      <c r="H48" s="62">
        <f>SUM(F48:G48)</f>
        <v>45008</v>
      </c>
    </row>
    <row r="49" spans="2:8" ht="12.75">
      <c r="B49" s="15" t="s">
        <v>332</v>
      </c>
      <c r="C49" s="16"/>
      <c r="D49" s="13">
        <v>8056</v>
      </c>
      <c r="E49" s="62">
        <v>8056</v>
      </c>
      <c r="F49" s="16"/>
      <c r="G49" s="13">
        <v>8056</v>
      </c>
      <c r="H49" s="62">
        <f>SUM(F49:G49)</f>
        <v>8056</v>
      </c>
    </row>
    <row r="50" spans="2:8" ht="12.75">
      <c r="B50" s="15"/>
      <c r="C50" s="16"/>
      <c r="D50" s="61"/>
      <c r="E50" s="62"/>
      <c r="F50" s="16"/>
      <c r="G50" s="61"/>
      <c r="H50" s="62"/>
    </row>
    <row r="51" spans="2:8" ht="12.75">
      <c r="B51" s="11" t="s">
        <v>30</v>
      </c>
      <c r="C51" s="83">
        <v>0</v>
      </c>
      <c r="D51" s="61">
        <v>4623</v>
      </c>
      <c r="E51" s="62">
        <v>4623</v>
      </c>
      <c r="F51" s="83">
        <v>0</v>
      </c>
      <c r="G51" s="61">
        <f>SUM(G52:G55)</f>
        <v>3123</v>
      </c>
      <c r="H51" s="62">
        <f>SUM(F51:G51)</f>
        <v>3123</v>
      </c>
    </row>
    <row r="52" spans="2:8" ht="12.75">
      <c r="B52" s="15" t="s">
        <v>276</v>
      </c>
      <c r="C52" s="186"/>
      <c r="D52" s="66">
        <v>1490</v>
      </c>
      <c r="E52" s="69"/>
      <c r="F52" s="186"/>
      <c r="G52" s="66">
        <v>490</v>
      </c>
      <c r="H52" s="69"/>
    </row>
    <row r="53" spans="2:8" ht="12.75">
      <c r="B53" s="15" t="s">
        <v>277</v>
      </c>
      <c r="C53" s="186"/>
      <c r="D53" s="66">
        <v>530</v>
      </c>
      <c r="E53" s="69"/>
      <c r="F53" s="186"/>
      <c r="G53" s="66">
        <v>530</v>
      </c>
      <c r="H53" s="69"/>
    </row>
    <row r="54" spans="2:8" ht="12.75">
      <c r="B54" s="15" t="s">
        <v>382</v>
      </c>
      <c r="C54" s="186"/>
      <c r="D54" s="66">
        <v>108</v>
      </c>
      <c r="E54" s="69"/>
      <c r="F54" s="186"/>
      <c r="G54" s="66">
        <v>108</v>
      </c>
      <c r="H54" s="69"/>
    </row>
    <row r="55" spans="2:8" ht="12.75">
      <c r="B55" s="15" t="s">
        <v>284</v>
      </c>
      <c r="C55" s="186"/>
      <c r="D55" s="66">
        <v>2495</v>
      </c>
      <c r="E55" s="69"/>
      <c r="F55" s="186"/>
      <c r="G55" s="66">
        <v>1995</v>
      </c>
      <c r="H55" s="69"/>
    </row>
    <row r="56" spans="2:8" ht="12.75">
      <c r="B56" s="67"/>
      <c r="C56" s="85"/>
      <c r="D56" s="168"/>
      <c r="E56" s="169"/>
      <c r="F56" s="85"/>
      <c r="G56" s="168"/>
      <c r="H56" s="169"/>
    </row>
    <row r="57" spans="2:8" ht="12.75">
      <c r="B57" s="19" t="s">
        <v>9</v>
      </c>
      <c r="C57" s="20">
        <v>249322</v>
      </c>
      <c r="D57" s="20">
        <v>87724</v>
      </c>
      <c r="E57" s="21">
        <v>337046</v>
      </c>
      <c r="F57" s="20">
        <f>SUM(F32,F45)</f>
        <v>256960</v>
      </c>
      <c r="G57" s="20">
        <f>SUM(G32,G45)</f>
        <v>83924</v>
      </c>
      <c r="H57" s="21">
        <f>SUM(H32,H45)</f>
        <v>340884</v>
      </c>
    </row>
    <row r="58" spans="2:8" ht="12.75">
      <c r="B58" s="76"/>
      <c r="C58" s="362"/>
      <c r="D58" s="362"/>
      <c r="E58" s="362"/>
      <c r="F58" s="362"/>
      <c r="G58" s="362"/>
      <c r="H58" s="362"/>
    </row>
    <row r="59" spans="2:8" ht="12.75">
      <c r="B59" s="46" t="s">
        <v>39</v>
      </c>
      <c r="C59" s="2"/>
      <c r="D59" s="3"/>
      <c r="E59" s="185">
        <v>272038</v>
      </c>
      <c r="F59" s="2"/>
      <c r="G59" s="3"/>
      <c r="H59" s="185">
        <f>SUM(H26,H18)</f>
        <v>274656</v>
      </c>
    </row>
    <row r="60" ht="12.75">
      <c r="B60" s="24"/>
    </row>
    <row r="61" spans="2:4" ht="24" customHeight="1">
      <c r="B61" s="199" t="s">
        <v>10</v>
      </c>
      <c r="C61" s="255" t="s">
        <v>290</v>
      </c>
      <c r="D61" s="255" t="s">
        <v>290</v>
      </c>
    </row>
    <row r="62" spans="2:4" ht="12.75">
      <c r="B62" s="200" t="s">
        <v>14</v>
      </c>
      <c r="C62" s="62">
        <v>16891</v>
      </c>
      <c r="D62" s="62">
        <v>16891</v>
      </c>
    </row>
    <row r="63" spans="2:4" ht="12.75">
      <c r="B63" s="77" t="s">
        <v>34</v>
      </c>
      <c r="C63" s="69">
        <v>6461</v>
      </c>
      <c r="D63" s="69">
        <v>6461</v>
      </c>
    </row>
    <row r="64" spans="2:4" ht="12.75">
      <c r="B64" s="78" t="s">
        <v>35</v>
      </c>
      <c r="C64" s="53">
        <v>7442</v>
      </c>
      <c r="D64" s="53">
        <v>7442</v>
      </c>
    </row>
    <row r="65" ht="12.75">
      <c r="B65" s="34"/>
    </row>
    <row r="66" spans="2:3" ht="12.75">
      <c r="B66" s="39" t="s">
        <v>36</v>
      </c>
      <c r="C66" s="193" t="s">
        <v>227</v>
      </c>
    </row>
    <row r="67" spans="2:3" ht="12.75">
      <c r="B67" s="34" t="s">
        <v>37</v>
      </c>
      <c r="C67" s="34" t="s">
        <v>218</v>
      </c>
    </row>
    <row r="68" spans="2:3" ht="12.75">
      <c r="B68" s="34" t="s">
        <v>38</v>
      </c>
      <c r="C68" s="34" t="s">
        <v>173</v>
      </c>
    </row>
    <row r="69" spans="2:3" ht="12.75">
      <c r="B69" s="39" t="s">
        <v>13</v>
      </c>
      <c r="C69" s="1" t="s">
        <v>172</v>
      </c>
    </row>
  </sheetData>
  <sheetProtection/>
  <mergeCells count="18">
    <mergeCell ref="F58:H58"/>
    <mergeCell ref="B4:H4"/>
    <mergeCell ref="A1:H1"/>
    <mergeCell ref="A2:H2"/>
    <mergeCell ref="C38:C39"/>
    <mergeCell ref="D38:D39"/>
    <mergeCell ref="E38:E39"/>
    <mergeCell ref="C58:E58"/>
    <mergeCell ref="G5:H5"/>
    <mergeCell ref="F7:H7"/>
    <mergeCell ref="H8:H9"/>
    <mergeCell ref="F9:G9"/>
    <mergeCell ref="F38:F39"/>
    <mergeCell ref="G38:G39"/>
    <mergeCell ref="C7:E7"/>
    <mergeCell ref="E8:E9"/>
    <mergeCell ref="C9:D9"/>
    <mergeCell ref="H38:H39"/>
  </mergeCells>
  <printOptions/>
  <pageMargins left="0.7480314960629921" right="0.7480314960629921" top="0.56" bottom="0.1968503937007874" header="1.05" footer="0.275590551181102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4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7.7109375" style="0" customWidth="1"/>
    <col min="3" max="3" width="10.00390625" style="0" customWidth="1"/>
    <col min="4" max="4" width="9.7109375" style="0" customWidth="1"/>
  </cols>
  <sheetData>
    <row r="1" spans="1:8" ht="26.25" customHeight="1">
      <c r="A1" s="383" t="s">
        <v>215</v>
      </c>
      <c r="B1" s="383"/>
      <c r="C1" s="383"/>
      <c r="D1" s="383"/>
      <c r="E1" s="383"/>
      <c r="F1" s="383"/>
      <c r="G1" s="383"/>
      <c r="H1" s="383"/>
    </row>
    <row r="2" spans="1:5" ht="12.75" customHeight="1">
      <c r="A2" s="150"/>
      <c r="B2" s="150"/>
      <c r="C2" s="150"/>
      <c r="D2" s="150"/>
      <c r="E2" s="150"/>
    </row>
    <row r="3" spans="2:8" ht="12.75">
      <c r="B3" s="432" t="s">
        <v>423</v>
      </c>
      <c r="C3" s="432"/>
      <c r="D3" s="432"/>
      <c r="E3" s="432"/>
      <c r="F3" s="432"/>
      <c r="G3" s="432"/>
      <c r="H3" s="432"/>
    </row>
    <row r="4" spans="7:8" ht="12.75">
      <c r="G4" s="432" t="s">
        <v>0</v>
      </c>
      <c r="H4" s="432"/>
    </row>
    <row r="5" ht="8.25" customHeight="1"/>
    <row r="6" spans="2:8" ht="24.75" customHeight="1">
      <c r="B6" s="422" t="s">
        <v>1</v>
      </c>
      <c r="C6" s="362" t="s">
        <v>289</v>
      </c>
      <c r="D6" s="362"/>
      <c r="E6" s="362"/>
      <c r="F6" s="362" t="s">
        <v>289</v>
      </c>
      <c r="G6" s="362"/>
      <c r="H6" s="362"/>
    </row>
    <row r="7" spans="2:8" ht="24.75" customHeight="1">
      <c r="B7" s="423"/>
      <c r="C7" s="2" t="s">
        <v>2</v>
      </c>
      <c r="D7" s="3" t="s">
        <v>3</v>
      </c>
      <c r="E7" s="362" t="s">
        <v>4</v>
      </c>
      <c r="F7" s="2" t="s">
        <v>2</v>
      </c>
      <c r="G7" s="3" t="s">
        <v>3</v>
      </c>
      <c r="H7" s="362" t="s">
        <v>4</v>
      </c>
    </row>
    <row r="8" spans="2:8" ht="14.25" customHeight="1" thickBot="1">
      <c r="B8" s="424"/>
      <c r="C8" s="361" t="s">
        <v>5</v>
      </c>
      <c r="D8" s="361"/>
      <c r="E8" s="425"/>
      <c r="F8" s="361" t="s">
        <v>5</v>
      </c>
      <c r="G8" s="361"/>
      <c r="H8" s="425"/>
    </row>
    <row r="9" spans="2:8" ht="17.25" customHeight="1" thickTop="1">
      <c r="B9" s="4" t="s">
        <v>6</v>
      </c>
      <c r="C9" s="5"/>
      <c r="D9" s="6"/>
      <c r="E9" s="7"/>
      <c r="F9" s="5"/>
      <c r="G9" s="6"/>
      <c r="H9" s="7"/>
    </row>
    <row r="10" spans="2:8" ht="12.75">
      <c r="B10" s="50" t="s">
        <v>17</v>
      </c>
      <c r="C10" s="9"/>
      <c r="D10" s="9"/>
      <c r="E10" s="10"/>
      <c r="F10" s="9"/>
      <c r="G10" s="9"/>
      <c r="H10" s="10"/>
    </row>
    <row r="11" spans="2:8" ht="12.75">
      <c r="B11" s="8" t="s">
        <v>18</v>
      </c>
      <c r="C11" s="89">
        <v>0</v>
      </c>
      <c r="D11" s="89">
        <v>38782</v>
      </c>
      <c r="E11" s="31">
        <v>38782</v>
      </c>
      <c r="F11" s="89">
        <f>SUM(F12:F16)</f>
        <v>0</v>
      </c>
      <c r="G11" s="89">
        <f>SUM(G12:G16)</f>
        <v>38782</v>
      </c>
      <c r="H11" s="31">
        <f>SUM(H12:H16)</f>
        <v>38782</v>
      </c>
    </row>
    <row r="12" spans="2:8" ht="12.75">
      <c r="B12" s="52" t="s">
        <v>19</v>
      </c>
      <c r="C12" s="12"/>
      <c r="D12" s="13">
        <v>12300</v>
      </c>
      <c r="E12" s="14">
        <v>12300</v>
      </c>
      <c r="F12" s="12"/>
      <c r="G12" s="13">
        <v>12300</v>
      </c>
      <c r="H12" s="14">
        <f>SUM(F12:G12)</f>
        <v>12300</v>
      </c>
    </row>
    <row r="13" spans="2:8" ht="12.75">
      <c r="B13" s="52" t="s">
        <v>20</v>
      </c>
      <c r="C13" s="16"/>
      <c r="D13" s="17">
        <v>18624</v>
      </c>
      <c r="E13" s="14">
        <v>18624</v>
      </c>
      <c r="F13" s="16"/>
      <c r="G13" s="17">
        <v>18624</v>
      </c>
      <c r="H13" s="14">
        <f>SUM(F13:G13)</f>
        <v>18624</v>
      </c>
    </row>
    <row r="14" spans="2:8" ht="12.75">
      <c r="B14" s="11" t="s">
        <v>22</v>
      </c>
      <c r="C14" s="16"/>
      <c r="D14" s="17">
        <v>7808</v>
      </c>
      <c r="E14" s="14">
        <v>7808</v>
      </c>
      <c r="F14" s="16"/>
      <c r="G14" s="17">
        <v>7808</v>
      </c>
      <c r="H14" s="14">
        <f>SUM(F14:G14)</f>
        <v>7808</v>
      </c>
    </row>
    <row r="15" spans="2:8" ht="12.75">
      <c r="B15" s="11" t="s">
        <v>167</v>
      </c>
      <c r="C15" s="16"/>
      <c r="D15" s="17">
        <v>0</v>
      </c>
      <c r="E15" s="14">
        <v>0</v>
      </c>
      <c r="F15" s="16"/>
      <c r="G15" s="17">
        <v>0</v>
      </c>
      <c r="H15" s="14">
        <f>SUM(F15:G15)</f>
        <v>0</v>
      </c>
    </row>
    <row r="16" spans="2:8" ht="12.75">
      <c r="B16" s="11" t="s">
        <v>45</v>
      </c>
      <c r="C16" s="16"/>
      <c r="D16" s="17">
        <v>50</v>
      </c>
      <c r="E16" s="14">
        <v>50</v>
      </c>
      <c r="F16" s="16"/>
      <c r="G16" s="17">
        <v>50</v>
      </c>
      <c r="H16" s="14">
        <f>SUM(F16:G16)</f>
        <v>50</v>
      </c>
    </row>
    <row r="17" spans="2:8" ht="13.5" customHeight="1">
      <c r="B17" s="46" t="s">
        <v>23</v>
      </c>
      <c r="C17" s="16"/>
      <c r="D17" s="17"/>
      <c r="E17" s="14"/>
      <c r="F17" s="16"/>
      <c r="G17" s="17"/>
      <c r="H17" s="14"/>
    </row>
    <row r="18" spans="2:8" ht="12.75">
      <c r="B18" s="15" t="s">
        <v>24</v>
      </c>
      <c r="C18" s="16"/>
      <c r="D18" s="17"/>
      <c r="E18" s="14">
        <v>233198</v>
      </c>
      <c r="F18" s="16"/>
      <c r="G18" s="17"/>
      <c r="H18" s="14">
        <f>H40-SUM(H11,H19)</f>
        <v>233486</v>
      </c>
    </row>
    <row r="19" spans="2:8" ht="12.75">
      <c r="B19" s="11" t="s">
        <v>346</v>
      </c>
      <c r="C19" s="16"/>
      <c r="D19" s="17">
        <v>8853</v>
      </c>
      <c r="E19" s="14">
        <v>8853</v>
      </c>
      <c r="F19" s="16"/>
      <c r="G19" s="17">
        <v>8853</v>
      </c>
      <c r="H19" s="14">
        <f>SUM(F19:G19)</f>
        <v>8853</v>
      </c>
    </row>
    <row r="20" spans="2:8" ht="12.75">
      <c r="B20" s="15"/>
      <c r="C20" s="16"/>
      <c r="D20" s="17"/>
      <c r="E20" s="14"/>
      <c r="F20" s="16"/>
      <c r="G20" s="17"/>
      <c r="H20" s="14"/>
    </row>
    <row r="21" spans="2:8" ht="12.75">
      <c r="B21" s="19" t="s">
        <v>7</v>
      </c>
      <c r="C21" s="20">
        <v>0</v>
      </c>
      <c r="D21" s="20">
        <v>38782</v>
      </c>
      <c r="E21" s="21">
        <v>280833</v>
      </c>
      <c r="F21" s="20">
        <f>SUM(F11,F18)</f>
        <v>0</v>
      </c>
      <c r="G21" s="20">
        <f>SUM(G11,G18)</f>
        <v>38782</v>
      </c>
      <c r="H21" s="21">
        <f>SUM(H11,H18,H19)</f>
        <v>281121</v>
      </c>
    </row>
    <row r="22" spans="2:8" ht="8.25" customHeight="1">
      <c r="B22" s="22"/>
      <c r="C22" s="23"/>
      <c r="D22" s="24"/>
      <c r="E22" s="23"/>
      <c r="F22" s="23"/>
      <c r="G22" s="24"/>
      <c r="H22" s="23"/>
    </row>
    <row r="23" spans="2:8" ht="12.75">
      <c r="B23" s="25" t="s">
        <v>8</v>
      </c>
      <c r="C23" s="26"/>
      <c r="D23" s="27"/>
      <c r="E23" s="26"/>
      <c r="F23" s="26"/>
      <c r="G23" s="27"/>
      <c r="H23" s="26"/>
    </row>
    <row r="24" spans="2:8" ht="12.75">
      <c r="B24" s="8" t="s">
        <v>25</v>
      </c>
      <c r="C24" s="9">
        <v>58232</v>
      </c>
      <c r="D24" s="9">
        <v>222601</v>
      </c>
      <c r="E24" s="74">
        <v>280833</v>
      </c>
      <c r="F24" s="9">
        <f>SUM(F25:F30)</f>
        <v>58262</v>
      </c>
      <c r="G24" s="9">
        <f>SUM(G25:G30)</f>
        <v>222859</v>
      </c>
      <c r="H24" s="74">
        <f>SUM(H25:H30)</f>
        <v>281121</v>
      </c>
    </row>
    <row r="25" spans="2:8" ht="12.75">
      <c r="B25" s="11" t="s">
        <v>26</v>
      </c>
      <c r="C25" s="28">
        <v>17147</v>
      </c>
      <c r="D25" s="13">
        <v>73165</v>
      </c>
      <c r="E25" s="81">
        <v>90312</v>
      </c>
      <c r="F25" s="28">
        <v>17171</v>
      </c>
      <c r="G25" s="13">
        <v>73165</v>
      </c>
      <c r="H25" s="81">
        <f>SUM(F25:G25)</f>
        <v>90336</v>
      </c>
    </row>
    <row r="26" spans="2:8" ht="12.75">
      <c r="B26" s="11" t="s">
        <v>27</v>
      </c>
      <c r="C26" s="28">
        <v>6624</v>
      </c>
      <c r="D26" s="13">
        <v>20038</v>
      </c>
      <c r="E26" s="81">
        <v>26662</v>
      </c>
      <c r="F26" s="28">
        <v>6630</v>
      </c>
      <c r="G26" s="13">
        <v>20038</v>
      </c>
      <c r="H26" s="81">
        <f>SUM(F26:G26)</f>
        <v>26668</v>
      </c>
    </row>
    <row r="27" spans="2:8" ht="12.75">
      <c r="B27" s="11" t="s">
        <v>28</v>
      </c>
      <c r="C27" s="28">
        <v>34461</v>
      </c>
      <c r="D27" s="13">
        <v>93523</v>
      </c>
      <c r="E27" s="81">
        <v>127984</v>
      </c>
      <c r="F27" s="28">
        <v>34461</v>
      </c>
      <c r="G27" s="13">
        <v>92281</v>
      </c>
      <c r="H27" s="81">
        <f>SUM(F27:G27)</f>
        <v>126742</v>
      </c>
    </row>
    <row r="28" spans="2:8" ht="12.75">
      <c r="B28" s="15" t="s">
        <v>332</v>
      </c>
      <c r="C28" s="28"/>
      <c r="D28" s="13">
        <v>8853</v>
      </c>
      <c r="E28" s="81">
        <v>8853</v>
      </c>
      <c r="F28" s="28"/>
      <c r="G28" s="13">
        <v>8853</v>
      </c>
      <c r="H28" s="81">
        <f>SUM(F28:G28)</f>
        <v>8853</v>
      </c>
    </row>
    <row r="29" spans="2:8" ht="12.75">
      <c r="B29" s="15"/>
      <c r="C29" s="28"/>
      <c r="D29" s="13"/>
      <c r="E29" s="81"/>
      <c r="F29" s="28"/>
      <c r="G29" s="13"/>
      <c r="H29" s="81"/>
    </row>
    <row r="30" spans="2:8" ht="12.75">
      <c r="B30" s="15" t="s">
        <v>30</v>
      </c>
      <c r="C30" s="45">
        <v>0</v>
      </c>
      <c r="D30" s="45">
        <v>27022</v>
      </c>
      <c r="E30" s="14">
        <v>27022</v>
      </c>
      <c r="F30" s="45">
        <f>SUM(F32)</f>
        <v>0</v>
      </c>
      <c r="G30" s="45">
        <f>SUM(G32)</f>
        <v>28522</v>
      </c>
      <c r="H30" s="14">
        <f>SUM(H32)</f>
        <v>28522</v>
      </c>
    </row>
    <row r="31" spans="2:8" ht="12.75">
      <c r="B31" s="15"/>
      <c r="C31" s="16"/>
      <c r="D31" s="43"/>
      <c r="E31" s="18"/>
      <c r="F31" s="16"/>
      <c r="G31" s="43"/>
      <c r="H31" s="18"/>
    </row>
    <row r="32" spans="2:8" ht="12.75">
      <c r="B32" s="46" t="s">
        <v>288</v>
      </c>
      <c r="C32" s="30">
        <v>0</v>
      </c>
      <c r="D32" s="30">
        <v>27022</v>
      </c>
      <c r="E32" s="82">
        <v>27022</v>
      </c>
      <c r="F32" s="30">
        <f>SUM(F33:F39)</f>
        <v>0</v>
      </c>
      <c r="G32" s="30">
        <f>SUM(G33:G39)</f>
        <v>28522</v>
      </c>
      <c r="H32" s="82">
        <f>SUM(H33:H39)</f>
        <v>28522</v>
      </c>
    </row>
    <row r="33" spans="2:8" ht="12.75">
      <c r="B33" s="15" t="s">
        <v>216</v>
      </c>
      <c r="C33" s="16"/>
      <c r="D33" s="16">
        <v>850</v>
      </c>
      <c r="E33" s="18">
        <v>850</v>
      </c>
      <c r="F33" s="16"/>
      <c r="G33" s="16">
        <v>2090</v>
      </c>
      <c r="H33" s="18">
        <f aca="true" t="shared" si="0" ref="H33:H38">SUM(F33:G33)</f>
        <v>2090</v>
      </c>
    </row>
    <row r="34" spans="2:8" ht="12.75">
      <c r="B34" s="15" t="s">
        <v>275</v>
      </c>
      <c r="C34" s="16"/>
      <c r="D34" s="16">
        <v>9490</v>
      </c>
      <c r="E34" s="18">
        <v>9490</v>
      </c>
      <c r="F34" s="16"/>
      <c r="G34" s="16">
        <v>9750</v>
      </c>
      <c r="H34" s="18">
        <f t="shared" si="0"/>
        <v>9750</v>
      </c>
    </row>
    <row r="35" spans="2:8" ht="13.5" customHeight="1">
      <c r="B35" s="229" t="s">
        <v>254</v>
      </c>
      <c r="C35" s="186"/>
      <c r="D35" s="186">
        <v>10148</v>
      </c>
      <c r="E35" s="18">
        <v>10148</v>
      </c>
      <c r="F35" s="186"/>
      <c r="G35" s="186">
        <v>10148</v>
      </c>
      <c r="H35" s="18">
        <f t="shared" si="0"/>
        <v>10148</v>
      </c>
    </row>
    <row r="36" spans="2:8" ht="13.5" customHeight="1">
      <c r="B36" s="229" t="s">
        <v>334</v>
      </c>
      <c r="C36" s="186"/>
      <c r="D36" s="186">
        <v>5200</v>
      </c>
      <c r="E36" s="18">
        <v>5200</v>
      </c>
      <c r="F36" s="186"/>
      <c r="G36" s="186">
        <v>5200</v>
      </c>
      <c r="H36" s="18">
        <f t="shared" si="0"/>
        <v>5200</v>
      </c>
    </row>
    <row r="37" spans="2:8" ht="13.5" customHeight="1">
      <c r="B37" s="229" t="s">
        <v>383</v>
      </c>
      <c r="C37" s="186"/>
      <c r="D37" s="186">
        <v>1334</v>
      </c>
      <c r="E37" s="18">
        <v>1334</v>
      </c>
      <c r="F37" s="186"/>
      <c r="G37" s="186">
        <v>1334</v>
      </c>
      <c r="H37" s="18">
        <f t="shared" si="0"/>
        <v>1334</v>
      </c>
    </row>
    <row r="38" spans="2:8" ht="13.5" customHeight="1">
      <c r="B38" s="229" t="s">
        <v>350</v>
      </c>
      <c r="C38" s="186"/>
      <c r="D38" s="186">
        <v>0</v>
      </c>
      <c r="E38" s="18">
        <v>0</v>
      </c>
      <c r="F38" s="186"/>
      <c r="G38" s="186">
        <v>0</v>
      </c>
      <c r="H38" s="18">
        <f t="shared" si="0"/>
        <v>0</v>
      </c>
    </row>
    <row r="39" spans="2:8" ht="14.25" customHeight="1">
      <c r="B39" s="84"/>
      <c r="C39" s="85"/>
      <c r="D39" s="85"/>
      <c r="E39" s="173"/>
      <c r="F39" s="85"/>
      <c r="G39" s="85"/>
      <c r="H39" s="173"/>
    </row>
    <row r="40" spans="2:8" ht="12.75">
      <c r="B40" s="47" t="s">
        <v>9</v>
      </c>
      <c r="C40" s="48">
        <v>58232</v>
      </c>
      <c r="D40" s="48">
        <v>213748</v>
      </c>
      <c r="E40" s="21">
        <v>280833</v>
      </c>
      <c r="F40" s="48">
        <f>SUM(F25:F27,F30)</f>
        <v>58262</v>
      </c>
      <c r="G40" s="48">
        <f>SUM(G25:G27,G30)</f>
        <v>214006</v>
      </c>
      <c r="H40" s="21">
        <f>SUM(H25:H28,H30)</f>
        <v>281121</v>
      </c>
    </row>
    <row r="41" spans="2:8" ht="12.75">
      <c r="B41" s="34"/>
      <c r="C41" s="34"/>
      <c r="D41" s="24"/>
      <c r="E41" s="34"/>
      <c r="F41" s="34"/>
      <c r="G41" s="24"/>
      <c r="H41" s="34"/>
    </row>
    <row r="42" spans="2:8" ht="12.75">
      <c r="B42" s="35" t="s">
        <v>40</v>
      </c>
      <c r="C42" s="36"/>
      <c r="D42" s="86"/>
      <c r="E42" s="38">
        <v>233198</v>
      </c>
      <c r="F42" s="36"/>
      <c r="G42" s="86"/>
      <c r="H42" s="38">
        <f>H18</f>
        <v>233486</v>
      </c>
    </row>
    <row r="44" spans="2:4" ht="26.25" customHeight="1">
      <c r="B44" s="191" t="s">
        <v>10</v>
      </c>
      <c r="C44" s="255" t="s">
        <v>290</v>
      </c>
      <c r="D44" s="255" t="s">
        <v>290</v>
      </c>
    </row>
    <row r="45" spans="2:4" ht="12.75">
      <c r="B45" s="88" t="s">
        <v>41</v>
      </c>
      <c r="C45" s="62">
        <v>3251</v>
      </c>
      <c r="D45" s="62">
        <v>3251</v>
      </c>
    </row>
    <row r="46" spans="2:4" ht="12.75">
      <c r="B46" s="87" t="s">
        <v>42</v>
      </c>
      <c r="C46" s="169">
        <v>34290</v>
      </c>
      <c r="D46" s="169">
        <v>34290</v>
      </c>
    </row>
    <row r="48" spans="2:3" ht="12.75">
      <c r="B48" s="39" t="s">
        <v>12</v>
      </c>
      <c r="C48">
        <v>43</v>
      </c>
    </row>
    <row r="49" spans="2:3" ht="12.75">
      <c r="B49" s="39" t="s">
        <v>13</v>
      </c>
      <c r="C49">
        <v>0</v>
      </c>
    </row>
  </sheetData>
  <sheetProtection/>
  <mergeCells count="10">
    <mergeCell ref="F6:H6"/>
    <mergeCell ref="H7:H8"/>
    <mergeCell ref="F8:G8"/>
    <mergeCell ref="B3:H3"/>
    <mergeCell ref="A1:H1"/>
    <mergeCell ref="C6:E6"/>
    <mergeCell ref="E7:E8"/>
    <mergeCell ref="C8:D8"/>
    <mergeCell ref="B6:B8"/>
    <mergeCell ref="G4:H4"/>
  </mergeCells>
  <printOptions/>
  <pageMargins left="0.33" right="0.41" top="0.64" bottom="0.28" header="0.3" footer="0.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50"/>
  <sheetViews>
    <sheetView zoomScalePageLayoutView="0" workbookViewId="0" topLeftCell="A1">
      <selection activeCell="G4" sqref="G4:H4"/>
    </sheetView>
  </sheetViews>
  <sheetFormatPr defaultColWidth="9.140625" defaultRowHeight="12.75"/>
  <cols>
    <col min="1" max="1" width="5.00390625" style="0" customWidth="1"/>
    <col min="2" max="2" width="48.8515625" style="0" customWidth="1"/>
    <col min="4" max="4" width="9.8515625" style="0" customWidth="1"/>
  </cols>
  <sheetData>
    <row r="1" spans="1:8" ht="22.5" customHeight="1">
      <c r="A1" s="421" t="s">
        <v>221</v>
      </c>
      <c r="B1" s="421"/>
      <c r="C1" s="421"/>
      <c r="D1" s="421"/>
      <c r="E1" s="421"/>
      <c r="F1" s="421"/>
      <c r="G1" s="421"/>
      <c r="H1" s="421"/>
    </row>
    <row r="3" ht="12.75">
      <c r="H3" s="1" t="s">
        <v>424</v>
      </c>
    </row>
    <row r="4" spans="7:8" ht="12.75">
      <c r="G4" s="432" t="s">
        <v>0</v>
      </c>
      <c r="H4" s="432"/>
    </row>
    <row r="5" ht="12.75">
      <c r="D5" s="101"/>
    </row>
    <row r="6" spans="2:8" ht="29.25" customHeight="1">
      <c r="B6" s="422" t="s">
        <v>1</v>
      </c>
      <c r="C6" s="362" t="s">
        <v>289</v>
      </c>
      <c r="D6" s="362"/>
      <c r="E6" s="362"/>
      <c r="F6" s="362" t="s">
        <v>289</v>
      </c>
      <c r="G6" s="362"/>
      <c r="H6" s="362"/>
    </row>
    <row r="7" spans="2:8" ht="24.75" customHeight="1">
      <c r="B7" s="423"/>
      <c r="C7" s="2" t="s">
        <v>2</v>
      </c>
      <c r="D7" s="3" t="s">
        <v>3</v>
      </c>
      <c r="E7" s="362" t="s">
        <v>4</v>
      </c>
      <c r="F7" s="2" t="s">
        <v>2</v>
      </c>
      <c r="G7" s="3" t="s">
        <v>3</v>
      </c>
      <c r="H7" s="362" t="s">
        <v>4</v>
      </c>
    </row>
    <row r="8" spans="2:8" ht="15" customHeight="1" thickBot="1">
      <c r="B8" s="424"/>
      <c r="C8" s="361" t="s">
        <v>5</v>
      </c>
      <c r="D8" s="361"/>
      <c r="E8" s="425"/>
      <c r="F8" s="361" t="s">
        <v>5</v>
      </c>
      <c r="G8" s="361"/>
      <c r="H8" s="425"/>
    </row>
    <row r="9" spans="2:8" ht="15.75" customHeight="1" thickTop="1">
      <c r="B9" s="4" t="s">
        <v>6</v>
      </c>
      <c r="C9" s="9"/>
      <c r="D9" s="41"/>
      <c r="E9" s="42"/>
      <c r="F9" s="9"/>
      <c r="G9" s="41"/>
      <c r="H9" s="42"/>
    </row>
    <row r="10" spans="2:8" ht="15.75" customHeight="1">
      <c r="B10" s="50" t="s">
        <v>17</v>
      </c>
      <c r="C10" s="9"/>
      <c r="D10" s="51"/>
      <c r="E10" s="42"/>
      <c r="F10" s="9"/>
      <c r="G10" s="51"/>
      <c r="H10" s="42"/>
    </row>
    <row r="11" spans="2:8" ht="12.75">
      <c r="B11" s="8" t="s">
        <v>18</v>
      </c>
      <c r="C11" s="9">
        <v>23190</v>
      </c>
      <c r="D11" s="9">
        <v>25420</v>
      </c>
      <c r="E11" s="10">
        <v>48610</v>
      </c>
      <c r="F11" s="9">
        <f>SUM(F12:F16)</f>
        <v>23190</v>
      </c>
      <c r="G11" s="9">
        <f>SUM(G12:G16)</f>
        <v>25420</v>
      </c>
      <c r="H11" s="10">
        <f>SUM(H12:H16)</f>
        <v>48610</v>
      </c>
    </row>
    <row r="12" spans="2:8" ht="12.75">
      <c r="B12" s="52" t="s">
        <v>19</v>
      </c>
      <c r="C12" s="28">
        <v>0</v>
      </c>
      <c r="D12" s="28">
        <v>20142</v>
      </c>
      <c r="E12" s="14">
        <v>20142</v>
      </c>
      <c r="F12" s="28">
        <v>0</v>
      </c>
      <c r="G12" s="28">
        <v>20142</v>
      </c>
      <c r="H12" s="14">
        <f>SUM(F12:G12)</f>
        <v>20142</v>
      </c>
    </row>
    <row r="13" spans="2:8" ht="12.75">
      <c r="B13" s="52" t="s">
        <v>20</v>
      </c>
      <c r="C13" s="28">
        <v>100</v>
      </c>
      <c r="D13" s="28">
        <v>0</v>
      </c>
      <c r="E13" s="14">
        <v>100</v>
      </c>
      <c r="F13" s="28">
        <v>100</v>
      </c>
      <c r="G13" s="28">
        <v>0</v>
      </c>
      <c r="H13" s="14">
        <f>SUM(F13:G13)</f>
        <v>100</v>
      </c>
    </row>
    <row r="14" spans="2:8" ht="12.75">
      <c r="B14" s="11" t="s">
        <v>21</v>
      </c>
      <c r="C14" s="12">
        <v>18181</v>
      </c>
      <c r="D14" s="13">
        <v>0</v>
      </c>
      <c r="E14" s="14">
        <v>18181</v>
      </c>
      <c r="F14" s="12">
        <v>18181</v>
      </c>
      <c r="G14" s="13">
        <v>0</v>
      </c>
      <c r="H14" s="14">
        <f>SUM(F14:G14)</f>
        <v>18181</v>
      </c>
    </row>
    <row r="15" spans="2:8" ht="12.75">
      <c r="B15" s="11" t="s">
        <v>22</v>
      </c>
      <c r="C15" s="12">
        <v>4909</v>
      </c>
      <c r="D15" s="13">
        <v>5278</v>
      </c>
      <c r="E15" s="14">
        <v>10187</v>
      </c>
      <c r="F15" s="12">
        <v>4909</v>
      </c>
      <c r="G15" s="13">
        <v>5278</v>
      </c>
      <c r="H15" s="14">
        <f>SUM(F15:G15)</f>
        <v>10187</v>
      </c>
    </row>
    <row r="16" spans="2:8" ht="12.75">
      <c r="B16" s="15" t="s">
        <v>167</v>
      </c>
      <c r="C16" s="16"/>
      <c r="D16" s="13">
        <v>0</v>
      </c>
      <c r="E16" s="14">
        <v>0</v>
      </c>
      <c r="F16" s="16"/>
      <c r="G16" s="13">
        <v>0</v>
      </c>
      <c r="H16" s="14">
        <f>SUM(F16:G16)</f>
        <v>0</v>
      </c>
    </row>
    <row r="17" spans="2:8" ht="12.75">
      <c r="B17" s="46" t="s">
        <v>23</v>
      </c>
      <c r="C17" s="16">
        <v>0</v>
      </c>
      <c r="D17" s="43"/>
      <c r="E17" s="44"/>
      <c r="F17" s="16">
        <v>0</v>
      </c>
      <c r="G17" s="43"/>
      <c r="H17" s="44"/>
    </row>
    <row r="18" spans="2:8" ht="12.75">
      <c r="B18" s="11" t="s">
        <v>24</v>
      </c>
      <c r="C18" s="188"/>
      <c r="D18" s="43"/>
      <c r="E18" s="14">
        <v>418845</v>
      </c>
      <c r="F18" s="188"/>
      <c r="G18" s="43"/>
      <c r="H18" s="14">
        <f>H38-SUM(H12:H16,H19)</f>
        <v>419201</v>
      </c>
    </row>
    <row r="19" spans="2:8" ht="12.75">
      <c r="B19" s="11" t="s">
        <v>346</v>
      </c>
      <c r="C19" s="188"/>
      <c r="D19" s="13">
        <v>15161</v>
      </c>
      <c r="E19" s="14">
        <v>15161</v>
      </c>
      <c r="F19" s="188"/>
      <c r="G19" s="13">
        <v>15161</v>
      </c>
      <c r="H19" s="14">
        <f>SUM(F19:G19)</f>
        <v>15161</v>
      </c>
    </row>
    <row r="20" spans="2:8" ht="12.75">
      <c r="B20" s="67"/>
      <c r="C20" s="189"/>
      <c r="D20" s="187"/>
      <c r="E20" s="53"/>
      <c r="F20" s="189"/>
      <c r="G20" s="187"/>
      <c r="H20" s="53"/>
    </row>
    <row r="21" spans="2:8" ht="12.75">
      <c r="B21" s="19" t="s">
        <v>7</v>
      </c>
      <c r="C21" s="20">
        <v>23190</v>
      </c>
      <c r="D21" s="20">
        <v>25420</v>
      </c>
      <c r="E21" s="21">
        <v>482616</v>
      </c>
      <c r="F21" s="20">
        <f>SUM(F11)</f>
        <v>23190</v>
      </c>
      <c r="G21" s="20">
        <f>SUM(G11)</f>
        <v>25420</v>
      </c>
      <c r="H21" s="21">
        <f>SUM(H11,H18,H19)</f>
        <v>482972</v>
      </c>
    </row>
    <row r="22" spans="2:8" ht="12.75">
      <c r="B22" s="22"/>
      <c r="C22" s="23"/>
      <c r="D22" s="24"/>
      <c r="E22" s="24"/>
      <c r="F22" s="23"/>
      <c r="G22" s="24"/>
      <c r="H22" s="24"/>
    </row>
    <row r="23" spans="2:8" ht="12.75">
      <c r="B23" s="25" t="s">
        <v>8</v>
      </c>
      <c r="C23" s="26"/>
      <c r="D23" s="27"/>
      <c r="E23" s="27"/>
      <c r="F23" s="26"/>
      <c r="G23" s="27"/>
      <c r="H23" s="27"/>
    </row>
    <row r="24" spans="2:8" ht="12.75">
      <c r="B24" s="8" t="s">
        <v>25</v>
      </c>
      <c r="C24" s="9">
        <v>367792</v>
      </c>
      <c r="D24" s="9">
        <v>114824</v>
      </c>
      <c r="E24" s="74">
        <v>482616</v>
      </c>
      <c r="F24" s="9">
        <f>SUM(F25:F31)</f>
        <v>368148</v>
      </c>
      <c r="G24" s="9">
        <f>SUM(G25:G31)</f>
        <v>114824</v>
      </c>
      <c r="H24" s="74">
        <f>SUM(H25:H31)</f>
        <v>482972</v>
      </c>
    </row>
    <row r="25" spans="2:8" ht="12.75">
      <c r="B25" s="11" t="s">
        <v>26</v>
      </c>
      <c r="C25" s="28">
        <v>208389</v>
      </c>
      <c r="D25" s="13">
        <v>39902</v>
      </c>
      <c r="E25" s="14">
        <v>248291</v>
      </c>
      <c r="F25" s="28">
        <v>208670</v>
      </c>
      <c r="G25" s="13">
        <v>39902</v>
      </c>
      <c r="H25" s="14">
        <f>SUM(F25:G25)</f>
        <v>248572</v>
      </c>
    </row>
    <row r="26" spans="2:8" ht="12.75">
      <c r="B26" s="11" t="s">
        <v>27</v>
      </c>
      <c r="C26" s="28">
        <v>61929</v>
      </c>
      <c r="D26" s="13">
        <v>10968</v>
      </c>
      <c r="E26" s="14">
        <v>72897</v>
      </c>
      <c r="F26" s="28">
        <v>62004</v>
      </c>
      <c r="G26" s="13">
        <v>10968</v>
      </c>
      <c r="H26" s="14">
        <f>SUM(F26:G26)</f>
        <v>72972</v>
      </c>
    </row>
    <row r="27" spans="2:8" ht="12.75">
      <c r="B27" s="11" t="s">
        <v>28</v>
      </c>
      <c r="C27" s="28">
        <v>91559</v>
      </c>
      <c r="D27" s="13">
        <v>46816</v>
      </c>
      <c r="E27" s="14">
        <v>138375</v>
      </c>
      <c r="F27" s="28">
        <v>91559</v>
      </c>
      <c r="G27" s="13">
        <v>46816</v>
      </c>
      <c r="H27" s="14">
        <f>SUM(F27:G27)</f>
        <v>138375</v>
      </c>
    </row>
    <row r="28" spans="2:8" ht="12.75">
      <c r="B28" s="15" t="s">
        <v>29</v>
      </c>
      <c r="C28" s="43">
        <v>25</v>
      </c>
      <c r="D28" s="43"/>
      <c r="E28" s="14">
        <v>25</v>
      </c>
      <c r="F28" s="43">
        <v>25</v>
      </c>
      <c r="G28" s="43"/>
      <c r="H28" s="14">
        <f>SUM(F28:G28)</f>
        <v>25</v>
      </c>
    </row>
    <row r="29" spans="2:8" ht="12.75">
      <c r="B29" s="15" t="s">
        <v>332</v>
      </c>
      <c r="C29" s="313"/>
      <c r="D29" s="43">
        <v>621</v>
      </c>
      <c r="E29" s="14">
        <v>621</v>
      </c>
      <c r="F29" s="313"/>
      <c r="G29" s="43">
        <v>621</v>
      </c>
      <c r="H29" s="14">
        <f>SUM(F29:G29)</f>
        <v>621</v>
      </c>
    </row>
    <row r="30" spans="2:8" ht="12.75">
      <c r="B30" s="15"/>
      <c r="C30" s="16"/>
      <c r="D30" s="43"/>
      <c r="E30" s="44"/>
      <c r="F30" s="16"/>
      <c r="G30" s="43"/>
      <c r="H30" s="44"/>
    </row>
    <row r="31" spans="2:8" ht="12.75">
      <c r="B31" s="15" t="s">
        <v>30</v>
      </c>
      <c r="C31" s="13">
        <v>5890</v>
      </c>
      <c r="D31" s="13">
        <v>16517</v>
      </c>
      <c r="E31" s="18">
        <v>22407</v>
      </c>
      <c r="F31" s="13">
        <f>SUM(F32:F34)</f>
        <v>5890</v>
      </c>
      <c r="G31" s="13">
        <f>SUM(G32:G36)</f>
        <v>16517</v>
      </c>
      <c r="H31" s="18">
        <f>SUM(F31:G31)</f>
        <v>22407</v>
      </c>
    </row>
    <row r="32" spans="2:8" ht="12.75">
      <c r="B32" s="15" t="s">
        <v>171</v>
      </c>
      <c r="C32" s="13">
        <v>5390</v>
      </c>
      <c r="D32" s="13"/>
      <c r="E32" s="18"/>
      <c r="F32" s="13">
        <v>5390</v>
      </c>
      <c r="G32" s="13"/>
      <c r="H32" s="18"/>
    </row>
    <row r="33" spans="2:8" ht="12.75">
      <c r="B33" s="15" t="s">
        <v>219</v>
      </c>
      <c r="C33" s="13">
        <v>500</v>
      </c>
      <c r="D33" s="13"/>
      <c r="E33" s="14"/>
      <c r="F33" s="13">
        <v>500</v>
      </c>
      <c r="G33" s="13"/>
      <c r="H33" s="14"/>
    </row>
    <row r="34" spans="2:8" ht="12.75">
      <c r="B34" s="15" t="s">
        <v>220</v>
      </c>
      <c r="C34" s="13"/>
      <c r="D34" s="13">
        <v>940</v>
      </c>
      <c r="E34" s="18"/>
      <c r="F34" s="13"/>
      <c r="G34" s="13">
        <v>940</v>
      </c>
      <c r="H34" s="18"/>
    </row>
    <row r="35" spans="2:8" ht="12.75">
      <c r="B35" s="15" t="s">
        <v>331</v>
      </c>
      <c r="C35" s="13"/>
      <c r="D35" s="13">
        <v>14192</v>
      </c>
      <c r="E35" s="18"/>
      <c r="F35" s="13"/>
      <c r="G35" s="13">
        <v>14192</v>
      </c>
      <c r="H35" s="18"/>
    </row>
    <row r="36" spans="2:8" ht="12.75">
      <c r="B36" s="15" t="s">
        <v>343</v>
      </c>
      <c r="C36" s="13"/>
      <c r="D36" s="13">
        <v>1385</v>
      </c>
      <c r="E36" s="18"/>
      <c r="F36" s="13"/>
      <c r="G36" s="13">
        <v>1385</v>
      </c>
      <c r="H36" s="18"/>
    </row>
    <row r="37" spans="2:8" ht="12.75">
      <c r="B37" s="32"/>
      <c r="C37" s="33"/>
      <c r="D37" s="43"/>
      <c r="E37" s="14"/>
      <c r="F37" s="33"/>
      <c r="G37" s="43"/>
      <c r="H37" s="14"/>
    </row>
    <row r="38" spans="2:8" ht="12.75">
      <c r="B38" s="190" t="s">
        <v>9</v>
      </c>
      <c r="C38" s="20">
        <v>367792</v>
      </c>
      <c r="D38" s="20">
        <v>114824</v>
      </c>
      <c r="E38" s="21">
        <v>482616</v>
      </c>
      <c r="F38" s="20">
        <f>SUM(F24)</f>
        <v>368148</v>
      </c>
      <c r="G38" s="20">
        <f>SUM(G24)</f>
        <v>114824</v>
      </c>
      <c r="H38" s="21">
        <f>SUM(H24)</f>
        <v>482972</v>
      </c>
    </row>
    <row r="39" spans="2:8" ht="12.75">
      <c r="B39" s="34"/>
      <c r="C39" s="49"/>
      <c r="D39" s="24"/>
      <c r="E39" s="24"/>
      <c r="F39" s="49"/>
      <c r="G39" s="24"/>
      <c r="H39" s="24"/>
    </row>
    <row r="40" spans="2:8" ht="12.75">
      <c r="B40" s="34"/>
      <c r="C40" s="49"/>
      <c r="D40" s="27"/>
      <c r="E40" s="27"/>
      <c r="F40" s="49"/>
      <c r="G40" s="27"/>
      <c r="H40" s="27"/>
    </row>
    <row r="41" spans="2:8" ht="12.75">
      <c r="B41" s="35" t="s">
        <v>31</v>
      </c>
      <c r="C41" s="36"/>
      <c r="D41" s="37"/>
      <c r="E41" s="38">
        <v>418845</v>
      </c>
      <c r="F41" s="36"/>
      <c r="G41" s="37"/>
      <c r="H41" s="38">
        <f>SUM(H18)</f>
        <v>419201</v>
      </c>
    </row>
    <row r="43" spans="2:4" ht="24.75" customHeight="1">
      <c r="B43" s="194" t="s">
        <v>10</v>
      </c>
      <c r="C43" s="255" t="s">
        <v>189</v>
      </c>
      <c r="D43" s="255" t="s">
        <v>290</v>
      </c>
    </row>
    <row r="44" spans="2:4" ht="12.75">
      <c r="B44" s="198" t="s">
        <v>14</v>
      </c>
      <c r="C44" s="62">
        <v>72920</v>
      </c>
      <c r="D44" s="62">
        <v>72920</v>
      </c>
    </row>
    <row r="45" spans="2:4" ht="12.75">
      <c r="B45" s="195" t="s">
        <v>11</v>
      </c>
      <c r="C45" s="169">
        <v>34766</v>
      </c>
      <c r="D45" s="169">
        <v>34766</v>
      </c>
    </row>
    <row r="47" spans="2:3" ht="12.75">
      <c r="B47" s="39" t="s">
        <v>12</v>
      </c>
      <c r="C47" s="193" t="s">
        <v>223</v>
      </c>
    </row>
    <row r="48" spans="2:3" ht="12.75">
      <c r="B48" s="34" t="s">
        <v>15</v>
      </c>
      <c r="C48" s="34" t="s">
        <v>175</v>
      </c>
    </row>
    <row r="49" spans="2:3" ht="12.75">
      <c r="B49" s="34" t="s">
        <v>16</v>
      </c>
      <c r="C49" s="34" t="s">
        <v>222</v>
      </c>
    </row>
    <row r="50" spans="2:3" ht="12.75">
      <c r="B50" s="39" t="s">
        <v>13</v>
      </c>
      <c r="C50" s="196" t="s">
        <v>172</v>
      </c>
    </row>
  </sheetData>
  <sheetProtection/>
  <mergeCells count="9">
    <mergeCell ref="F6:H6"/>
    <mergeCell ref="H7:H8"/>
    <mergeCell ref="F8:G8"/>
    <mergeCell ref="A1:H1"/>
    <mergeCell ref="B6:B8"/>
    <mergeCell ref="C6:E6"/>
    <mergeCell ref="G4:H4"/>
    <mergeCell ref="E7:E8"/>
    <mergeCell ref="C8:D8"/>
  </mergeCells>
  <printOptions/>
  <pageMargins left="0.33" right="0.75" top="0.72" bottom="0.27" header="0.44" footer="0.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53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8.7109375" style="0" customWidth="1"/>
    <col min="2" max="3" width="9.7109375" style="0" customWidth="1"/>
  </cols>
  <sheetData>
    <row r="1" spans="1:7" ht="21" customHeight="1">
      <c r="A1" s="434" t="s">
        <v>347</v>
      </c>
      <c r="B1" s="434"/>
      <c r="C1" s="434"/>
      <c r="D1" s="434"/>
      <c r="E1" s="434"/>
      <c r="F1" s="434"/>
      <c r="G1" s="434"/>
    </row>
    <row r="2" spans="1:7" ht="21" customHeight="1">
      <c r="A2" s="434" t="s">
        <v>348</v>
      </c>
      <c r="B2" s="434"/>
      <c r="C2" s="434"/>
      <c r="D2" s="434"/>
      <c r="E2" s="434"/>
      <c r="F2" s="434"/>
      <c r="G2" s="434"/>
    </row>
    <row r="3" ht="21" customHeight="1">
      <c r="A3" s="54"/>
    </row>
    <row r="4" spans="1:7" ht="12.75">
      <c r="A4" s="420" t="s">
        <v>425</v>
      </c>
      <c r="B4" s="420"/>
      <c r="C4" s="420"/>
      <c r="D4" s="420"/>
      <c r="E4" s="420"/>
      <c r="F4" s="420"/>
      <c r="G4" s="420"/>
    </row>
    <row r="5" spans="5:7" ht="12.75">
      <c r="E5" s="101"/>
      <c r="F5" s="432" t="s">
        <v>0</v>
      </c>
      <c r="G5" s="432"/>
    </row>
    <row r="6" ht="9" customHeight="1"/>
    <row r="7" spans="1:7" ht="28.5" customHeight="1">
      <c r="A7" s="422" t="s">
        <v>1</v>
      </c>
      <c r="B7" s="362" t="s">
        <v>289</v>
      </c>
      <c r="C7" s="362"/>
      <c r="D7" s="362"/>
      <c r="E7" s="362" t="s">
        <v>289</v>
      </c>
      <c r="F7" s="362"/>
      <c r="G7" s="362"/>
    </row>
    <row r="8" spans="1:7" ht="27" customHeight="1">
      <c r="A8" s="423"/>
      <c r="B8" s="2" t="s">
        <v>2</v>
      </c>
      <c r="C8" s="3" t="s">
        <v>3</v>
      </c>
      <c r="D8" s="362" t="s">
        <v>4</v>
      </c>
      <c r="E8" s="2" t="s">
        <v>2</v>
      </c>
      <c r="F8" s="3" t="s">
        <v>3</v>
      </c>
      <c r="G8" s="362" t="s">
        <v>4</v>
      </c>
    </row>
    <row r="9" spans="1:7" ht="13.5" customHeight="1" thickBot="1">
      <c r="A9" s="424"/>
      <c r="B9" s="361" t="s">
        <v>5</v>
      </c>
      <c r="C9" s="361"/>
      <c r="D9" s="425"/>
      <c r="E9" s="361" t="s">
        <v>5</v>
      </c>
      <c r="F9" s="361"/>
      <c r="G9" s="425"/>
    </row>
    <row r="10" spans="1:7" ht="17.25" customHeight="1" thickTop="1">
      <c r="A10" s="4" t="s">
        <v>6</v>
      </c>
      <c r="B10" s="5"/>
      <c r="C10" s="6"/>
      <c r="D10" s="7"/>
      <c r="E10" s="5"/>
      <c r="F10" s="6"/>
      <c r="G10" s="7"/>
    </row>
    <row r="11" spans="1:7" ht="14.25" customHeight="1">
      <c r="A11" s="50" t="s">
        <v>17</v>
      </c>
      <c r="B11" s="9"/>
      <c r="C11" s="51"/>
      <c r="D11" s="42"/>
      <c r="E11" s="9"/>
      <c r="F11" s="51"/>
      <c r="G11" s="42"/>
    </row>
    <row r="12" spans="1:7" ht="14.25" customHeight="1">
      <c r="A12" s="50" t="s">
        <v>375</v>
      </c>
      <c r="B12" s="9"/>
      <c r="C12" s="51">
        <v>300</v>
      </c>
      <c r="D12" s="81">
        <v>300</v>
      </c>
      <c r="E12" s="9"/>
      <c r="F12" s="51">
        <v>300</v>
      </c>
      <c r="G12" s="10">
        <f>SUM(E12:F12)</f>
        <v>300</v>
      </c>
    </row>
    <row r="13" spans="1:7" ht="12.75">
      <c r="A13" s="8" t="s">
        <v>18</v>
      </c>
      <c r="B13" s="9">
        <v>0</v>
      </c>
      <c r="C13" s="9">
        <v>4107</v>
      </c>
      <c r="D13" s="31">
        <v>4107</v>
      </c>
      <c r="E13" s="9">
        <f>SUM(E14:E15)</f>
        <v>0</v>
      </c>
      <c r="F13" s="9">
        <f>SUM(F14:F15)</f>
        <v>4107</v>
      </c>
      <c r="G13" s="31">
        <f>SUM(G14:G15)</f>
        <v>4107</v>
      </c>
    </row>
    <row r="14" spans="1:7" ht="12.75">
      <c r="A14" s="52" t="s">
        <v>19</v>
      </c>
      <c r="B14" s="12"/>
      <c r="C14" s="13">
        <v>3627</v>
      </c>
      <c r="D14" s="14">
        <v>3627</v>
      </c>
      <c r="E14" s="12"/>
      <c r="F14" s="13">
        <v>3627</v>
      </c>
      <c r="G14" s="14">
        <f>SUM(E14:F14)</f>
        <v>3627</v>
      </c>
    </row>
    <row r="15" spans="1:7" ht="12.75">
      <c r="A15" s="11" t="s">
        <v>22</v>
      </c>
      <c r="B15" s="175"/>
      <c r="C15" s="17">
        <v>480</v>
      </c>
      <c r="D15" s="14">
        <v>480</v>
      </c>
      <c r="E15" s="175"/>
      <c r="F15" s="17">
        <v>480</v>
      </c>
      <c r="G15" s="14">
        <f>SUM(E15:F15)</f>
        <v>480</v>
      </c>
    </row>
    <row r="16" spans="1:7" ht="12.75">
      <c r="A16" s="46" t="s">
        <v>386</v>
      </c>
      <c r="B16" s="175"/>
      <c r="C16" s="17">
        <v>297</v>
      </c>
      <c r="D16" s="14">
        <v>297</v>
      </c>
      <c r="E16" s="175"/>
      <c r="F16" s="17">
        <v>297</v>
      </c>
      <c r="G16" s="31">
        <f>SUM(E16:F16)</f>
        <v>297</v>
      </c>
    </row>
    <row r="17" spans="1:7" ht="12.75">
      <c r="A17" s="46" t="s">
        <v>23</v>
      </c>
      <c r="B17" s="16"/>
      <c r="C17" s="17"/>
      <c r="D17" s="14">
        <v>0</v>
      </c>
      <c r="E17" s="16"/>
      <c r="F17" s="17"/>
      <c r="G17" s="14">
        <f>SUM(E17:F17)</f>
        <v>0</v>
      </c>
    </row>
    <row r="18" spans="1:7" ht="12.75">
      <c r="A18" s="15" t="s">
        <v>24</v>
      </c>
      <c r="B18" s="16"/>
      <c r="C18" s="17"/>
      <c r="D18" s="18">
        <v>72148</v>
      </c>
      <c r="E18" s="16"/>
      <c r="F18" s="17"/>
      <c r="G18" s="18">
        <f>G44-SUM(G12,G14:G16,G19)</f>
        <v>72270</v>
      </c>
    </row>
    <row r="19" spans="1:7" ht="12.75">
      <c r="A19" s="11" t="s">
        <v>346</v>
      </c>
      <c r="B19" s="16"/>
      <c r="C19" s="17">
        <v>3775</v>
      </c>
      <c r="D19" s="18">
        <v>3775</v>
      </c>
      <c r="E19" s="16"/>
      <c r="F19" s="17">
        <v>3775</v>
      </c>
      <c r="G19" s="18">
        <f>SUM(E19:F19)</f>
        <v>3775</v>
      </c>
    </row>
    <row r="20" spans="1:7" ht="12.75">
      <c r="A20" s="15"/>
      <c r="B20" s="16"/>
      <c r="C20" s="17"/>
      <c r="D20" s="18"/>
      <c r="E20" s="16"/>
      <c r="F20" s="17"/>
      <c r="G20" s="18"/>
    </row>
    <row r="21" spans="1:7" ht="12.75">
      <c r="A21" s="19" t="s">
        <v>7</v>
      </c>
      <c r="B21" s="20">
        <v>0</v>
      </c>
      <c r="C21" s="20">
        <v>4107</v>
      </c>
      <c r="D21" s="21">
        <v>80030</v>
      </c>
      <c r="E21" s="20">
        <f>SUM(E13,E18)</f>
        <v>0</v>
      </c>
      <c r="F21" s="20">
        <f>SUM(F13,F18)</f>
        <v>4107</v>
      </c>
      <c r="G21" s="21">
        <f>SUM(G13,G18,G19)</f>
        <v>80152</v>
      </c>
    </row>
    <row r="22" spans="1:7" ht="12.75">
      <c r="A22" s="22"/>
      <c r="B22" s="23"/>
      <c r="C22" s="23"/>
      <c r="D22" s="24"/>
      <c r="E22" s="23"/>
      <c r="F22" s="23"/>
      <c r="G22" s="24"/>
    </row>
    <row r="23" spans="1:7" ht="12.75">
      <c r="A23" s="25" t="s">
        <v>8</v>
      </c>
      <c r="B23" s="26"/>
      <c r="C23" s="26"/>
      <c r="D23" s="27"/>
      <c r="E23" s="26"/>
      <c r="F23" s="26"/>
      <c r="G23" s="27"/>
    </row>
    <row r="24" spans="1:7" ht="12.75">
      <c r="A24" s="8" t="s">
        <v>25</v>
      </c>
      <c r="B24" s="9">
        <v>68235</v>
      </c>
      <c r="C24" s="9">
        <v>12392</v>
      </c>
      <c r="D24" s="74">
        <v>80627</v>
      </c>
      <c r="E24" s="9">
        <f>SUM(E25:E29)</f>
        <v>68357</v>
      </c>
      <c r="F24" s="9">
        <f>SUM(F25:F29)</f>
        <v>12392</v>
      </c>
      <c r="G24" s="74">
        <f>SUM(G25:G29)</f>
        <v>80749</v>
      </c>
    </row>
    <row r="25" spans="1:7" ht="12.75">
      <c r="A25" s="11" t="s">
        <v>26</v>
      </c>
      <c r="B25" s="28">
        <v>29590</v>
      </c>
      <c r="C25" s="13"/>
      <c r="D25" s="14">
        <v>29590</v>
      </c>
      <c r="E25" s="28">
        <v>29632</v>
      </c>
      <c r="F25" s="13"/>
      <c r="G25" s="14">
        <f>SUM(E25:F25)</f>
        <v>29632</v>
      </c>
    </row>
    <row r="26" spans="1:7" ht="12.75">
      <c r="A26" s="11" t="s">
        <v>27</v>
      </c>
      <c r="B26" s="28">
        <v>8082</v>
      </c>
      <c r="C26" s="13"/>
      <c r="D26" s="14">
        <v>8082</v>
      </c>
      <c r="E26" s="28">
        <v>8094</v>
      </c>
      <c r="F26" s="13"/>
      <c r="G26" s="14">
        <f>SUM(E26:F26)</f>
        <v>8094</v>
      </c>
    </row>
    <row r="27" spans="1:7" ht="12.75">
      <c r="A27" s="11" t="s">
        <v>28</v>
      </c>
      <c r="B27" s="28">
        <v>30563</v>
      </c>
      <c r="C27" s="13"/>
      <c r="D27" s="14">
        <v>30563</v>
      </c>
      <c r="E27" s="28">
        <v>30631</v>
      </c>
      <c r="F27" s="13"/>
      <c r="G27" s="14">
        <f>SUM(E27:F27)</f>
        <v>30631</v>
      </c>
    </row>
    <row r="28" spans="1:7" ht="12.75">
      <c r="A28" s="15"/>
      <c r="B28" s="30"/>
      <c r="C28" s="30"/>
      <c r="D28" s="31"/>
      <c r="E28" s="30"/>
      <c r="F28" s="30"/>
      <c r="G28" s="31"/>
    </row>
    <row r="29" spans="1:7" ht="12.75">
      <c r="A29" s="15" t="s">
        <v>30</v>
      </c>
      <c r="B29" s="13">
        <v>0</v>
      </c>
      <c r="C29" s="16">
        <v>12392</v>
      </c>
      <c r="D29" s="14">
        <v>12392</v>
      </c>
      <c r="E29" s="13">
        <v>0</v>
      </c>
      <c r="F29" s="16">
        <f>SUM(F30:F43)</f>
        <v>12392</v>
      </c>
      <c r="G29" s="14">
        <f>SUM(E29:F29)</f>
        <v>12392</v>
      </c>
    </row>
    <row r="30" spans="1:7" ht="12.75">
      <c r="A30" s="15" t="s">
        <v>264</v>
      </c>
      <c r="B30" s="17"/>
      <c r="C30" s="16">
        <v>0</v>
      </c>
      <c r="D30" s="18"/>
      <c r="E30" s="17"/>
      <c r="F30" s="16">
        <v>0</v>
      </c>
      <c r="G30" s="18"/>
    </row>
    <row r="31" spans="1:7" ht="12.75">
      <c r="A31" s="15" t="s">
        <v>224</v>
      </c>
      <c r="B31" s="17"/>
      <c r="C31" s="16">
        <v>3000</v>
      </c>
      <c r="D31" s="18"/>
      <c r="E31" s="17"/>
      <c r="F31" s="16">
        <v>3000</v>
      </c>
      <c r="G31" s="18"/>
    </row>
    <row r="32" spans="1:7" ht="12.75">
      <c r="A32" s="15" t="s">
        <v>225</v>
      </c>
      <c r="B32" s="17"/>
      <c r="C32" s="16">
        <v>250</v>
      </c>
      <c r="D32" s="18"/>
      <c r="E32" s="17"/>
      <c r="F32" s="16">
        <v>250</v>
      </c>
      <c r="G32" s="18"/>
    </row>
    <row r="33" spans="1:7" ht="12.75">
      <c r="A33" s="15" t="s">
        <v>266</v>
      </c>
      <c r="B33" s="17"/>
      <c r="C33" s="16">
        <v>220</v>
      </c>
      <c r="D33" s="18"/>
      <c r="E33" s="17"/>
      <c r="F33" s="16">
        <v>220</v>
      </c>
      <c r="G33" s="18"/>
    </row>
    <row r="34" spans="1:7" ht="14.25" customHeight="1">
      <c r="A34" s="230" t="s">
        <v>265</v>
      </c>
      <c r="B34" s="17"/>
      <c r="C34" s="16">
        <v>0</v>
      </c>
      <c r="D34" s="18"/>
      <c r="E34" s="17"/>
      <c r="F34" s="16">
        <v>0</v>
      </c>
      <c r="G34" s="18"/>
    </row>
    <row r="35" spans="1:7" ht="14.25" customHeight="1">
      <c r="A35" s="230" t="s">
        <v>381</v>
      </c>
      <c r="B35" s="17"/>
      <c r="C35" s="16">
        <v>2072</v>
      </c>
      <c r="D35" s="18"/>
      <c r="E35" s="17"/>
      <c r="F35" s="16">
        <v>2072</v>
      </c>
      <c r="G35" s="18"/>
    </row>
    <row r="36" spans="1:7" ht="14.25" customHeight="1">
      <c r="A36" s="230" t="s">
        <v>370</v>
      </c>
      <c r="B36" s="17"/>
      <c r="C36" s="16">
        <v>2347</v>
      </c>
      <c r="D36" s="18"/>
      <c r="E36" s="17"/>
      <c r="F36" s="16">
        <v>2347</v>
      </c>
      <c r="G36" s="18"/>
    </row>
    <row r="37" spans="1:7" ht="14.25" customHeight="1">
      <c r="A37" s="230" t="s">
        <v>369</v>
      </c>
      <c r="B37" s="17"/>
      <c r="C37" s="16">
        <v>936</v>
      </c>
      <c r="D37" s="18"/>
      <c r="E37" s="17"/>
      <c r="F37" s="16">
        <v>936</v>
      </c>
      <c r="G37" s="18"/>
    </row>
    <row r="38" spans="1:7" ht="14.25" customHeight="1">
      <c r="A38" s="230" t="s">
        <v>331</v>
      </c>
      <c r="B38" s="17"/>
      <c r="C38" s="16">
        <v>1845</v>
      </c>
      <c r="D38" s="18"/>
      <c r="E38" s="17"/>
      <c r="F38" s="16">
        <v>1845</v>
      </c>
      <c r="G38" s="18"/>
    </row>
    <row r="39" spans="1:7" ht="14.25" customHeight="1">
      <c r="A39" s="230" t="s">
        <v>352</v>
      </c>
      <c r="B39" s="17"/>
      <c r="C39" s="16"/>
      <c r="D39" s="18"/>
      <c r="E39" s="17"/>
      <c r="F39" s="16"/>
      <c r="G39" s="18"/>
    </row>
    <row r="40" spans="1:7" ht="14.25" customHeight="1">
      <c r="A40" s="15" t="s">
        <v>264</v>
      </c>
      <c r="B40" s="17"/>
      <c r="C40" s="16">
        <v>120</v>
      </c>
      <c r="D40" s="18"/>
      <c r="E40" s="17"/>
      <c r="F40" s="16">
        <v>120</v>
      </c>
      <c r="G40" s="18"/>
    </row>
    <row r="41" spans="1:7" ht="14.25" customHeight="1">
      <c r="A41" s="230" t="s">
        <v>265</v>
      </c>
      <c r="B41" s="17"/>
      <c r="C41" s="16">
        <v>622</v>
      </c>
      <c r="D41" s="18"/>
      <c r="E41" s="17"/>
      <c r="F41" s="16">
        <v>622</v>
      </c>
      <c r="G41" s="18"/>
    </row>
    <row r="42" spans="1:7" ht="14.25" customHeight="1">
      <c r="A42" s="230" t="s">
        <v>331</v>
      </c>
      <c r="B42" s="17"/>
      <c r="C42" s="16">
        <v>980</v>
      </c>
      <c r="D42" s="18"/>
      <c r="E42" s="17"/>
      <c r="F42" s="16">
        <v>980</v>
      </c>
      <c r="G42" s="18"/>
    </row>
    <row r="43" spans="1:7" ht="12.75">
      <c r="A43" s="84"/>
      <c r="B43" s="174"/>
      <c r="C43" s="17"/>
      <c r="D43" s="18">
        <v>0</v>
      </c>
      <c r="E43" s="174"/>
      <c r="F43" s="17"/>
      <c r="G43" s="18">
        <f>SUM(F43)</f>
        <v>0</v>
      </c>
    </row>
    <row r="44" spans="1:7" ht="12.75">
      <c r="A44" s="19" t="s">
        <v>9</v>
      </c>
      <c r="B44" s="21">
        <v>68235</v>
      </c>
      <c r="C44" s="21">
        <v>12392</v>
      </c>
      <c r="D44" s="21">
        <v>80627</v>
      </c>
      <c r="E44" s="21">
        <f>SUM(E25:E29)</f>
        <v>68357</v>
      </c>
      <c r="F44" s="21">
        <f>SUM(F25:F29)</f>
        <v>12392</v>
      </c>
      <c r="G44" s="21">
        <f>SUM(G25:G29)</f>
        <v>80749</v>
      </c>
    </row>
    <row r="45" spans="1:7" ht="12.75">
      <c r="A45" s="34"/>
      <c r="B45" s="23"/>
      <c r="C45" s="23"/>
      <c r="D45" s="24"/>
      <c r="E45" s="23"/>
      <c r="F45" s="23"/>
      <c r="G45" s="24"/>
    </row>
    <row r="46" spans="1:7" ht="12.75">
      <c r="A46" s="35" t="s">
        <v>31</v>
      </c>
      <c r="B46" s="36"/>
      <c r="C46" s="37"/>
      <c r="D46" s="38">
        <v>72148</v>
      </c>
      <c r="E46" s="36"/>
      <c r="F46" s="37"/>
      <c r="G46" s="38">
        <f>SUM(G18)</f>
        <v>72270</v>
      </c>
    </row>
    <row r="48" spans="1:3" ht="23.25" customHeight="1">
      <c r="A48" s="191" t="s">
        <v>10</v>
      </c>
      <c r="B48" s="255" t="s">
        <v>290</v>
      </c>
      <c r="C48" s="255" t="s">
        <v>290</v>
      </c>
    </row>
    <row r="49" spans="1:3" ht="15.75" customHeight="1">
      <c r="A49" s="197" t="s">
        <v>11</v>
      </c>
      <c r="B49" s="169">
        <v>8000</v>
      </c>
      <c r="C49" s="169">
        <v>8000</v>
      </c>
    </row>
    <row r="51" spans="1:7" ht="12.75">
      <c r="A51" s="39" t="s">
        <v>12</v>
      </c>
      <c r="B51" s="193" t="s">
        <v>176</v>
      </c>
      <c r="G51" t="s">
        <v>353</v>
      </c>
    </row>
    <row r="52" spans="1:2" ht="12.75">
      <c r="A52" s="39" t="s">
        <v>13</v>
      </c>
      <c r="B52" s="1" t="s">
        <v>172</v>
      </c>
    </row>
    <row r="53" ht="12.75">
      <c r="A53" s="40"/>
    </row>
  </sheetData>
  <sheetProtection/>
  <mergeCells count="11">
    <mergeCell ref="B9:C9"/>
    <mergeCell ref="E7:G7"/>
    <mergeCell ref="G8:G9"/>
    <mergeCell ref="E9:F9"/>
    <mergeCell ref="A4:G4"/>
    <mergeCell ref="A1:G1"/>
    <mergeCell ref="A2:G2"/>
    <mergeCell ref="F5:G5"/>
    <mergeCell ref="A7:A9"/>
    <mergeCell ref="B7:D7"/>
    <mergeCell ref="D8:D9"/>
  </mergeCells>
  <printOptions/>
  <pageMargins left="0.25" right="0.37" top="0.81" bottom="0.37" header="0.34" footer="0.2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30" sqref="A30"/>
    </sheetView>
  </sheetViews>
  <sheetFormatPr defaultColWidth="9.140625" defaultRowHeight="12.75"/>
  <cols>
    <col min="1" max="1" width="28.28125" style="0" customWidth="1"/>
    <col min="2" max="2" width="13.8515625" style="0" customWidth="1"/>
    <col min="3" max="3" width="12.421875" style="0" customWidth="1"/>
    <col min="4" max="4" width="10.28125" style="0" customWidth="1"/>
    <col min="5" max="5" width="11.28125" style="0" customWidth="1"/>
    <col min="6" max="6" width="13.7109375" style="0" customWidth="1"/>
    <col min="7" max="7" width="14.7109375" style="0" customWidth="1"/>
    <col min="8" max="8" width="12.57421875" style="0" customWidth="1"/>
    <col min="9" max="9" width="17.140625" style="0" customWidth="1"/>
    <col min="10" max="10" width="10.28125" style="0" customWidth="1"/>
    <col min="11" max="11" width="16.00390625" style="0" customWidth="1"/>
    <col min="12" max="12" width="14.421875" style="0" customWidth="1"/>
    <col min="13" max="13" width="13.8515625" style="0" customWidth="1"/>
    <col min="14" max="14" width="11.00390625" style="0" customWidth="1"/>
    <col min="15" max="15" width="12.421875" style="0" customWidth="1"/>
    <col min="16" max="16" width="13.28125" style="0" customWidth="1"/>
  </cols>
  <sheetData>
    <row r="1" spans="1:16" ht="12.75">
      <c r="A1" s="335" t="s">
        <v>301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ht="12" customHeigh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6" ht="15">
      <c r="A3" s="326" t="s">
        <v>388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</row>
    <row r="4" spans="1:17" ht="1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M4" s="274"/>
      <c r="N4" s="274"/>
      <c r="O4" s="274"/>
      <c r="P4" s="259" t="s">
        <v>0</v>
      </c>
      <c r="Q4" s="274"/>
    </row>
    <row r="5" spans="1:16" ht="48.75" thickBot="1">
      <c r="A5" s="275"/>
      <c r="B5" s="276" t="s">
        <v>302</v>
      </c>
      <c r="C5" s="276" t="s">
        <v>303</v>
      </c>
      <c r="D5" s="276" t="s">
        <v>304</v>
      </c>
      <c r="E5" s="276" t="s">
        <v>293</v>
      </c>
      <c r="F5" s="276" t="s">
        <v>305</v>
      </c>
      <c r="G5" s="276" t="s">
        <v>306</v>
      </c>
      <c r="H5" s="277" t="s">
        <v>271</v>
      </c>
      <c r="I5" s="277" t="s">
        <v>307</v>
      </c>
      <c r="J5" s="277" t="s">
        <v>272</v>
      </c>
      <c r="K5" s="277" t="s">
        <v>274</v>
      </c>
      <c r="L5" s="277" t="s">
        <v>308</v>
      </c>
      <c r="M5" s="277" t="s">
        <v>309</v>
      </c>
      <c r="N5" s="278" t="s">
        <v>310</v>
      </c>
      <c r="O5" s="312" t="s">
        <v>282</v>
      </c>
      <c r="P5" s="279" t="s">
        <v>311</v>
      </c>
    </row>
    <row r="6" spans="1:18" ht="19.5" customHeight="1" thickTop="1">
      <c r="A6" s="263" t="s">
        <v>389</v>
      </c>
      <c r="B6" s="280">
        <v>1509545</v>
      </c>
      <c r="C6" s="281">
        <v>1272198</v>
      </c>
      <c r="D6" s="282">
        <v>27400</v>
      </c>
      <c r="E6" s="282">
        <v>22078</v>
      </c>
      <c r="F6" s="280">
        <v>18407</v>
      </c>
      <c r="G6" s="280">
        <v>132917</v>
      </c>
      <c r="H6" s="280">
        <v>3176974</v>
      </c>
      <c r="I6" s="280">
        <v>39657</v>
      </c>
      <c r="J6" s="280">
        <v>131736</v>
      </c>
      <c r="K6" s="280">
        <v>374702</v>
      </c>
      <c r="L6" s="283">
        <v>25074</v>
      </c>
      <c r="M6" s="283">
        <v>6730688</v>
      </c>
      <c r="N6" s="280">
        <v>23589</v>
      </c>
      <c r="O6" s="280">
        <v>1502490</v>
      </c>
      <c r="P6" s="280">
        <v>1343665</v>
      </c>
      <c r="R6" s="139"/>
    </row>
    <row r="7" spans="1:18" ht="29.25" customHeight="1">
      <c r="A7" s="207" t="s">
        <v>390</v>
      </c>
      <c r="B7" s="271"/>
      <c r="C7" s="271"/>
      <c r="D7" s="271"/>
      <c r="E7" s="271"/>
      <c r="F7" s="271">
        <v>2000</v>
      </c>
      <c r="G7" s="271"/>
      <c r="H7" s="271"/>
      <c r="I7" s="271"/>
      <c r="J7" s="271"/>
      <c r="K7" s="271"/>
      <c r="L7" s="284"/>
      <c r="M7" s="283">
        <f aca="true" t="shared" si="0" ref="M7:M26">SUM(B7:L7)</f>
        <v>2000</v>
      </c>
      <c r="N7" s="271">
        <v>-2000</v>
      </c>
      <c r="O7" s="271"/>
      <c r="P7" s="271"/>
      <c r="R7" s="139"/>
    </row>
    <row r="8" spans="1:16" ht="32.25" customHeight="1">
      <c r="A8" s="207" t="s">
        <v>391</v>
      </c>
      <c r="B8" s="271"/>
      <c r="C8" s="271"/>
      <c r="D8" s="271"/>
      <c r="E8" s="271"/>
      <c r="F8" s="271"/>
      <c r="G8" s="271">
        <v>6000</v>
      </c>
      <c r="H8" s="271"/>
      <c r="I8" s="271">
        <v>-6000</v>
      </c>
      <c r="J8" s="271"/>
      <c r="K8" s="271"/>
      <c r="L8" s="284"/>
      <c r="M8" s="283">
        <f t="shared" si="0"/>
        <v>0</v>
      </c>
      <c r="N8" s="271"/>
      <c r="O8" s="271"/>
      <c r="P8" s="271"/>
    </row>
    <row r="9" spans="1:16" ht="36.75" customHeight="1">
      <c r="A9" s="207" t="s">
        <v>392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84"/>
      <c r="M9" s="283">
        <f t="shared" si="0"/>
        <v>0</v>
      </c>
      <c r="N9" s="271">
        <v>-4028</v>
      </c>
      <c r="O9" s="271"/>
      <c r="P9" s="271"/>
    </row>
    <row r="10" spans="1:16" ht="18.75" customHeight="1">
      <c r="A10" s="319" t="s">
        <v>393</v>
      </c>
      <c r="B10" s="271"/>
      <c r="C10" s="271">
        <v>1663</v>
      </c>
      <c r="D10" s="271"/>
      <c r="E10" s="271"/>
      <c r="F10" s="271"/>
      <c r="G10" s="271"/>
      <c r="H10" s="271"/>
      <c r="I10" s="271"/>
      <c r="J10" s="271"/>
      <c r="K10" s="271"/>
      <c r="L10" s="284"/>
      <c r="M10" s="283">
        <f t="shared" si="0"/>
        <v>1663</v>
      </c>
      <c r="N10" s="271"/>
      <c r="O10" s="271"/>
      <c r="P10" s="271">
        <v>1663</v>
      </c>
    </row>
    <row r="11" spans="1:16" ht="19.5" customHeight="1">
      <c r="A11" s="207" t="s">
        <v>361</v>
      </c>
      <c r="B11" s="271"/>
      <c r="C11" s="271">
        <v>345</v>
      </c>
      <c r="D11" s="271"/>
      <c r="E11" s="271"/>
      <c r="F11" s="271"/>
      <c r="G11" s="271"/>
      <c r="H11" s="271"/>
      <c r="I11" s="271"/>
      <c r="J11" s="271"/>
      <c r="K11" s="271"/>
      <c r="L11" s="284"/>
      <c r="M11" s="283">
        <f t="shared" si="0"/>
        <v>345</v>
      </c>
      <c r="N11" s="271"/>
      <c r="O11" s="271"/>
      <c r="P11" s="271">
        <v>345</v>
      </c>
    </row>
    <row r="12" spans="1:16" ht="22.5" customHeight="1">
      <c r="A12" s="207" t="s">
        <v>378</v>
      </c>
      <c r="B12" s="271"/>
      <c r="C12" s="271">
        <v>668</v>
      </c>
      <c r="D12" s="271"/>
      <c r="E12" s="271"/>
      <c r="F12" s="271"/>
      <c r="G12" s="271"/>
      <c r="H12" s="271"/>
      <c r="I12" s="271"/>
      <c r="J12" s="271"/>
      <c r="K12" s="271"/>
      <c r="L12" s="284"/>
      <c r="M12" s="283">
        <f t="shared" si="0"/>
        <v>668</v>
      </c>
      <c r="N12" s="271"/>
      <c r="O12" s="271"/>
      <c r="P12" s="271">
        <v>668</v>
      </c>
    </row>
    <row r="13" spans="1:16" ht="26.25" customHeight="1">
      <c r="A13" s="207" t="s">
        <v>394</v>
      </c>
      <c r="B13" s="271"/>
      <c r="C13" s="271">
        <v>258</v>
      </c>
      <c r="D13" s="271"/>
      <c r="E13" s="271"/>
      <c r="F13" s="271"/>
      <c r="G13" s="271"/>
      <c r="H13" s="271"/>
      <c r="I13" s="271"/>
      <c r="J13" s="271"/>
      <c r="K13" s="271">
        <v>-258</v>
      </c>
      <c r="L13" s="284"/>
      <c r="M13" s="283">
        <f t="shared" si="0"/>
        <v>0</v>
      </c>
      <c r="N13" s="271"/>
      <c r="O13" s="271"/>
      <c r="P13" s="271"/>
    </row>
    <row r="14" spans="1:16" ht="20.25" customHeight="1">
      <c r="A14" s="232" t="s">
        <v>395</v>
      </c>
      <c r="B14" s="271">
        <v>-295</v>
      </c>
      <c r="C14" s="271"/>
      <c r="D14" s="271"/>
      <c r="E14" s="271"/>
      <c r="F14" s="271"/>
      <c r="G14" s="271"/>
      <c r="H14" s="271">
        <v>295</v>
      </c>
      <c r="I14" s="271"/>
      <c r="J14" s="271"/>
      <c r="K14" s="271"/>
      <c r="L14" s="284"/>
      <c r="M14" s="283">
        <f t="shared" si="0"/>
        <v>0</v>
      </c>
      <c r="N14" s="271"/>
      <c r="O14" s="271"/>
      <c r="P14" s="271"/>
    </row>
    <row r="15" spans="1:16" ht="29.25" customHeight="1">
      <c r="A15" s="207" t="s">
        <v>396</v>
      </c>
      <c r="B15" s="271"/>
      <c r="C15" s="271">
        <v>-1500</v>
      </c>
      <c r="D15" s="271"/>
      <c r="E15" s="271"/>
      <c r="F15" s="271"/>
      <c r="G15" s="271"/>
      <c r="H15" s="271">
        <v>1500</v>
      </c>
      <c r="I15" s="271"/>
      <c r="J15" s="271"/>
      <c r="K15" s="271"/>
      <c r="L15" s="284"/>
      <c r="M15" s="283">
        <f t="shared" si="0"/>
        <v>0</v>
      </c>
      <c r="N15" s="271"/>
      <c r="O15" s="271"/>
      <c r="P15" s="271"/>
    </row>
    <row r="16" spans="1:16" ht="27.75" customHeight="1">
      <c r="A16" s="207" t="s">
        <v>397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84"/>
      <c r="M16" s="283">
        <f t="shared" si="0"/>
        <v>0</v>
      </c>
      <c r="N16" s="271">
        <v>34000</v>
      </c>
      <c r="O16" s="271"/>
      <c r="P16" s="271">
        <v>34000</v>
      </c>
    </row>
    <row r="17" spans="1:16" ht="27" customHeight="1">
      <c r="A17" s="207" t="s">
        <v>398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84"/>
      <c r="M17" s="283">
        <f t="shared" si="0"/>
        <v>0</v>
      </c>
      <c r="N17" s="271">
        <v>615</v>
      </c>
      <c r="O17" s="271"/>
      <c r="P17" s="271">
        <v>615</v>
      </c>
    </row>
    <row r="18" spans="1:16" ht="18.75" customHeight="1">
      <c r="A18" s="207" t="s">
        <v>399</v>
      </c>
      <c r="B18" s="271"/>
      <c r="C18" s="271">
        <v>68</v>
      </c>
      <c r="D18" s="271"/>
      <c r="E18" s="271"/>
      <c r="F18" s="271"/>
      <c r="G18" s="271">
        <v>-68</v>
      </c>
      <c r="H18" s="271"/>
      <c r="I18" s="271"/>
      <c r="J18" s="271"/>
      <c r="K18" s="271"/>
      <c r="L18" s="284"/>
      <c r="M18" s="283">
        <f t="shared" si="0"/>
        <v>0</v>
      </c>
      <c r="N18" s="271"/>
      <c r="O18" s="271"/>
      <c r="P18" s="271"/>
    </row>
    <row r="19" spans="1:16" ht="19.5" customHeight="1">
      <c r="A19" s="207" t="s">
        <v>400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84"/>
      <c r="M19" s="283">
        <f t="shared" si="0"/>
        <v>0</v>
      </c>
      <c r="N19" s="271"/>
      <c r="O19" s="271">
        <v>500000</v>
      </c>
      <c r="P19" s="271">
        <v>500000</v>
      </c>
    </row>
    <row r="20" spans="1:16" ht="15.75" customHeight="1">
      <c r="A20" s="207" t="s">
        <v>401</v>
      </c>
      <c r="B20" s="271">
        <v>-1550</v>
      </c>
      <c r="C20" s="271"/>
      <c r="D20" s="271"/>
      <c r="E20" s="271"/>
      <c r="F20" s="271"/>
      <c r="G20" s="271"/>
      <c r="H20" s="271"/>
      <c r="I20" s="271"/>
      <c r="J20" s="271">
        <v>1550</v>
      </c>
      <c r="K20" s="271"/>
      <c r="L20" s="284"/>
      <c r="M20" s="283">
        <f t="shared" si="0"/>
        <v>0</v>
      </c>
      <c r="N20" s="271"/>
      <c r="O20" s="271"/>
      <c r="P20" s="271"/>
    </row>
    <row r="21" spans="1:16" ht="18.75" customHeight="1">
      <c r="A21" s="207" t="s">
        <v>402</v>
      </c>
      <c r="B21" s="271"/>
      <c r="C21" s="271">
        <v>-65</v>
      </c>
      <c r="D21" s="271"/>
      <c r="E21" s="271"/>
      <c r="F21" s="271"/>
      <c r="G21" s="271"/>
      <c r="H21" s="271">
        <v>65</v>
      </c>
      <c r="I21" s="271"/>
      <c r="J21" s="271"/>
      <c r="K21" s="271"/>
      <c r="L21" s="284"/>
      <c r="M21" s="283">
        <f t="shared" si="0"/>
        <v>0</v>
      </c>
      <c r="N21" s="271"/>
      <c r="O21" s="271"/>
      <c r="P21" s="271"/>
    </row>
    <row r="22" spans="1:16" ht="16.5" customHeight="1">
      <c r="A22" s="207" t="s">
        <v>403</v>
      </c>
      <c r="B22" s="271"/>
      <c r="C22" s="271">
        <v>5020</v>
      </c>
      <c r="D22" s="271"/>
      <c r="E22" s="271"/>
      <c r="F22" s="271"/>
      <c r="G22" s="271"/>
      <c r="H22" s="271">
        <v>-3800</v>
      </c>
      <c r="I22" s="271"/>
      <c r="J22" s="271"/>
      <c r="K22" s="271"/>
      <c r="L22" s="284"/>
      <c r="M22" s="283">
        <f t="shared" si="0"/>
        <v>1220</v>
      </c>
      <c r="N22" s="271"/>
      <c r="O22" s="271"/>
      <c r="P22" s="271">
        <v>1220</v>
      </c>
    </row>
    <row r="23" spans="1:16" ht="21" customHeight="1">
      <c r="A23" s="207" t="s">
        <v>405</v>
      </c>
      <c r="B23" s="271"/>
      <c r="C23" s="271">
        <v>435</v>
      </c>
      <c r="D23" s="271"/>
      <c r="E23" s="271"/>
      <c r="F23" s="271"/>
      <c r="G23" s="271"/>
      <c r="H23" s="271"/>
      <c r="I23" s="271"/>
      <c r="J23" s="271"/>
      <c r="K23" s="271"/>
      <c r="L23" s="284"/>
      <c r="M23" s="283">
        <f t="shared" si="0"/>
        <v>435</v>
      </c>
      <c r="N23" s="271"/>
      <c r="O23" s="271"/>
      <c r="P23" s="271">
        <v>435</v>
      </c>
    </row>
    <row r="24" spans="1:16" ht="58.5" customHeight="1">
      <c r="A24" s="207" t="s">
        <v>404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84"/>
      <c r="M24" s="283">
        <f t="shared" si="0"/>
        <v>0</v>
      </c>
      <c r="N24" s="271">
        <v>1302</v>
      </c>
      <c r="O24" s="271"/>
      <c r="P24" s="271">
        <v>1302</v>
      </c>
    </row>
    <row r="25" spans="1:16" ht="20.25" customHeight="1">
      <c r="A25" s="207" t="s">
        <v>415</v>
      </c>
      <c r="B25" s="271">
        <v>3437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84"/>
      <c r="M25" s="283">
        <f t="shared" si="0"/>
        <v>3437</v>
      </c>
      <c r="N25" s="271"/>
      <c r="O25" s="271"/>
      <c r="P25" s="271">
        <v>3437</v>
      </c>
    </row>
    <row r="26" spans="1:16" ht="12.75">
      <c r="A26" s="207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84"/>
      <c r="M26" s="283">
        <f t="shared" si="0"/>
        <v>0</v>
      </c>
      <c r="N26" s="271"/>
      <c r="O26" s="271"/>
      <c r="P26" s="271"/>
    </row>
    <row r="27" spans="1:16" ht="12.75">
      <c r="A27" s="285" t="s">
        <v>75</v>
      </c>
      <c r="B27" s="281">
        <f aca="true" t="shared" si="1" ref="B27:P27">SUM(B6:B26)</f>
        <v>1511137</v>
      </c>
      <c r="C27" s="281">
        <f t="shared" si="1"/>
        <v>1279090</v>
      </c>
      <c r="D27" s="281">
        <f t="shared" si="1"/>
        <v>27400</v>
      </c>
      <c r="E27" s="281">
        <f t="shared" si="1"/>
        <v>22078</v>
      </c>
      <c r="F27" s="281">
        <f t="shared" si="1"/>
        <v>20407</v>
      </c>
      <c r="G27" s="281">
        <f t="shared" si="1"/>
        <v>138849</v>
      </c>
      <c r="H27" s="281">
        <f t="shared" si="1"/>
        <v>3175034</v>
      </c>
      <c r="I27" s="281">
        <f t="shared" si="1"/>
        <v>33657</v>
      </c>
      <c r="J27" s="281">
        <f t="shared" si="1"/>
        <v>133286</v>
      </c>
      <c r="K27" s="281">
        <f t="shared" si="1"/>
        <v>374444</v>
      </c>
      <c r="L27" s="281">
        <f t="shared" si="1"/>
        <v>25074</v>
      </c>
      <c r="M27" s="281">
        <f t="shared" si="1"/>
        <v>6740456</v>
      </c>
      <c r="N27" s="281">
        <f t="shared" si="1"/>
        <v>53478</v>
      </c>
      <c r="O27" s="281">
        <f t="shared" si="1"/>
        <v>2002490</v>
      </c>
      <c r="P27" s="281">
        <f t="shared" si="1"/>
        <v>1887350</v>
      </c>
    </row>
    <row r="28" spans="1:16" ht="12.75">
      <c r="A28" s="178"/>
      <c r="B28" s="178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</row>
    <row r="29" ht="12.75">
      <c r="M29" s="139">
        <f>SUM(M27:O27)</f>
        <v>8796424</v>
      </c>
    </row>
    <row r="31" spans="9:10" ht="12.75">
      <c r="I31" s="139"/>
      <c r="J31" s="139"/>
    </row>
    <row r="32" spans="4:5" ht="12.75">
      <c r="D32" s="139"/>
      <c r="E32" s="139"/>
    </row>
    <row r="33" ht="12.75">
      <c r="I33" s="139"/>
    </row>
  </sheetData>
  <sheetProtection/>
  <mergeCells count="2">
    <mergeCell ref="A1:P2"/>
    <mergeCell ref="A3:P3"/>
  </mergeCells>
  <printOptions/>
  <pageMargins left="0.2362204724409449" right="0.2362204724409449" top="0.4330708661417323" bottom="0.31496062992125984" header="0.31496062992125984" footer="0.2362204724409449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7.7109375" style="0" customWidth="1"/>
    <col min="2" max="2" width="11.7109375" style="0" customWidth="1"/>
    <col min="3" max="3" width="11.140625" style="0" customWidth="1"/>
    <col min="4" max="5" width="10.28125" style="0" customWidth="1"/>
    <col min="7" max="7" width="9.8515625" style="0" customWidth="1"/>
  </cols>
  <sheetData>
    <row r="1" spans="1:7" ht="15">
      <c r="A1" s="337" t="s">
        <v>326</v>
      </c>
      <c r="B1" s="337"/>
      <c r="C1" s="337"/>
      <c r="D1" s="337"/>
      <c r="E1" s="337"/>
      <c r="F1" s="337"/>
      <c r="G1" s="337"/>
    </row>
    <row r="2" spans="1:7" ht="8.25" customHeight="1">
      <c r="A2" s="287"/>
      <c r="B2" s="287"/>
      <c r="C2" s="287"/>
      <c r="D2" s="287"/>
      <c r="E2" s="287"/>
      <c r="F2" s="287"/>
      <c r="G2" s="287"/>
    </row>
    <row r="3" spans="1:7" ht="12.75">
      <c r="A3" s="288"/>
      <c r="B3" s="288"/>
      <c r="C3" s="288"/>
      <c r="D3" s="288"/>
      <c r="E3" s="288"/>
      <c r="F3" s="338" t="s">
        <v>0</v>
      </c>
      <c r="G3" s="338"/>
    </row>
    <row r="4" spans="1:7" ht="36.75" thickBot="1">
      <c r="A4" s="289" t="s">
        <v>312</v>
      </c>
      <c r="B4" s="289" t="s">
        <v>267</v>
      </c>
      <c r="C4" s="289" t="s">
        <v>313</v>
      </c>
      <c r="D4" s="289" t="s">
        <v>314</v>
      </c>
      <c r="E4" s="289" t="s">
        <v>315</v>
      </c>
      <c r="F4" s="289" t="s">
        <v>316</v>
      </c>
      <c r="G4" s="289" t="s">
        <v>317</v>
      </c>
    </row>
    <row r="5" spans="1:7" ht="13.5" thickTop="1">
      <c r="A5" s="290"/>
      <c r="B5" s="290"/>
      <c r="C5" s="290"/>
      <c r="D5" s="290"/>
      <c r="E5" s="290"/>
      <c r="F5" s="290"/>
      <c r="G5" s="290"/>
    </row>
    <row r="6" spans="1:7" ht="12.75">
      <c r="A6" s="291" t="s">
        <v>32</v>
      </c>
      <c r="B6" s="292"/>
      <c r="C6" s="292"/>
      <c r="D6" s="292"/>
      <c r="E6" s="292"/>
      <c r="F6" s="292"/>
      <c r="G6" s="292"/>
    </row>
    <row r="7" spans="1:7" ht="17.25" customHeight="1">
      <c r="A7" s="263" t="s">
        <v>389</v>
      </c>
      <c r="B7" s="293">
        <v>128886</v>
      </c>
      <c r="C7" s="293">
        <v>40853</v>
      </c>
      <c r="D7" s="293">
        <v>12157</v>
      </c>
      <c r="E7" s="293">
        <v>75876</v>
      </c>
      <c r="F7" s="293">
        <v>0</v>
      </c>
      <c r="G7" s="293">
        <v>133166</v>
      </c>
    </row>
    <row r="8" spans="1:7" ht="12.75" customHeight="1">
      <c r="A8" s="294" t="s">
        <v>361</v>
      </c>
      <c r="B8" s="295">
        <f>SUM(C8:E8)</f>
        <v>156</v>
      </c>
      <c r="C8" s="295">
        <v>123</v>
      </c>
      <c r="D8" s="295">
        <v>33</v>
      </c>
      <c r="E8" s="295"/>
      <c r="F8" s="295"/>
      <c r="G8" s="295">
        <v>156</v>
      </c>
    </row>
    <row r="9" spans="1:7" ht="12.75" customHeight="1">
      <c r="A9" s="294" t="s">
        <v>411</v>
      </c>
      <c r="B9" s="295">
        <f>SUM(C9:E9)</f>
        <v>435</v>
      </c>
      <c r="C9" s="295">
        <v>343</v>
      </c>
      <c r="D9" s="295">
        <v>92</v>
      </c>
      <c r="E9" s="295"/>
      <c r="F9" s="295"/>
      <c r="G9" s="295">
        <v>435</v>
      </c>
    </row>
    <row r="10" spans="1:7" ht="12.75" customHeight="1">
      <c r="A10" s="294" t="s">
        <v>413</v>
      </c>
      <c r="B10" s="295">
        <f>SUM(C10:E10)</f>
        <v>1</v>
      </c>
      <c r="C10" s="295"/>
      <c r="D10" s="295">
        <v>1</v>
      </c>
      <c r="E10" s="295"/>
      <c r="F10" s="295"/>
      <c r="G10" s="295">
        <v>1</v>
      </c>
    </row>
    <row r="11" spans="1:7" ht="12.75">
      <c r="A11" s="291" t="s">
        <v>4</v>
      </c>
      <c r="B11" s="293">
        <f>SUM(C11:F11)</f>
        <v>129478</v>
      </c>
      <c r="C11" s="293">
        <f>SUM(C7:C10)</f>
        <v>41319</v>
      </c>
      <c r="D11" s="293">
        <f>SUM(D7:D10)</f>
        <v>12283</v>
      </c>
      <c r="E11" s="293">
        <f>SUM(E7:E10)</f>
        <v>75876</v>
      </c>
      <c r="F11" s="293">
        <f>SUM(F7:F8)</f>
        <v>0</v>
      </c>
      <c r="G11" s="293">
        <f>SUM(G7:G10)</f>
        <v>133758</v>
      </c>
    </row>
    <row r="12" spans="1:7" ht="6.75" customHeight="1">
      <c r="A12" s="292"/>
      <c r="B12" s="293"/>
      <c r="C12" s="296"/>
      <c r="D12" s="296"/>
      <c r="E12" s="296"/>
      <c r="F12" s="296"/>
      <c r="G12" s="296"/>
    </row>
    <row r="13" spans="1:7" ht="12.75">
      <c r="A13" s="291" t="s">
        <v>33</v>
      </c>
      <c r="B13" s="293">
        <f>SUM(C13:F13)</f>
        <v>0</v>
      </c>
      <c r="C13" s="296"/>
      <c r="D13" s="296"/>
      <c r="E13" s="296"/>
      <c r="F13" s="296"/>
      <c r="G13" s="296"/>
    </row>
    <row r="14" spans="1:7" ht="12.75">
      <c r="A14" s="263" t="s">
        <v>389</v>
      </c>
      <c r="B14" s="293">
        <v>184279</v>
      </c>
      <c r="C14" s="293">
        <v>111757</v>
      </c>
      <c r="D14" s="293">
        <v>32534</v>
      </c>
      <c r="E14" s="293">
        <v>39988</v>
      </c>
      <c r="F14" s="293">
        <v>0</v>
      </c>
      <c r="G14" s="293">
        <v>138872</v>
      </c>
    </row>
    <row r="15" spans="1:10" ht="12.75">
      <c r="A15" s="294" t="s">
        <v>393</v>
      </c>
      <c r="B15" s="295">
        <f>SUM(C15:E15)</f>
        <v>1440</v>
      </c>
      <c r="C15" s="295">
        <v>1134</v>
      </c>
      <c r="D15" s="295">
        <v>306</v>
      </c>
      <c r="E15" s="295"/>
      <c r="F15" s="295"/>
      <c r="G15" s="295">
        <v>1440</v>
      </c>
      <c r="J15" s="139"/>
    </row>
    <row r="16" spans="1:10" ht="12.75">
      <c r="A16" s="294" t="s">
        <v>361</v>
      </c>
      <c r="B16" s="295">
        <f>SUM(C16:E16)</f>
        <v>-29</v>
      </c>
      <c r="C16" s="295">
        <v>-23</v>
      </c>
      <c r="D16" s="295">
        <v>-6</v>
      </c>
      <c r="E16" s="295"/>
      <c r="F16" s="295"/>
      <c r="G16" s="295">
        <v>-29</v>
      </c>
      <c r="J16" s="139"/>
    </row>
    <row r="17" spans="1:7" ht="12.75">
      <c r="A17" s="294" t="s">
        <v>406</v>
      </c>
      <c r="B17" s="295">
        <f>SUM(C17:E17)</f>
        <v>616</v>
      </c>
      <c r="C17" s="295">
        <v>485</v>
      </c>
      <c r="D17" s="295">
        <v>131</v>
      </c>
      <c r="E17" s="295"/>
      <c r="F17" s="295"/>
      <c r="G17" s="295">
        <v>616</v>
      </c>
    </row>
    <row r="18" spans="1:7" ht="12.75">
      <c r="A18" s="294" t="s">
        <v>409</v>
      </c>
      <c r="B18" s="295">
        <f>SUM(C18:E18)</f>
        <v>5020</v>
      </c>
      <c r="C18" s="295"/>
      <c r="D18" s="295"/>
      <c r="E18" s="295">
        <v>5020</v>
      </c>
      <c r="F18" s="295"/>
      <c r="G18" s="295"/>
    </row>
    <row r="19" spans="1:10" ht="14.25" customHeight="1">
      <c r="A19" s="207" t="s">
        <v>413</v>
      </c>
      <c r="B19" s="295">
        <f>SUM(C19:E19)</f>
        <v>-1</v>
      </c>
      <c r="C19" s="295"/>
      <c r="D19" s="295">
        <v>-1</v>
      </c>
      <c r="E19" s="295"/>
      <c r="F19" s="295"/>
      <c r="G19" s="295">
        <v>-1</v>
      </c>
      <c r="J19" s="139"/>
    </row>
    <row r="20" spans="1:10" ht="12.75">
      <c r="A20" s="291" t="s">
        <v>4</v>
      </c>
      <c r="B20" s="293">
        <f>SUM(C20:F20)</f>
        <v>191325</v>
      </c>
      <c r="C20" s="297">
        <f>SUM(C14:C19)</f>
        <v>113353</v>
      </c>
      <c r="D20" s="297">
        <f>SUM(D14:D19)</f>
        <v>32964</v>
      </c>
      <c r="E20" s="297">
        <f>SUM(E14:E19)</f>
        <v>45008</v>
      </c>
      <c r="F20" s="297">
        <f>SUM(F14:F17)</f>
        <v>0</v>
      </c>
      <c r="G20" s="297">
        <f>SUM(G14:G19)</f>
        <v>140898</v>
      </c>
      <c r="J20" s="139"/>
    </row>
    <row r="21" spans="1:7" ht="9" customHeight="1">
      <c r="A21" s="291"/>
      <c r="B21" s="293"/>
      <c r="C21" s="296"/>
      <c r="D21" s="296"/>
      <c r="E21" s="296"/>
      <c r="F21" s="296"/>
      <c r="G21" s="296"/>
    </row>
    <row r="22" spans="1:7" ht="12.75">
      <c r="A22" s="291" t="s">
        <v>318</v>
      </c>
      <c r="B22" s="293"/>
      <c r="C22" s="227"/>
      <c r="D22" s="227"/>
      <c r="E22" s="227"/>
      <c r="F22" s="227"/>
      <c r="G22" s="227"/>
    </row>
    <row r="23" spans="1:7" ht="12.75">
      <c r="A23" s="263" t="s">
        <v>389</v>
      </c>
      <c r="B23" s="293">
        <v>244958</v>
      </c>
      <c r="C23" s="293">
        <v>90312</v>
      </c>
      <c r="D23" s="293">
        <v>26662</v>
      </c>
      <c r="E23" s="293">
        <v>127984</v>
      </c>
      <c r="F23" s="293">
        <v>0</v>
      </c>
      <c r="G23" s="293">
        <v>233198</v>
      </c>
    </row>
    <row r="24" spans="1:7" ht="12.75">
      <c r="A24" s="294" t="s">
        <v>361</v>
      </c>
      <c r="B24" s="295">
        <f>SUM(C24:F24)</f>
        <v>30</v>
      </c>
      <c r="C24" s="295">
        <v>24</v>
      </c>
      <c r="D24" s="295">
        <v>6</v>
      </c>
      <c r="E24" s="295"/>
      <c r="F24" s="295"/>
      <c r="G24" s="295">
        <v>30</v>
      </c>
    </row>
    <row r="25" spans="1:7" ht="24">
      <c r="A25" s="207" t="s">
        <v>407</v>
      </c>
      <c r="B25" s="295">
        <f>SUM(C25:F25)</f>
        <v>258</v>
      </c>
      <c r="C25" s="295"/>
      <c r="D25" s="295"/>
      <c r="E25" s="295">
        <v>258</v>
      </c>
      <c r="F25" s="293"/>
      <c r="G25" s="295">
        <v>258</v>
      </c>
    </row>
    <row r="26" spans="1:7" ht="12.75">
      <c r="A26" s="207" t="s">
        <v>409</v>
      </c>
      <c r="B26" s="295">
        <f>SUM(C26:F26)</f>
        <v>-1500</v>
      </c>
      <c r="C26" s="295"/>
      <c r="D26" s="295"/>
      <c r="E26" s="295">
        <v>-1500</v>
      </c>
      <c r="F26" s="293"/>
      <c r="G26" s="295"/>
    </row>
    <row r="27" spans="1:7" ht="12.75">
      <c r="A27" s="294"/>
      <c r="B27" s="295">
        <f>SUM(C27:F27)</f>
        <v>0</v>
      </c>
      <c r="C27" s="295"/>
      <c r="D27" s="295"/>
      <c r="E27" s="295"/>
      <c r="F27" s="293"/>
      <c r="G27" s="295"/>
    </row>
    <row r="28" spans="1:7" ht="12.75">
      <c r="A28" s="291" t="s">
        <v>4</v>
      </c>
      <c r="B28" s="293">
        <f>SUM(C28:F28)</f>
        <v>243746</v>
      </c>
      <c r="C28" s="297">
        <f>SUM(C23:C27)</f>
        <v>90336</v>
      </c>
      <c r="D28" s="297">
        <f>SUM(D23:D27)</f>
        <v>26668</v>
      </c>
      <c r="E28" s="297">
        <f>SUM(E23:E27)</f>
        <v>126742</v>
      </c>
      <c r="F28" s="297">
        <f>SUM(F23:F27)</f>
        <v>0</v>
      </c>
      <c r="G28" s="297">
        <f>SUM(G23:G27)</f>
        <v>233486</v>
      </c>
    </row>
    <row r="29" spans="1:7" ht="6.75" customHeight="1">
      <c r="A29" s="291"/>
      <c r="B29" s="293"/>
      <c r="C29" s="297"/>
      <c r="D29" s="297"/>
      <c r="E29" s="297"/>
      <c r="F29" s="297"/>
      <c r="G29" s="297"/>
    </row>
    <row r="30" spans="1:13" ht="12.75">
      <c r="A30" s="291" t="s">
        <v>319</v>
      </c>
      <c r="B30" s="293"/>
      <c r="C30" s="227"/>
      <c r="D30" s="227"/>
      <c r="E30" s="227"/>
      <c r="F30" s="227"/>
      <c r="G30" s="227"/>
      <c r="L30" s="139"/>
      <c r="M30" s="139"/>
    </row>
    <row r="31" spans="1:7" ht="12.75">
      <c r="A31" s="263" t="s">
        <v>389</v>
      </c>
      <c r="B31" s="293">
        <v>68235</v>
      </c>
      <c r="C31" s="293">
        <v>29590</v>
      </c>
      <c r="D31" s="293">
        <v>8082</v>
      </c>
      <c r="E31" s="293">
        <v>30563</v>
      </c>
      <c r="F31" s="293">
        <v>0</v>
      </c>
      <c r="G31" s="293">
        <v>72148</v>
      </c>
    </row>
    <row r="32" spans="1:7" ht="12.75">
      <c r="A32" s="294" t="s">
        <v>361</v>
      </c>
      <c r="B32" s="295">
        <f>SUM(C32:E32)</f>
        <v>54</v>
      </c>
      <c r="C32" s="295">
        <v>42</v>
      </c>
      <c r="D32" s="295">
        <v>12</v>
      </c>
      <c r="E32" s="295"/>
      <c r="F32" s="293"/>
      <c r="G32" s="295">
        <v>54</v>
      </c>
    </row>
    <row r="33" spans="1:7" ht="12.75">
      <c r="A33" s="321" t="s">
        <v>410</v>
      </c>
      <c r="B33" s="295">
        <f>SUM(C33:E33)</f>
        <v>68</v>
      </c>
      <c r="C33" s="295"/>
      <c r="D33" s="295"/>
      <c r="E33" s="295">
        <v>68</v>
      </c>
      <c r="F33" s="295"/>
      <c r="G33" s="295">
        <v>68</v>
      </c>
    </row>
    <row r="34" spans="1:7" ht="12.75">
      <c r="A34" s="294"/>
      <c r="B34" s="295">
        <f>SUM(C34:E34)</f>
        <v>0</v>
      </c>
      <c r="C34" s="295"/>
      <c r="D34" s="295"/>
      <c r="E34" s="295"/>
      <c r="F34" s="295"/>
      <c r="G34" s="295"/>
    </row>
    <row r="35" spans="1:7" ht="12.75">
      <c r="A35" s="298" t="s">
        <v>4</v>
      </c>
      <c r="B35" s="293">
        <f>SUM(C35:F35)</f>
        <v>68357</v>
      </c>
      <c r="C35" s="297">
        <f>SUM(C31:C34)</f>
        <v>29632</v>
      </c>
      <c r="D35" s="297">
        <f>SUM(D31:D34)</f>
        <v>8094</v>
      </c>
      <c r="E35" s="297">
        <f>SUM(E31:E34)</f>
        <v>30631</v>
      </c>
      <c r="F35" s="297">
        <f>SUM(F31:F34)</f>
        <v>0</v>
      </c>
      <c r="G35" s="297">
        <f>SUM(G31:G34)</f>
        <v>72270</v>
      </c>
    </row>
    <row r="36" spans="1:11" ht="8.25" customHeight="1">
      <c r="A36" s="298"/>
      <c r="B36" s="293"/>
      <c r="C36" s="297"/>
      <c r="D36" s="297"/>
      <c r="E36" s="297"/>
      <c r="F36" s="297"/>
      <c r="G36" s="297"/>
      <c r="K36" s="139"/>
    </row>
    <row r="37" spans="1:7" ht="12.75">
      <c r="A37" s="291" t="s">
        <v>320</v>
      </c>
      <c r="B37" s="293"/>
      <c r="C37" s="227"/>
      <c r="D37" s="227"/>
      <c r="E37" s="227"/>
      <c r="F37" s="227"/>
      <c r="G37" s="227"/>
    </row>
    <row r="38" spans="1:7" ht="12.75">
      <c r="A38" s="263" t="s">
        <v>389</v>
      </c>
      <c r="B38" s="293">
        <v>459588</v>
      </c>
      <c r="C38" s="293">
        <v>248291</v>
      </c>
      <c r="D38" s="293">
        <v>72897</v>
      </c>
      <c r="E38" s="293">
        <v>138375</v>
      </c>
      <c r="F38" s="293">
        <v>25</v>
      </c>
      <c r="G38" s="293">
        <v>418845</v>
      </c>
    </row>
    <row r="39" spans="1:10" ht="12.75">
      <c r="A39" s="294" t="s">
        <v>393</v>
      </c>
      <c r="B39" s="295">
        <f>SUM(C39:E39)</f>
        <v>223</v>
      </c>
      <c r="C39" s="295">
        <v>176</v>
      </c>
      <c r="D39" s="295">
        <v>47</v>
      </c>
      <c r="E39" s="295"/>
      <c r="F39" s="293"/>
      <c r="G39" s="295">
        <v>223</v>
      </c>
      <c r="J39" s="139"/>
    </row>
    <row r="40" spans="1:10" ht="12.75">
      <c r="A40" s="294" t="s">
        <v>361</v>
      </c>
      <c r="B40" s="295">
        <f>SUM(C40:E40)</f>
        <v>81</v>
      </c>
      <c r="C40" s="295">
        <v>64</v>
      </c>
      <c r="D40" s="295">
        <v>17</v>
      </c>
      <c r="E40" s="295"/>
      <c r="F40" s="293"/>
      <c r="G40" s="295">
        <v>81</v>
      </c>
      <c r="J40" s="139"/>
    </row>
    <row r="41" spans="1:10" ht="12.75">
      <c r="A41" s="294" t="s">
        <v>406</v>
      </c>
      <c r="B41" s="295">
        <f>SUM(C41:E41)</f>
        <v>52</v>
      </c>
      <c r="C41" s="295">
        <v>41</v>
      </c>
      <c r="D41" s="295">
        <v>11</v>
      </c>
      <c r="E41" s="295"/>
      <c r="F41" s="293"/>
      <c r="G41" s="295">
        <v>52</v>
      </c>
      <c r="J41" s="139"/>
    </row>
    <row r="42" spans="1:7" ht="12.75">
      <c r="A42" s="294"/>
      <c r="B42" s="295">
        <f>SUM(C42:E42)</f>
        <v>0</v>
      </c>
      <c r="C42" s="295"/>
      <c r="D42" s="295"/>
      <c r="E42" s="295"/>
      <c r="F42" s="293"/>
      <c r="G42" s="295"/>
    </row>
    <row r="43" spans="1:9" ht="12.75">
      <c r="A43" s="291" t="s">
        <v>4</v>
      </c>
      <c r="B43" s="293">
        <f>SUM(C43:F43)</f>
        <v>459944</v>
      </c>
      <c r="C43" s="297">
        <f>SUM(C38:C42)</f>
        <v>248572</v>
      </c>
      <c r="D43" s="297">
        <f>SUM(D38:D42)</f>
        <v>72972</v>
      </c>
      <c r="E43" s="297">
        <f>SUM(E38:E42)</f>
        <v>138375</v>
      </c>
      <c r="F43" s="297">
        <f>SUM(F38:F42)</f>
        <v>25</v>
      </c>
      <c r="G43" s="297">
        <f>SUM(G38:G42)</f>
        <v>419201</v>
      </c>
      <c r="I43" s="139"/>
    </row>
    <row r="44" spans="1:7" ht="10.5" customHeight="1">
      <c r="A44" s="291"/>
      <c r="B44" s="293"/>
      <c r="C44" s="297"/>
      <c r="D44" s="297"/>
      <c r="E44" s="297"/>
      <c r="F44" s="297"/>
      <c r="G44" s="297"/>
    </row>
    <row r="45" spans="1:12" ht="12.75">
      <c r="A45" s="291" t="s">
        <v>321</v>
      </c>
      <c r="B45" s="293"/>
      <c r="C45" s="227"/>
      <c r="D45" s="227"/>
      <c r="E45" s="227"/>
      <c r="F45" s="227"/>
      <c r="G45" s="227"/>
      <c r="L45" s="139"/>
    </row>
    <row r="46" spans="1:7" ht="12.75">
      <c r="A46" s="263" t="s">
        <v>389</v>
      </c>
      <c r="B46" s="293">
        <v>186252</v>
      </c>
      <c r="C46" s="293">
        <v>117875</v>
      </c>
      <c r="D46" s="293">
        <v>33227</v>
      </c>
      <c r="E46" s="293">
        <v>35150</v>
      </c>
      <c r="F46" s="296">
        <v>0</v>
      </c>
      <c r="G46" s="293">
        <v>191465</v>
      </c>
    </row>
    <row r="47" spans="1:8" ht="12.75">
      <c r="A47" s="294" t="s">
        <v>361</v>
      </c>
      <c r="B47" s="295">
        <f>SUM(C47:E47)</f>
        <v>53</v>
      </c>
      <c r="C47" s="295">
        <v>42</v>
      </c>
      <c r="D47" s="295">
        <v>11</v>
      </c>
      <c r="E47" s="295"/>
      <c r="F47" s="295"/>
      <c r="G47" s="295">
        <v>53</v>
      </c>
      <c r="H47" s="139"/>
    </row>
    <row r="48" spans="1:7" ht="12.75">
      <c r="A48" s="294" t="s">
        <v>409</v>
      </c>
      <c r="B48" s="295">
        <f>SUM(C48:E48)</f>
        <v>-65</v>
      </c>
      <c r="C48" s="295"/>
      <c r="D48" s="295"/>
      <c r="E48" s="295">
        <v>-65</v>
      </c>
      <c r="F48" s="295"/>
      <c r="G48" s="295"/>
    </row>
    <row r="49" spans="1:7" ht="12.75">
      <c r="A49" s="294"/>
      <c r="B49" s="295">
        <f>SUM(C49:E49)</f>
        <v>0</v>
      </c>
      <c r="C49" s="295"/>
      <c r="D49" s="295"/>
      <c r="E49" s="295"/>
      <c r="F49" s="295"/>
      <c r="G49" s="295"/>
    </row>
    <row r="50" spans="1:10" ht="12.75">
      <c r="A50" s="298" t="s">
        <v>4</v>
      </c>
      <c r="B50" s="293">
        <f>SUM(C50:F50)</f>
        <v>186240</v>
      </c>
      <c r="C50" s="293">
        <f>SUM(C46:C49)</f>
        <v>117917</v>
      </c>
      <c r="D50" s="293">
        <f>SUM(D46:D49)</f>
        <v>33238</v>
      </c>
      <c r="E50" s="293">
        <f>SUM(E46:E49)</f>
        <v>35085</v>
      </c>
      <c r="F50" s="293">
        <f>SUM(F46:F49)</f>
        <v>0</v>
      </c>
      <c r="G50" s="293">
        <f>SUM(G46:G49)</f>
        <v>191518</v>
      </c>
      <c r="J50" s="139"/>
    </row>
    <row r="51" spans="1:9" ht="7.5" customHeight="1">
      <c r="A51" s="298"/>
      <c r="B51" s="293"/>
      <c r="C51" s="293"/>
      <c r="D51" s="293"/>
      <c r="E51" s="293"/>
      <c r="F51" s="293"/>
      <c r="G51" s="293"/>
      <c r="I51" s="139"/>
    </row>
    <row r="52" spans="1:9" ht="12.75">
      <c r="A52" s="299" t="s">
        <v>322</v>
      </c>
      <c r="B52" s="293">
        <f aca="true" t="shared" si="0" ref="B52:G52">SUM(B11,B20,B28,B35,B43,B50)</f>
        <v>1279090</v>
      </c>
      <c r="C52" s="293">
        <f t="shared" si="0"/>
        <v>641129</v>
      </c>
      <c r="D52" s="293">
        <f t="shared" si="0"/>
        <v>186219</v>
      </c>
      <c r="E52" s="293">
        <f t="shared" si="0"/>
        <v>451717</v>
      </c>
      <c r="F52" s="293">
        <f t="shared" si="0"/>
        <v>25</v>
      </c>
      <c r="G52" s="293">
        <f t="shared" si="0"/>
        <v>1191131</v>
      </c>
      <c r="I52" s="139"/>
    </row>
    <row r="53" spans="1:10" ht="9" customHeight="1">
      <c r="A53" s="300"/>
      <c r="B53" s="293"/>
      <c r="C53" s="296"/>
      <c r="D53" s="296"/>
      <c r="E53" s="296"/>
      <c r="F53" s="296"/>
      <c r="G53" s="296"/>
      <c r="I53" s="139"/>
      <c r="J53" s="139"/>
    </row>
    <row r="54" spans="1:7" ht="12.75">
      <c r="A54" s="301" t="s">
        <v>323</v>
      </c>
      <c r="B54" s="293"/>
      <c r="C54" s="296"/>
      <c r="D54" s="296"/>
      <c r="E54" s="296"/>
      <c r="F54" s="296"/>
      <c r="G54" s="296"/>
    </row>
    <row r="55" spans="1:7" ht="12.75">
      <c r="A55" s="263" t="s">
        <v>389</v>
      </c>
      <c r="B55" s="293">
        <v>321851</v>
      </c>
      <c r="C55" s="293">
        <v>101533</v>
      </c>
      <c r="D55" s="293">
        <v>17384</v>
      </c>
      <c r="E55" s="293">
        <v>202934</v>
      </c>
      <c r="F55" s="293">
        <v>0</v>
      </c>
      <c r="G55" s="302">
        <v>0</v>
      </c>
    </row>
    <row r="56" spans="1:7" ht="16.5" customHeight="1">
      <c r="A56" s="294" t="s">
        <v>408</v>
      </c>
      <c r="B56" s="295">
        <f>SUM(C56:E56)</f>
        <v>-295</v>
      </c>
      <c r="C56" s="295">
        <v>-266</v>
      </c>
      <c r="D56" s="295">
        <v>-29</v>
      </c>
      <c r="E56" s="295"/>
      <c r="F56" s="293"/>
      <c r="G56" s="302"/>
    </row>
    <row r="57" spans="1:7" ht="13.5" customHeight="1">
      <c r="A57" s="207" t="s">
        <v>409</v>
      </c>
      <c r="B57" s="295">
        <f>SUM(C57:E57)</f>
        <v>-1550</v>
      </c>
      <c r="C57" s="295"/>
      <c r="D57" s="295"/>
      <c r="E57" s="295">
        <v>-1550</v>
      </c>
      <c r="F57" s="293"/>
      <c r="G57" s="302"/>
    </row>
    <row r="58" spans="1:7" ht="13.5" customHeight="1">
      <c r="A58" s="207"/>
      <c r="B58" s="295">
        <f>SUM(C58:E58)</f>
        <v>0</v>
      </c>
      <c r="C58" s="295"/>
      <c r="D58" s="295"/>
      <c r="E58" s="295"/>
      <c r="F58" s="293"/>
      <c r="G58" s="302"/>
    </row>
    <row r="59" spans="1:7" ht="13.5" customHeight="1">
      <c r="A59" s="207"/>
      <c r="B59" s="295">
        <f>SUM(C59:E59)</f>
        <v>0</v>
      </c>
      <c r="C59" s="295"/>
      <c r="D59" s="295"/>
      <c r="E59" s="295"/>
      <c r="F59" s="293"/>
      <c r="G59" s="302"/>
    </row>
    <row r="60" spans="1:7" ht="12.75">
      <c r="A60" s="298" t="s">
        <v>4</v>
      </c>
      <c r="B60" s="293">
        <f>SUM(C60:F60)</f>
        <v>320006</v>
      </c>
      <c r="C60" s="293">
        <f>SUM(C55:C59)</f>
        <v>101267</v>
      </c>
      <c r="D60" s="293">
        <f>SUM(D55:D59)</f>
        <v>17355</v>
      </c>
      <c r="E60" s="293">
        <f>SUM(E55:E59)</f>
        <v>201384</v>
      </c>
      <c r="F60" s="293">
        <f>SUM(F55:F59)</f>
        <v>0</v>
      </c>
      <c r="G60" s="293">
        <v>0</v>
      </c>
    </row>
    <row r="61" spans="1:7" ht="6" customHeight="1">
      <c r="A61" s="303"/>
      <c r="B61" s="293"/>
      <c r="C61" s="296"/>
      <c r="D61" s="296"/>
      <c r="E61" s="296"/>
      <c r="F61" s="296"/>
      <c r="G61" s="296"/>
    </row>
    <row r="62" spans="1:7" ht="12.75">
      <c r="A62" s="301" t="s">
        <v>75</v>
      </c>
      <c r="B62" s="293">
        <f aca="true" t="shared" si="1" ref="B62:G62">SUM(B52,B60)</f>
        <v>1599096</v>
      </c>
      <c r="C62" s="293">
        <f t="shared" si="1"/>
        <v>742396</v>
      </c>
      <c r="D62" s="293">
        <f t="shared" si="1"/>
        <v>203574</v>
      </c>
      <c r="E62" s="293">
        <f t="shared" si="1"/>
        <v>653101</v>
      </c>
      <c r="F62" s="293">
        <f t="shared" si="1"/>
        <v>25</v>
      </c>
      <c r="G62" s="293">
        <f t="shared" si="1"/>
        <v>1191131</v>
      </c>
    </row>
  </sheetData>
  <sheetProtection/>
  <mergeCells count="2">
    <mergeCell ref="A1:G1"/>
    <mergeCell ref="F3:G3"/>
  </mergeCells>
  <printOptions/>
  <pageMargins left="0.7480314960629921" right="0.2755905511811024" top="0.6299212598425197" bottom="0.62992125984251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1.57421875" style="0" customWidth="1"/>
    <col min="2" max="2" width="12.140625" style="0" customWidth="1"/>
    <col min="3" max="3" width="11.8515625" style="0" customWidth="1"/>
    <col min="4" max="4" width="9.7109375" style="0" customWidth="1"/>
  </cols>
  <sheetData>
    <row r="1" spans="1:4" ht="15">
      <c r="A1" s="337" t="s">
        <v>324</v>
      </c>
      <c r="B1" s="337"/>
      <c r="C1" s="337"/>
      <c r="D1" s="337"/>
    </row>
    <row r="2" spans="1:4" ht="15">
      <c r="A2" s="326" t="s">
        <v>377</v>
      </c>
      <c r="B2" s="326"/>
      <c r="C2" s="326"/>
      <c r="D2" s="326"/>
    </row>
    <row r="3" spans="1:4" ht="15">
      <c r="A3" s="256"/>
      <c r="B3" s="256"/>
      <c r="C3" s="256"/>
      <c r="D3" s="256"/>
    </row>
    <row r="4" ht="12.75">
      <c r="D4" s="100" t="s">
        <v>0</v>
      </c>
    </row>
    <row r="5" spans="1:4" ht="26.25" thickBot="1">
      <c r="A5" s="304" t="s">
        <v>1</v>
      </c>
      <c r="B5" s="304" t="s">
        <v>135</v>
      </c>
      <c r="C5" s="305" t="s">
        <v>325</v>
      </c>
      <c r="D5" s="306" t="s">
        <v>4</v>
      </c>
    </row>
    <row r="6" spans="1:4" ht="13.5" thickTop="1">
      <c r="A6" s="263" t="s">
        <v>389</v>
      </c>
      <c r="B6" s="307">
        <v>20000</v>
      </c>
      <c r="C6" s="307">
        <v>3589</v>
      </c>
      <c r="D6" s="308">
        <v>23589</v>
      </c>
    </row>
    <row r="7" spans="1:4" ht="18" customHeight="1">
      <c r="A7" s="207" t="s">
        <v>390</v>
      </c>
      <c r="B7" s="307"/>
      <c r="C7" s="271">
        <v>-2000</v>
      </c>
      <c r="D7" s="308">
        <f>SUM(B7:C7)</f>
        <v>-2000</v>
      </c>
    </row>
    <row r="8" spans="1:4" ht="24">
      <c r="A8" s="207" t="s">
        <v>392</v>
      </c>
      <c r="B8" s="307"/>
      <c r="C8" s="271">
        <v>-4028</v>
      </c>
      <c r="D8" s="308">
        <f>SUM(B8:C8)</f>
        <v>-4028</v>
      </c>
    </row>
    <row r="9" spans="1:4" ht="12.75">
      <c r="A9" s="207" t="s">
        <v>397</v>
      </c>
      <c r="B9" s="307"/>
      <c r="C9" s="271">
        <v>34000</v>
      </c>
      <c r="D9" s="308">
        <f>SUM(B9:C9)</f>
        <v>34000</v>
      </c>
    </row>
    <row r="10" spans="1:4" ht="15" customHeight="1">
      <c r="A10" s="207" t="s">
        <v>398</v>
      </c>
      <c r="B10" s="307"/>
      <c r="C10" s="271">
        <v>615</v>
      </c>
      <c r="D10" s="308">
        <f>SUM(B10:C10)</f>
        <v>615</v>
      </c>
    </row>
    <row r="11" spans="1:4" ht="24">
      <c r="A11" s="207" t="s">
        <v>404</v>
      </c>
      <c r="B11" s="309"/>
      <c r="C11" s="271">
        <v>1302</v>
      </c>
      <c r="D11" s="308">
        <f>SUM(B11:C11)</f>
        <v>1302</v>
      </c>
    </row>
    <row r="12" spans="1:4" ht="12.75">
      <c r="A12" s="310" t="s">
        <v>4</v>
      </c>
      <c r="B12" s="273">
        <f>SUM(B6:B10)</f>
        <v>20000</v>
      </c>
      <c r="C12" s="273">
        <f>SUM(C6:C11)</f>
        <v>33478</v>
      </c>
      <c r="D12" s="273">
        <f>SUM(D6:D11)</f>
        <v>53478</v>
      </c>
    </row>
    <row r="13" ht="12.75">
      <c r="A13" s="311"/>
    </row>
  </sheetData>
  <sheetProtection/>
  <mergeCells count="2">
    <mergeCell ref="A1:D1"/>
    <mergeCell ref="A2:D2"/>
  </mergeCells>
  <printOptions/>
  <pageMargins left="0.47" right="0.2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421875" style="0" bestFit="1" customWidth="1"/>
    <col min="10" max="10" width="11.28125" style="0" customWidth="1"/>
    <col min="12" max="12" width="9.8515625" style="0" customWidth="1"/>
  </cols>
  <sheetData>
    <row r="1" spans="1:12" ht="15" customHeight="1">
      <c r="A1" s="375" t="s">
        <v>190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8" ht="15" customHeight="1">
      <c r="A2" s="125"/>
      <c r="B2" s="125"/>
      <c r="C2" s="125"/>
      <c r="D2" s="125"/>
      <c r="E2" s="125"/>
      <c r="F2" s="125"/>
      <c r="G2" s="125"/>
      <c r="H2" s="125"/>
    </row>
    <row r="3" spans="1:12" ht="15" customHeight="1">
      <c r="A3" s="125"/>
      <c r="B3" s="125"/>
      <c r="C3" s="125"/>
      <c r="D3" s="373" t="s">
        <v>416</v>
      </c>
      <c r="E3" s="373"/>
      <c r="F3" s="373"/>
      <c r="G3" s="373"/>
      <c r="H3" s="373"/>
      <c r="I3" s="373"/>
      <c r="J3" s="373"/>
      <c r="K3" s="373"/>
      <c r="L3" s="373"/>
    </row>
    <row r="4" spans="7:12" ht="12.75">
      <c r="G4" s="374"/>
      <c r="H4" s="374"/>
      <c r="K4" s="374" t="s">
        <v>0</v>
      </c>
      <c r="L4" s="374"/>
    </row>
    <row r="5" spans="1:12" ht="18" customHeight="1">
      <c r="A5" s="364" t="s">
        <v>1</v>
      </c>
      <c r="B5" s="365"/>
      <c r="C5" s="365"/>
      <c r="D5" s="366"/>
      <c r="E5" s="362" t="s">
        <v>289</v>
      </c>
      <c r="F5" s="362"/>
      <c r="G5" s="362"/>
      <c r="H5" s="362"/>
      <c r="I5" s="362" t="s">
        <v>289</v>
      </c>
      <c r="J5" s="362"/>
      <c r="K5" s="362"/>
      <c r="L5" s="362"/>
    </row>
    <row r="6" spans="1:12" ht="25.5">
      <c r="A6" s="367"/>
      <c r="B6" s="368"/>
      <c r="C6" s="368"/>
      <c r="D6" s="369"/>
      <c r="E6" s="2" t="s">
        <v>2</v>
      </c>
      <c r="F6" s="2" t="s">
        <v>3</v>
      </c>
      <c r="G6" s="2" t="s">
        <v>43</v>
      </c>
      <c r="H6" s="359" t="s">
        <v>4</v>
      </c>
      <c r="I6" s="2" t="s">
        <v>2</v>
      </c>
      <c r="J6" s="2" t="s">
        <v>3</v>
      </c>
      <c r="K6" s="2" t="s">
        <v>43</v>
      </c>
      <c r="L6" s="359" t="s">
        <v>4</v>
      </c>
    </row>
    <row r="7" spans="1:12" ht="13.5" customHeight="1" thickBot="1">
      <c r="A7" s="370"/>
      <c r="B7" s="371"/>
      <c r="C7" s="371"/>
      <c r="D7" s="372"/>
      <c r="E7" s="361" t="s">
        <v>5</v>
      </c>
      <c r="F7" s="361"/>
      <c r="G7" s="361"/>
      <c r="H7" s="360"/>
      <c r="I7" s="361" t="s">
        <v>5</v>
      </c>
      <c r="J7" s="361"/>
      <c r="K7" s="361"/>
      <c r="L7" s="360"/>
    </row>
    <row r="8" spans="1:12" ht="13.5" thickTop="1">
      <c r="A8" s="344" t="s">
        <v>84</v>
      </c>
      <c r="B8" s="345"/>
      <c r="C8" s="345"/>
      <c r="D8" s="345"/>
      <c r="E8" s="152">
        <v>521567</v>
      </c>
      <c r="F8" s="152">
        <v>172368</v>
      </c>
      <c r="G8" s="152">
        <v>5400</v>
      </c>
      <c r="H8" s="161">
        <v>699335</v>
      </c>
      <c r="I8" s="152">
        <f>SUM(I9,I17)</f>
        <v>520651</v>
      </c>
      <c r="J8" s="152">
        <f>SUM(J9,J16,J17)</f>
        <v>172073</v>
      </c>
      <c r="K8" s="152">
        <f>SUM(K9,K17)</f>
        <v>5400</v>
      </c>
      <c r="L8" s="161">
        <f aca="true" t="shared" si="0" ref="L8:L35">SUM(I8:K8)</f>
        <v>698124</v>
      </c>
    </row>
    <row r="9" spans="1:12" ht="12.75">
      <c r="A9" s="162"/>
      <c r="B9" s="340" t="s">
        <v>85</v>
      </c>
      <c r="C9" s="340"/>
      <c r="D9" s="340"/>
      <c r="E9" s="155">
        <v>489559</v>
      </c>
      <c r="F9" s="155">
        <v>2308</v>
      </c>
      <c r="G9" s="155">
        <v>0</v>
      </c>
      <c r="H9" s="163">
        <v>491867</v>
      </c>
      <c r="I9" s="155">
        <f>SUM(I10:I15)</f>
        <v>488208</v>
      </c>
      <c r="J9" s="155">
        <f>SUM(J10:J15)</f>
        <v>2308</v>
      </c>
      <c r="K9" s="155">
        <f>SUM(K10:K15)</f>
        <v>0</v>
      </c>
      <c r="L9" s="163">
        <f t="shared" si="0"/>
        <v>490516</v>
      </c>
    </row>
    <row r="10" spans="1:12" ht="12.75">
      <c r="A10" s="162"/>
      <c r="B10" s="154"/>
      <c r="C10" s="340" t="s">
        <v>86</v>
      </c>
      <c r="D10" s="340"/>
      <c r="E10" s="151">
        <v>140821</v>
      </c>
      <c r="F10" s="151"/>
      <c r="G10" s="151"/>
      <c r="H10" s="163">
        <v>140821</v>
      </c>
      <c r="I10" s="151">
        <v>140821</v>
      </c>
      <c r="J10" s="151"/>
      <c r="K10" s="151"/>
      <c r="L10" s="163">
        <f t="shared" si="0"/>
        <v>140821</v>
      </c>
    </row>
    <row r="11" spans="1:12" ht="12.75">
      <c r="A11" s="162"/>
      <c r="B11" s="154"/>
      <c r="C11" s="340" t="s">
        <v>87</v>
      </c>
      <c r="D11" s="340"/>
      <c r="E11" s="151">
        <v>188244</v>
      </c>
      <c r="F11" s="151"/>
      <c r="G11" s="151"/>
      <c r="H11" s="163">
        <v>188244</v>
      </c>
      <c r="I11" s="151">
        <v>186190</v>
      </c>
      <c r="J11" s="151"/>
      <c r="K11" s="151"/>
      <c r="L11" s="163">
        <f t="shared" si="0"/>
        <v>186190</v>
      </c>
    </row>
    <row r="12" spans="1:12" ht="12.75">
      <c r="A12" s="162"/>
      <c r="B12" s="154"/>
      <c r="C12" s="339" t="s">
        <v>191</v>
      </c>
      <c r="D12" s="340"/>
      <c r="E12" s="151">
        <v>137794</v>
      </c>
      <c r="F12" s="151"/>
      <c r="G12" s="151"/>
      <c r="H12" s="163">
        <v>137794</v>
      </c>
      <c r="I12" s="151">
        <v>138152</v>
      </c>
      <c r="J12" s="151"/>
      <c r="K12" s="151"/>
      <c r="L12" s="163">
        <f t="shared" si="0"/>
        <v>138152</v>
      </c>
    </row>
    <row r="13" spans="1:12" ht="12.75">
      <c r="A13" s="162"/>
      <c r="B13" s="154"/>
      <c r="C13" s="340" t="s">
        <v>88</v>
      </c>
      <c r="D13" s="340"/>
      <c r="E13" s="151">
        <v>13963</v>
      </c>
      <c r="F13" s="151"/>
      <c r="G13" s="151"/>
      <c r="H13" s="163">
        <v>13963</v>
      </c>
      <c r="I13" s="151">
        <v>13963</v>
      </c>
      <c r="J13" s="151"/>
      <c r="K13" s="151"/>
      <c r="L13" s="163">
        <f t="shared" si="0"/>
        <v>13963</v>
      </c>
    </row>
    <row r="14" spans="1:12" ht="12.75">
      <c r="A14" s="162"/>
      <c r="B14" s="154"/>
      <c r="C14" s="339" t="s">
        <v>192</v>
      </c>
      <c r="D14" s="340"/>
      <c r="E14" s="151">
        <v>8737</v>
      </c>
      <c r="F14" s="151"/>
      <c r="G14" s="151"/>
      <c r="H14" s="163">
        <v>8737</v>
      </c>
      <c r="I14" s="151">
        <v>9082</v>
      </c>
      <c r="J14" s="151"/>
      <c r="K14" s="151"/>
      <c r="L14" s="163">
        <f t="shared" si="0"/>
        <v>9082</v>
      </c>
    </row>
    <row r="15" spans="1:12" ht="12.75">
      <c r="A15" s="162"/>
      <c r="B15" s="154"/>
      <c r="C15" s="339" t="s">
        <v>193</v>
      </c>
      <c r="D15" s="340"/>
      <c r="E15" s="151"/>
      <c r="F15" s="151">
        <v>2308</v>
      </c>
      <c r="G15" s="151"/>
      <c r="H15" s="163">
        <v>2308</v>
      </c>
      <c r="I15" s="151"/>
      <c r="J15" s="151">
        <v>2308</v>
      </c>
      <c r="K15" s="151"/>
      <c r="L15" s="163">
        <f t="shared" si="0"/>
        <v>2308</v>
      </c>
    </row>
    <row r="16" spans="1:12" ht="12.75">
      <c r="A16" s="162"/>
      <c r="B16" s="211" t="s">
        <v>354</v>
      </c>
      <c r="C16" s="211" t="s">
        <v>355</v>
      </c>
      <c r="D16" s="154"/>
      <c r="E16" s="151"/>
      <c r="F16" s="151">
        <v>25074</v>
      </c>
      <c r="G16" s="151"/>
      <c r="H16" s="163">
        <v>25074</v>
      </c>
      <c r="I16" s="151"/>
      <c r="J16" s="151">
        <v>25074</v>
      </c>
      <c r="K16" s="151"/>
      <c r="L16" s="163">
        <f t="shared" si="0"/>
        <v>25074</v>
      </c>
    </row>
    <row r="17" spans="1:12" ht="12.75">
      <c r="A17" s="162"/>
      <c r="B17" s="339" t="s">
        <v>89</v>
      </c>
      <c r="C17" s="340"/>
      <c r="D17" s="340"/>
      <c r="E17" s="155">
        <v>32008</v>
      </c>
      <c r="F17" s="155">
        <v>144986</v>
      </c>
      <c r="G17" s="155">
        <v>5400</v>
      </c>
      <c r="H17" s="164">
        <v>182394</v>
      </c>
      <c r="I17" s="155">
        <f>SUM(I18:I23)</f>
        <v>32443</v>
      </c>
      <c r="J17" s="155">
        <f>SUM(J18:J23)</f>
        <v>144691</v>
      </c>
      <c r="K17" s="155">
        <f>SUM(K18:K23)</f>
        <v>5400</v>
      </c>
      <c r="L17" s="164">
        <f t="shared" si="0"/>
        <v>182534</v>
      </c>
    </row>
    <row r="18" spans="1:12" ht="12.75">
      <c r="A18" s="162"/>
      <c r="B18" s="154"/>
      <c r="C18" s="357" t="s">
        <v>90</v>
      </c>
      <c r="D18" s="358"/>
      <c r="E18" s="151"/>
      <c r="F18" s="151">
        <v>1713</v>
      </c>
      <c r="G18" s="151"/>
      <c r="H18" s="163">
        <v>1713</v>
      </c>
      <c r="I18" s="151"/>
      <c r="J18" s="151">
        <v>1713</v>
      </c>
      <c r="K18" s="151"/>
      <c r="L18" s="163">
        <f t="shared" si="0"/>
        <v>1713</v>
      </c>
    </row>
    <row r="19" spans="1:12" ht="12.75">
      <c r="A19" s="162"/>
      <c r="B19" s="154"/>
      <c r="C19" s="357" t="s">
        <v>91</v>
      </c>
      <c r="D19" s="358"/>
      <c r="E19" s="151">
        <v>25448</v>
      </c>
      <c r="F19" s="151">
        <v>57861</v>
      </c>
      <c r="G19" s="151"/>
      <c r="H19" s="163">
        <v>83309</v>
      </c>
      <c r="I19" s="151">
        <v>25883</v>
      </c>
      <c r="J19" s="151">
        <v>57861</v>
      </c>
      <c r="K19" s="151"/>
      <c r="L19" s="163">
        <f t="shared" si="0"/>
        <v>83744</v>
      </c>
    </row>
    <row r="20" spans="1:12" ht="12.75">
      <c r="A20" s="162"/>
      <c r="B20" s="154"/>
      <c r="C20" s="363" t="s">
        <v>256</v>
      </c>
      <c r="D20" s="358"/>
      <c r="E20" s="151"/>
      <c r="F20" s="151">
        <v>76974</v>
      </c>
      <c r="G20" s="151"/>
      <c r="H20" s="163">
        <v>76974</v>
      </c>
      <c r="I20" s="151"/>
      <c r="J20" s="151">
        <v>76679</v>
      </c>
      <c r="K20" s="151"/>
      <c r="L20" s="163">
        <f t="shared" si="0"/>
        <v>76679</v>
      </c>
    </row>
    <row r="21" spans="1:12" ht="12.75">
      <c r="A21" s="162"/>
      <c r="B21" s="154"/>
      <c r="C21" s="248" t="s">
        <v>280</v>
      </c>
      <c r="D21" s="181"/>
      <c r="E21" s="151">
        <v>6560</v>
      </c>
      <c r="F21" s="151"/>
      <c r="G21" s="151"/>
      <c r="H21" s="163">
        <v>6560</v>
      </c>
      <c r="I21" s="151">
        <v>6560</v>
      </c>
      <c r="J21" s="151"/>
      <c r="K21" s="151"/>
      <c r="L21" s="163">
        <f t="shared" si="0"/>
        <v>6560</v>
      </c>
    </row>
    <row r="22" spans="1:12" ht="12.75">
      <c r="A22" s="162"/>
      <c r="B22" s="154"/>
      <c r="C22" s="357" t="s">
        <v>92</v>
      </c>
      <c r="D22" s="358"/>
      <c r="E22" s="151"/>
      <c r="F22" s="170"/>
      <c r="G22" s="151">
        <v>5400</v>
      </c>
      <c r="H22" s="163">
        <v>5400</v>
      </c>
      <c r="I22" s="151"/>
      <c r="J22" s="170"/>
      <c r="K22" s="151">
        <v>5400</v>
      </c>
      <c r="L22" s="163">
        <f t="shared" si="0"/>
        <v>5400</v>
      </c>
    </row>
    <row r="23" spans="1:12" ht="13.5" customHeight="1">
      <c r="A23" s="162"/>
      <c r="B23" s="154"/>
      <c r="C23" s="192" t="s">
        <v>168</v>
      </c>
      <c r="D23" s="181"/>
      <c r="E23" s="151"/>
      <c r="F23" s="170">
        <v>8438</v>
      </c>
      <c r="G23" s="151"/>
      <c r="H23" s="163">
        <v>8438</v>
      </c>
      <c r="I23" s="151"/>
      <c r="J23" s="170">
        <v>8438</v>
      </c>
      <c r="K23" s="151"/>
      <c r="L23" s="163">
        <f t="shared" si="0"/>
        <v>8438</v>
      </c>
    </row>
    <row r="24" spans="1:12" ht="12.75">
      <c r="A24" s="344" t="s">
        <v>93</v>
      </c>
      <c r="B24" s="345"/>
      <c r="C24" s="345"/>
      <c r="D24" s="345"/>
      <c r="E24" s="152">
        <v>0</v>
      </c>
      <c r="F24" s="152">
        <v>2640169</v>
      </c>
      <c r="G24" s="152">
        <v>0</v>
      </c>
      <c r="H24" s="161">
        <v>2640169</v>
      </c>
      <c r="I24" s="152">
        <f>SUM(I26)</f>
        <v>0</v>
      </c>
      <c r="J24" s="152">
        <f>SUM(J25:J26)</f>
        <v>2641766</v>
      </c>
      <c r="K24" s="152">
        <f>SUM(K26)</f>
        <v>0</v>
      </c>
      <c r="L24" s="161">
        <f t="shared" si="0"/>
        <v>2641766</v>
      </c>
    </row>
    <row r="25" spans="1:12" ht="12.75">
      <c r="A25" s="182"/>
      <c r="B25" s="154" t="s">
        <v>162</v>
      </c>
      <c r="C25" s="154" t="s">
        <v>163</v>
      </c>
      <c r="D25" s="183"/>
      <c r="E25" s="152"/>
      <c r="F25" s="151">
        <v>200572</v>
      </c>
      <c r="G25" s="152"/>
      <c r="H25" s="163">
        <v>200572</v>
      </c>
      <c r="I25" s="152"/>
      <c r="J25" s="151">
        <f>'Felhalm. bevétel'!D18</f>
        <v>226653</v>
      </c>
      <c r="K25" s="152"/>
      <c r="L25" s="163">
        <f t="shared" si="0"/>
        <v>226653</v>
      </c>
    </row>
    <row r="26" spans="1:12" ht="12.75">
      <c r="A26" s="162"/>
      <c r="B26" s="211" t="s">
        <v>194</v>
      </c>
      <c r="C26" s="154" t="s">
        <v>195</v>
      </c>
      <c r="D26" s="183"/>
      <c r="E26" s="151"/>
      <c r="F26" s="151">
        <v>2439597</v>
      </c>
      <c r="G26" s="151"/>
      <c r="H26" s="163">
        <v>2439597</v>
      </c>
      <c r="I26" s="151"/>
      <c r="J26" s="151">
        <f>'Felhalm. bevétel'!D22</f>
        <v>2415113</v>
      </c>
      <c r="K26" s="151"/>
      <c r="L26" s="163">
        <f t="shared" si="0"/>
        <v>2415113</v>
      </c>
    </row>
    <row r="27" spans="1:12" ht="12.75">
      <c r="A27" s="344" t="s">
        <v>94</v>
      </c>
      <c r="B27" s="345"/>
      <c r="C27" s="345"/>
      <c r="D27" s="345"/>
      <c r="E27" s="152">
        <v>679100</v>
      </c>
      <c r="F27" s="152">
        <v>0</v>
      </c>
      <c r="G27" s="152">
        <v>2080</v>
      </c>
      <c r="H27" s="161">
        <v>681180</v>
      </c>
      <c r="I27" s="152">
        <f>SUM(I28,I29,I35)</f>
        <v>679100</v>
      </c>
      <c r="J27" s="152">
        <f>SUM(J28,J29,J35)</f>
        <v>0</v>
      </c>
      <c r="K27" s="152">
        <f>SUM(K28,K29,K35)</f>
        <v>2080</v>
      </c>
      <c r="L27" s="161">
        <f t="shared" si="0"/>
        <v>681180</v>
      </c>
    </row>
    <row r="28" spans="1:12" ht="12.75">
      <c r="A28" s="162"/>
      <c r="B28" s="340" t="s">
        <v>157</v>
      </c>
      <c r="C28" s="340"/>
      <c r="D28" s="340">
        <v>0</v>
      </c>
      <c r="E28" s="155">
        <v>113100</v>
      </c>
      <c r="F28" s="155"/>
      <c r="G28" s="155"/>
      <c r="H28" s="164">
        <v>113100</v>
      </c>
      <c r="I28" s="155">
        <v>113100</v>
      </c>
      <c r="J28" s="155"/>
      <c r="K28" s="155"/>
      <c r="L28" s="164">
        <f t="shared" si="0"/>
        <v>113100</v>
      </c>
    </row>
    <row r="29" spans="1:12" ht="12.75">
      <c r="A29" s="162"/>
      <c r="B29" s="340" t="s">
        <v>95</v>
      </c>
      <c r="C29" s="340"/>
      <c r="D29" s="340"/>
      <c r="E29" s="155">
        <v>563000</v>
      </c>
      <c r="F29" s="155">
        <v>0</v>
      </c>
      <c r="G29" s="155">
        <v>0</v>
      </c>
      <c r="H29" s="164">
        <v>563000</v>
      </c>
      <c r="I29" s="155">
        <f>SUM(I30:I34)</f>
        <v>563000</v>
      </c>
      <c r="J29" s="155">
        <f>SUM(J30:J34)</f>
        <v>0</v>
      </c>
      <c r="K29" s="155">
        <f>SUM(K30:K34)</f>
        <v>0</v>
      </c>
      <c r="L29" s="164">
        <f t="shared" si="0"/>
        <v>563000</v>
      </c>
    </row>
    <row r="30" spans="1:12" ht="12.75">
      <c r="A30" s="162"/>
      <c r="B30" s="153"/>
      <c r="C30" s="340" t="s">
        <v>158</v>
      </c>
      <c r="D30" s="340"/>
      <c r="E30" s="151">
        <v>510000</v>
      </c>
      <c r="F30" s="151"/>
      <c r="G30" s="151"/>
      <c r="H30" s="163">
        <v>510000</v>
      </c>
      <c r="I30" s="151">
        <v>510000</v>
      </c>
      <c r="J30" s="151"/>
      <c r="K30" s="151"/>
      <c r="L30" s="163">
        <f t="shared" si="0"/>
        <v>510000</v>
      </c>
    </row>
    <row r="31" spans="1:12" ht="12.75">
      <c r="A31" s="162"/>
      <c r="B31" s="153"/>
      <c r="C31" s="339" t="s">
        <v>96</v>
      </c>
      <c r="D31" s="339"/>
      <c r="E31" s="151"/>
      <c r="F31" s="151"/>
      <c r="G31" s="151"/>
      <c r="H31" s="163">
        <v>0</v>
      </c>
      <c r="I31" s="151"/>
      <c r="J31" s="151"/>
      <c r="K31" s="151"/>
      <c r="L31" s="163">
        <f t="shared" si="0"/>
        <v>0</v>
      </c>
    </row>
    <row r="32" spans="1:12" ht="12.75">
      <c r="A32" s="162"/>
      <c r="B32" s="153"/>
      <c r="C32" s="339" t="s">
        <v>97</v>
      </c>
      <c r="D32" s="339"/>
      <c r="E32" s="151"/>
      <c r="F32" s="151"/>
      <c r="G32" s="151"/>
      <c r="H32" s="163">
        <v>0</v>
      </c>
      <c r="I32" s="151"/>
      <c r="J32" s="151"/>
      <c r="K32" s="151"/>
      <c r="L32" s="163">
        <f t="shared" si="0"/>
        <v>0</v>
      </c>
    </row>
    <row r="33" spans="1:12" ht="12.75">
      <c r="A33" s="162"/>
      <c r="B33" s="153"/>
      <c r="C33" s="340" t="s">
        <v>98</v>
      </c>
      <c r="D33" s="340"/>
      <c r="E33" s="151">
        <v>36000</v>
      </c>
      <c r="F33" s="151"/>
      <c r="G33" s="151"/>
      <c r="H33" s="163">
        <v>36000</v>
      </c>
      <c r="I33" s="151">
        <v>36000</v>
      </c>
      <c r="J33" s="151"/>
      <c r="K33" s="151"/>
      <c r="L33" s="163">
        <f t="shared" si="0"/>
        <v>36000</v>
      </c>
    </row>
    <row r="34" spans="1:12" ht="12.75">
      <c r="A34" s="162"/>
      <c r="B34" s="153"/>
      <c r="C34" s="339" t="s">
        <v>242</v>
      </c>
      <c r="D34" s="340"/>
      <c r="E34" s="151">
        <v>17000</v>
      </c>
      <c r="F34" s="151"/>
      <c r="G34" s="151"/>
      <c r="H34" s="163">
        <v>17000</v>
      </c>
      <c r="I34" s="151">
        <v>17000</v>
      </c>
      <c r="J34" s="151"/>
      <c r="K34" s="151"/>
      <c r="L34" s="163">
        <f t="shared" si="0"/>
        <v>17000</v>
      </c>
    </row>
    <row r="35" spans="1:12" ht="12.75">
      <c r="A35" s="162"/>
      <c r="B35" s="340" t="s">
        <v>99</v>
      </c>
      <c r="C35" s="340"/>
      <c r="D35" s="340"/>
      <c r="E35" s="155">
        <v>3000</v>
      </c>
      <c r="F35" s="155"/>
      <c r="G35" s="155">
        <v>2080</v>
      </c>
      <c r="H35" s="163">
        <v>5080</v>
      </c>
      <c r="I35" s="155">
        <v>3000</v>
      </c>
      <c r="J35" s="155"/>
      <c r="K35" s="155">
        <v>2080</v>
      </c>
      <c r="L35" s="163">
        <f t="shared" si="0"/>
        <v>5080</v>
      </c>
    </row>
    <row r="36" spans="1:12" ht="12.75">
      <c r="A36" s="344" t="s">
        <v>18</v>
      </c>
      <c r="B36" s="345"/>
      <c r="C36" s="345"/>
      <c r="D36" s="345"/>
      <c r="E36" s="152">
        <v>28200</v>
      </c>
      <c r="F36" s="152">
        <v>60925</v>
      </c>
      <c r="G36" s="152">
        <v>0</v>
      </c>
      <c r="H36" s="161">
        <v>89125</v>
      </c>
      <c r="I36" s="152">
        <f>SUM(I37:I42)</f>
        <v>28200</v>
      </c>
      <c r="J36" s="152">
        <f>SUM(J37:J42)</f>
        <v>60925</v>
      </c>
      <c r="K36" s="152">
        <f>SUM(K37:K42)</f>
        <v>0</v>
      </c>
      <c r="L36" s="161">
        <f aca="true" t="shared" si="1" ref="L36:L46">SUM(I36:K36)</f>
        <v>89125</v>
      </c>
    </row>
    <row r="37" spans="1:12" ht="12.75">
      <c r="A37" s="162"/>
      <c r="B37" s="339" t="s">
        <v>196</v>
      </c>
      <c r="C37" s="340"/>
      <c r="D37" s="340"/>
      <c r="E37" s="151"/>
      <c r="F37" s="151"/>
      <c r="G37" s="151"/>
      <c r="H37" s="163">
        <v>0</v>
      </c>
      <c r="I37" s="151"/>
      <c r="J37" s="151"/>
      <c r="K37" s="151"/>
      <c r="L37" s="163">
        <f t="shared" si="1"/>
        <v>0</v>
      </c>
    </row>
    <row r="38" spans="1:12" ht="12.75">
      <c r="A38" s="162"/>
      <c r="B38" s="340" t="s">
        <v>159</v>
      </c>
      <c r="C38" s="340"/>
      <c r="D38" s="340"/>
      <c r="E38" s="151"/>
      <c r="F38" s="151">
        <v>20500</v>
      </c>
      <c r="G38" s="151"/>
      <c r="H38" s="163">
        <v>20500</v>
      </c>
      <c r="I38" s="151"/>
      <c r="J38" s="151">
        <v>20500</v>
      </c>
      <c r="K38" s="151"/>
      <c r="L38" s="163">
        <f t="shared" si="1"/>
        <v>20500</v>
      </c>
    </row>
    <row r="39" spans="1:12" ht="12.75">
      <c r="A39" s="162"/>
      <c r="B39" s="340" t="s">
        <v>100</v>
      </c>
      <c r="C39" s="340"/>
      <c r="D39" s="340"/>
      <c r="E39" s="151"/>
      <c r="F39" s="151">
        <v>6200</v>
      </c>
      <c r="G39" s="151"/>
      <c r="H39" s="163">
        <v>6200</v>
      </c>
      <c r="I39" s="151"/>
      <c r="J39" s="151">
        <v>6200</v>
      </c>
      <c r="K39" s="151"/>
      <c r="L39" s="163">
        <f t="shared" si="1"/>
        <v>6200</v>
      </c>
    </row>
    <row r="40" spans="1:12" ht="12.75">
      <c r="A40" s="162"/>
      <c r="B40" s="340" t="s">
        <v>160</v>
      </c>
      <c r="C40" s="340"/>
      <c r="D40" s="340"/>
      <c r="E40" s="151">
        <v>28200</v>
      </c>
      <c r="F40" s="151">
        <v>21230</v>
      </c>
      <c r="G40" s="151"/>
      <c r="H40" s="163">
        <v>49430</v>
      </c>
      <c r="I40" s="151">
        <v>28200</v>
      </c>
      <c r="J40" s="151">
        <v>21230</v>
      </c>
      <c r="K40" s="151"/>
      <c r="L40" s="163">
        <f t="shared" si="1"/>
        <v>49430</v>
      </c>
    </row>
    <row r="41" spans="1:12" ht="12.75">
      <c r="A41" s="162"/>
      <c r="B41" s="340" t="s">
        <v>101</v>
      </c>
      <c r="C41" s="340"/>
      <c r="D41" s="340"/>
      <c r="E41" s="151"/>
      <c r="F41" s="151"/>
      <c r="G41" s="151"/>
      <c r="H41" s="163">
        <v>0</v>
      </c>
      <c r="I41" s="151"/>
      <c r="J41" s="151"/>
      <c r="K41" s="151"/>
      <c r="L41" s="163">
        <f t="shared" si="1"/>
        <v>0</v>
      </c>
    </row>
    <row r="42" spans="1:12" ht="12.75">
      <c r="A42" s="162"/>
      <c r="B42" s="340" t="s">
        <v>102</v>
      </c>
      <c r="C42" s="340"/>
      <c r="D42" s="340"/>
      <c r="E42" s="151"/>
      <c r="F42" s="151">
        <v>12995</v>
      </c>
      <c r="G42" s="151"/>
      <c r="H42" s="163">
        <v>12995</v>
      </c>
      <c r="I42" s="151"/>
      <c r="J42" s="151">
        <v>12995</v>
      </c>
      <c r="K42" s="151"/>
      <c r="L42" s="163">
        <f t="shared" si="1"/>
        <v>12995</v>
      </c>
    </row>
    <row r="43" spans="1:12" ht="12.75">
      <c r="A43" s="344" t="s">
        <v>103</v>
      </c>
      <c r="B43" s="345"/>
      <c r="C43" s="345"/>
      <c r="D43" s="345"/>
      <c r="E43" s="152">
        <v>0</v>
      </c>
      <c r="F43" s="152">
        <v>6100</v>
      </c>
      <c r="G43" s="152">
        <v>0</v>
      </c>
      <c r="H43" s="161">
        <v>6100</v>
      </c>
      <c r="I43" s="152">
        <f>SUM(I44:I45)</f>
        <v>0</v>
      </c>
      <c r="J43" s="152">
        <f>SUM(J44:J45)</f>
        <v>6100</v>
      </c>
      <c r="K43" s="152">
        <f>SUM(K44:K45)</f>
        <v>0</v>
      </c>
      <c r="L43" s="161">
        <f t="shared" si="1"/>
        <v>6100</v>
      </c>
    </row>
    <row r="44" spans="1:12" ht="12.75">
      <c r="A44" s="162"/>
      <c r="B44" s="340" t="s">
        <v>104</v>
      </c>
      <c r="C44" s="340"/>
      <c r="D44" s="340"/>
      <c r="E44" s="151"/>
      <c r="F44" s="151">
        <v>6000</v>
      </c>
      <c r="G44" s="151"/>
      <c r="H44" s="163">
        <v>6000</v>
      </c>
      <c r="I44" s="151"/>
      <c r="J44" s="151">
        <v>6000</v>
      </c>
      <c r="K44" s="151"/>
      <c r="L44" s="163">
        <f t="shared" si="1"/>
        <v>6000</v>
      </c>
    </row>
    <row r="45" spans="1:12" ht="12.75">
      <c r="A45" s="162"/>
      <c r="B45" s="340" t="s">
        <v>105</v>
      </c>
      <c r="C45" s="340"/>
      <c r="D45" s="340"/>
      <c r="E45" s="151"/>
      <c r="F45" s="151">
        <v>100</v>
      </c>
      <c r="G45" s="151"/>
      <c r="H45" s="163">
        <v>100</v>
      </c>
      <c r="I45" s="151"/>
      <c r="J45" s="151">
        <v>100</v>
      </c>
      <c r="K45" s="151"/>
      <c r="L45" s="163">
        <f t="shared" si="1"/>
        <v>100</v>
      </c>
    </row>
    <row r="46" spans="1:12" ht="12.75">
      <c r="A46" s="344" t="s">
        <v>165</v>
      </c>
      <c r="B46" s="345"/>
      <c r="C46" s="345"/>
      <c r="D46" s="345"/>
      <c r="E46" s="152">
        <v>0</v>
      </c>
      <c r="F46" s="152">
        <v>0</v>
      </c>
      <c r="G46" s="152">
        <v>0</v>
      </c>
      <c r="H46" s="161">
        <v>0</v>
      </c>
      <c r="I46" s="152">
        <f>SUM(I47)</f>
        <v>0</v>
      </c>
      <c r="J46" s="152">
        <f>SUM(J47)</f>
        <v>34615</v>
      </c>
      <c r="K46" s="152">
        <f>SUM(K47)</f>
        <v>0</v>
      </c>
      <c r="L46" s="161">
        <f t="shared" si="1"/>
        <v>34615</v>
      </c>
    </row>
    <row r="47" spans="1:12" ht="12.75">
      <c r="A47" s="162"/>
      <c r="B47" s="339" t="s">
        <v>166</v>
      </c>
      <c r="C47" s="339"/>
      <c r="D47" s="339"/>
      <c r="E47" s="151"/>
      <c r="F47" s="151">
        <v>0</v>
      </c>
      <c r="G47" s="151"/>
      <c r="H47" s="163"/>
      <c r="I47" s="151"/>
      <c r="J47" s="151">
        <v>34615</v>
      </c>
      <c r="K47" s="151"/>
      <c r="L47" s="163"/>
    </row>
    <row r="48" spans="1:12" ht="12.75">
      <c r="A48" s="344" t="s">
        <v>106</v>
      </c>
      <c r="B48" s="345"/>
      <c r="C48" s="345"/>
      <c r="D48" s="345"/>
      <c r="E48" s="152">
        <v>0</v>
      </c>
      <c r="F48" s="152">
        <v>40911</v>
      </c>
      <c r="G48" s="152">
        <v>0</v>
      </c>
      <c r="H48" s="161">
        <v>40911</v>
      </c>
      <c r="I48" s="152">
        <f>SUM(I49:I50)</f>
        <v>0</v>
      </c>
      <c r="J48" s="152">
        <f>SUM(J49:J50)</f>
        <v>40911</v>
      </c>
      <c r="K48" s="152">
        <f>SUM(K49:K50)</f>
        <v>0</v>
      </c>
      <c r="L48" s="161">
        <f>SUM(I48:K48)</f>
        <v>40911</v>
      </c>
    </row>
    <row r="49" spans="1:12" ht="12.75">
      <c r="A49" s="162"/>
      <c r="B49" s="339" t="s">
        <v>197</v>
      </c>
      <c r="C49" s="340"/>
      <c r="D49" s="340"/>
      <c r="E49" s="151"/>
      <c r="F49" s="151">
        <v>10761</v>
      </c>
      <c r="G49" s="151"/>
      <c r="H49" s="163">
        <v>10761</v>
      </c>
      <c r="I49" s="151"/>
      <c r="J49" s="151">
        <v>10761</v>
      </c>
      <c r="K49" s="151"/>
      <c r="L49" s="163">
        <f>SUM(I49:K49)</f>
        <v>10761</v>
      </c>
    </row>
    <row r="50" spans="1:12" ht="12.75">
      <c r="A50" s="162"/>
      <c r="B50" s="339" t="s">
        <v>198</v>
      </c>
      <c r="C50" s="340"/>
      <c r="D50" s="340"/>
      <c r="E50" s="151"/>
      <c r="F50" s="151">
        <v>30150</v>
      </c>
      <c r="G50" s="151"/>
      <c r="H50" s="163">
        <v>30150</v>
      </c>
      <c r="I50" s="151"/>
      <c r="J50" s="151">
        <v>30150</v>
      </c>
      <c r="K50" s="151"/>
      <c r="L50" s="163">
        <f>SUM(I50:K50)</f>
        <v>30150</v>
      </c>
    </row>
    <row r="51" spans="8:12" ht="12.75">
      <c r="H51" s="226"/>
      <c r="L51" s="226"/>
    </row>
    <row r="52" spans="1:12" ht="12.75">
      <c r="A52" s="176" t="s">
        <v>199</v>
      </c>
      <c r="B52" s="348" t="s">
        <v>200</v>
      </c>
      <c r="C52" s="349"/>
      <c r="D52" s="350"/>
      <c r="E52" s="171">
        <v>1228867</v>
      </c>
      <c r="F52" s="171">
        <v>233293</v>
      </c>
      <c r="G52" s="171">
        <v>7480</v>
      </c>
      <c r="H52" s="179">
        <v>1469640</v>
      </c>
      <c r="I52" s="171">
        <f>SUM(I8,I27,I36,I46)</f>
        <v>1227951</v>
      </c>
      <c r="J52" s="171">
        <f>SUM(J8,J27,J36,J46)</f>
        <v>267613</v>
      </c>
      <c r="K52" s="171">
        <f>SUM(K8,K27,K36,K46)</f>
        <v>7480</v>
      </c>
      <c r="L52" s="179">
        <f>SUM(L8,L27,L36)</f>
        <v>1468429</v>
      </c>
    </row>
    <row r="53" spans="1:12" ht="12.75">
      <c r="A53" s="176" t="s">
        <v>49</v>
      </c>
      <c r="B53" s="348" t="s">
        <v>201</v>
      </c>
      <c r="C53" s="349"/>
      <c r="D53" s="350"/>
      <c r="E53" s="171">
        <v>0</v>
      </c>
      <c r="F53" s="171">
        <v>2687180</v>
      </c>
      <c r="G53" s="171">
        <v>0</v>
      </c>
      <c r="H53" s="179">
        <v>2687180</v>
      </c>
      <c r="I53" s="171">
        <f>SUM(I24,I43,I48)</f>
        <v>0</v>
      </c>
      <c r="J53" s="171">
        <f>SUM(J24,J43,J48)</f>
        <v>2688777</v>
      </c>
      <c r="K53" s="171">
        <f>SUM(K24,K43,K48)</f>
        <v>0</v>
      </c>
      <c r="L53" s="179">
        <f>SUM(L24,L43,L48)</f>
        <v>2688777</v>
      </c>
    </row>
    <row r="54" spans="1:12" ht="12.75">
      <c r="A54" s="346" t="s">
        <v>202</v>
      </c>
      <c r="B54" s="347"/>
      <c r="C54" s="347"/>
      <c r="D54" s="347"/>
      <c r="E54" s="251">
        <v>1228867</v>
      </c>
      <c r="F54" s="251">
        <v>2920473</v>
      </c>
      <c r="G54" s="251">
        <v>7480</v>
      </c>
      <c r="H54" s="252">
        <v>4156820</v>
      </c>
      <c r="I54" s="251">
        <f>SUM(I8,I24,I27,I36,I43,I48)</f>
        <v>1227951</v>
      </c>
      <c r="J54" s="251">
        <f>SUM(J8,J24,J27,J36,J43,J48,J46)</f>
        <v>2956390</v>
      </c>
      <c r="K54" s="251">
        <f>SUM(K8,K24,K27,K36,K43,K48)</f>
        <v>7480</v>
      </c>
      <c r="L54" s="252">
        <f>SUM(I54:K54)</f>
        <v>4191821</v>
      </c>
    </row>
    <row r="55" spans="1:12" ht="12.75">
      <c r="A55" s="162"/>
      <c r="B55" s="154"/>
      <c r="C55" s="154"/>
      <c r="D55" s="154"/>
      <c r="E55" s="151"/>
      <c r="F55" s="151"/>
      <c r="G55" s="151"/>
      <c r="H55" s="163"/>
      <c r="I55" s="151"/>
      <c r="J55" s="151"/>
      <c r="K55" s="151"/>
      <c r="L55" s="163"/>
    </row>
    <row r="56" spans="1:12" ht="12.75">
      <c r="A56" s="344" t="s">
        <v>23</v>
      </c>
      <c r="B56" s="345"/>
      <c r="C56" s="345"/>
      <c r="D56" s="345"/>
      <c r="H56" s="225"/>
      <c r="L56" s="225"/>
    </row>
    <row r="57" spans="1:12" ht="12.75">
      <c r="A57" s="162"/>
      <c r="B57" s="340" t="s">
        <v>107</v>
      </c>
      <c r="C57" s="340"/>
      <c r="D57" s="340"/>
      <c r="E57" s="151"/>
      <c r="F57" s="153"/>
      <c r="G57" s="153"/>
      <c r="H57" s="163">
        <v>0</v>
      </c>
      <c r="I57" s="151"/>
      <c r="J57" s="153"/>
      <c r="K57" s="153"/>
      <c r="L57" s="163">
        <f aca="true" t="shared" si="2" ref="L57:L62">SUM(I57:K57)</f>
        <v>0</v>
      </c>
    </row>
    <row r="58" spans="1:12" ht="12.75">
      <c r="A58" s="162"/>
      <c r="B58" s="153"/>
      <c r="C58" s="340" t="s">
        <v>108</v>
      </c>
      <c r="D58" s="340"/>
      <c r="E58" s="155">
        <v>0</v>
      </c>
      <c r="F58" s="155">
        <v>1102490</v>
      </c>
      <c r="G58" s="155">
        <v>0</v>
      </c>
      <c r="H58" s="163">
        <v>1102490</v>
      </c>
      <c r="I58" s="155">
        <f>SUM(I59)</f>
        <v>0</v>
      </c>
      <c r="J58" s="155">
        <f>SUM(J59)</f>
        <v>1602490</v>
      </c>
      <c r="K58" s="155">
        <f>SUM(K59)</f>
        <v>0</v>
      </c>
      <c r="L58" s="163">
        <f t="shared" si="2"/>
        <v>1602490</v>
      </c>
    </row>
    <row r="59" spans="1:12" ht="12.75">
      <c r="A59" s="162"/>
      <c r="B59" s="153"/>
      <c r="C59" s="153"/>
      <c r="D59" s="153" t="s">
        <v>109</v>
      </c>
      <c r="E59" s="151"/>
      <c r="F59" s="235">
        <v>1102490</v>
      </c>
      <c r="G59" s="151"/>
      <c r="H59" s="163">
        <v>1102490</v>
      </c>
      <c r="I59" s="151"/>
      <c r="J59" s="235">
        <v>1602490</v>
      </c>
      <c r="K59" s="151"/>
      <c r="L59" s="163">
        <f t="shared" si="2"/>
        <v>1602490</v>
      </c>
    </row>
    <row r="60" spans="1:12" ht="12.75">
      <c r="A60" s="162"/>
      <c r="B60" s="153"/>
      <c r="C60" s="340" t="s">
        <v>110</v>
      </c>
      <c r="D60" s="340"/>
      <c r="E60" s="155">
        <v>0</v>
      </c>
      <c r="F60" s="155">
        <v>1612389</v>
      </c>
      <c r="G60" s="155">
        <v>0</v>
      </c>
      <c r="H60" s="163">
        <v>1612389</v>
      </c>
      <c r="I60" s="155">
        <f>SUM(I61)</f>
        <v>0</v>
      </c>
      <c r="J60" s="155">
        <f>SUM(J61)</f>
        <v>1612389</v>
      </c>
      <c r="K60" s="155">
        <f>SUM(K61)</f>
        <v>0</v>
      </c>
      <c r="L60" s="163">
        <f t="shared" si="2"/>
        <v>1612389</v>
      </c>
    </row>
    <row r="61" spans="1:12" ht="12.75">
      <c r="A61" s="162"/>
      <c r="B61" s="153"/>
      <c r="C61" s="153"/>
      <c r="D61" s="153" t="s">
        <v>111</v>
      </c>
      <c r="E61" s="151"/>
      <c r="F61" s="235">
        <v>1612389</v>
      </c>
      <c r="G61" s="151"/>
      <c r="H61" s="163">
        <v>1612389</v>
      </c>
      <c r="I61" s="151"/>
      <c r="J61" s="235">
        <v>1612389</v>
      </c>
      <c r="K61" s="151"/>
      <c r="L61" s="163">
        <f t="shared" si="2"/>
        <v>1612389</v>
      </c>
    </row>
    <row r="62" spans="1:12" ht="12.75">
      <c r="A62" s="221" t="s">
        <v>204</v>
      </c>
      <c r="B62" s="222" t="s">
        <v>208</v>
      </c>
      <c r="C62" s="222"/>
      <c r="D62" s="222"/>
      <c r="E62" s="152">
        <v>0</v>
      </c>
      <c r="F62" s="152">
        <v>2714879</v>
      </c>
      <c r="G62" s="152">
        <v>0</v>
      </c>
      <c r="H62" s="161">
        <v>2714879</v>
      </c>
      <c r="I62" s="152">
        <f>SUM(I58,I60)</f>
        <v>0</v>
      </c>
      <c r="J62" s="152">
        <f>SUM(J58,J60)</f>
        <v>3214879</v>
      </c>
      <c r="K62" s="152">
        <f>SUM(K58,K60)</f>
        <v>0</v>
      </c>
      <c r="L62" s="161">
        <f t="shared" si="2"/>
        <v>3214879</v>
      </c>
    </row>
    <row r="63" spans="1:12" ht="12.75">
      <c r="A63" s="221" t="s">
        <v>205</v>
      </c>
      <c r="B63" s="222" t="s">
        <v>206</v>
      </c>
      <c r="C63" s="222"/>
      <c r="D63" s="222"/>
      <c r="E63" s="223">
        <v>0</v>
      </c>
      <c r="F63" s="223">
        <v>0</v>
      </c>
      <c r="G63" s="223">
        <v>0</v>
      </c>
      <c r="H63" s="224">
        <v>0</v>
      </c>
      <c r="I63" s="223">
        <v>0</v>
      </c>
      <c r="J63" s="223">
        <v>0</v>
      </c>
      <c r="K63" s="223">
        <v>0</v>
      </c>
      <c r="L63" s="224">
        <v>0</v>
      </c>
    </row>
    <row r="64" spans="1:12" ht="12.75">
      <c r="A64" s="355" t="s">
        <v>207</v>
      </c>
      <c r="B64" s="356"/>
      <c r="C64" s="356"/>
      <c r="D64" s="356"/>
      <c r="E64" s="253">
        <v>0</v>
      </c>
      <c r="F64" s="253">
        <v>2714879</v>
      </c>
      <c r="G64" s="253">
        <v>0</v>
      </c>
      <c r="H64" s="254">
        <v>2714879</v>
      </c>
      <c r="I64" s="253">
        <f>I62</f>
        <v>0</v>
      </c>
      <c r="J64" s="253">
        <f>J62</f>
        <v>3214879</v>
      </c>
      <c r="K64" s="253">
        <f>K62</f>
        <v>0</v>
      </c>
      <c r="L64" s="254">
        <f>SUM(I64:K64)</f>
        <v>3214879</v>
      </c>
    </row>
    <row r="65" spans="1:12" ht="20.25" customHeight="1">
      <c r="A65" s="341" t="s">
        <v>203</v>
      </c>
      <c r="B65" s="342"/>
      <c r="C65" s="342"/>
      <c r="D65" s="342"/>
      <c r="E65" s="243">
        <v>1228867</v>
      </c>
      <c r="F65" s="243">
        <v>5635352</v>
      </c>
      <c r="G65" s="243">
        <v>7480</v>
      </c>
      <c r="H65" s="244">
        <v>6871699</v>
      </c>
      <c r="I65" s="243">
        <f>SUM(I54,I64)</f>
        <v>1227951</v>
      </c>
      <c r="J65" s="243">
        <f>SUM(J54,J64)</f>
        <v>6171269</v>
      </c>
      <c r="K65" s="243">
        <f>SUM(K54,K64)</f>
        <v>7480</v>
      </c>
      <c r="L65" s="244">
        <f>SUM(L54,L64)</f>
        <v>7406700</v>
      </c>
    </row>
    <row r="66" ht="12.75">
      <c r="J66" s="139"/>
    </row>
    <row r="67" spans="5:12" ht="12.75">
      <c r="E67" s="139"/>
      <c r="H67" s="139"/>
      <c r="J67" s="139"/>
      <c r="L67" s="316"/>
    </row>
    <row r="68" spans="1:12" s="214" customFormat="1" ht="12.75">
      <c r="A68" s="343"/>
      <c r="B68" s="343"/>
      <c r="C68" s="343"/>
      <c r="D68" s="343"/>
      <c r="E68" s="212"/>
      <c r="F68" s="212"/>
      <c r="G68" s="212"/>
      <c r="H68" s="213"/>
      <c r="J68" s="215"/>
      <c r="K68" s="215"/>
      <c r="L68" s="216"/>
    </row>
    <row r="69" spans="1:8" s="214" customFormat="1" ht="8.25" customHeight="1">
      <c r="A69" s="352"/>
      <c r="B69" s="352"/>
      <c r="C69" s="352"/>
      <c r="D69" s="352"/>
      <c r="E69" s="212"/>
      <c r="F69" s="212"/>
      <c r="G69" s="212"/>
      <c r="H69" s="216"/>
    </row>
    <row r="70" spans="1:8" s="214" customFormat="1" ht="12.75">
      <c r="A70" s="343"/>
      <c r="B70" s="343"/>
      <c r="C70" s="343"/>
      <c r="D70" s="343"/>
      <c r="E70" s="212"/>
      <c r="F70" s="212"/>
      <c r="G70" s="212"/>
      <c r="H70" s="213"/>
    </row>
    <row r="71" spans="1:8" s="214" customFormat="1" ht="23.25" customHeight="1">
      <c r="A71" s="343"/>
      <c r="B71" s="343"/>
      <c r="C71" s="343"/>
      <c r="D71" s="343"/>
      <c r="E71" s="212"/>
      <c r="F71" s="212"/>
      <c r="G71" s="212"/>
      <c r="H71" s="213"/>
    </row>
    <row r="72" spans="1:9" s="214" customFormat="1" ht="12.75">
      <c r="A72" s="217"/>
      <c r="B72" s="353"/>
      <c r="C72" s="353"/>
      <c r="D72" s="353"/>
      <c r="E72" s="218"/>
      <c r="F72" s="216"/>
      <c r="G72" s="216"/>
      <c r="H72" s="216"/>
      <c r="I72" s="219"/>
    </row>
    <row r="73" spans="1:9" s="214" customFormat="1" ht="12.75">
      <c r="A73" s="217"/>
      <c r="B73" s="353"/>
      <c r="C73" s="353"/>
      <c r="D73" s="353"/>
      <c r="E73" s="218"/>
      <c r="F73" s="216"/>
      <c r="G73" s="216"/>
      <c r="H73" s="216"/>
      <c r="I73" s="219"/>
    </row>
    <row r="74" spans="1:8" s="214" customFormat="1" ht="7.5" customHeight="1">
      <c r="A74" s="354"/>
      <c r="B74" s="354"/>
      <c r="C74" s="354"/>
      <c r="D74" s="354"/>
      <c r="E74" s="212"/>
      <c r="F74" s="216"/>
      <c r="G74" s="216"/>
      <c r="H74" s="216"/>
    </row>
    <row r="75" spans="1:8" s="214" customFormat="1" ht="23.25" customHeight="1">
      <c r="A75" s="343"/>
      <c r="B75" s="343"/>
      <c r="C75" s="343"/>
      <c r="D75" s="343"/>
      <c r="E75" s="212"/>
      <c r="F75" s="212"/>
      <c r="G75" s="212"/>
      <c r="H75" s="213"/>
    </row>
    <row r="76" spans="1:8" s="214" customFormat="1" ht="12.75">
      <c r="A76" s="343"/>
      <c r="B76" s="343"/>
      <c r="C76" s="343"/>
      <c r="D76" s="343"/>
      <c r="E76" s="212"/>
      <c r="F76" s="212"/>
      <c r="G76" s="212"/>
      <c r="H76" s="213"/>
    </row>
    <row r="77" spans="1:8" s="214" customFormat="1" ht="12.75">
      <c r="A77" s="217"/>
      <c r="B77" s="351"/>
      <c r="C77" s="351"/>
      <c r="D77" s="351"/>
      <c r="E77" s="220"/>
      <c r="F77" s="216"/>
      <c r="G77" s="216"/>
      <c r="H77" s="216"/>
    </row>
    <row r="78" spans="1:8" s="214" customFormat="1" ht="12.75">
      <c r="A78" s="217"/>
      <c r="B78" s="351"/>
      <c r="C78" s="351"/>
      <c r="D78" s="351"/>
      <c r="E78" s="220"/>
      <c r="F78" s="216"/>
      <c r="G78" s="216"/>
      <c r="H78" s="216"/>
    </row>
  </sheetData>
  <sheetProtection/>
  <mergeCells count="69">
    <mergeCell ref="D3:L3"/>
    <mergeCell ref="K4:L4"/>
    <mergeCell ref="A1:L1"/>
    <mergeCell ref="G4:H4"/>
    <mergeCell ref="C19:D19"/>
    <mergeCell ref="C31:D31"/>
    <mergeCell ref="C12:D12"/>
    <mergeCell ref="C18:D18"/>
    <mergeCell ref="C10:D10"/>
    <mergeCell ref="E5:H5"/>
    <mergeCell ref="I5:L5"/>
    <mergeCell ref="L6:L7"/>
    <mergeCell ref="I7:K7"/>
    <mergeCell ref="C14:D14"/>
    <mergeCell ref="C15:D15"/>
    <mergeCell ref="C20:D20"/>
    <mergeCell ref="C13:D13"/>
    <mergeCell ref="A5:D7"/>
    <mergeCell ref="A8:D8"/>
    <mergeCell ref="A36:D36"/>
    <mergeCell ref="B17:D17"/>
    <mergeCell ref="A24:D24"/>
    <mergeCell ref="A27:D27"/>
    <mergeCell ref="B35:D35"/>
    <mergeCell ref="H6:H7"/>
    <mergeCell ref="E7:G7"/>
    <mergeCell ref="C11:D11"/>
    <mergeCell ref="C33:D33"/>
    <mergeCell ref="B28:D28"/>
    <mergeCell ref="B57:D57"/>
    <mergeCell ref="A43:D43"/>
    <mergeCell ref="B53:D53"/>
    <mergeCell ref="B9:D9"/>
    <mergeCell ref="C32:D32"/>
    <mergeCell ref="C34:D34"/>
    <mergeCell ref="C22:D22"/>
    <mergeCell ref="C30:D30"/>
    <mergeCell ref="B44:D44"/>
    <mergeCell ref="B41:D41"/>
    <mergeCell ref="B77:D77"/>
    <mergeCell ref="A64:D64"/>
    <mergeCell ref="A48:D48"/>
    <mergeCell ref="B49:D49"/>
    <mergeCell ref="C60:D60"/>
    <mergeCell ref="B45:D45"/>
    <mergeCell ref="A46:D46"/>
    <mergeCell ref="A75:D75"/>
    <mergeCell ref="A71:D71"/>
    <mergeCell ref="A76:D76"/>
    <mergeCell ref="B29:D29"/>
    <mergeCell ref="B42:D42"/>
    <mergeCell ref="B39:D39"/>
    <mergeCell ref="B40:D40"/>
    <mergeCell ref="B78:D78"/>
    <mergeCell ref="A69:D69"/>
    <mergeCell ref="B72:D72"/>
    <mergeCell ref="B73:D73"/>
    <mergeCell ref="A74:D74"/>
    <mergeCell ref="B47:D47"/>
    <mergeCell ref="B50:D50"/>
    <mergeCell ref="A65:D65"/>
    <mergeCell ref="A70:D70"/>
    <mergeCell ref="A56:D56"/>
    <mergeCell ref="A68:D68"/>
    <mergeCell ref="B37:D37"/>
    <mergeCell ref="C58:D58"/>
    <mergeCell ref="A54:D54"/>
    <mergeCell ref="B52:D52"/>
    <mergeCell ref="B38:D38"/>
  </mergeCells>
  <printOptions/>
  <pageMargins left="0.31496062992125984" right="0.2755905511811024" top="0.5118110236220472" bottom="0.4724409448818898" header="0.2755905511811024" footer="0.35433070866141736"/>
  <pageSetup horizontalDpi="600" verticalDpi="600" orientation="landscape" paperSize="9" scale="90" r:id="rId1"/>
  <headerFooter alignWithMargins="0">
    <oddHeader xml:space="preserve">&amp;R&amp;P. oldal &amp;A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</cols>
  <sheetData>
    <row r="1" spans="1:11" ht="15.75">
      <c r="A1" s="383" t="s">
        <v>209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7" ht="15.75">
      <c r="A2" s="150"/>
      <c r="B2" s="150"/>
      <c r="C2" s="150"/>
      <c r="D2" s="150"/>
      <c r="E2" s="150"/>
      <c r="F2" s="150"/>
      <c r="G2" s="150"/>
    </row>
    <row r="3" spans="1:11" ht="15.75">
      <c r="A3" s="150"/>
      <c r="B3" s="150"/>
      <c r="C3" s="373" t="s">
        <v>417</v>
      </c>
      <c r="D3" s="373"/>
      <c r="E3" s="373"/>
      <c r="F3" s="373"/>
      <c r="G3" s="373"/>
      <c r="H3" s="373"/>
      <c r="I3" s="373"/>
      <c r="J3" s="373"/>
      <c r="K3" s="373"/>
    </row>
    <row r="4" spans="10:11" ht="12.75">
      <c r="J4" s="374" t="s">
        <v>0</v>
      </c>
      <c r="K4" s="374"/>
    </row>
    <row r="5" spans="1:11" ht="21" customHeight="1">
      <c r="A5" s="364" t="s">
        <v>1</v>
      </c>
      <c r="B5" s="365"/>
      <c r="C5" s="366"/>
      <c r="D5" s="362" t="s">
        <v>289</v>
      </c>
      <c r="E5" s="362"/>
      <c r="F5" s="362"/>
      <c r="G5" s="362"/>
      <c r="H5" s="362" t="s">
        <v>289</v>
      </c>
      <c r="I5" s="362"/>
      <c r="J5" s="362"/>
      <c r="K5" s="362"/>
    </row>
    <row r="6" spans="1:11" ht="25.5">
      <c r="A6" s="367"/>
      <c r="B6" s="368"/>
      <c r="C6" s="369"/>
      <c r="D6" s="2" t="s">
        <v>2</v>
      </c>
      <c r="E6" s="2" t="s">
        <v>3</v>
      </c>
      <c r="F6" s="2" t="s">
        <v>43</v>
      </c>
      <c r="G6" s="359" t="s">
        <v>4</v>
      </c>
      <c r="H6" s="2" t="s">
        <v>2</v>
      </c>
      <c r="I6" s="2" t="s">
        <v>3</v>
      </c>
      <c r="J6" s="2" t="s">
        <v>43</v>
      </c>
      <c r="K6" s="359" t="s">
        <v>4</v>
      </c>
    </row>
    <row r="7" spans="1:11" ht="13.5" thickBot="1">
      <c r="A7" s="370"/>
      <c r="B7" s="371"/>
      <c r="C7" s="372"/>
      <c r="D7" s="361" t="s">
        <v>5</v>
      </c>
      <c r="E7" s="361"/>
      <c r="F7" s="361"/>
      <c r="G7" s="360"/>
      <c r="H7" s="361" t="s">
        <v>5</v>
      </c>
      <c r="I7" s="361"/>
      <c r="J7" s="361"/>
      <c r="K7" s="360"/>
    </row>
    <row r="8" spans="1:11" ht="13.5" thickTop="1">
      <c r="A8" s="379"/>
      <c r="B8" s="380"/>
      <c r="C8" s="381"/>
      <c r="D8" s="165"/>
      <c r="E8" s="165"/>
      <c r="F8" s="165"/>
      <c r="G8" s="166"/>
      <c r="H8" s="165"/>
      <c r="I8" s="165"/>
      <c r="J8" s="165"/>
      <c r="K8" s="166"/>
    </row>
    <row r="9" spans="1:11" ht="12.75">
      <c r="A9" s="167" t="s">
        <v>25</v>
      </c>
      <c r="B9" s="153"/>
      <c r="C9" s="153"/>
      <c r="D9" s="153"/>
      <c r="E9" s="153"/>
      <c r="F9" s="153"/>
      <c r="G9" s="160"/>
      <c r="H9" s="153"/>
      <c r="I9" s="153"/>
      <c r="J9" s="153"/>
      <c r="K9" s="160"/>
    </row>
    <row r="10" spans="1:11" ht="12.75">
      <c r="A10" s="167" t="s">
        <v>112</v>
      </c>
      <c r="B10" s="153"/>
      <c r="C10" s="153"/>
      <c r="D10" s="152">
        <v>19728</v>
      </c>
      <c r="E10" s="152">
        <v>81805</v>
      </c>
      <c r="F10" s="152">
        <v>0</v>
      </c>
      <c r="G10" s="161">
        <v>101533</v>
      </c>
      <c r="H10" s="152">
        <v>19728</v>
      </c>
      <c r="I10" s="152">
        <v>81539</v>
      </c>
      <c r="J10" s="152">
        <v>0</v>
      </c>
      <c r="K10" s="161">
        <f aca="true" t="shared" si="0" ref="K10:K15">SUM(H10:J10)</f>
        <v>101267</v>
      </c>
    </row>
    <row r="11" spans="1:11" ht="12.75">
      <c r="A11" s="167"/>
      <c r="B11" s="357" t="s">
        <v>113</v>
      </c>
      <c r="C11" s="358"/>
      <c r="D11" s="151"/>
      <c r="E11" s="151">
        <v>73779</v>
      </c>
      <c r="F11" s="151"/>
      <c r="G11" s="163">
        <v>73779</v>
      </c>
      <c r="H11" s="151"/>
      <c r="I11" s="151">
        <v>73513</v>
      </c>
      <c r="J11" s="151"/>
      <c r="K11" s="163">
        <f t="shared" si="0"/>
        <v>73513</v>
      </c>
    </row>
    <row r="12" spans="1:11" ht="12.75">
      <c r="A12" s="167" t="s">
        <v>114</v>
      </c>
      <c r="B12" s="153"/>
      <c r="C12" s="153"/>
      <c r="D12" s="152">
        <v>5326</v>
      </c>
      <c r="E12" s="152">
        <v>12058</v>
      </c>
      <c r="F12" s="152">
        <v>0</v>
      </c>
      <c r="G12" s="161">
        <v>17384</v>
      </c>
      <c r="H12" s="152">
        <v>5326</v>
      </c>
      <c r="I12" s="152">
        <v>12029</v>
      </c>
      <c r="J12" s="152">
        <v>0</v>
      </c>
      <c r="K12" s="161">
        <f t="shared" si="0"/>
        <v>17355</v>
      </c>
    </row>
    <row r="13" spans="1:11" ht="12.75">
      <c r="A13" s="167"/>
      <c r="B13" s="357" t="s">
        <v>113</v>
      </c>
      <c r="C13" s="358"/>
      <c r="D13" s="151"/>
      <c r="E13" s="151">
        <v>9960</v>
      </c>
      <c r="F13" s="151"/>
      <c r="G13" s="163">
        <v>9960</v>
      </c>
      <c r="H13" s="151"/>
      <c r="I13" s="151">
        <v>9931</v>
      </c>
      <c r="J13" s="151"/>
      <c r="K13" s="163">
        <f t="shared" si="0"/>
        <v>9931</v>
      </c>
    </row>
    <row r="14" spans="1:11" ht="12.75">
      <c r="A14" s="167" t="s">
        <v>115</v>
      </c>
      <c r="B14" s="153"/>
      <c r="C14" s="153"/>
      <c r="D14" s="152">
        <v>127377</v>
      </c>
      <c r="E14" s="152">
        <v>75557</v>
      </c>
      <c r="F14" s="152">
        <v>0</v>
      </c>
      <c r="G14" s="161">
        <v>202934</v>
      </c>
      <c r="H14" s="152">
        <v>125827</v>
      </c>
      <c r="I14" s="152">
        <v>75557</v>
      </c>
      <c r="J14" s="152">
        <v>0</v>
      </c>
      <c r="K14" s="161">
        <f t="shared" si="0"/>
        <v>201384</v>
      </c>
    </row>
    <row r="15" spans="1:11" ht="12.75">
      <c r="A15" s="167" t="s">
        <v>116</v>
      </c>
      <c r="B15" s="153"/>
      <c r="C15" s="153"/>
      <c r="D15" s="152">
        <v>0</v>
      </c>
      <c r="E15" s="152">
        <v>0</v>
      </c>
      <c r="F15" s="152">
        <v>22000</v>
      </c>
      <c r="G15" s="161">
        <v>22000</v>
      </c>
      <c r="H15" s="152">
        <v>0</v>
      </c>
      <c r="I15" s="152">
        <v>0</v>
      </c>
      <c r="J15" s="152">
        <f>SUM(J16:J19)</f>
        <v>22000</v>
      </c>
      <c r="K15" s="161">
        <f t="shared" si="0"/>
        <v>22000</v>
      </c>
    </row>
    <row r="16" spans="1:11" ht="12.75">
      <c r="A16" s="167"/>
      <c r="B16" s="357" t="s">
        <v>258</v>
      </c>
      <c r="C16" s="358"/>
      <c r="D16" s="235"/>
      <c r="E16" s="235"/>
      <c r="F16" s="236">
        <v>7000</v>
      </c>
      <c r="G16" s="161"/>
      <c r="H16" s="235"/>
      <c r="I16" s="235"/>
      <c r="J16" s="236">
        <v>7000</v>
      </c>
      <c r="K16" s="161"/>
    </row>
    <row r="17" spans="1:11" ht="12.75">
      <c r="A17" s="167"/>
      <c r="B17" s="363" t="s">
        <v>261</v>
      </c>
      <c r="C17" s="358"/>
      <c r="D17" s="235"/>
      <c r="E17" s="235"/>
      <c r="F17" s="236">
        <v>12000</v>
      </c>
      <c r="G17" s="161"/>
      <c r="H17" s="235"/>
      <c r="I17" s="235"/>
      <c r="J17" s="236">
        <v>12000</v>
      </c>
      <c r="K17" s="161"/>
    </row>
    <row r="18" spans="1:11" ht="12.75">
      <c r="A18" s="167"/>
      <c r="B18" s="363" t="s">
        <v>260</v>
      </c>
      <c r="C18" s="358"/>
      <c r="D18" s="235"/>
      <c r="E18" s="235"/>
      <c r="F18" s="236">
        <v>2000</v>
      </c>
      <c r="G18" s="161"/>
      <c r="H18" s="235"/>
      <c r="I18" s="235"/>
      <c r="J18" s="236">
        <v>2000</v>
      </c>
      <c r="K18" s="161"/>
    </row>
    <row r="19" spans="1:11" ht="12.75">
      <c r="A19" s="167"/>
      <c r="B19" s="363" t="s">
        <v>259</v>
      </c>
      <c r="C19" s="358"/>
      <c r="D19" s="235"/>
      <c r="E19" s="235"/>
      <c r="F19" s="236">
        <v>1000</v>
      </c>
      <c r="G19" s="161"/>
      <c r="H19" s="235"/>
      <c r="I19" s="235"/>
      <c r="J19" s="236">
        <v>1000</v>
      </c>
      <c r="K19" s="161"/>
    </row>
    <row r="20" spans="1:11" ht="12.75">
      <c r="A20" s="167" t="s">
        <v>117</v>
      </c>
      <c r="B20" s="153"/>
      <c r="C20" s="153"/>
      <c r="D20" s="152">
        <v>0</v>
      </c>
      <c r="E20" s="152">
        <v>174913</v>
      </c>
      <c r="F20" s="152">
        <v>6304</v>
      </c>
      <c r="G20" s="161">
        <v>181217</v>
      </c>
      <c r="H20" s="152">
        <f>SUM(H22,H21,H30,H49)</f>
        <v>0</v>
      </c>
      <c r="I20" s="152">
        <f>SUM(I22,I21,I29,I30,I49)</f>
        <v>212734</v>
      </c>
      <c r="J20" s="152">
        <f>SUM(J22,J21,J30,J49)</f>
        <v>6304</v>
      </c>
      <c r="K20" s="161">
        <f aca="true" t="shared" si="1" ref="K20:K59">SUM(H20:J20)</f>
        <v>219038</v>
      </c>
    </row>
    <row r="21" spans="1:11" ht="12.75">
      <c r="A21" s="167"/>
      <c r="B21" s="153"/>
      <c r="C21" s="227" t="s">
        <v>329</v>
      </c>
      <c r="D21" s="152"/>
      <c r="E21" s="152"/>
      <c r="F21" s="152">
        <v>6304</v>
      </c>
      <c r="G21" s="161">
        <v>6304</v>
      </c>
      <c r="H21" s="152"/>
      <c r="I21" s="152"/>
      <c r="J21" s="235">
        <v>6304</v>
      </c>
      <c r="K21" s="161">
        <f>SUM(J21)</f>
        <v>6304</v>
      </c>
    </row>
    <row r="22" spans="1:11" ht="12.75">
      <c r="A22" s="162"/>
      <c r="B22" s="153"/>
      <c r="C22" s="153" t="s">
        <v>118</v>
      </c>
      <c r="D22" s="155">
        <v>0</v>
      </c>
      <c r="E22" s="155">
        <v>18407</v>
      </c>
      <c r="F22" s="155">
        <v>0</v>
      </c>
      <c r="G22" s="164">
        <v>18407</v>
      </c>
      <c r="H22" s="155">
        <f>SUM(H23:H26)</f>
        <v>0</v>
      </c>
      <c r="I22" s="155">
        <f>SUM(I23:I28)</f>
        <v>20407</v>
      </c>
      <c r="J22" s="155">
        <f>SUM(J23:J26)</f>
        <v>0</v>
      </c>
      <c r="K22" s="164">
        <f t="shared" si="1"/>
        <v>20407</v>
      </c>
    </row>
    <row r="23" spans="1:11" ht="12.75">
      <c r="A23" s="162"/>
      <c r="B23" s="153"/>
      <c r="C23" s="131" t="s">
        <v>140</v>
      </c>
      <c r="D23" s="151"/>
      <c r="E23" s="235">
        <v>15397</v>
      </c>
      <c r="F23" s="151"/>
      <c r="G23" s="163">
        <v>15397</v>
      </c>
      <c r="H23" s="151"/>
      <c r="I23" s="235">
        <v>17397</v>
      </c>
      <c r="J23" s="151"/>
      <c r="K23" s="163">
        <f t="shared" si="1"/>
        <v>17397</v>
      </c>
    </row>
    <row r="24" spans="1:11" ht="12.75">
      <c r="A24" s="162"/>
      <c r="B24" s="153"/>
      <c r="C24" s="131" t="s">
        <v>141</v>
      </c>
      <c r="D24" s="151"/>
      <c r="E24" s="151">
        <v>1100</v>
      </c>
      <c r="F24" s="151"/>
      <c r="G24" s="163">
        <v>1100</v>
      </c>
      <c r="H24" s="151"/>
      <c r="I24" s="151">
        <v>1100</v>
      </c>
      <c r="J24" s="151"/>
      <c r="K24" s="163">
        <f t="shared" si="1"/>
        <v>1100</v>
      </c>
    </row>
    <row r="25" spans="1:11" ht="12.75">
      <c r="A25" s="162"/>
      <c r="B25" s="153"/>
      <c r="C25" s="131" t="s">
        <v>142</v>
      </c>
      <c r="D25" s="151"/>
      <c r="E25" s="151">
        <v>450</v>
      </c>
      <c r="F25" s="151"/>
      <c r="G25" s="163">
        <v>450</v>
      </c>
      <c r="H25" s="151"/>
      <c r="I25" s="151">
        <v>450</v>
      </c>
      <c r="J25" s="151"/>
      <c r="K25" s="163">
        <f t="shared" si="1"/>
        <v>450</v>
      </c>
    </row>
    <row r="26" spans="1:11" ht="12.75">
      <c r="A26" s="162"/>
      <c r="B26" s="153"/>
      <c r="C26" s="250" t="s">
        <v>285</v>
      </c>
      <c r="D26" s="151"/>
      <c r="E26" s="235">
        <v>1360</v>
      </c>
      <c r="F26" s="151"/>
      <c r="G26" s="163">
        <v>1360</v>
      </c>
      <c r="H26" s="151"/>
      <c r="I26" s="235">
        <v>1360</v>
      </c>
      <c r="J26" s="151"/>
      <c r="K26" s="163">
        <f t="shared" si="1"/>
        <v>1360</v>
      </c>
    </row>
    <row r="27" spans="1:11" ht="12.75">
      <c r="A27" s="162"/>
      <c r="B27" s="153"/>
      <c r="C27" s="250" t="s">
        <v>356</v>
      </c>
      <c r="D27" s="151"/>
      <c r="E27" s="235">
        <v>100</v>
      </c>
      <c r="F27" s="151"/>
      <c r="G27" s="163">
        <v>100</v>
      </c>
      <c r="H27" s="151"/>
      <c r="I27" s="235">
        <v>100</v>
      </c>
      <c r="J27" s="151"/>
      <c r="K27" s="163">
        <f t="shared" si="1"/>
        <v>100</v>
      </c>
    </row>
    <row r="28" spans="1:11" ht="12.75">
      <c r="A28" s="162"/>
      <c r="B28" s="153"/>
      <c r="C28" s="250" t="s">
        <v>330</v>
      </c>
      <c r="D28" s="151"/>
      <c r="E28" s="235">
        <v>0</v>
      </c>
      <c r="F28" s="151"/>
      <c r="G28" s="163">
        <v>0</v>
      </c>
      <c r="H28" s="151"/>
      <c r="I28" s="235">
        <v>0</v>
      </c>
      <c r="J28" s="151"/>
      <c r="K28" s="163">
        <f t="shared" si="1"/>
        <v>0</v>
      </c>
    </row>
    <row r="29" spans="1:11" ht="12.75">
      <c r="A29" s="162"/>
      <c r="B29" s="153"/>
      <c r="C29" s="250" t="s">
        <v>362</v>
      </c>
      <c r="D29" s="151"/>
      <c r="E29" s="235">
        <v>34000</v>
      </c>
      <c r="F29" s="151"/>
      <c r="G29" s="163">
        <v>34000</v>
      </c>
      <c r="H29" s="151"/>
      <c r="I29" s="235">
        <v>34715</v>
      </c>
      <c r="J29" s="151"/>
      <c r="K29" s="163">
        <f t="shared" si="1"/>
        <v>34715</v>
      </c>
    </row>
    <row r="30" spans="1:11" ht="12.75">
      <c r="A30" s="162"/>
      <c r="B30" s="153"/>
      <c r="C30" s="227" t="s">
        <v>210</v>
      </c>
      <c r="D30" s="155">
        <v>0</v>
      </c>
      <c r="E30" s="155">
        <v>98917</v>
      </c>
      <c r="F30" s="155">
        <v>0</v>
      </c>
      <c r="G30" s="163">
        <v>98917</v>
      </c>
      <c r="H30" s="155">
        <f>SUM(H31:H46)</f>
        <v>0</v>
      </c>
      <c r="I30" s="155">
        <f>SUM(I31:I38,I40:I48)</f>
        <v>104134</v>
      </c>
      <c r="J30" s="155">
        <f>SUM(J31:J46)</f>
        <v>0</v>
      </c>
      <c r="K30" s="163">
        <f t="shared" si="1"/>
        <v>104134</v>
      </c>
    </row>
    <row r="31" spans="1:11" ht="12.75">
      <c r="A31" s="162"/>
      <c r="B31" s="153"/>
      <c r="C31" s="131" t="s">
        <v>143</v>
      </c>
      <c r="D31" s="151"/>
      <c r="E31" s="151">
        <v>1257</v>
      </c>
      <c r="F31" s="151"/>
      <c r="G31" s="163">
        <v>1257</v>
      </c>
      <c r="H31" s="151"/>
      <c r="I31" s="151">
        <v>1257</v>
      </c>
      <c r="J31" s="151"/>
      <c r="K31" s="163">
        <f t="shared" si="1"/>
        <v>1257</v>
      </c>
    </row>
    <row r="32" spans="1:11" ht="12.75">
      <c r="A32" s="162"/>
      <c r="B32" s="153"/>
      <c r="C32" s="250" t="s">
        <v>286</v>
      </c>
      <c r="D32" s="151"/>
      <c r="E32" s="151">
        <v>500</v>
      </c>
      <c r="F32" s="151"/>
      <c r="G32" s="163">
        <v>500</v>
      </c>
      <c r="H32" s="151"/>
      <c r="I32" s="151">
        <v>500</v>
      </c>
      <c r="J32" s="151"/>
      <c r="K32" s="163">
        <f t="shared" si="1"/>
        <v>500</v>
      </c>
    </row>
    <row r="33" spans="1:11" ht="12.75">
      <c r="A33" s="162"/>
      <c r="B33" s="153"/>
      <c r="C33" s="132" t="s">
        <v>144</v>
      </c>
      <c r="D33" s="151"/>
      <c r="E33" s="151">
        <v>200</v>
      </c>
      <c r="F33" s="151"/>
      <c r="G33" s="163">
        <v>200</v>
      </c>
      <c r="H33" s="151"/>
      <c r="I33" s="151">
        <v>200</v>
      </c>
      <c r="J33" s="151"/>
      <c r="K33" s="163">
        <f t="shared" si="1"/>
        <v>200</v>
      </c>
    </row>
    <row r="34" spans="1:11" ht="13.5" customHeight="1">
      <c r="A34" s="162"/>
      <c r="B34" s="153"/>
      <c r="C34" s="234" t="s">
        <v>241</v>
      </c>
      <c r="D34" s="151"/>
      <c r="E34" s="151">
        <v>500</v>
      </c>
      <c r="F34" s="151"/>
      <c r="G34" s="163">
        <v>500</v>
      </c>
      <c r="H34" s="151"/>
      <c r="I34" s="151">
        <v>500</v>
      </c>
      <c r="J34" s="151"/>
      <c r="K34" s="163">
        <f t="shared" si="1"/>
        <v>500</v>
      </c>
    </row>
    <row r="35" spans="1:11" ht="12.75">
      <c r="A35" s="162"/>
      <c r="B35" s="153"/>
      <c r="C35" s="131" t="s">
        <v>145</v>
      </c>
      <c r="D35" s="151"/>
      <c r="E35" s="235">
        <v>2000</v>
      </c>
      <c r="F35" s="151"/>
      <c r="G35" s="163">
        <v>2000</v>
      </c>
      <c r="H35" s="151"/>
      <c r="I35" s="235">
        <v>2000</v>
      </c>
      <c r="J35" s="151"/>
      <c r="K35" s="163">
        <f t="shared" si="1"/>
        <v>2000</v>
      </c>
    </row>
    <row r="36" spans="1:11" ht="12.75">
      <c r="A36" s="162"/>
      <c r="B36" s="153"/>
      <c r="C36" s="131" t="s">
        <v>184</v>
      </c>
      <c r="D36" s="151"/>
      <c r="E36" s="151">
        <v>1000</v>
      </c>
      <c r="F36" s="151"/>
      <c r="G36" s="163">
        <v>1000</v>
      </c>
      <c r="H36" s="151"/>
      <c r="I36" s="151">
        <v>1000</v>
      </c>
      <c r="J36" s="151"/>
      <c r="K36" s="163">
        <f t="shared" si="1"/>
        <v>1000</v>
      </c>
    </row>
    <row r="37" spans="1:11" ht="12.75">
      <c r="A37" s="162"/>
      <c r="B37" s="153"/>
      <c r="C37" s="157" t="s">
        <v>146</v>
      </c>
      <c r="D37" s="151"/>
      <c r="E37" s="151">
        <v>2400</v>
      </c>
      <c r="F37" s="151"/>
      <c r="G37" s="163">
        <v>2400</v>
      </c>
      <c r="H37" s="151"/>
      <c r="I37" s="151">
        <v>2400</v>
      </c>
      <c r="J37" s="151"/>
      <c r="K37" s="163">
        <f t="shared" si="1"/>
        <v>2400</v>
      </c>
    </row>
    <row r="38" spans="1:11" ht="12.75">
      <c r="A38" s="162"/>
      <c r="B38" s="153"/>
      <c r="C38" s="131" t="s">
        <v>147</v>
      </c>
      <c r="D38" s="151"/>
      <c r="E38" s="151">
        <v>9166</v>
      </c>
      <c r="F38" s="151"/>
      <c r="G38" s="163">
        <v>9166</v>
      </c>
      <c r="H38" s="151"/>
      <c r="I38" s="151">
        <v>8698</v>
      </c>
      <c r="J38" s="151"/>
      <c r="K38" s="163">
        <f t="shared" si="1"/>
        <v>8698</v>
      </c>
    </row>
    <row r="39" spans="1:11" ht="12.75">
      <c r="A39" s="162"/>
      <c r="B39" s="153"/>
      <c r="C39" s="184" t="s">
        <v>161</v>
      </c>
      <c r="D39" s="155"/>
      <c r="E39" s="155">
        <v>500</v>
      </c>
      <c r="F39" s="155"/>
      <c r="G39" s="163">
        <v>500</v>
      </c>
      <c r="H39" s="155"/>
      <c r="I39" s="155">
        <v>500</v>
      </c>
      <c r="J39" s="155"/>
      <c r="K39" s="163">
        <f t="shared" si="1"/>
        <v>500</v>
      </c>
    </row>
    <row r="40" spans="1:11" ht="12.75">
      <c r="A40" s="162"/>
      <c r="B40" s="153"/>
      <c r="C40" s="131" t="s">
        <v>148</v>
      </c>
      <c r="D40" s="151"/>
      <c r="E40" s="151"/>
      <c r="F40" s="151"/>
      <c r="G40" s="163">
        <v>0</v>
      </c>
      <c r="H40" s="151"/>
      <c r="I40" s="151"/>
      <c r="J40" s="151"/>
      <c r="K40" s="163">
        <f t="shared" si="1"/>
        <v>0</v>
      </c>
    </row>
    <row r="41" spans="1:11" ht="12.75">
      <c r="A41" s="162"/>
      <c r="B41" s="153"/>
      <c r="C41" s="132" t="s">
        <v>149</v>
      </c>
      <c r="D41" s="151"/>
      <c r="E41" s="151">
        <v>400</v>
      </c>
      <c r="F41" s="151"/>
      <c r="G41" s="163">
        <v>400</v>
      </c>
      <c r="H41" s="151"/>
      <c r="I41" s="151">
        <v>400</v>
      </c>
      <c r="J41" s="151"/>
      <c r="K41" s="163">
        <f t="shared" si="1"/>
        <v>400</v>
      </c>
    </row>
    <row r="42" spans="1:11" ht="12.75">
      <c r="A42" s="162"/>
      <c r="B42" s="153"/>
      <c r="C42" s="131" t="s">
        <v>150</v>
      </c>
      <c r="D42" s="151"/>
      <c r="E42" s="151">
        <v>6000</v>
      </c>
      <c r="F42" s="151"/>
      <c r="G42" s="163">
        <v>6000</v>
      </c>
      <c r="H42" s="151"/>
      <c r="I42" s="151">
        <v>12000</v>
      </c>
      <c r="J42" s="151"/>
      <c r="K42" s="163">
        <f t="shared" si="1"/>
        <v>12000</v>
      </c>
    </row>
    <row r="43" spans="1:11" ht="12.75">
      <c r="A43" s="162"/>
      <c r="B43" s="153"/>
      <c r="C43" s="131" t="s">
        <v>151</v>
      </c>
      <c r="D43" s="151"/>
      <c r="E43" s="151">
        <v>300</v>
      </c>
      <c r="F43" s="151"/>
      <c r="G43" s="163">
        <v>300</v>
      </c>
      <c r="H43" s="151"/>
      <c r="I43" s="151">
        <v>300</v>
      </c>
      <c r="J43" s="151"/>
      <c r="K43" s="163">
        <f t="shared" si="1"/>
        <v>300</v>
      </c>
    </row>
    <row r="44" spans="1:11" ht="12.75">
      <c r="A44" s="162"/>
      <c r="B44" s="153"/>
      <c r="C44" s="158" t="s">
        <v>152</v>
      </c>
      <c r="D44" s="151"/>
      <c r="E44" s="151">
        <v>815</v>
      </c>
      <c r="F44" s="151"/>
      <c r="G44" s="163">
        <v>815</v>
      </c>
      <c r="H44" s="151"/>
      <c r="I44" s="151">
        <v>200</v>
      </c>
      <c r="J44" s="151"/>
      <c r="K44" s="163">
        <f t="shared" si="1"/>
        <v>200</v>
      </c>
    </row>
    <row r="45" spans="1:11" ht="12.75">
      <c r="A45" s="162"/>
      <c r="B45" s="153"/>
      <c r="C45" s="131" t="s">
        <v>153</v>
      </c>
      <c r="D45" s="151"/>
      <c r="E45" s="151">
        <v>5000</v>
      </c>
      <c r="F45" s="151"/>
      <c r="G45" s="163">
        <v>5000</v>
      </c>
      <c r="H45" s="151"/>
      <c r="I45" s="151">
        <v>5000</v>
      </c>
      <c r="J45" s="151"/>
      <c r="K45" s="163">
        <f t="shared" si="1"/>
        <v>5000</v>
      </c>
    </row>
    <row r="46" spans="1:11" ht="12.75">
      <c r="A46" s="162"/>
      <c r="B46" s="153"/>
      <c r="C46" s="131" t="s">
        <v>155</v>
      </c>
      <c r="D46" s="151"/>
      <c r="E46" s="151">
        <v>68380</v>
      </c>
      <c r="F46" s="151"/>
      <c r="G46" s="163">
        <v>68380</v>
      </c>
      <c r="H46" s="151"/>
      <c r="I46" s="151">
        <v>68380</v>
      </c>
      <c r="J46" s="151"/>
      <c r="K46" s="163">
        <f t="shared" si="1"/>
        <v>68380</v>
      </c>
    </row>
    <row r="47" spans="1:11" ht="12.75">
      <c r="A47" s="162"/>
      <c r="B47" s="153"/>
      <c r="C47" s="250" t="s">
        <v>414</v>
      </c>
      <c r="D47" s="151"/>
      <c r="E47" s="151"/>
      <c r="F47" s="151"/>
      <c r="G47" s="163"/>
      <c r="H47" s="151"/>
      <c r="I47" s="151">
        <v>300</v>
      </c>
      <c r="J47" s="151"/>
      <c r="K47" s="163">
        <f t="shared" si="1"/>
        <v>300</v>
      </c>
    </row>
    <row r="48" spans="1:11" ht="12.75">
      <c r="A48" s="162"/>
      <c r="B48" s="153"/>
      <c r="C48" s="250" t="s">
        <v>363</v>
      </c>
      <c r="D48" s="151"/>
      <c r="E48" s="151">
        <v>999</v>
      </c>
      <c r="F48" s="151"/>
      <c r="G48" s="163">
        <v>999</v>
      </c>
      <c r="H48" s="151"/>
      <c r="I48" s="151">
        <v>999</v>
      </c>
      <c r="J48" s="151"/>
      <c r="K48" s="163">
        <f t="shared" si="1"/>
        <v>999</v>
      </c>
    </row>
    <row r="49" spans="1:11" ht="12.75">
      <c r="A49" s="162"/>
      <c r="B49" s="153"/>
      <c r="C49" s="227" t="s">
        <v>211</v>
      </c>
      <c r="D49" s="155"/>
      <c r="E49" s="208">
        <v>23589</v>
      </c>
      <c r="F49" s="155"/>
      <c r="G49" s="163">
        <v>23589</v>
      </c>
      <c r="H49" s="155"/>
      <c r="I49" s="208">
        <v>53478</v>
      </c>
      <c r="J49" s="155"/>
      <c r="K49" s="163">
        <f t="shared" si="1"/>
        <v>53478</v>
      </c>
    </row>
    <row r="50" spans="1:11" ht="12.75">
      <c r="A50" s="167" t="s">
        <v>119</v>
      </c>
      <c r="B50" s="153"/>
      <c r="C50" s="153"/>
      <c r="D50" s="152"/>
      <c r="E50" s="152">
        <v>3135959</v>
      </c>
      <c r="F50" s="152"/>
      <c r="G50" s="161">
        <v>3135959</v>
      </c>
      <c r="H50" s="152"/>
      <c r="I50" s="152">
        <f>SUM(I51:I55)</f>
        <v>3130254</v>
      </c>
      <c r="J50" s="152"/>
      <c r="K50" s="161">
        <f t="shared" si="1"/>
        <v>3130254</v>
      </c>
    </row>
    <row r="51" spans="1:11" ht="12.75">
      <c r="A51" s="162"/>
      <c r="B51" s="153" t="s">
        <v>120</v>
      </c>
      <c r="C51" s="153"/>
      <c r="D51" s="151"/>
      <c r="E51" s="235">
        <v>1575</v>
      </c>
      <c r="F51" s="151"/>
      <c r="G51" s="163">
        <v>1575</v>
      </c>
      <c r="H51" s="151"/>
      <c r="I51" s="235">
        <v>1575</v>
      </c>
      <c r="J51" s="151"/>
      <c r="K51" s="163">
        <f t="shared" si="1"/>
        <v>1575</v>
      </c>
    </row>
    <row r="52" spans="1:11" ht="12.75">
      <c r="A52" s="162"/>
      <c r="B52" s="153" t="s">
        <v>121</v>
      </c>
      <c r="C52" s="153"/>
      <c r="D52" s="151"/>
      <c r="E52" s="235">
        <v>2441922</v>
      </c>
      <c r="F52" s="151"/>
      <c r="G52" s="163">
        <v>2441922</v>
      </c>
      <c r="H52" s="151"/>
      <c r="I52" s="235">
        <v>2437198</v>
      </c>
      <c r="J52" s="151"/>
      <c r="K52" s="163">
        <f t="shared" si="1"/>
        <v>2437198</v>
      </c>
    </row>
    <row r="53" spans="1:11" ht="12.75">
      <c r="A53" s="162"/>
      <c r="B53" s="153" t="s">
        <v>122</v>
      </c>
      <c r="C53" s="153"/>
      <c r="D53" s="151"/>
      <c r="E53" s="235">
        <v>190</v>
      </c>
      <c r="F53" s="151"/>
      <c r="G53" s="163">
        <v>190</v>
      </c>
      <c r="H53" s="151"/>
      <c r="I53" s="235">
        <v>190</v>
      </c>
      <c r="J53" s="151"/>
      <c r="K53" s="163">
        <f t="shared" si="1"/>
        <v>190</v>
      </c>
    </row>
    <row r="54" spans="1:11" ht="12.75">
      <c r="A54" s="162"/>
      <c r="B54" s="153" t="s">
        <v>123</v>
      </c>
      <c r="C54" s="153"/>
      <c r="D54" s="151"/>
      <c r="E54" s="235">
        <v>25139</v>
      </c>
      <c r="F54" s="151"/>
      <c r="G54" s="163">
        <v>25139</v>
      </c>
      <c r="H54" s="151"/>
      <c r="I54" s="235">
        <v>25371</v>
      </c>
      <c r="J54" s="151"/>
      <c r="K54" s="163">
        <f t="shared" si="1"/>
        <v>25371</v>
      </c>
    </row>
    <row r="55" spans="1:11" ht="12.75">
      <c r="A55" s="162"/>
      <c r="B55" s="153" t="s">
        <v>124</v>
      </c>
      <c r="C55" s="153"/>
      <c r="D55" s="151"/>
      <c r="E55" s="235">
        <v>667133</v>
      </c>
      <c r="F55" s="151"/>
      <c r="G55" s="163">
        <v>667133</v>
      </c>
      <c r="H55" s="151"/>
      <c r="I55" s="235">
        <v>665920</v>
      </c>
      <c r="J55" s="151"/>
      <c r="K55" s="163">
        <f t="shared" si="1"/>
        <v>665920</v>
      </c>
    </row>
    <row r="56" spans="1:11" ht="12.75">
      <c r="A56" s="167" t="s">
        <v>125</v>
      </c>
      <c r="B56" s="153"/>
      <c r="C56" s="153"/>
      <c r="D56" s="152"/>
      <c r="E56" s="152">
        <v>130012</v>
      </c>
      <c r="F56" s="152"/>
      <c r="G56" s="161">
        <v>130012</v>
      </c>
      <c r="H56" s="152"/>
      <c r="I56" s="152">
        <f>SUM(I57:I58)</f>
        <v>131563</v>
      </c>
      <c r="J56" s="152"/>
      <c r="K56" s="161">
        <f t="shared" si="1"/>
        <v>131563</v>
      </c>
    </row>
    <row r="57" spans="1:11" ht="12.75">
      <c r="A57" s="162"/>
      <c r="B57" s="153" t="s">
        <v>126</v>
      </c>
      <c r="C57" s="153"/>
      <c r="D57" s="152"/>
      <c r="E57" s="235">
        <v>102371</v>
      </c>
      <c r="F57" s="152"/>
      <c r="G57" s="163">
        <v>102371</v>
      </c>
      <c r="H57" s="152"/>
      <c r="I57" s="235">
        <v>103592</v>
      </c>
      <c r="J57" s="152"/>
      <c r="K57" s="163">
        <f t="shared" si="1"/>
        <v>103592</v>
      </c>
    </row>
    <row r="58" spans="1:11" ht="12.75">
      <c r="A58" s="162"/>
      <c r="B58" s="153" t="s">
        <v>127</v>
      </c>
      <c r="C58" s="153"/>
      <c r="D58" s="151"/>
      <c r="E58" s="235">
        <v>27641</v>
      </c>
      <c r="F58" s="151"/>
      <c r="G58" s="163">
        <v>27641</v>
      </c>
      <c r="H58" s="151"/>
      <c r="I58" s="235">
        <v>27971</v>
      </c>
      <c r="J58" s="151"/>
      <c r="K58" s="163">
        <f t="shared" si="1"/>
        <v>27971</v>
      </c>
    </row>
    <row r="59" spans="1:11" ht="12.75">
      <c r="A59" s="167" t="s">
        <v>128</v>
      </c>
      <c r="B59" s="153"/>
      <c r="C59" s="153"/>
      <c r="D59" s="152">
        <v>0</v>
      </c>
      <c r="E59" s="152">
        <v>374702</v>
      </c>
      <c r="F59" s="152">
        <v>0</v>
      </c>
      <c r="G59" s="161">
        <v>374702</v>
      </c>
      <c r="H59" s="152">
        <f>SUM(H62:H62)</f>
        <v>0</v>
      </c>
      <c r="I59" s="152">
        <f>SUM(I60:I62)</f>
        <v>374444</v>
      </c>
      <c r="J59" s="152">
        <f>SUM(J62:J62)</f>
        <v>0</v>
      </c>
      <c r="K59" s="161">
        <f t="shared" si="1"/>
        <v>374444</v>
      </c>
    </row>
    <row r="60" spans="1:11" ht="12.75">
      <c r="A60" s="167"/>
      <c r="B60" s="363" t="s">
        <v>287</v>
      </c>
      <c r="C60" s="382"/>
      <c r="D60" s="152"/>
      <c r="E60" s="235">
        <v>0</v>
      </c>
      <c r="F60" s="152"/>
      <c r="G60" s="249">
        <v>0</v>
      </c>
      <c r="H60" s="152"/>
      <c r="I60" s="235">
        <v>0</v>
      </c>
      <c r="J60" s="152"/>
      <c r="K60" s="249">
        <f>SUM(I60:J60)</f>
        <v>0</v>
      </c>
    </row>
    <row r="61" spans="1:11" ht="12.75">
      <c r="A61" s="167"/>
      <c r="B61" s="248" t="s">
        <v>349</v>
      </c>
      <c r="C61" s="242"/>
      <c r="D61" s="152"/>
      <c r="E61" s="235">
        <v>12000</v>
      </c>
      <c r="F61" s="152"/>
      <c r="G61" s="249">
        <v>12000</v>
      </c>
      <c r="H61" s="152"/>
      <c r="I61" s="235">
        <v>11742</v>
      </c>
      <c r="J61" s="152"/>
      <c r="K61" s="249">
        <f>SUM(I61:J61)</f>
        <v>11742</v>
      </c>
    </row>
    <row r="62" spans="1:11" ht="12.75">
      <c r="A62" s="162"/>
      <c r="B62" s="227" t="s">
        <v>212</v>
      </c>
      <c r="C62" s="153"/>
      <c r="D62" s="151"/>
      <c r="E62" s="151">
        <v>362702</v>
      </c>
      <c r="F62" s="151"/>
      <c r="G62" s="163">
        <v>362702</v>
      </c>
      <c r="H62" s="151"/>
      <c r="I62" s="151">
        <f>SUM(I63:I66)</f>
        <v>362702</v>
      </c>
      <c r="J62" s="151"/>
      <c r="K62" s="163">
        <f>SUM(H62:J62)</f>
        <v>362702</v>
      </c>
    </row>
    <row r="63" spans="1:11" ht="12.75">
      <c r="A63" s="162"/>
      <c r="B63" s="153"/>
      <c r="C63" s="153" t="s">
        <v>169</v>
      </c>
      <c r="D63" s="151"/>
      <c r="E63" s="151">
        <v>356208</v>
      </c>
      <c r="F63" s="151"/>
      <c r="G63" s="163">
        <v>356208</v>
      </c>
      <c r="H63" s="151"/>
      <c r="I63" s="151">
        <v>356208</v>
      </c>
      <c r="J63" s="151"/>
      <c r="K63" s="163">
        <f>SUM(H63:J63)</f>
        <v>356208</v>
      </c>
    </row>
    <row r="64" spans="1:11" ht="12.75">
      <c r="A64" s="162"/>
      <c r="B64" s="153"/>
      <c r="C64" s="227" t="s">
        <v>240</v>
      </c>
      <c r="D64" s="151"/>
      <c r="E64" s="151">
        <v>3319</v>
      </c>
      <c r="F64" s="151"/>
      <c r="G64" s="163">
        <v>3319</v>
      </c>
      <c r="H64" s="151"/>
      <c r="I64" s="151">
        <v>3319</v>
      </c>
      <c r="J64" s="151"/>
      <c r="K64" s="163">
        <f>SUM(H64:J64)</f>
        <v>3319</v>
      </c>
    </row>
    <row r="65" spans="1:11" ht="12.75">
      <c r="A65" s="162"/>
      <c r="B65" s="153"/>
      <c r="C65" s="227" t="s">
        <v>385</v>
      </c>
      <c r="D65" s="151"/>
      <c r="E65" s="151">
        <v>3175</v>
      </c>
      <c r="F65" s="151"/>
      <c r="G65" s="163">
        <v>3175</v>
      </c>
      <c r="H65" s="151"/>
      <c r="I65" s="151">
        <v>3175</v>
      </c>
      <c r="J65" s="151"/>
      <c r="K65" s="163">
        <f>SUM(H65:J65)</f>
        <v>3175</v>
      </c>
    </row>
    <row r="66" spans="1:11" ht="12.75">
      <c r="A66" s="162"/>
      <c r="B66" s="153"/>
      <c r="C66" s="153" t="s">
        <v>164</v>
      </c>
      <c r="D66" s="151"/>
      <c r="E66" s="151">
        <v>0</v>
      </c>
      <c r="F66" s="151"/>
      <c r="G66" s="163">
        <v>0</v>
      </c>
      <c r="H66" s="151"/>
      <c r="I66" s="151">
        <v>0</v>
      </c>
      <c r="J66" s="151"/>
      <c r="K66" s="163">
        <f>SUM(H66:J66)</f>
        <v>0</v>
      </c>
    </row>
    <row r="67" spans="1:11" ht="12.75">
      <c r="A67" s="167" t="s">
        <v>129</v>
      </c>
      <c r="B67" s="153"/>
      <c r="C67" s="153"/>
      <c r="D67" s="152">
        <v>0</v>
      </c>
      <c r="E67" s="152">
        <v>2690184</v>
      </c>
      <c r="F67" s="152">
        <v>15774</v>
      </c>
      <c r="G67" s="161">
        <v>2705958</v>
      </c>
      <c r="H67" s="152">
        <f>SUM(H70)</f>
        <v>0</v>
      </c>
      <c r="I67" s="152">
        <f>SUM(I68:I70)</f>
        <v>3193621</v>
      </c>
      <c r="J67" s="152">
        <f>SUM(J68:J70)</f>
        <v>15774</v>
      </c>
      <c r="K67" s="161">
        <f>SUM(K68:K70)</f>
        <v>3209395</v>
      </c>
    </row>
    <row r="68" spans="1:11" ht="12.75">
      <c r="A68" s="167"/>
      <c r="B68" s="153"/>
      <c r="C68" s="153" t="s">
        <v>183</v>
      </c>
      <c r="D68" s="152"/>
      <c r="E68" s="235">
        <v>1502490</v>
      </c>
      <c r="F68" s="235"/>
      <c r="G68" s="249">
        <v>1502490</v>
      </c>
      <c r="H68" s="235"/>
      <c r="I68" s="235">
        <v>2002490</v>
      </c>
      <c r="J68" s="235"/>
      <c r="K68" s="249">
        <f>SUM(I68:J68)</f>
        <v>2002490</v>
      </c>
    </row>
    <row r="69" spans="1:11" ht="12.75">
      <c r="A69" s="167"/>
      <c r="B69" s="153"/>
      <c r="C69" s="227" t="s">
        <v>372</v>
      </c>
      <c r="D69" s="152"/>
      <c r="E69" s="235"/>
      <c r="F69" s="235">
        <v>15774</v>
      </c>
      <c r="G69" s="249">
        <v>15774</v>
      </c>
      <c r="H69" s="235"/>
      <c r="I69" s="235"/>
      <c r="J69" s="235">
        <v>15774</v>
      </c>
      <c r="K69" s="249">
        <f>SUM(I69:J69)</f>
        <v>15774</v>
      </c>
    </row>
    <row r="70" spans="1:11" ht="12.75">
      <c r="A70" s="162"/>
      <c r="B70" s="153"/>
      <c r="C70" s="153" t="s">
        <v>130</v>
      </c>
      <c r="D70" s="151"/>
      <c r="E70" s="151">
        <v>1187694</v>
      </c>
      <c r="F70" s="151"/>
      <c r="G70" s="163">
        <v>1187694</v>
      </c>
      <c r="H70" s="151"/>
      <c r="I70" s="151">
        <f>SUM('Polg.Hiv.'!I39,'Eszi+Eü'!H59,Vg!H42,Ovi!H41,AJMK!G46)</f>
        <v>1191131</v>
      </c>
      <c r="J70" s="151"/>
      <c r="K70" s="163">
        <f>SUM(H70:J70)</f>
        <v>1191131</v>
      </c>
    </row>
    <row r="71" spans="1:11" ht="12.75">
      <c r="A71" s="162"/>
      <c r="B71" s="153"/>
      <c r="C71" s="156" t="s">
        <v>139</v>
      </c>
      <c r="D71" s="155"/>
      <c r="E71" s="155">
        <v>638678</v>
      </c>
      <c r="F71" s="155"/>
      <c r="G71" s="164">
        <v>638678</v>
      </c>
      <c r="H71" s="155"/>
      <c r="I71" s="155">
        <f>SUM('Polg.Hiv.'!I25,'Eszi+Eü'!H33,'Eszi+Eü'!H46,Vg!H25,Ovi!H25,AJMK!G25)</f>
        <v>641129</v>
      </c>
      <c r="J71" s="155"/>
      <c r="K71" s="164">
        <f>SUM(H71:J71)</f>
        <v>641129</v>
      </c>
    </row>
    <row r="72" spans="1:11" ht="12.75">
      <c r="A72" s="162"/>
      <c r="B72" s="153"/>
      <c r="C72" s="156" t="s">
        <v>131</v>
      </c>
      <c r="D72" s="155"/>
      <c r="E72" s="155">
        <v>185559</v>
      </c>
      <c r="F72" s="155"/>
      <c r="G72" s="164">
        <v>185559</v>
      </c>
      <c r="H72" s="155"/>
      <c r="I72" s="155">
        <f>SUM('Polg.Hiv.'!I26,'Eszi+Eü'!H34,'Eszi+Eü'!H47,Vg!H26,Ovi!H26,AJMK!G26)</f>
        <v>186219</v>
      </c>
      <c r="J72" s="155"/>
      <c r="K72" s="164">
        <f>SUM(H72:J72)</f>
        <v>186219</v>
      </c>
    </row>
    <row r="73" spans="1:11" ht="12.75">
      <c r="A73" s="162"/>
      <c r="B73" s="153"/>
      <c r="C73" s="156" t="s">
        <v>132</v>
      </c>
      <c r="D73" s="155"/>
      <c r="E73" s="155">
        <v>447936</v>
      </c>
      <c r="F73" s="155"/>
      <c r="G73" s="164">
        <v>447936</v>
      </c>
      <c r="H73" s="155"/>
      <c r="I73" s="155">
        <f>SUM('Polg.Hiv.'!I27,'Eszi+Eü'!H35,'Eszi+Eü'!H48,Vg!H27,Ovi!H27,AJMK!G27)</f>
        <v>451717</v>
      </c>
      <c r="J73" s="155"/>
      <c r="K73" s="164">
        <f>SUM(H73:J73)</f>
        <v>451717</v>
      </c>
    </row>
    <row r="74" spans="1:11" ht="12.75">
      <c r="A74" s="162"/>
      <c r="B74" s="153"/>
      <c r="C74" s="156" t="s">
        <v>133</v>
      </c>
      <c r="D74" s="155"/>
      <c r="E74" s="155">
        <v>25</v>
      </c>
      <c r="F74" s="155"/>
      <c r="G74" s="164">
        <v>25</v>
      </c>
      <c r="H74" s="155"/>
      <c r="I74" s="155">
        <f>SUM(Ovi!H28)</f>
        <v>25</v>
      </c>
      <c r="J74" s="155"/>
      <c r="K74" s="164">
        <f>SUM(H74:J74)</f>
        <v>25</v>
      </c>
    </row>
    <row r="75" spans="1:11" ht="12.75">
      <c r="A75" s="376" t="s">
        <v>9</v>
      </c>
      <c r="B75" s="377"/>
      <c r="C75" s="378"/>
      <c r="D75" s="245">
        <v>152431</v>
      </c>
      <c r="E75" s="245">
        <v>6675190</v>
      </c>
      <c r="F75" s="245">
        <v>44078</v>
      </c>
      <c r="G75" s="246">
        <v>6871699</v>
      </c>
      <c r="H75" s="245">
        <f>SUM(H10,H12,H14,H15,H20,H50,H56,H59,H67)</f>
        <v>150881</v>
      </c>
      <c r="I75" s="245">
        <f>SUM(I10,I12,I14,I15,I20,I50,I56,I59,I67)</f>
        <v>7211741</v>
      </c>
      <c r="J75" s="245">
        <f>SUM(J10,J12,J14,J15,J20,J50,J56,J59,J67)</f>
        <v>44078</v>
      </c>
      <c r="K75" s="246">
        <f>SUM(K10,K12,K14,K15,K20,K50,K56,K59,K67)</f>
        <v>7406700</v>
      </c>
    </row>
    <row r="77" spans="3:4" ht="12.75">
      <c r="C77" s="177" t="s">
        <v>36</v>
      </c>
      <c r="D77" s="1" t="s">
        <v>177</v>
      </c>
    </row>
    <row r="78" spans="3:4" ht="12.75">
      <c r="C78" s="177" t="s">
        <v>13</v>
      </c>
      <c r="D78" s="323" t="s">
        <v>387</v>
      </c>
    </row>
    <row r="79" ht="12.75">
      <c r="C79" s="178"/>
    </row>
    <row r="80" ht="12.75">
      <c r="C80" s="178" t="s">
        <v>156</v>
      </c>
    </row>
  </sheetData>
  <sheetProtection/>
  <mergeCells count="19">
    <mergeCell ref="H5:K5"/>
    <mergeCell ref="K6:K7"/>
    <mergeCell ref="H7:J7"/>
    <mergeCell ref="C3:K3"/>
    <mergeCell ref="A1:K1"/>
    <mergeCell ref="B19:C19"/>
    <mergeCell ref="G6:G7"/>
    <mergeCell ref="D7:F7"/>
    <mergeCell ref="J4:K4"/>
    <mergeCell ref="D5:G5"/>
    <mergeCell ref="A75:C75"/>
    <mergeCell ref="A8:C8"/>
    <mergeCell ref="B11:C11"/>
    <mergeCell ref="B13:C13"/>
    <mergeCell ref="A5:C7"/>
    <mergeCell ref="B60:C60"/>
    <mergeCell ref="B17:C17"/>
    <mergeCell ref="B18:C18"/>
    <mergeCell ref="B16:C16"/>
  </mergeCells>
  <printOptions/>
  <pageMargins left="0.31496062992125984" right="0.1968503937007874" top="0.5905511811023623" bottom="0.6692913385826772" header="0.35433070866141736" footer="0.5118110236220472"/>
  <pageSetup horizontalDpi="600" verticalDpi="600" orientation="landscape" paperSize="9" scale="90" r:id="rId1"/>
  <headerFooter alignWithMargins="0">
    <oddHeader>&amp;R&amp;P. oldal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4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58.57421875" style="0" customWidth="1"/>
    <col min="3" max="3" width="12.00390625" style="0" customWidth="1"/>
    <col min="4" max="4" width="12.140625" style="0" customWidth="1"/>
  </cols>
  <sheetData>
    <row r="1" spans="1:4" ht="17.25" customHeight="1">
      <c r="A1" s="390" t="s">
        <v>255</v>
      </c>
      <c r="B1" s="390"/>
      <c r="C1" s="390"/>
      <c r="D1" s="390"/>
    </row>
    <row r="2" spans="1:2" ht="11.25" customHeight="1">
      <c r="A2" s="102"/>
      <c r="B2" s="102"/>
    </row>
    <row r="3" ht="16.5" hidden="1">
      <c r="B3" s="102"/>
    </row>
    <row r="4" spans="1:4" ht="12.75">
      <c r="A4" s="388" t="s">
        <v>418</v>
      </c>
      <c r="B4" s="388"/>
      <c r="C4" s="388"/>
      <c r="D4" s="388"/>
    </row>
    <row r="5" spans="1:4" ht="12.75">
      <c r="A5" s="180"/>
      <c r="B5" s="389" t="s">
        <v>0</v>
      </c>
      <c r="C5" s="389"/>
      <c r="D5" s="389"/>
    </row>
    <row r="6" ht="13.5" customHeight="1">
      <c r="B6" s="34"/>
    </row>
    <row r="7" spans="1:4" ht="41.25" customHeight="1">
      <c r="A7" s="394"/>
      <c r="B7" s="391" t="s">
        <v>47</v>
      </c>
      <c r="C7" s="98" t="s">
        <v>289</v>
      </c>
      <c r="D7" s="98" t="s">
        <v>289</v>
      </c>
    </row>
    <row r="8" spans="1:4" ht="20.25" customHeight="1">
      <c r="A8" s="395"/>
      <c r="B8" s="392"/>
      <c r="C8" s="384" t="s">
        <v>48</v>
      </c>
      <c r="D8" s="384" t="s">
        <v>48</v>
      </c>
    </row>
    <row r="9" spans="1:4" ht="6.75" customHeight="1" thickBot="1">
      <c r="A9" s="396"/>
      <c r="B9" s="393"/>
      <c r="C9" s="385"/>
      <c r="D9" s="385"/>
    </row>
    <row r="10" spans="1:4" ht="10.5" customHeight="1" hidden="1" thickTop="1">
      <c r="A10" s="103"/>
      <c r="B10" s="104"/>
      <c r="C10" s="105"/>
      <c r="D10" s="105"/>
    </row>
    <row r="11" spans="1:4" ht="15" customHeight="1" thickTop="1">
      <c r="A11" s="106" t="s">
        <v>49</v>
      </c>
      <c r="B11" s="107" t="s">
        <v>50</v>
      </c>
      <c r="C11" s="108"/>
      <c r="D11" s="108"/>
    </row>
    <row r="12" spans="1:4" ht="15" customHeight="1">
      <c r="A12" s="109" t="s">
        <v>51</v>
      </c>
      <c r="B12" s="110" t="s">
        <v>52</v>
      </c>
      <c r="C12" s="111">
        <v>6100</v>
      </c>
      <c r="D12" s="111">
        <f>SUM(D13:D14,D17)</f>
        <v>6100</v>
      </c>
    </row>
    <row r="13" spans="1:4" ht="15" customHeight="1">
      <c r="A13" s="112" t="s">
        <v>53</v>
      </c>
      <c r="B13" s="206" t="s">
        <v>188</v>
      </c>
      <c r="C13" s="108">
        <v>100</v>
      </c>
      <c r="D13" s="108">
        <v>100</v>
      </c>
    </row>
    <row r="14" spans="1:4" ht="15" customHeight="1">
      <c r="A14" s="112" t="s">
        <v>54</v>
      </c>
      <c r="B14" s="113" t="s">
        <v>55</v>
      </c>
      <c r="C14" s="108">
        <v>6000</v>
      </c>
      <c r="D14" s="108">
        <f>SUM(D15:D16)</f>
        <v>6000</v>
      </c>
    </row>
    <row r="15" spans="1:4" ht="15" customHeight="1">
      <c r="A15" s="112"/>
      <c r="B15" s="114" t="s">
        <v>56</v>
      </c>
      <c r="C15" s="108">
        <v>0</v>
      </c>
      <c r="D15" s="108">
        <v>0</v>
      </c>
    </row>
    <row r="16" spans="1:4" ht="15" customHeight="1">
      <c r="A16" s="112"/>
      <c r="B16" s="114" t="s">
        <v>57</v>
      </c>
      <c r="C16" s="108">
        <v>6000</v>
      </c>
      <c r="D16" s="108">
        <v>6000</v>
      </c>
    </row>
    <row r="17" spans="1:4" ht="15" customHeight="1">
      <c r="A17" s="112" t="s">
        <v>58</v>
      </c>
      <c r="B17" s="113" t="s">
        <v>59</v>
      </c>
      <c r="C17" s="108">
        <v>0</v>
      </c>
      <c r="D17" s="108">
        <v>0</v>
      </c>
    </row>
    <row r="18" spans="1:4" ht="15" customHeight="1">
      <c r="A18" s="109" t="s">
        <v>60</v>
      </c>
      <c r="B18" s="115" t="s">
        <v>61</v>
      </c>
      <c r="C18" s="111">
        <v>200572</v>
      </c>
      <c r="D18" s="111">
        <f>SUM(D19:D20)</f>
        <v>226653</v>
      </c>
    </row>
    <row r="19" spans="1:4" ht="15" customHeight="1">
      <c r="A19" s="112" t="s">
        <v>62</v>
      </c>
      <c r="B19" s="113" t="s">
        <v>63</v>
      </c>
      <c r="C19" s="108">
        <v>200572</v>
      </c>
      <c r="D19" s="108">
        <v>226653</v>
      </c>
    </row>
    <row r="20" spans="1:4" ht="15" customHeight="1">
      <c r="A20" s="112" t="s">
        <v>64</v>
      </c>
      <c r="B20" s="113" t="s">
        <v>65</v>
      </c>
      <c r="C20" s="108">
        <v>0</v>
      </c>
      <c r="D20" s="108">
        <v>0</v>
      </c>
    </row>
    <row r="21" spans="1:4" ht="15" customHeight="1">
      <c r="A21" s="109" t="s">
        <v>66</v>
      </c>
      <c r="B21" s="110" t="s">
        <v>67</v>
      </c>
      <c r="C21" s="111">
        <v>2469747</v>
      </c>
      <c r="D21" s="111">
        <f>SUM(D22,D39)</f>
        <v>2445263</v>
      </c>
    </row>
    <row r="22" spans="1:4" ht="15" customHeight="1">
      <c r="A22" s="112" t="s">
        <v>68</v>
      </c>
      <c r="B22" s="110" t="s">
        <v>69</v>
      </c>
      <c r="C22" s="111">
        <v>2439597</v>
      </c>
      <c r="D22" s="111">
        <f>SUM(D23:D24,D27:D33,D34:D38)</f>
        <v>2415113</v>
      </c>
    </row>
    <row r="23" spans="1:4" ht="15" customHeight="1">
      <c r="A23" s="109"/>
      <c r="B23" s="209" t="s">
        <v>213</v>
      </c>
      <c r="C23" s="228">
        <v>318</v>
      </c>
      <c r="D23" s="228">
        <v>318</v>
      </c>
    </row>
    <row r="24" spans="1:4" ht="15" customHeight="1">
      <c r="A24" s="109"/>
      <c r="B24" s="118" t="s">
        <v>70</v>
      </c>
      <c r="C24" s="116">
        <v>4637</v>
      </c>
      <c r="D24" s="116">
        <f>SUM(D25:D26)</f>
        <v>4637</v>
      </c>
    </row>
    <row r="25" spans="1:4" ht="15" customHeight="1">
      <c r="A25" s="109"/>
      <c r="B25" s="117" t="s">
        <v>185</v>
      </c>
      <c r="C25" s="202">
        <v>3941</v>
      </c>
      <c r="D25" s="202">
        <v>3941</v>
      </c>
    </row>
    <row r="26" spans="1:4" ht="15" customHeight="1">
      <c r="A26" s="109"/>
      <c r="B26" s="117" t="s">
        <v>186</v>
      </c>
      <c r="C26" s="202">
        <v>696</v>
      </c>
      <c r="D26" s="202">
        <v>696</v>
      </c>
    </row>
    <row r="27" spans="1:4" ht="15" customHeight="1">
      <c r="A27" s="109"/>
      <c r="B27" s="203" t="s">
        <v>231</v>
      </c>
      <c r="C27" s="116"/>
      <c r="D27" s="116"/>
    </row>
    <row r="28" spans="1:4" ht="15" customHeight="1">
      <c r="A28" s="109"/>
      <c r="B28" s="117" t="s">
        <v>251</v>
      </c>
      <c r="C28" s="116">
        <v>225000</v>
      </c>
      <c r="D28" s="116">
        <v>225000</v>
      </c>
    </row>
    <row r="29" spans="1:4" ht="15" customHeight="1">
      <c r="A29" s="109"/>
      <c r="B29" s="238" t="s">
        <v>250</v>
      </c>
      <c r="C29" s="386">
        <v>700000</v>
      </c>
      <c r="D29" s="386">
        <v>700000</v>
      </c>
    </row>
    <row r="30" spans="1:4" ht="15" customHeight="1">
      <c r="A30" s="109"/>
      <c r="B30" s="239" t="s">
        <v>249</v>
      </c>
      <c r="C30" s="387"/>
      <c r="D30" s="387"/>
    </row>
    <row r="31" spans="1:4" ht="15" customHeight="1">
      <c r="A31" s="109"/>
      <c r="B31" s="240" t="s">
        <v>247</v>
      </c>
      <c r="C31" s="386">
        <v>150000</v>
      </c>
      <c r="D31" s="386">
        <v>150000</v>
      </c>
    </row>
    <row r="32" spans="1:4" ht="15" customHeight="1">
      <c r="A32" s="109"/>
      <c r="B32" s="241" t="s">
        <v>248</v>
      </c>
      <c r="C32" s="387"/>
      <c r="D32" s="387"/>
    </row>
    <row r="33" spans="1:4" ht="16.5" customHeight="1">
      <c r="A33" s="109"/>
      <c r="B33" s="241" t="s">
        <v>246</v>
      </c>
      <c r="C33" s="116">
        <v>350000</v>
      </c>
      <c r="D33" s="116">
        <v>350000</v>
      </c>
    </row>
    <row r="34" spans="1:4" ht="16.5" customHeight="1">
      <c r="A34" s="109"/>
      <c r="B34" s="315" t="s">
        <v>336</v>
      </c>
      <c r="C34" s="116">
        <v>950000</v>
      </c>
      <c r="D34" s="116">
        <v>950000</v>
      </c>
    </row>
    <row r="35" spans="1:4" ht="25.5" customHeight="1">
      <c r="A35" s="109"/>
      <c r="B35" s="315" t="s">
        <v>404</v>
      </c>
      <c r="C35" s="116">
        <v>0</v>
      </c>
      <c r="D35" s="116">
        <v>1302</v>
      </c>
    </row>
    <row r="36" spans="1:4" ht="16.5" customHeight="1">
      <c r="A36" s="109"/>
      <c r="B36" s="315" t="s">
        <v>357</v>
      </c>
      <c r="C36" s="116">
        <v>26081</v>
      </c>
      <c r="D36" s="116">
        <v>0</v>
      </c>
    </row>
    <row r="37" spans="1:4" ht="16.5" customHeight="1">
      <c r="A37" s="109"/>
      <c r="B37" s="315" t="s">
        <v>358</v>
      </c>
      <c r="C37" s="116">
        <v>26238</v>
      </c>
      <c r="D37" s="116">
        <v>26238</v>
      </c>
    </row>
    <row r="38" spans="1:4" ht="16.5" customHeight="1">
      <c r="A38" s="109"/>
      <c r="B38" s="315" t="s">
        <v>371</v>
      </c>
      <c r="C38" s="116">
        <v>7323</v>
      </c>
      <c r="D38" s="116">
        <v>7618</v>
      </c>
    </row>
    <row r="39" spans="1:4" ht="15" customHeight="1">
      <c r="A39" s="112" t="s">
        <v>71</v>
      </c>
      <c r="B39" s="119" t="s">
        <v>72</v>
      </c>
      <c r="C39" s="111">
        <v>30150</v>
      </c>
      <c r="D39" s="111">
        <f>SUM(D40:D42)</f>
        <v>30150</v>
      </c>
    </row>
    <row r="40" spans="1:4" ht="15.75" customHeight="1">
      <c r="A40" s="112"/>
      <c r="B40" s="203" t="s">
        <v>252</v>
      </c>
      <c r="C40" s="116">
        <v>882</v>
      </c>
      <c r="D40" s="116">
        <v>882</v>
      </c>
    </row>
    <row r="41" spans="1:4" ht="15" customHeight="1">
      <c r="A41" s="112"/>
      <c r="B41" s="113" t="s">
        <v>170</v>
      </c>
      <c r="C41" s="108">
        <v>5491</v>
      </c>
      <c r="D41" s="108">
        <v>5491</v>
      </c>
    </row>
    <row r="42" spans="1:4" ht="15" customHeight="1">
      <c r="A42" s="112"/>
      <c r="B42" s="206" t="s">
        <v>374</v>
      </c>
      <c r="C42" s="108">
        <v>23777</v>
      </c>
      <c r="D42" s="108">
        <v>23777</v>
      </c>
    </row>
    <row r="43" spans="1:4" ht="15" customHeight="1">
      <c r="A43" s="109" t="s">
        <v>73</v>
      </c>
      <c r="B43" s="115" t="s">
        <v>74</v>
      </c>
      <c r="C43" s="111">
        <v>10761</v>
      </c>
      <c r="D43" s="111">
        <v>10761</v>
      </c>
    </row>
    <row r="44" spans="1:4" ht="15" customHeight="1">
      <c r="A44" s="121"/>
      <c r="B44" s="122" t="s">
        <v>75</v>
      </c>
      <c r="C44" s="123">
        <v>2486608</v>
      </c>
      <c r="D44" s="123">
        <f>SUM(D12,D22,D39,D43)</f>
        <v>2462124</v>
      </c>
    </row>
    <row r="45" spans="1:2" ht="12.75">
      <c r="A45" s="124"/>
      <c r="B45" s="124"/>
    </row>
    <row r="46" spans="1:2" ht="12.75">
      <c r="A46" s="124"/>
      <c r="B46" s="124"/>
    </row>
  </sheetData>
  <sheetProtection/>
  <mergeCells count="11">
    <mergeCell ref="A7:A9"/>
    <mergeCell ref="D8:D9"/>
    <mergeCell ref="D29:D30"/>
    <mergeCell ref="D31:D32"/>
    <mergeCell ref="A4:D4"/>
    <mergeCell ref="B5:D5"/>
    <mergeCell ref="A1:D1"/>
    <mergeCell ref="C29:C30"/>
    <mergeCell ref="C31:C32"/>
    <mergeCell ref="C8:C9"/>
    <mergeCell ref="B7:B9"/>
  </mergeCells>
  <printOptions horizontalCentered="1"/>
  <pageMargins left="0.31496062992125984" right="0.35433070866141736" top="0.5511811023622047" bottom="0.34" header="0.5118110236220472" footer="0.3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6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.57421875" style="0" customWidth="1"/>
    <col min="2" max="2" width="67.421875" style="0" customWidth="1"/>
    <col min="3" max="3" width="12.00390625" style="0" customWidth="1"/>
    <col min="4" max="4" width="11.8515625" style="0" customWidth="1"/>
  </cols>
  <sheetData>
    <row r="1" spans="1:4" ht="17.25" customHeight="1">
      <c r="A1" s="375" t="s">
        <v>226</v>
      </c>
      <c r="B1" s="375"/>
      <c r="C1" s="375"/>
      <c r="D1" s="375"/>
    </row>
    <row r="2" spans="1:2" ht="6" customHeight="1">
      <c r="A2" s="125"/>
      <c r="B2" s="125"/>
    </row>
    <row r="3" spans="1:4" ht="12.75">
      <c r="A3" s="126"/>
      <c r="B3" s="126"/>
      <c r="D3" s="127" t="s">
        <v>419</v>
      </c>
    </row>
    <row r="4" spans="1:4" ht="12.75">
      <c r="A4" s="126"/>
      <c r="B4" s="126"/>
      <c r="D4" s="127" t="s">
        <v>0</v>
      </c>
    </row>
    <row r="5" spans="1:2" ht="12.75">
      <c r="A5" s="126"/>
      <c r="B5" s="126"/>
    </row>
    <row r="6" spans="1:4" ht="41.25" customHeight="1">
      <c r="A6" s="399" t="s">
        <v>47</v>
      </c>
      <c r="B6" s="391"/>
      <c r="C6" s="128" t="s">
        <v>289</v>
      </c>
      <c r="D6" s="128" t="s">
        <v>289</v>
      </c>
    </row>
    <row r="7" spans="1:4" ht="32.25" customHeight="1" thickBot="1">
      <c r="A7" s="400"/>
      <c r="B7" s="401"/>
      <c r="C7" s="99" t="s">
        <v>48</v>
      </c>
      <c r="D7" s="99" t="s">
        <v>48</v>
      </c>
    </row>
    <row r="8" spans="1:4" ht="21.75" customHeight="1" thickTop="1">
      <c r="A8" s="406" t="s">
        <v>76</v>
      </c>
      <c r="B8" s="407"/>
      <c r="C8" s="120"/>
      <c r="D8" s="120"/>
    </row>
    <row r="9" spans="1:4" ht="15" customHeight="1">
      <c r="A9" s="130">
        <v>1</v>
      </c>
      <c r="B9" s="132" t="s">
        <v>77</v>
      </c>
      <c r="C9" s="120">
        <v>5200</v>
      </c>
      <c r="D9" s="120">
        <v>5200</v>
      </c>
    </row>
    <row r="10" spans="1:4" ht="15" customHeight="1">
      <c r="A10" s="130">
        <v>2</v>
      </c>
      <c r="B10" s="131" t="s">
        <v>78</v>
      </c>
      <c r="C10" s="108">
        <v>2000</v>
      </c>
      <c r="D10" s="108">
        <v>2000</v>
      </c>
    </row>
    <row r="11" spans="1:4" ht="15.75" customHeight="1">
      <c r="A11" s="130">
        <v>3</v>
      </c>
      <c r="B11" s="132" t="s">
        <v>178</v>
      </c>
      <c r="C11" s="108">
        <v>6000</v>
      </c>
      <c r="D11" s="108">
        <v>6000</v>
      </c>
    </row>
    <row r="12" spans="1:4" ht="15" customHeight="1">
      <c r="A12" s="130">
        <v>4</v>
      </c>
      <c r="B12" s="133" t="s">
        <v>79</v>
      </c>
      <c r="C12" s="120">
        <v>10000</v>
      </c>
      <c r="D12" s="120">
        <v>10000</v>
      </c>
    </row>
    <row r="13" spans="1:4" ht="15" customHeight="1">
      <c r="A13" s="130">
        <v>5</v>
      </c>
      <c r="B13" s="134" t="s">
        <v>80</v>
      </c>
      <c r="C13" s="108">
        <v>26000</v>
      </c>
      <c r="D13" s="108">
        <v>26000</v>
      </c>
    </row>
    <row r="14" spans="1:4" s="34" customFormat="1" ht="15" customHeight="1">
      <c r="A14" s="130">
        <v>6</v>
      </c>
      <c r="B14" s="233" t="s">
        <v>230</v>
      </c>
      <c r="C14" s="108">
        <v>15000</v>
      </c>
      <c r="D14" s="108">
        <v>15000</v>
      </c>
    </row>
    <row r="15" spans="1:4" ht="15" customHeight="1">
      <c r="A15" s="130">
        <v>7</v>
      </c>
      <c r="B15" s="135" t="s">
        <v>179</v>
      </c>
      <c r="C15" s="120">
        <v>6000</v>
      </c>
      <c r="D15" s="120">
        <v>6000</v>
      </c>
    </row>
    <row r="16" spans="1:4" ht="15" customHeight="1">
      <c r="A16" s="130">
        <v>8</v>
      </c>
      <c r="B16" s="135" t="s">
        <v>180</v>
      </c>
      <c r="C16" s="120">
        <v>21300</v>
      </c>
      <c r="D16" s="120">
        <v>21300</v>
      </c>
    </row>
    <row r="17" spans="1:4" ht="15" customHeight="1">
      <c r="A17" s="130">
        <v>9</v>
      </c>
      <c r="B17" s="135" t="s">
        <v>283</v>
      </c>
      <c r="C17" s="120">
        <v>127000</v>
      </c>
      <c r="D17" s="120">
        <v>127000</v>
      </c>
    </row>
    <row r="18" spans="1:4" ht="15" customHeight="1">
      <c r="A18" s="130">
        <v>10</v>
      </c>
      <c r="B18" s="231" t="s">
        <v>234</v>
      </c>
      <c r="C18" s="120">
        <v>3000</v>
      </c>
      <c r="D18" s="120">
        <v>3000</v>
      </c>
    </row>
    <row r="19" spans="1:4" ht="15" customHeight="1">
      <c r="A19" s="130">
        <v>11</v>
      </c>
      <c r="B19" s="232" t="s">
        <v>232</v>
      </c>
      <c r="C19" s="120"/>
      <c r="D19" s="120"/>
    </row>
    <row r="20" spans="1:4" ht="15" customHeight="1">
      <c r="A20" s="130"/>
      <c r="B20" s="232" t="s">
        <v>233</v>
      </c>
      <c r="C20" s="120">
        <v>248046</v>
      </c>
      <c r="D20" s="120">
        <v>248046</v>
      </c>
    </row>
    <row r="21" spans="1:4" ht="15" customHeight="1">
      <c r="A21" s="130"/>
      <c r="B21" s="232" t="s">
        <v>263</v>
      </c>
      <c r="C21" s="120">
        <v>700000</v>
      </c>
      <c r="D21" s="120">
        <v>700000</v>
      </c>
    </row>
    <row r="22" spans="1:4" ht="15" customHeight="1">
      <c r="A22" s="130"/>
      <c r="B22" s="232" t="s">
        <v>245</v>
      </c>
      <c r="C22" s="120">
        <v>150000</v>
      </c>
      <c r="D22" s="120">
        <v>150000</v>
      </c>
    </row>
    <row r="23" spans="1:4" ht="15" customHeight="1">
      <c r="A23" s="130"/>
      <c r="B23" s="232" t="s">
        <v>246</v>
      </c>
      <c r="C23" s="120">
        <v>350000</v>
      </c>
      <c r="D23" s="120">
        <v>350000</v>
      </c>
    </row>
    <row r="24" spans="1:4" ht="15" customHeight="1">
      <c r="A24" s="130">
        <v>12</v>
      </c>
      <c r="B24" s="207" t="s">
        <v>235</v>
      </c>
      <c r="C24" s="108">
        <v>6000</v>
      </c>
      <c r="D24" s="108">
        <v>6000</v>
      </c>
    </row>
    <row r="25" spans="1:4" ht="24">
      <c r="A25" s="130">
        <v>13</v>
      </c>
      <c r="B25" s="207" t="s">
        <v>244</v>
      </c>
      <c r="C25" s="120">
        <v>3000</v>
      </c>
      <c r="D25" s="120">
        <v>3000</v>
      </c>
    </row>
    <row r="26" spans="1:4" ht="16.5" customHeight="1">
      <c r="A26" s="130">
        <v>14</v>
      </c>
      <c r="B26" s="205" t="s">
        <v>243</v>
      </c>
      <c r="C26" s="120">
        <v>8405</v>
      </c>
      <c r="D26" s="120">
        <v>8405</v>
      </c>
    </row>
    <row r="27" spans="1:4" ht="16.5" customHeight="1">
      <c r="A27" s="130">
        <v>15</v>
      </c>
      <c r="B27" s="205" t="s">
        <v>236</v>
      </c>
      <c r="C27" s="108">
        <v>6000</v>
      </c>
      <c r="D27" s="108">
        <v>6000</v>
      </c>
    </row>
    <row r="28" spans="1:4" ht="16.5" customHeight="1">
      <c r="A28" s="130">
        <v>16</v>
      </c>
      <c r="B28" s="205" t="s">
        <v>237</v>
      </c>
      <c r="C28" s="120">
        <v>3000</v>
      </c>
      <c r="D28" s="120">
        <v>3000</v>
      </c>
    </row>
    <row r="29" spans="1:4" ht="16.5" customHeight="1">
      <c r="A29" s="130">
        <v>17</v>
      </c>
      <c r="B29" s="205" t="s">
        <v>238</v>
      </c>
      <c r="C29" s="120">
        <v>1978</v>
      </c>
      <c r="D29" s="120">
        <v>1978</v>
      </c>
    </row>
    <row r="30" spans="1:4" ht="16.5" customHeight="1">
      <c r="A30" s="130">
        <v>18</v>
      </c>
      <c r="B30" s="205" t="s">
        <v>239</v>
      </c>
      <c r="C30" s="120">
        <v>15000</v>
      </c>
      <c r="D30" s="120">
        <v>15000</v>
      </c>
    </row>
    <row r="31" spans="1:4" ht="15" customHeight="1">
      <c r="A31" s="130">
        <v>19</v>
      </c>
      <c r="B31" s="205" t="s">
        <v>187</v>
      </c>
      <c r="C31" s="120">
        <v>36057</v>
      </c>
      <c r="D31" s="324">
        <v>30057</v>
      </c>
    </row>
    <row r="32" spans="1:4" ht="15" customHeight="1">
      <c r="A32" s="130">
        <v>20</v>
      </c>
      <c r="B32" s="205" t="s">
        <v>328</v>
      </c>
      <c r="C32" s="120">
        <v>51954</v>
      </c>
      <c r="D32" s="108">
        <v>51954</v>
      </c>
    </row>
    <row r="33" spans="1:4" ht="15" customHeight="1">
      <c r="A33" s="130">
        <v>21</v>
      </c>
      <c r="B33" s="205" t="s">
        <v>335</v>
      </c>
      <c r="C33" s="120">
        <v>28000</v>
      </c>
      <c r="D33" s="108">
        <v>28000</v>
      </c>
    </row>
    <row r="34" spans="1:6" ht="15" customHeight="1">
      <c r="A34" s="130">
        <v>22</v>
      </c>
      <c r="B34" s="205" t="s">
        <v>336</v>
      </c>
      <c r="C34" s="120">
        <v>1000000</v>
      </c>
      <c r="D34" s="108">
        <v>1000000</v>
      </c>
      <c r="F34" s="139"/>
    </row>
    <row r="35" spans="1:4" ht="15" customHeight="1">
      <c r="A35" s="130">
        <v>23</v>
      </c>
      <c r="B35" s="205" t="s">
        <v>338</v>
      </c>
      <c r="C35" s="120">
        <v>15000</v>
      </c>
      <c r="D35" s="108">
        <v>15000</v>
      </c>
    </row>
    <row r="36" spans="1:4" ht="15" customHeight="1">
      <c r="A36" s="130">
        <v>24</v>
      </c>
      <c r="B36" s="205" t="s">
        <v>341</v>
      </c>
      <c r="C36" s="120">
        <v>5000</v>
      </c>
      <c r="D36" s="108">
        <v>5000</v>
      </c>
    </row>
    <row r="37" spans="1:4" ht="15" customHeight="1">
      <c r="A37" s="130">
        <v>25</v>
      </c>
      <c r="B37" s="205" t="s">
        <v>342</v>
      </c>
      <c r="C37" s="120">
        <v>0</v>
      </c>
      <c r="D37" s="120">
        <v>0</v>
      </c>
    </row>
    <row r="38" spans="1:4" ht="15" customHeight="1">
      <c r="A38" s="130">
        <v>26</v>
      </c>
      <c r="B38" s="205" t="s">
        <v>366</v>
      </c>
      <c r="C38" s="120">
        <v>21063</v>
      </c>
      <c r="D38" s="120">
        <v>21063</v>
      </c>
    </row>
    <row r="39" spans="1:4" ht="15" customHeight="1">
      <c r="A39" s="130">
        <v>27</v>
      </c>
      <c r="B39" s="205" t="s">
        <v>344</v>
      </c>
      <c r="C39" s="120">
        <v>914</v>
      </c>
      <c r="D39" s="120">
        <v>914</v>
      </c>
    </row>
    <row r="40" spans="1:4" ht="15" customHeight="1">
      <c r="A40" s="130">
        <v>28</v>
      </c>
      <c r="B40" s="205" t="s">
        <v>360</v>
      </c>
      <c r="C40" s="120">
        <v>241</v>
      </c>
      <c r="D40" s="120">
        <v>241</v>
      </c>
    </row>
    <row r="41" spans="1:4" ht="15" customHeight="1">
      <c r="A41" s="317">
        <v>29</v>
      </c>
      <c r="B41" s="205" t="s">
        <v>364</v>
      </c>
      <c r="C41" s="120">
        <v>2029</v>
      </c>
      <c r="D41" s="120">
        <v>2029</v>
      </c>
    </row>
    <row r="42" spans="1:4" ht="15" customHeight="1">
      <c r="A42" s="317">
        <v>30</v>
      </c>
      <c r="B42" s="205" t="s">
        <v>365</v>
      </c>
      <c r="C42" s="120">
        <v>994</v>
      </c>
      <c r="D42" s="120">
        <v>994</v>
      </c>
    </row>
    <row r="43" spans="1:4" ht="15" customHeight="1">
      <c r="A43" s="130">
        <v>31</v>
      </c>
      <c r="B43" s="205" t="s">
        <v>367</v>
      </c>
      <c r="C43" s="120">
        <v>206745</v>
      </c>
      <c r="D43" s="120">
        <v>206745</v>
      </c>
    </row>
    <row r="44" spans="1:4" ht="15" customHeight="1">
      <c r="A44" s="130">
        <v>32</v>
      </c>
      <c r="B44" s="319" t="s">
        <v>368</v>
      </c>
      <c r="C44" s="120">
        <v>1102</v>
      </c>
      <c r="D44" s="120">
        <v>1102</v>
      </c>
    </row>
    <row r="45" spans="1:4" ht="15" customHeight="1">
      <c r="A45" s="130">
        <v>33</v>
      </c>
      <c r="B45" s="319" t="s">
        <v>371</v>
      </c>
      <c r="C45" s="120">
        <v>7323</v>
      </c>
      <c r="D45" s="120">
        <v>7618</v>
      </c>
    </row>
    <row r="46" spans="1:4" ht="15" customHeight="1">
      <c r="A46" s="130">
        <v>34</v>
      </c>
      <c r="B46" s="319" t="s">
        <v>376</v>
      </c>
      <c r="C46" s="120">
        <v>20898</v>
      </c>
      <c r="D46" s="120">
        <v>20898</v>
      </c>
    </row>
    <row r="47" spans="1:4" ht="15" customHeight="1">
      <c r="A47" s="130">
        <v>35</v>
      </c>
      <c r="B47" s="322" t="s">
        <v>379</v>
      </c>
      <c r="C47" s="120">
        <v>22000</v>
      </c>
      <c r="D47" s="120">
        <v>22000</v>
      </c>
    </row>
    <row r="48" spans="1:4" ht="15" customHeight="1">
      <c r="A48" s="130">
        <v>36</v>
      </c>
      <c r="B48" s="322" t="s">
        <v>384</v>
      </c>
      <c r="C48" s="120">
        <v>110</v>
      </c>
      <c r="D48" s="120">
        <v>110</v>
      </c>
    </row>
    <row r="49" spans="1:4" ht="15" customHeight="1">
      <c r="A49" s="404" t="s">
        <v>81</v>
      </c>
      <c r="B49" s="405"/>
      <c r="C49" s="136">
        <v>3132359</v>
      </c>
      <c r="D49" s="136">
        <f>SUM(D9:D48)</f>
        <v>3126654</v>
      </c>
    </row>
    <row r="50" spans="1:4" ht="12" customHeight="1">
      <c r="A50" s="408"/>
      <c r="B50" s="409"/>
      <c r="C50" s="409"/>
      <c r="D50" s="410"/>
    </row>
    <row r="51" spans="1:4" ht="24.75" customHeight="1">
      <c r="A51" s="411" t="s">
        <v>82</v>
      </c>
      <c r="B51" s="412"/>
      <c r="C51" s="412"/>
      <c r="D51" s="413"/>
    </row>
    <row r="52" spans="1:4" ht="15" customHeight="1">
      <c r="A52" s="130">
        <v>37</v>
      </c>
      <c r="B52" s="135" t="s">
        <v>181</v>
      </c>
      <c r="C52" s="120">
        <v>8000</v>
      </c>
      <c r="D52" s="120">
        <v>8000</v>
      </c>
    </row>
    <row r="53" spans="1:4" ht="15" customHeight="1">
      <c r="A53" s="130">
        <v>38</v>
      </c>
      <c r="B53" s="233" t="s">
        <v>182</v>
      </c>
      <c r="C53" s="120">
        <v>3800</v>
      </c>
      <c r="D53" s="120">
        <v>3800</v>
      </c>
    </row>
    <row r="54" spans="1:4" ht="15" customHeight="1">
      <c r="A54" s="130">
        <v>39</v>
      </c>
      <c r="B54" s="233" t="s">
        <v>337</v>
      </c>
      <c r="C54" s="120">
        <v>16478</v>
      </c>
      <c r="D54" s="120">
        <v>16478</v>
      </c>
    </row>
    <row r="55" spans="1:4" ht="15" customHeight="1">
      <c r="A55" s="130">
        <v>40</v>
      </c>
      <c r="B55" s="233" t="s">
        <v>339</v>
      </c>
      <c r="C55" s="120">
        <v>5000</v>
      </c>
      <c r="D55" s="120">
        <v>5000</v>
      </c>
    </row>
    <row r="56" spans="1:4" ht="15" customHeight="1">
      <c r="A56" s="130">
        <v>41</v>
      </c>
      <c r="B56" s="233" t="s">
        <v>340</v>
      </c>
      <c r="C56" s="120">
        <v>8600</v>
      </c>
      <c r="D56" s="324">
        <v>8600</v>
      </c>
    </row>
    <row r="57" spans="1:4" ht="15" customHeight="1">
      <c r="A57" s="130">
        <v>42</v>
      </c>
      <c r="B57" s="233" t="s">
        <v>345</v>
      </c>
      <c r="C57" s="120">
        <v>125</v>
      </c>
      <c r="D57" s="120">
        <v>125</v>
      </c>
    </row>
    <row r="58" spans="1:4" ht="15" customHeight="1">
      <c r="A58" s="130">
        <v>43</v>
      </c>
      <c r="B58" s="233" t="s">
        <v>357</v>
      </c>
      <c r="C58" s="120">
        <v>34775</v>
      </c>
      <c r="D58" s="120">
        <v>34775</v>
      </c>
    </row>
    <row r="59" spans="1:4" ht="15" customHeight="1">
      <c r="A59" s="130">
        <v>44</v>
      </c>
      <c r="B59" s="233" t="s">
        <v>358</v>
      </c>
      <c r="C59" s="120">
        <v>34984</v>
      </c>
      <c r="D59" s="120">
        <v>34984</v>
      </c>
    </row>
    <row r="60" spans="1:4" ht="15" customHeight="1">
      <c r="A60" s="130">
        <v>45</v>
      </c>
      <c r="B60" s="233" t="s">
        <v>359</v>
      </c>
      <c r="C60" s="120">
        <v>16000</v>
      </c>
      <c r="D60" s="120">
        <v>17550</v>
      </c>
    </row>
    <row r="61" spans="1:4" ht="15" customHeight="1">
      <c r="A61" s="130">
        <v>46</v>
      </c>
      <c r="B61" s="318" t="s">
        <v>373</v>
      </c>
      <c r="C61" s="108">
        <v>5850</v>
      </c>
      <c r="D61" s="108">
        <v>5850</v>
      </c>
    </row>
    <row r="62" spans="1:4" ht="14.25" customHeight="1">
      <c r="A62" s="402" t="s">
        <v>81</v>
      </c>
      <c r="B62" s="403"/>
      <c r="C62" s="136">
        <v>133612</v>
      </c>
      <c r="D62" s="136">
        <f>SUM(D52:D61)</f>
        <v>135162</v>
      </c>
    </row>
    <row r="63" spans="1:5" s="138" customFormat="1" ht="24" customHeight="1">
      <c r="A63" s="397" t="s">
        <v>83</v>
      </c>
      <c r="B63" s="398"/>
      <c r="C63" s="137">
        <v>3265971</v>
      </c>
      <c r="D63" s="137">
        <f>SUM(D49,D62)</f>
        <v>3261816</v>
      </c>
      <c r="E63" s="204"/>
    </row>
    <row r="66" ht="12.75">
      <c r="B66" s="201"/>
    </row>
    <row r="67" ht="12.75">
      <c r="B67" s="201"/>
    </row>
  </sheetData>
  <sheetProtection/>
  <mergeCells count="8">
    <mergeCell ref="A1:D1"/>
    <mergeCell ref="A63:B63"/>
    <mergeCell ref="A6:B7"/>
    <mergeCell ref="A62:B62"/>
    <mergeCell ref="A49:B49"/>
    <mergeCell ref="A8:B8"/>
    <mergeCell ref="A50:D50"/>
    <mergeCell ref="A51:D51"/>
  </mergeCells>
  <printOptions horizontalCentered="1"/>
  <pageMargins left="0.7874015748031497" right="0.5511811023622047" top="0.6692913385826772" bottom="0.5511811023622047" header="0.2362204724409449" footer="0.2362204724409449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3.421875" style="0" customWidth="1"/>
    <col min="2" max="2" width="14.00390625" style="0" customWidth="1"/>
    <col min="3" max="3" width="12.421875" style="0" customWidth="1"/>
  </cols>
  <sheetData>
    <row r="1" spans="1:3" ht="16.5">
      <c r="A1" s="390" t="s">
        <v>253</v>
      </c>
      <c r="B1" s="390"/>
      <c r="C1" s="390"/>
    </row>
    <row r="2" ht="16.5">
      <c r="A2" s="102"/>
    </row>
    <row r="3" ht="16.5">
      <c r="A3" s="140"/>
    </row>
    <row r="4" spans="1:3" ht="12.75">
      <c r="A4" s="34"/>
      <c r="C4" s="1" t="s">
        <v>420</v>
      </c>
    </row>
    <row r="5" spans="1:3" ht="12.75">
      <c r="A5" s="34"/>
      <c r="C5" s="1" t="s">
        <v>0</v>
      </c>
    </row>
    <row r="6" ht="12.75">
      <c r="A6" s="34"/>
    </row>
    <row r="7" spans="1:3" ht="19.5" customHeight="1">
      <c r="A7" s="414" t="s">
        <v>134</v>
      </c>
      <c r="B7" s="417" t="s">
        <v>289</v>
      </c>
      <c r="C7" s="417" t="s">
        <v>289</v>
      </c>
    </row>
    <row r="8" spans="1:3" ht="6.75" customHeight="1">
      <c r="A8" s="415"/>
      <c r="B8" s="418"/>
      <c r="C8" s="418"/>
    </row>
    <row r="9" spans="1:3" ht="15.75" customHeight="1" thickBot="1">
      <c r="A9" s="416"/>
      <c r="B9" s="419"/>
      <c r="C9" s="419"/>
    </row>
    <row r="10" spans="1:3" ht="16.5" customHeight="1" thickTop="1">
      <c r="A10" s="129" t="s">
        <v>135</v>
      </c>
      <c r="B10" s="141">
        <v>20000</v>
      </c>
      <c r="C10" s="141">
        <f>SUM(C11:C12)</f>
        <v>20000</v>
      </c>
    </row>
    <row r="11" spans="1:3" ht="30" customHeight="1">
      <c r="A11" s="142" t="s">
        <v>136</v>
      </c>
      <c r="B11" s="143">
        <v>10000</v>
      </c>
      <c r="C11" s="143">
        <v>10000</v>
      </c>
    </row>
    <row r="12" spans="1:3" ht="16.5" customHeight="1">
      <c r="A12" s="144" t="s">
        <v>137</v>
      </c>
      <c r="B12" s="145">
        <v>10000</v>
      </c>
      <c r="C12" s="145">
        <v>10000</v>
      </c>
    </row>
    <row r="13" spans="1:3" ht="16.5" customHeight="1">
      <c r="A13" s="146" t="s">
        <v>138</v>
      </c>
      <c r="B13" s="147">
        <v>3589</v>
      </c>
      <c r="C13" s="147">
        <v>32176</v>
      </c>
    </row>
    <row r="14" spans="1:3" ht="16.5" customHeight="1">
      <c r="A14" s="148" t="s">
        <v>75</v>
      </c>
      <c r="B14" s="149">
        <v>23589</v>
      </c>
      <c r="C14" s="149">
        <f>SUM(C10,C13)</f>
        <v>52176</v>
      </c>
    </row>
    <row r="17" spans="4:7" ht="12.75">
      <c r="D17" s="139"/>
      <c r="E17" s="139"/>
      <c r="F17" s="139"/>
      <c r="G17" s="139"/>
    </row>
  </sheetData>
  <sheetProtection/>
  <mergeCells count="4">
    <mergeCell ref="A7:A9"/>
    <mergeCell ref="B7:B9"/>
    <mergeCell ref="C7:C9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Andi</cp:lastModifiedBy>
  <cp:lastPrinted>2017-02-10T09:26:25Z</cp:lastPrinted>
  <dcterms:created xsi:type="dcterms:W3CDTF">2014-01-23T10:46:39Z</dcterms:created>
  <dcterms:modified xsi:type="dcterms:W3CDTF">2017-03-02T10:42:23Z</dcterms:modified>
  <cp:category/>
  <cp:version/>
  <cp:contentType/>
  <cp:contentStatus/>
</cp:coreProperties>
</file>