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sz.melléklet-kiadás,bevétel" sheetId="1" r:id="rId1"/>
    <sheet name="2.sz.melléklet-működés" sheetId="2" r:id="rId2"/>
    <sheet name="3. sz.melléklet - felhalmozás" sheetId="3" r:id="rId3"/>
    <sheet name="4. sz.melléklet - COFOG" sheetId="4" r:id="rId4"/>
  </sheets>
  <definedNames>
    <definedName name="Excel_BuiltIn_Print_Area_1_1">'1.sz.melléklet-kiadás,bevétel'!$A$1:$H$89</definedName>
    <definedName name="_xlnm.Print_Area" localSheetId="0">'1.sz.melléklet-kiadás,bevétel'!$A$1:$J$104</definedName>
    <definedName name="_xlnm.Print_Area" localSheetId="1">'2.sz.melléklet-működés'!$A$1:$G$100</definedName>
  </definedNames>
  <calcPr fullCalcOnLoad="1"/>
</workbook>
</file>

<file path=xl/sharedStrings.xml><?xml version="1.0" encoding="utf-8"?>
<sst xmlns="http://schemas.openxmlformats.org/spreadsheetml/2006/main" count="359" uniqueCount="223">
  <si>
    <t>Sor-sz.</t>
  </si>
  <si>
    <t>Megnevezés</t>
  </si>
  <si>
    <t>BEVÉTELEK</t>
  </si>
  <si>
    <t>1.</t>
  </si>
  <si>
    <t>Intézményi működési bevételek</t>
  </si>
  <si>
    <t>2.</t>
  </si>
  <si>
    <t>3.</t>
  </si>
  <si>
    <t>Önkormányzatok költségvetési támogatása</t>
  </si>
  <si>
    <t>3.1.</t>
  </si>
  <si>
    <t>3.2.</t>
  </si>
  <si>
    <t>3.3.</t>
  </si>
  <si>
    <t>3.4.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</si>
  <si>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</si>
  <si>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</si>
  <si>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</si>
  <si>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</si>
  <si>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</si>
  <si>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</si>
  <si>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</si>
  <si>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</si>
  <si>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</si>
  <si>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8.</t>
  </si>
  <si>
    <t>9.</t>
  </si>
  <si>
    <t>10.</t>
  </si>
  <si>
    <t>Pénzforgalom nélküli bevételek</t>
  </si>
  <si>
    <t>11.</t>
  </si>
  <si>
    <t>12.</t>
  </si>
  <si>
    <t xml:space="preserve">Bevételek mindösszesen </t>
  </si>
  <si>
    <t>1. számú melléklet folytatása</t>
  </si>
  <si>
    <t>KIADÁSOK</t>
  </si>
  <si>
    <t>Személyi jellegű kiadások</t>
  </si>
  <si>
    <t>Ellátottak pénzbeli juttatásai</t>
  </si>
  <si>
    <t>Körjegyzőség finanszírozása (működési célú)</t>
  </si>
  <si>
    <t xml:space="preserve">Működési kiadások </t>
  </si>
  <si>
    <t>Felújítási kiadások</t>
  </si>
  <si>
    <t>Felhalmozási célú hitel törlesztés</t>
  </si>
  <si>
    <t xml:space="preserve">Felhalmozási kiadások összesen </t>
  </si>
  <si>
    <t>Értékpapír vásárlás</t>
  </si>
  <si>
    <t>Céltartalék</t>
  </si>
  <si>
    <t xml:space="preserve">Kiadások mindösszesen </t>
  </si>
  <si>
    <t>Költségvetési létszámkeret</t>
  </si>
  <si>
    <t>Előző évről áthúzódó iparűzési adó visszafizetési kötelezettség</t>
  </si>
  <si>
    <t xml:space="preserve">Előző évi pénzmaradvány (tartalék) igénybevétele </t>
  </si>
  <si>
    <t>13.</t>
  </si>
  <si>
    <t>14.</t>
  </si>
  <si>
    <t>15.</t>
  </si>
  <si>
    <t>Közhatalmi bevételek</t>
  </si>
  <si>
    <t>Működési célú pénzeszköz átvétel ÁHT-n kívülről</t>
  </si>
  <si>
    <t>Kapott támogatások</t>
  </si>
  <si>
    <t>Dologi kiadások és egyéb folyó kiadások</t>
  </si>
  <si>
    <t xml:space="preserve">Munkaadót terhelő járulékok és </t>
  </si>
  <si>
    <t>szociális hozzájárulási adó</t>
  </si>
  <si>
    <t>Egyéb működési célú kiadások, ebből</t>
  </si>
  <si>
    <t>Támogatásértékű működési kiadások</t>
  </si>
  <si>
    <t>Működési célú pénzeszköz átadás ÁHT-n kívülre</t>
  </si>
  <si>
    <t>Finanszírozási bevételek</t>
  </si>
  <si>
    <t>Rövid lejáratú hitel felvétel</t>
  </si>
  <si>
    <t>Likvid hitel felvétel</t>
  </si>
  <si>
    <t>Felhalmozási célú hitel felvétel</t>
  </si>
  <si>
    <t>16.</t>
  </si>
  <si>
    <t>Értékpapír értékesítés bevétele</t>
  </si>
  <si>
    <t>Egyéb finanszírozás bevételei</t>
  </si>
  <si>
    <t>17.</t>
  </si>
  <si>
    <t>18.</t>
  </si>
  <si>
    <t>Bevételek összesen</t>
  </si>
  <si>
    <t>19.</t>
  </si>
  <si>
    <t>20.</t>
  </si>
  <si>
    <t>21.</t>
  </si>
  <si>
    <t>22.</t>
  </si>
  <si>
    <t>23.</t>
  </si>
  <si>
    <t>Intézményi beruházások</t>
  </si>
  <si>
    <t>25.</t>
  </si>
  <si>
    <t>26.</t>
  </si>
  <si>
    <t>Támogatásértékű felhalmozási kiadások</t>
  </si>
  <si>
    <t>Felhalmozási célú pénzeszköz átadás ÁHT-nkívülre</t>
  </si>
  <si>
    <t xml:space="preserve">Kiadások összesen </t>
  </si>
  <si>
    <t>Egyéb felhalmozási kiadások</t>
  </si>
  <si>
    <t>27.</t>
  </si>
  <si>
    <t>28.</t>
  </si>
  <si>
    <t>Kormányzati beruházások</t>
  </si>
  <si>
    <t>Lakástámogatás, lakásépítés</t>
  </si>
  <si>
    <t>Előző évi vállalkozási maradvány igénybevétele</t>
  </si>
  <si>
    <t>Finanszírozási kiadások</t>
  </si>
  <si>
    <t>29.</t>
  </si>
  <si>
    <t>30.</t>
  </si>
  <si>
    <t>31.</t>
  </si>
  <si>
    <t>Likvid hitel törlesztés</t>
  </si>
  <si>
    <t>Rövid lejáratú hitel törlesztés</t>
  </si>
  <si>
    <t>32.</t>
  </si>
  <si>
    <t>Egyéb pénzforgalom nélküli kiadások</t>
  </si>
  <si>
    <t>Általános tartalék</t>
  </si>
  <si>
    <t>Működési bevételek összesen</t>
  </si>
  <si>
    <t xml:space="preserve">Működési bevételek mindösszesen </t>
  </si>
  <si>
    <t xml:space="preserve">Működési kiadások mindösszesen </t>
  </si>
  <si>
    <t>Tárgyi eszközök, immateriális javak értékesítés</t>
  </si>
  <si>
    <t>Osztalék-és hozambevétel</t>
  </si>
  <si>
    <t>Tartós részesedések értékesítése</t>
  </si>
  <si>
    <t>Felhalmozási célú kamatbevétel</t>
  </si>
  <si>
    <t>Felhalmozási célú árfolyamnyereség</t>
  </si>
  <si>
    <t>Önkorm. sajátos felhalmozási és tőke bevételei</t>
  </si>
  <si>
    <t>Önkormányzati lakások,lakótelkek értékesítése</t>
  </si>
  <si>
    <t>Privatizációból származó bevétel</t>
  </si>
  <si>
    <t>Vállalatértékesítésből származó bevétel</t>
  </si>
  <si>
    <t>Vadászati jog érétkesítéséből származó bevétel</t>
  </si>
  <si>
    <t>Vagyoni értékű jog értékesítéséből származó bevétel</t>
  </si>
  <si>
    <t>Önk. vagyon üzemeltetéséből, koncesszióból sz.bev.</t>
  </si>
  <si>
    <t>Támogatásértékű felhalmozási bevételek</t>
  </si>
  <si>
    <t>Felhalmozási c. pénzeszköz átvét ÁHT-n kívülről</t>
  </si>
  <si>
    <t>Címzett-,cél-és vis major feladatok támogatása</t>
  </si>
  <si>
    <t>Felhalmozási kiadások összesen</t>
  </si>
  <si>
    <t>Felhalmozási bevételek összesen</t>
  </si>
  <si>
    <t>Magánszemélyek kommunális adója</t>
  </si>
  <si>
    <t>Idegenforgalmi adó tartózkodás után</t>
  </si>
  <si>
    <t>Iparűzési adó</t>
  </si>
  <si>
    <t>Működési és közhatalmi bevételek</t>
  </si>
  <si>
    <t>Támogatásértékű felhalmozási kiadások Hulladégg.t.</t>
  </si>
  <si>
    <t xml:space="preserve">                              </t>
  </si>
  <si>
    <t xml:space="preserve">                                                     Megnevezés</t>
  </si>
  <si>
    <t>Kiadások összesen</t>
  </si>
  <si>
    <t>Lsz</t>
  </si>
  <si>
    <t>Önkormányzat igazgatási tevékenysége</t>
  </si>
  <si>
    <t>I.</t>
  </si>
  <si>
    <t>Város- és községgazdálkodás</t>
  </si>
  <si>
    <t>Köztemető fenntartás és műk.</t>
  </si>
  <si>
    <t>Közművelődési intézmények, közösségi színterek mműk.</t>
  </si>
  <si>
    <t>Könyvtári szolgáltatások</t>
  </si>
  <si>
    <t>Sportcélok és feladatok</t>
  </si>
  <si>
    <t>Civil szervezetek támogatása</t>
  </si>
  <si>
    <t>II.</t>
  </si>
  <si>
    <t>Önkormányzat város és községgazdálkodási feladatai</t>
  </si>
  <si>
    <t>Nappali általános iskolai oktatás</t>
  </si>
  <si>
    <t>Óvodai nevelés</t>
  </si>
  <si>
    <t>III.</t>
  </si>
  <si>
    <t>Önkormányzat közoktatási feladatai</t>
  </si>
  <si>
    <t>IV.</t>
  </si>
  <si>
    <t>Önkormányzati egészségügyi feladatai</t>
  </si>
  <si>
    <t>Falugondnoki szolgáltatás</t>
  </si>
  <si>
    <t>Rendszeres pénzbeli ellátások</t>
  </si>
  <si>
    <t>Szociális étkeztetés</t>
  </si>
  <si>
    <t>V.</t>
  </si>
  <si>
    <t>Önkormányzati szociális feladatai</t>
  </si>
  <si>
    <t>VI.</t>
  </si>
  <si>
    <t xml:space="preserve">Kiadás mindösszesen    </t>
  </si>
  <si>
    <t>Kamatbevételek</t>
  </si>
  <si>
    <t>kötelező feladatellátás</t>
  </si>
  <si>
    <t>önként vállalt feladatellátás</t>
  </si>
  <si>
    <t>Vagyoni típusú adók</t>
  </si>
  <si>
    <t>Egyéb áruhasználati és szolgáltatási adók</t>
  </si>
  <si>
    <t>Gépjárműadók</t>
  </si>
  <si>
    <t>Egyéb közhatalmi bevételek, pótlékok és egyéb sajátos bevételek</t>
  </si>
  <si>
    <t>2.1.</t>
  </si>
  <si>
    <t>2.2.</t>
  </si>
  <si>
    <t>2.3.</t>
  </si>
  <si>
    <t>2.4.</t>
  </si>
  <si>
    <t>1.2.</t>
  </si>
  <si>
    <t>1.1.</t>
  </si>
  <si>
    <t>1.3.</t>
  </si>
  <si>
    <t>Áru- és készletértékesítés bevétele</t>
  </si>
  <si>
    <t>Szolgáltatások ellenértéke</t>
  </si>
  <si>
    <t>1.4.</t>
  </si>
  <si>
    <t>Közvetített szolgáltatások ellenértéke</t>
  </si>
  <si>
    <t>Önkormányzatok működési támogatásai</t>
  </si>
  <si>
    <t>Települési önk.egyes köznevelési feladatainak támogatása</t>
  </si>
  <si>
    <t>Települési önk.szoc. és gyermekjóléti feladatainak támogatása</t>
  </si>
  <si>
    <t>Települési önk.kulturális feladatainak támogatása</t>
  </si>
  <si>
    <t>3.5.</t>
  </si>
  <si>
    <t>Működési célú támogatások bevétele ÁHT-n belüli</t>
  </si>
  <si>
    <t>Felhalmozási célú támogatások bevétele ÁHT-n belüli</t>
  </si>
  <si>
    <t>24.</t>
  </si>
  <si>
    <t>Nem veszélyes hulladékok kezelése</t>
  </si>
  <si>
    <t>Közutak, hidak üzemeltetése</t>
  </si>
  <si>
    <t>Állat egészségügy</t>
  </si>
  <si>
    <t>Önkormányzat jogalkotó igazgatási tevékenysége</t>
  </si>
  <si>
    <t>Közvilágítás</t>
  </si>
  <si>
    <t>Paramedikális szolg.</t>
  </si>
  <si>
    <t>Általános orvosi  szolg.</t>
  </si>
  <si>
    <t>Könyvtári áll. gyarapítása</t>
  </si>
  <si>
    <t>Általános orvosi finanszírozás</t>
  </si>
  <si>
    <t>Értékesítési és forgalmi adók</t>
  </si>
  <si>
    <t>2.5.</t>
  </si>
  <si>
    <t>Talajterhelési díj</t>
  </si>
  <si>
    <t>1.5.</t>
  </si>
  <si>
    <t>Tulajdonosi bevételek</t>
  </si>
  <si>
    <t>Helyi önkormányzatok általános támogatása</t>
  </si>
  <si>
    <t>Működési c. költségvetési támogatások és kiegészítő támogatások</t>
  </si>
  <si>
    <t>Felhalmozási célú pénzeszköz átvétel ÁHT-n kívüli</t>
  </si>
  <si>
    <t>Működési célú pénzeszköz átvétel ÁHT-n kívüli</t>
  </si>
  <si>
    <t>Előző évi felhalmozási célú maradvány igénybevétele</t>
  </si>
  <si>
    <t xml:space="preserve">Eseti pénzbeli ellátás összesen </t>
  </si>
  <si>
    <t>Házi segítségnyújtás</t>
  </si>
  <si>
    <t>VII.</t>
  </si>
  <si>
    <t>Kisértékű tárgyi eszköz beszerzése - Város- és községgazdálkodás</t>
  </si>
  <si>
    <t>Kisértékű tárgyi eszközbeszerzés - Közművelődés</t>
  </si>
  <si>
    <t>Egyéb finanszírozás kiadásai - megelőlegezések visszafizetése</t>
  </si>
  <si>
    <t>Módosított előirányzat összesen</t>
  </si>
  <si>
    <t>módosított előirányzatból</t>
  </si>
  <si>
    <t>bevételeinek és kiadásainak módosított előirányzata</t>
  </si>
  <si>
    <t>Módosított előirányzat</t>
  </si>
  <si>
    <t>Személyi kiadások módosított előirányz.</t>
  </si>
  <si>
    <t>Munkaadói járulékok módosított előirányz.</t>
  </si>
  <si>
    <t>Dologi kiadások módosított előirányzat.</t>
  </si>
  <si>
    <t>Pénze.át./ szociális jut. mód. előirányz.</t>
  </si>
  <si>
    <t>Felhalm. kiadások módosított előirányz.</t>
  </si>
  <si>
    <t>VIII.</t>
  </si>
  <si>
    <t>Közfoglalkoztatás 2017. évi</t>
  </si>
  <si>
    <t>Közös fenntartású feladatellátáshoz pe.átadás</t>
  </si>
  <si>
    <t xml:space="preserve">Nagyrákos Községi Önkormányzat 2018. évi költségvetési </t>
  </si>
  <si>
    <t>adatok Ft-ban</t>
  </si>
  <si>
    <t>2. számú melléklet folytatása</t>
  </si>
  <si>
    <t xml:space="preserve">Nagyrákos  Községi Önkormányzat  2018. évi működési </t>
  </si>
  <si>
    <t xml:space="preserve">Nagyrákos Községi Önkormányzat 2018. évi felhalmozási </t>
  </si>
  <si>
    <t>Nagyrákos  Községi Önkormányzat 2018. évi kiadásainak módosított előirányzata kormányzati funkciók szerint</t>
  </si>
  <si>
    <t>Közművelődés - közösségi és társadalmi részvétel fejlesztése</t>
  </si>
  <si>
    <t>Közfoglalkoztatás 2018. évi</t>
  </si>
  <si>
    <t>Egyéb kiadás /Tartalék</t>
  </si>
  <si>
    <t>adatok  Ft-ban</t>
  </si>
  <si>
    <t>Települési tájékoztató táblák elkészítése, kihelyezése - Város- és községgazdálkodás</t>
  </si>
  <si>
    <t>Játszótéri beruházás - Város- és községgazdálkodás</t>
  </si>
  <si>
    <t>Tájház tető felújítása, részben pályázati támogatásból</t>
  </si>
  <si>
    <t>4/2018. (V.30.) önkormányzati rendelet 3. számú melléklete</t>
  </si>
  <si>
    <t>4/2018. (V.30.) önkormányzati rendelet 4. számú melléklete</t>
  </si>
  <si>
    <t>4/2018. (V.30.) önkormányzati rendelet 2. számú melléklete</t>
  </si>
  <si>
    <t>4/2018. (V.30.) önkormányzati rendelet 1. számú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</si>
</sst>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thin"/>
    </border>
    <border>
      <left style="thin">
        <color indexed="8"/>
      </left>
      <right style="thick">
        <color indexed="8"/>
      </right>
      <top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/>
      <bottom/>
    </border>
    <border>
      <left style="thin"/>
      <right style="thick"/>
      <top/>
      <bottom/>
    </border>
    <border>
      <left style="thick"/>
      <right style="thin"/>
      <top style="thin"/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/>
      <bottom style="thin">
        <color indexed="8"/>
      </bottom>
    </border>
    <border>
      <left>
        <color indexed="63"/>
      </left>
      <right style="thick"/>
      <top style="thin">
        <color indexed="8"/>
      </top>
      <bottom/>
    </border>
    <border>
      <left/>
      <right style="thick"/>
      <top/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ck"/>
      <right style="thin"/>
      <top style="thick"/>
      <bottom style="thin"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64" fontId="3" fillId="0" borderId="0" xfId="40" applyNumberFormat="1" applyFont="1" applyAlignment="1">
      <alignment/>
    </xf>
    <xf numFmtId="0" fontId="3" fillId="0" borderId="0" xfId="40" applyNumberFormat="1" applyFont="1" applyBorder="1" applyAlignment="1">
      <alignment/>
    </xf>
    <xf numFmtId="164" fontId="3" fillId="0" borderId="0" xfId="40" applyNumberFormat="1" applyFont="1" applyBorder="1" applyAlignment="1">
      <alignment/>
    </xf>
    <xf numFmtId="164" fontId="4" fillId="0" borderId="0" xfId="40" applyNumberFormat="1" applyFont="1" applyAlignment="1">
      <alignment horizontal="left"/>
    </xf>
    <xf numFmtId="0" fontId="3" fillId="0" borderId="0" xfId="40" applyNumberFormat="1" applyFont="1" applyAlignment="1">
      <alignment/>
    </xf>
    <xf numFmtId="164" fontId="4" fillId="0" borderId="0" xfId="40" applyNumberFormat="1" applyFont="1" applyBorder="1" applyAlignment="1">
      <alignment/>
    </xf>
    <xf numFmtId="164" fontId="5" fillId="0" borderId="0" xfId="40" applyNumberFormat="1" applyFont="1" applyAlignment="1">
      <alignment horizontal="justify"/>
    </xf>
    <xf numFmtId="164" fontId="4" fillId="0" borderId="0" xfId="40" applyNumberFormat="1" applyFont="1" applyAlignment="1">
      <alignment/>
    </xf>
    <xf numFmtId="0" fontId="4" fillId="0" borderId="0" xfId="40" applyNumberFormat="1" applyFont="1" applyAlignment="1">
      <alignment/>
    </xf>
    <xf numFmtId="164" fontId="5" fillId="0" borderId="0" xfId="40" applyNumberFormat="1" applyFont="1" applyAlignment="1">
      <alignment/>
    </xf>
    <xf numFmtId="164" fontId="5" fillId="0" borderId="0" xfId="40" applyNumberFormat="1" applyFont="1" applyBorder="1" applyAlignment="1">
      <alignment/>
    </xf>
    <xf numFmtId="164" fontId="4" fillId="0" borderId="0" xfId="40" applyNumberFormat="1" applyFont="1" applyAlignment="1">
      <alignment horizontal="center"/>
    </xf>
    <xf numFmtId="164" fontId="4" fillId="32" borderId="0" xfId="40" applyNumberFormat="1" applyFont="1" applyFill="1" applyBorder="1" applyAlignment="1">
      <alignment/>
    </xf>
    <xf numFmtId="164" fontId="4" fillId="32" borderId="0" xfId="40" applyNumberFormat="1" applyFont="1" applyFill="1" applyAlignment="1">
      <alignment/>
    </xf>
    <xf numFmtId="164" fontId="4" fillId="0" borderId="10" xfId="40" applyNumberFormat="1" applyFont="1" applyBorder="1" applyAlignment="1">
      <alignment horizontal="justify" vertical="top" wrapText="1"/>
    </xf>
    <xf numFmtId="164" fontId="5" fillId="0" borderId="10" xfId="40" applyNumberFormat="1" applyFont="1" applyBorder="1" applyAlignment="1">
      <alignment horizontal="right" vertical="center" wrapText="1"/>
    </xf>
    <xf numFmtId="164" fontId="5" fillId="33" borderId="10" xfId="40" applyNumberFormat="1" applyFont="1" applyFill="1" applyBorder="1" applyAlignment="1">
      <alignment vertical="center"/>
    </xf>
    <xf numFmtId="164" fontId="7" fillId="33" borderId="10" xfId="40" applyNumberFormat="1" applyFont="1" applyFill="1" applyBorder="1" applyAlignment="1">
      <alignment horizontal="left" vertical="center" wrapText="1"/>
    </xf>
    <xf numFmtId="164" fontId="5" fillId="33" borderId="10" xfId="40" applyNumberFormat="1" applyFont="1" applyFill="1" applyBorder="1" applyAlignment="1">
      <alignment horizontal="right" vertical="center"/>
    </xf>
    <xf numFmtId="164" fontId="5" fillId="33" borderId="11" xfId="40" applyNumberFormat="1" applyFont="1" applyFill="1" applyBorder="1" applyAlignment="1">
      <alignment horizontal="right" vertical="center"/>
    </xf>
    <xf numFmtId="164" fontId="5" fillId="0" borderId="0" xfId="40" applyNumberFormat="1" applyFont="1" applyBorder="1" applyAlignment="1">
      <alignment vertical="center"/>
    </xf>
    <xf numFmtId="164" fontId="5" fillId="0" borderId="0" xfId="40" applyNumberFormat="1" applyFont="1" applyAlignment="1">
      <alignment vertical="center"/>
    </xf>
    <xf numFmtId="164" fontId="3" fillId="0" borderId="10" xfId="40" applyNumberFormat="1" applyFont="1" applyBorder="1" applyAlignment="1">
      <alignment/>
    </xf>
    <xf numFmtId="164" fontId="5" fillId="33" borderId="10" xfId="40" applyNumberFormat="1" applyFont="1" applyFill="1" applyBorder="1" applyAlignment="1">
      <alignment horizontal="left" vertical="center" wrapText="1"/>
    </xf>
    <xf numFmtId="0" fontId="3" fillId="0" borderId="0" xfId="40" applyNumberFormat="1" applyFont="1" applyBorder="1" applyAlignment="1">
      <alignment vertical="center"/>
    </xf>
    <xf numFmtId="164" fontId="3" fillId="0" borderId="0" xfId="40" applyNumberFormat="1" applyFont="1" applyBorder="1" applyAlignment="1">
      <alignment vertical="center"/>
    </xf>
    <xf numFmtId="164" fontId="3" fillId="0" borderId="0" xfId="40" applyNumberFormat="1" applyFont="1" applyAlignment="1">
      <alignment vertical="center"/>
    </xf>
    <xf numFmtId="164" fontId="4" fillId="0" borderId="10" xfId="4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3" fontId="16" fillId="0" borderId="12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3" fontId="17" fillId="0" borderId="2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right"/>
    </xf>
    <xf numFmtId="3" fontId="17" fillId="0" borderId="3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10" xfId="40" applyNumberFormat="1" applyFont="1" applyBorder="1" applyAlignment="1">
      <alignment horizontal="left" vertical="center" wrapText="1"/>
    </xf>
    <xf numFmtId="164" fontId="4" fillId="0" borderId="10" xfId="40" applyNumberFormat="1" applyFont="1" applyBorder="1" applyAlignment="1">
      <alignment horizontal="right" vertical="center" wrapText="1"/>
    </xf>
    <xf numFmtId="164" fontId="4" fillId="0" borderId="11" xfId="40" applyNumberFormat="1" applyFont="1" applyBorder="1" applyAlignment="1">
      <alignment horizontal="right" vertical="center" wrapText="1"/>
    </xf>
    <xf numFmtId="164" fontId="11" fillId="0" borderId="10" xfId="40" applyNumberFormat="1" applyFont="1" applyBorder="1" applyAlignment="1">
      <alignment horizontal="left" vertical="center" wrapText="1"/>
    </xf>
    <xf numFmtId="164" fontId="5" fillId="1" borderId="10" xfId="40" applyNumberFormat="1" applyFont="1" applyFill="1" applyBorder="1" applyAlignment="1">
      <alignment wrapText="1"/>
    </xf>
    <xf numFmtId="164" fontId="8" fillId="1" borderId="10" xfId="40" applyNumberFormat="1" applyFont="1" applyFill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center"/>
    </xf>
    <xf numFmtId="3" fontId="17" fillId="0" borderId="36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right"/>
    </xf>
    <xf numFmtId="3" fontId="17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3" fontId="17" fillId="0" borderId="41" xfId="0" applyNumberFormat="1" applyFont="1" applyBorder="1" applyAlignment="1">
      <alignment horizontal="right"/>
    </xf>
    <xf numFmtId="16" fontId="10" fillId="0" borderId="35" xfId="0" applyNumberFormat="1" applyFont="1" applyBorder="1" applyAlignment="1" quotePrefix="1">
      <alignment horizontal="center"/>
    </xf>
    <xf numFmtId="3" fontId="17" fillId="0" borderId="42" xfId="0" applyNumberFormat="1" applyFont="1" applyBorder="1" applyAlignment="1">
      <alignment horizontal="right"/>
    </xf>
    <xf numFmtId="49" fontId="10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49" fontId="10" fillId="0" borderId="43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0" fontId="13" fillId="0" borderId="46" xfId="0" applyFont="1" applyBorder="1" applyAlignment="1">
      <alignment horizontal="left"/>
    </xf>
    <xf numFmtId="3" fontId="8" fillId="0" borderId="46" xfId="0" applyNumberFormat="1" applyFont="1" applyBorder="1" applyAlignment="1">
      <alignment horizontal="right"/>
    </xf>
    <xf numFmtId="0" fontId="10" fillId="0" borderId="45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right"/>
    </xf>
    <xf numFmtId="0" fontId="10" fillId="0" borderId="45" xfId="0" applyFont="1" applyBorder="1" applyAlignment="1">
      <alignment horizontal="center"/>
    </xf>
    <xf numFmtId="3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0" fontId="10" fillId="0" borderId="50" xfId="0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16" fontId="10" fillId="0" borderId="45" xfId="0" applyNumberFormat="1" applyFont="1" applyBorder="1" applyAlignment="1" quotePrefix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6" fillId="0" borderId="5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3" fontId="17" fillId="0" borderId="47" xfId="0" applyNumberFormat="1" applyFont="1" applyBorder="1" applyAlignment="1">
      <alignment horizontal="right"/>
    </xf>
    <xf numFmtId="3" fontId="17" fillId="0" borderId="48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/>
    </xf>
    <xf numFmtId="3" fontId="17" fillId="0" borderId="55" xfId="0" applyNumberFormat="1" applyFont="1" applyBorder="1" applyAlignment="1">
      <alignment/>
    </xf>
    <xf numFmtId="3" fontId="17" fillId="0" borderId="56" xfId="0" applyNumberFormat="1" applyFont="1" applyBorder="1" applyAlignment="1">
      <alignment horizontal="right"/>
    </xf>
    <xf numFmtId="3" fontId="17" fillId="0" borderId="57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 horizontal="right"/>
    </xf>
    <xf numFmtId="3" fontId="8" fillId="0" borderId="47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3" fontId="16" fillId="0" borderId="46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0" fontId="10" fillId="0" borderId="46" xfId="0" applyFont="1" applyBorder="1" applyAlignment="1">
      <alignment/>
    </xf>
    <xf numFmtId="3" fontId="18" fillId="0" borderId="49" xfId="0" applyNumberFormat="1" applyFont="1" applyBorder="1" applyAlignment="1">
      <alignment horizontal="right"/>
    </xf>
    <xf numFmtId="3" fontId="17" fillId="0" borderId="5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/>
    </xf>
    <xf numFmtId="0" fontId="9" fillId="0" borderId="0" xfId="0" applyFont="1" applyAlignment="1">
      <alignment/>
    </xf>
    <xf numFmtId="164" fontId="9" fillId="0" borderId="0" xfId="40" applyNumberFormat="1" applyFont="1" applyBorder="1" applyAlignment="1">
      <alignment/>
    </xf>
    <xf numFmtId="164" fontId="9" fillId="0" borderId="0" xfId="40" applyNumberFormat="1" applyFont="1" applyAlignment="1">
      <alignment/>
    </xf>
    <xf numFmtId="3" fontId="17" fillId="0" borderId="49" xfId="0" applyNumberFormat="1" applyFont="1" applyBorder="1" applyAlignment="1">
      <alignment horizontal="right"/>
    </xf>
    <xf numFmtId="3" fontId="17" fillId="0" borderId="59" xfId="0" applyNumberFormat="1" applyFont="1" applyBorder="1" applyAlignment="1">
      <alignment horizontal="right"/>
    </xf>
    <xf numFmtId="3" fontId="17" fillId="0" borderId="59" xfId="0" applyNumberFormat="1" applyFont="1" applyBorder="1" applyAlignment="1">
      <alignment/>
    </xf>
    <xf numFmtId="164" fontId="7" fillId="33" borderId="10" xfId="40" applyNumberFormat="1" applyFont="1" applyFill="1" applyBorder="1" applyAlignment="1">
      <alignment horizontal="right" vertical="center"/>
    </xf>
    <xf numFmtId="164" fontId="7" fillId="33" borderId="11" xfId="40" applyNumberFormat="1" applyFont="1" applyFill="1" applyBorder="1" applyAlignment="1">
      <alignment horizontal="right" vertical="center"/>
    </xf>
    <xf numFmtId="164" fontId="5" fillId="1" borderId="10" xfId="40" applyNumberFormat="1" applyFont="1" applyFill="1" applyBorder="1" applyAlignment="1">
      <alignment horizontal="right" vertical="center" wrapText="1"/>
    </xf>
    <xf numFmtId="164" fontId="7" fillId="1" borderId="10" xfId="40" applyNumberFormat="1" applyFont="1" applyFill="1" applyBorder="1" applyAlignment="1">
      <alignment horizontal="right" vertical="center" wrapText="1"/>
    </xf>
    <xf numFmtId="164" fontId="7" fillId="1" borderId="11" xfId="40" applyNumberFormat="1" applyFont="1" applyFill="1" applyBorder="1" applyAlignment="1">
      <alignment horizontal="right" vertical="center" wrapText="1"/>
    </xf>
    <xf numFmtId="0" fontId="9" fillId="0" borderId="0" xfId="40" applyNumberFormat="1" applyFont="1" applyAlignment="1">
      <alignment/>
    </xf>
    <xf numFmtId="0" fontId="4" fillId="0" borderId="10" xfId="40" applyNumberFormat="1" applyFont="1" applyBorder="1" applyAlignment="1">
      <alignment horizontal="right" vertical="center" wrapText="1"/>
    </xf>
    <xf numFmtId="0" fontId="5" fillId="33" borderId="10" xfId="40" applyNumberFormat="1" applyFont="1" applyFill="1" applyBorder="1" applyAlignment="1">
      <alignment horizontal="right" vertical="center" wrapText="1"/>
    </xf>
    <xf numFmtId="0" fontId="3" fillId="0" borderId="10" xfId="40" applyNumberFormat="1" applyFont="1" applyBorder="1" applyAlignment="1">
      <alignment horizontal="right" vertical="center"/>
    </xf>
    <xf numFmtId="0" fontId="4" fillId="0" borderId="10" xfId="40" applyNumberFormat="1" applyFont="1" applyBorder="1" applyAlignment="1">
      <alignment horizontal="right" vertical="center"/>
    </xf>
    <xf numFmtId="0" fontId="6" fillId="1" borderId="10" xfId="40" applyNumberFormat="1" applyFont="1" applyFill="1" applyBorder="1" applyAlignment="1">
      <alignment horizontal="right" vertical="center" wrapText="1"/>
    </xf>
    <xf numFmtId="164" fontId="7" fillId="33" borderId="10" xfId="40" applyNumberFormat="1" applyFont="1" applyFill="1" applyBorder="1" applyAlignment="1">
      <alignment vertical="center"/>
    </xf>
    <xf numFmtId="164" fontId="17" fillId="0" borderId="10" xfId="40" applyNumberFormat="1" applyFont="1" applyBorder="1" applyAlignment="1">
      <alignment horizontal="right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1" fillId="0" borderId="6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17" fillId="0" borderId="14" xfId="0" applyNumberFormat="1" applyFont="1" applyBorder="1" applyAlignment="1">
      <alignment horizontal="right" wrapText="1"/>
    </xf>
    <xf numFmtId="0" fontId="11" fillId="0" borderId="18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20" fillId="0" borderId="6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1" fillId="0" borderId="3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17" fillId="0" borderId="48" xfId="0" applyNumberFormat="1" applyFont="1" applyBorder="1" applyAlignment="1">
      <alignment horizontal="right" wrapText="1"/>
    </xf>
    <xf numFmtId="0" fontId="8" fillId="0" borderId="68" xfId="0" applyFont="1" applyBorder="1" applyAlignment="1">
      <alignment/>
    </xf>
    <xf numFmtId="0" fontId="8" fillId="0" borderId="52" xfId="0" applyFont="1" applyBorder="1" applyAlignment="1">
      <alignment/>
    </xf>
    <xf numFmtId="0" fontId="5" fillId="0" borderId="6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72" xfId="0" applyFont="1" applyBorder="1" applyAlignment="1">
      <alignment horizontal="left"/>
    </xf>
    <xf numFmtId="3" fontId="4" fillId="0" borderId="48" xfId="0" applyNumberFormat="1" applyFont="1" applyBorder="1" applyAlignment="1">
      <alignment horizontal="right" wrapText="1"/>
    </xf>
    <xf numFmtId="0" fontId="10" fillId="0" borderId="7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78" xfId="0" applyFont="1" applyBorder="1" applyAlignment="1">
      <alignment horizontal="left"/>
    </xf>
    <xf numFmtId="0" fontId="8" fillId="0" borderId="79" xfId="0" applyFont="1" applyBorder="1" applyAlignment="1">
      <alignment horizontal="left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84" xfId="0" applyFont="1" applyBorder="1" applyAlignment="1">
      <alignment horizontal="left"/>
    </xf>
    <xf numFmtId="0" fontId="14" fillId="0" borderId="8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8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8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86" xfId="0" applyFont="1" applyBorder="1" applyAlignment="1">
      <alignment horizontal="right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/>
    </xf>
    <xf numFmtId="0" fontId="5" fillId="1" borderId="90" xfId="40" applyNumberFormat="1" applyFont="1" applyFill="1" applyBorder="1" applyAlignment="1">
      <alignment horizontal="center" vertical="center" wrapText="1"/>
    </xf>
    <xf numFmtId="0" fontId="5" fillId="1" borderId="91" xfId="40" applyNumberFormat="1" applyFont="1" applyFill="1" applyBorder="1" applyAlignment="1">
      <alignment horizontal="center" vertical="center" wrapText="1"/>
    </xf>
    <xf numFmtId="164" fontId="5" fillId="1" borderId="90" xfId="40" applyNumberFormat="1" applyFont="1" applyFill="1" applyBorder="1" applyAlignment="1">
      <alignment horizontal="center" vertical="top" wrapText="1"/>
    </xf>
    <xf numFmtId="164" fontId="5" fillId="1" borderId="91" xfId="40" applyNumberFormat="1" applyFont="1" applyFill="1" applyBorder="1" applyAlignment="1">
      <alignment horizontal="center" vertical="top" wrapText="1"/>
    </xf>
    <xf numFmtId="164" fontId="6" fillId="1" borderId="90" xfId="40" applyNumberFormat="1" applyFont="1" applyFill="1" applyBorder="1" applyAlignment="1">
      <alignment horizontal="center" vertical="top" wrapText="1"/>
    </xf>
    <xf numFmtId="164" fontId="6" fillId="1" borderId="91" xfId="40" applyNumberFormat="1" applyFont="1" applyFill="1" applyBorder="1" applyAlignment="1">
      <alignment horizontal="center" vertical="top" wrapText="1"/>
    </xf>
    <xf numFmtId="0" fontId="5" fillId="1" borderId="90" xfId="40" applyNumberFormat="1" applyFont="1" applyFill="1" applyBorder="1" applyAlignment="1">
      <alignment horizontal="center" wrapText="1"/>
    </xf>
    <xf numFmtId="0" fontId="5" fillId="1" borderId="91" xfId="4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1" borderId="90" xfId="40" applyNumberFormat="1" applyFont="1" applyFill="1" applyBorder="1" applyAlignment="1">
      <alignment vertical="center"/>
    </xf>
    <xf numFmtId="0" fontId="5" fillId="1" borderId="91" xfId="4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Layout" zoomScaleSheetLayoutView="120" workbookViewId="0" topLeftCell="A1">
      <selection activeCell="C18" sqref="C18:E18"/>
    </sheetView>
  </sheetViews>
  <sheetFormatPr defaultColWidth="4.140625" defaultRowHeight="12.75"/>
  <cols>
    <col min="1" max="1" width="3.7109375" style="29" customWidth="1"/>
    <col min="2" max="3" width="4.140625" style="29" customWidth="1"/>
    <col min="4" max="5" width="18.7109375" style="29" customWidth="1"/>
    <col min="6" max="6" width="15.421875" style="29" customWidth="1"/>
    <col min="7" max="7" width="16.140625" style="29" customWidth="1"/>
    <col min="8" max="8" width="12.421875" style="29" customWidth="1"/>
    <col min="9" max="11" width="4.140625" style="29" hidden="1" customWidth="1"/>
    <col min="12" max="17" width="4.140625" style="29" customWidth="1"/>
    <col min="18" max="18" width="5.7109375" style="29" bestFit="1" customWidth="1"/>
    <col min="19" max="16384" width="4.140625" style="29" customWidth="1"/>
  </cols>
  <sheetData>
    <row r="1" spans="4:11" ht="12.75">
      <c r="D1" s="222" t="s">
        <v>222</v>
      </c>
      <c r="E1" s="223"/>
      <c r="F1" s="223"/>
      <c r="G1" s="223"/>
      <c r="H1" s="223"/>
      <c r="I1" s="223"/>
      <c r="J1" s="223"/>
      <c r="K1" s="223"/>
    </row>
    <row r="2" spans="1:8" ht="15.75">
      <c r="A2" s="216"/>
      <c r="B2" s="216"/>
      <c r="C2" s="216"/>
      <c r="D2" s="216"/>
      <c r="E2" s="216"/>
      <c r="F2" s="216"/>
      <c r="G2" s="216"/>
      <c r="H2" s="216"/>
    </row>
    <row r="3" spans="1:9" ht="18.75">
      <c r="A3" s="224" t="s">
        <v>206</v>
      </c>
      <c r="B3" s="224"/>
      <c r="C3" s="224"/>
      <c r="D3" s="224"/>
      <c r="E3" s="224"/>
      <c r="F3" s="224"/>
      <c r="G3" s="224"/>
      <c r="H3" s="224"/>
      <c r="I3" s="34"/>
    </row>
    <row r="4" spans="1:8" ht="18.75">
      <c r="A4" s="224" t="s">
        <v>196</v>
      </c>
      <c r="B4" s="224"/>
      <c r="C4" s="224"/>
      <c r="D4" s="224"/>
      <c r="E4" s="224"/>
      <c r="F4" s="224"/>
      <c r="G4" s="224"/>
      <c r="H4" s="224"/>
    </row>
    <row r="5" spans="7:8" ht="13.5" thickBot="1">
      <c r="G5" s="176" t="s">
        <v>207</v>
      </c>
      <c r="H5" s="176"/>
    </row>
    <row r="6" spans="1:8" ht="13.5" customHeight="1" thickBot="1" thickTop="1">
      <c r="A6" s="169" t="s">
        <v>0</v>
      </c>
      <c r="B6" s="189" t="s">
        <v>1</v>
      </c>
      <c r="C6" s="189"/>
      <c r="D6" s="189"/>
      <c r="E6" s="189"/>
      <c r="F6" s="205" t="s">
        <v>194</v>
      </c>
      <c r="G6" s="210" t="s">
        <v>195</v>
      </c>
      <c r="H6" s="211"/>
    </row>
    <row r="7" spans="1:8" ht="30" customHeight="1" thickTop="1">
      <c r="A7" s="170"/>
      <c r="B7" s="190"/>
      <c r="C7" s="190"/>
      <c r="D7" s="190"/>
      <c r="E7" s="190"/>
      <c r="F7" s="206"/>
      <c r="G7" s="129" t="s">
        <v>144</v>
      </c>
      <c r="H7" s="130" t="s">
        <v>145</v>
      </c>
    </row>
    <row r="8" spans="1:8" ht="24" customHeight="1">
      <c r="A8" s="117"/>
      <c r="B8" s="181" t="s">
        <v>2</v>
      </c>
      <c r="C8" s="181"/>
      <c r="D8" s="181"/>
      <c r="E8" s="182"/>
      <c r="F8" s="32"/>
      <c r="G8" s="131"/>
      <c r="H8" s="132"/>
    </row>
    <row r="9" spans="1:8" ht="16.5" customHeight="1">
      <c r="A9" s="117"/>
      <c r="B9" s="183" t="s">
        <v>114</v>
      </c>
      <c r="C9" s="184"/>
      <c r="D9" s="184"/>
      <c r="E9" s="184"/>
      <c r="F9" s="44">
        <f>SUM(F16+F10)</f>
        <v>6108395</v>
      </c>
      <c r="G9" s="44">
        <f>SUM(G16+G10)</f>
        <v>5476121</v>
      </c>
      <c r="H9" s="106">
        <f>SUM(H16+H10)</f>
        <v>632274</v>
      </c>
    </row>
    <row r="10" spans="1:8" ht="15.75">
      <c r="A10" s="118" t="s">
        <v>3</v>
      </c>
      <c r="B10" s="179" t="s">
        <v>4</v>
      </c>
      <c r="C10" s="180"/>
      <c r="D10" s="180"/>
      <c r="E10" s="180"/>
      <c r="F10" s="37">
        <f>SUM(F11:F15)</f>
        <v>1426395</v>
      </c>
      <c r="G10" s="37">
        <f>SUM(G11:G15)</f>
        <v>1426395</v>
      </c>
      <c r="H10" s="133">
        <f>SUM(H11:H15)</f>
        <v>0</v>
      </c>
    </row>
    <row r="11" spans="1:8" ht="15">
      <c r="A11" s="119" t="s">
        <v>155</v>
      </c>
      <c r="B11" s="172" t="s">
        <v>157</v>
      </c>
      <c r="C11" s="173"/>
      <c r="D11" s="173"/>
      <c r="E11" s="173"/>
      <c r="F11" s="38">
        <v>0</v>
      </c>
      <c r="G11" s="38">
        <v>0</v>
      </c>
      <c r="H11" s="134">
        <v>0</v>
      </c>
    </row>
    <row r="12" spans="1:8" ht="15">
      <c r="A12" s="120" t="s">
        <v>154</v>
      </c>
      <c r="B12" s="172" t="s">
        <v>158</v>
      </c>
      <c r="C12" s="173"/>
      <c r="D12" s="173"/>
      <c r="E12" s="173"/>
      <c r="F12" s="38">
        <v>576000</v>
      </c>
      <c r="G12" s="38">
        <v>576000</v>
      </c>
      <c r="H12" s="134">
        <v>0</v>
      </c>
    </row>
    <row r="13" spans="1:8" ht="15">
      <c r="A13" s="119" t="s">
        <v>156</v>
      </c>
      <c r="B13" s="172" t="s">
        <v>160</v>
      </c>
      <c r="C13" s="173"/>
      <c r="D13" s="173"/>
      <c r="E13" s="173"/>
      <c r="F13" s="38">
        <v>850000</v>
      </c>
      <c r="G13" s="38">
        <v>850000</v>
      </c>
      <c r="H13" s="134">
        <v>0</v>
      </c>
    </row>
    <row r="14" spans="1:8" ht="15">
      <c r="A14" s="119" t="s">
        <v>159</v>
      </c>
      <c r="B14" s="172" t="s">
        <v>182</v>
      </c>
      <c r="C14" s="173"/>
      <c r="D14" s="173"/>
      <c r="E14" s="173"/>
      <c r="F14" s="38">
        <v>0</v>
      </c>
      <c r="G14" s="38">
        <v>0</v>
      </c>
      <c r="H14" s="134">
        <v>0</v>
      </c>
    </row>
    <row r="15" spans="1:8" ht="15">
      <c r="A15" s="119" t="s">
        <v>181</v>
      </c>
      <c r="B15" s="172" t="s">
        <v>143</v>
      </c>
      <c r="C15" s="173"/>
      <c r="D15" s="173"/>
      <c r="E15" s="173"/>
      <c r="F15" s="38">
        <v>395</v>
      </c>
      <c r="G15" s="38">
        <v>395</v>
      </c>
      <c r="H15" s="134">
        <v>0</v>
      </c>
    </row>
    <row r="16" spans="1:8" ht="15.75">
      <c r="A16" s="118" t="s">
        <v>5</v>
      </c>
      <c r="B16" s="198" t="s">
        <v>46</v>
      </c>
      <c r="C16" s="199"/>
      <c r="D16" s="199"/>
      <c r="E16" s="199"/>
      <c r="F16" s="38">
        <f>SUM(F25+F22+F21+F19+F17)</f>
        <v>4682000</v>
      </c>
      <c r="G16" s="38">
        <f>SUM(G25+G22+G21+G19+G17)</f>
        <v>4049726</v>
      </c>
      <c r="H16" s="134">
        <f>SUM(H25+H21+H19+H17)</f>
        <v>632274</v>
      </c>
    </row>
    <row r="17" spans="1:8" ht="15">
      <c r="A17" s="120" t="s">
        <v>150</v>
      </c>
      <c r="B17" s="172" t="s">
        <v>146</v>
      </c>
      <c r="C17" s="173"/>
      <c r="D17" s="173"/>
      <c r="E17" s="173"/>
      <c r="F17" s="38">
        <f>SUM(F18)</f>
        <v>480000</v>
      </c>
      <c r="G17" s="38">
        <f>SUM(G18)</f>
        <v>0</v>
      </c>
      <c r="H17" s="134">
        <f>SUM(H18)</f>
        <v>480000</v>
      </c>
    </row>
    <row r="18" spans="1:8" ht="15">
      <c r="A18" s="120"/>
      <c r="B18" s="50"/>
      <c r="C18" s="171" t="s">
        <v>111</v>
      </c>
      <c r="D18" s="171"/>
      <c r="E18" s="172"/>
      <c r="F18" s="116">
        <v>480000</v>
      </c>
      <c r="G18" s="116">
        <v>0</v>
      </c>
      <c r="H18" s="134">
        <v>480000</v>
      </c>
    </row>
    <row r="19" spans="1:8" ht="15">
      <c r="A19" s="120" t="s">
        <v>151</v>
      </c>
      <c r="B19" s="172" t="s">
        <v>178</v>
      </c>
      <c r="C19" s="173"/>
      <c r="D19" s="173"/>
      <c r="E19" s="173"/>
      <c r="F19" s="38">
        <f>SUM(F20:F20)</f>
        <v>2800000</v>
      </c>
      <c r="G19" s="38">
        <f>SUM(G20:G20)</f>
        <v>2647726</v>
      </c>
      <c r="H19" s="134">
        <f>SUM(H20:H20)</f>
        <v>152274</v>
      </c>
    </row>
    <row r="20" spans="1:8" ht="15">
      <c r="A20" s="120"/>
      <c r="B20" s="50"/>
      <c r="C20" s="171" t="s">
        <v>113</v>
      </c>
      <c r="D20" s="171"/>
      <c r="E20" s="172"/>
      <c r="F20" s="116">
        <v>2800000</v>
      </c>
      <c r="G20" s="116">
        <v>2647726</v>
      </c>
      <c r="H20" s="134">
        <v>152274</v>
      </c>
    </row>
    <row r="21" spans="1:8" ht="12.75" customHeight="1">
      <c r="A21" s="120" t="s">
        <v>152</v>
      </c>
      <c r="B21" s="172" t="s">
        <v>148</v>
      </c>
      <c r="C21" s="173"/>
      <c r="D21" s="173"/>
      <c r="E21" s="173"/>
      <c r="F21" s="77">
        <v>1100000</v>
      </c>
      <c r="G21" s="135">
        <v>1100000</v>
      </c>
      <c r="H21" s="136">
        <v>0</v>
      </c>
    </row>
    <row r="22" spans="1:8" ht="15">
      <c r="A22" s="120" t="s">
        <v>151</v>
      </c>
      <c r="B22" s="172" t="s">
        <v>147</v>
      </c>
      <c r="C22" s="173"/>
      <c r="D22" s="173"/>
      <c r="E22" s="173"/>
      <c r="F22" s="38">
        <f>SUM(F23:F24)</f>
        <v>300000</v>
      </c>
      <c r="G22" s="38">
        <f>SUM(G23:G24)</f>
        <v>300000</v>
      </c>
      <c r="H22" s="134">
        <f>SUM(H23:H24)</f>
        <v>0</v>
      </c>
    </row>
    <row r="23" spans="1:8" ht="15">
      <c r="A23" s="120"/>
      <c r="B23" s="50"/>
      <c r="C23" s="171" t="s">
        <v>112</v>
      </c>
      <c r="D23" s="171"/>
      <c r="E23" s="172"/>
      <c r="F23" s="116">
        <v>300000</v>
      </c>
      <c r="G23" s="116">
        <v>300000</v>
      </c>
      <c r="H23" s="134">
        <v>0</v>
      </c>
    </row>
    <row r="24" spans="1:8" ht="15">
      <c r="A24" s="120"/>
      <c r="B24" s="50"/>
      <c r="C24" s="171" t="s">
        <v>180</v>
      </c>
      <c r="D24" s="171"/>
      <c r="E24" s="172"/>
      <c r="F24" s="116">
        <v>0</v>
      </c>
      <c r="G24" s="116">
        <v>0</v>
      </c>
      <c r="H24" s="134">
        <v>0</v>
      </c>
    </row>
    <row r="25" spans="1:8" ht="15">
      <c r="A25" s="120" t="s">
        <v>153</v>
      </c>
      <c r="B25" s="174" t="s">
        <v>149</v>
      </c>
      <c r="C25" s="175"/>
      <c r="D25" s="175"/>
      <c r="E25" s="175"/>
      <c r="F25" s="39">
        <v>2000</v>
      </c>
      <c r="G25" s="39">
        <v>2000</v>
      </c>
      <c r="H25" s="137">
        <v>0</v>
      </c>
    </row>
    <row r="26" spans="1:11" ht="18.75">
      <c r="A26" s="121"/>
      <c r="B26" s="183" t="s">
        <v>161</v>
      </c>
      <c r="C26" s="184"/>
      <c r="D26" s="184"/>
      <c r="E26" s="184"/>
      <c r="F26" s="44">
        <f aca="true" t="shared" si="0" ref="F26:K26">SUM(F27)</f>
        <v>20079493</v>
      </c>
      <c r="G26" s="44">
        <f t="shared" si="0"/>
        <v>20079493</v>
      </c>
      <c r="H26" s="106">
        <f t="shared" si="0"/>
        <v>0</v>
      </c>
      <c r="I26" s="76">
        <f t="shared" si="0"/>
        <v>0</v>
      </c>
      <c r="J26" s="44">
        <f t="shared" si="0"/>
        <v>0</v>
      </c>
      <c r="K26" s="44">
        <f t="shared" si="0"/>
        <v>0</v>
      </c>
    </row>
    <row r="27" spans="1:8" ht="15.75">
      <c r="A27" s="122" t="s">
        <v>6</v>
      </c>
      <c r="B27" s="179" t="s">
        <v>7</v>
      </c>
      <c r="C27" s="180"/>
      <c r="D27" s="180"/>
      <c r="E27" s="180"/>
      <c r="F27" s="37">
        <f>SUM(F32+F31+F30+F29+F28)</f>
        <v>20079493</v>
      </c>
      <c r="G27" s="37">
        <f>SUM(G32+G31+G30+G29+G28)</f>
        <v>20079493</v>
      </c>
      <c r="H27" s="138">
        <f>SUM(H28:H32)</f>
        <v>0</v>
      </c>
    </row>
    <row r="28" spans="1:8" ht="15">
      <c r="A28" s="120" t="s">
        <v>8</v>
      </c>
      <c r="B28" s="172" t="s">
        <v>183</v>
      </c>
      <c r="C28" s="173"/>
      <c r="D28" s="173"/>
      <c r="E28" s="173"/>
      <c r="F28" s="38">
        <v>12198405</v>
      </c>
      <c r="G28" s="38">
        <v>12198405</v>
      </c>
      <c r="H28" s="139">
        <v>0</v>
      </c>
    </row>
    <row r="29" spans="1:8" ht="15">
      <c r="A29" s="120" t="s">
        <v>9</v>
      </c>
      <c r="B29" s="172" t="s">
        <v>162</v>
      </c>
      <c r="C29" s="173"/>
      <c r="D29" s="173"/>
      <c r="E29" s="173"/>
      <c r="F29" s="38">
        <v>0</v>
      </c>
      <c r="G29" s="38">
        <v>0</v>
      </c>
      <c r="H29" s="139">
        <v>0</v>
      </c>
    </row>
    <row r="30" spans="1:9" ht="15">
      <c r="A30" s="120" t="s">
        <v>10</v>
      </c>
      <c r="B30" s="172" t="s">
        <v>163</v>
      </c>
      <c r="C30" s="173"/>
      <c r="D30" s="173"/>
      <c r="E30" s="173"/>
      <c r="F30" s="38">
        <v>5938848</v>
      </c>
      <c r="G30" s="38">
        <v>5938848</v>
      </c>
      <c r="H30" s="139">
        <v>0</v>
      </c>
      <c r="I30" s="35"/>
    </row>
    <row r="31" spans="1:9" ht="15">
      <c r="A31" s="120" t="s">
        <v>11</v>
      </c>
      <c r="B31" s="172" t="s">
        <v>164</v>
      </c>
      <c r="C31" s="173"/>
      <c r="D31" s="173"/>
      <c r="E31" s="173"/>
      <c r="F31" s="38">
        <v>1800000</v>
      </c>
      <c r="G31" s="38">
        <v>1800000</v>
      </c>
      <c r="H31" s="139">
        <v>0</v>
      </c>
      <c r="I31" s="35"/>
    </row>
    <row r="32" spans="1:9" ht="15">
      <c r="A32" s="120" t="s">
        <v>165</v>
      </c>
      <c r="B32" s="172" t="s">
        <v>184</v>
      </c>
      <c r="C32" s="173"/>
      <c r="D32" s="173"/>
      <c r="E32" s="173"/>
      <c r="F32" s="38">
        <v>142240</v>
      </c>
      <c r="G32" s="38">
        <v>142240</v>
      </c>
      <c r="H32" s="139"/>
      <c r="I32" s="35"/>
    </row>
    <row r="33" spans="1:8" ht="18.75">
      <c r="A33" s="120"/>
      <c r="B33" s="196" t="s">
        <v>12</v>
      </c>
      <c r="C33" s="197"/>
      <c r="D33" s="197"/>
      <c r="E33" s="197"/>
      <c r="F33" s="45">
        <f>SUM(F34:F36)</f>
        <v>240465</v>
      </c>
      <c r="G33" s="45">
        <f>SUM(G34:G36)</f>
        <v>240465</v>
      </c>
      <c r="H33" s="140">
        <f>SUM(H34:H36)</f>
        <v>0</v>
      </c>
    </row>
    <row r="34" spans="1:8" ht="15">
      <c r="A34" s="120" t="s">
        <v>13</v>
      </c>
      <c r="B34" s="177" t="s">
        <v>14</v>
      </c>
      <c r="C34" s="178"/>
      <c r="D34" s="178"/>
      <c r="E34" s="178"/>
      <c r="F34" s="37">
        <v>240465</v>
      </c>
      <c r="G34" s="37">
        <v>240465</v>
      </c>
      <c r="H34" s="133">
        <v>0</v>
      </c>
    </row>
    <row r="35" spans="1:9" ht="15">
      <c r="A35" s="120" t="s">
        <v>15</v>
      </c>
      <c r="B35" s="172" t="s">
        <v>16</v>
      </c>
      <c r="C35" s="173"/>
      <c r="D35" s="173"/>
      <c r="E35" s="173"/>
      <c r="F35" s="38">
        <v>0</v>
      </c>
      <c r="G35" s="38">
        <v>0</v>
      </c>
      <c r="H35" s="134">
        <v>0</v>
      </c>
      <c r="I35" s="35"/>
    </row>
    <row r="36" spans="1:9" ht="15">
      <c r="A36" s="120" t="s">
        <v>17</v>
      </c>
      <c r="B36" s="186" t="s">
        <v>18</v>
      </c>
      <c r="C36" s="186"/>
      <c r="D36" s="186"/>
      <c r="E36" s="186"/>
      <c r="F36" s="39"/>
      <c r="G36" s="39"/>
      <c r="H36" s="137"/>
      <c r="I36" s="35"/>
    </row>
    <row r="37" spans="1:9" ht="18.75">
      <c r="A37" s="120"/>
      <c r="B37" s="187" t="s">
        <v>19</v>
      </c>
      <c r="C37" s="188"/>
      <c r="D37" s="188"/>
      <c r="E37" s="188"/>
      <c r="F37" s="46">
        <f>SUM(F38:F41)</f>
        <v>12141698</v>
      </c>
      <c r="G37" s="46">
        <f>SUM(G38:G41)</f>
        <v>12141698</v>
      </c>
      <c r="H37" s="141">
        <f>SUM(H38:H41)</f>
        <v>0</v>
      </c>
      <c r="I37" s="35"/>
    </row>
    <row r="38" spans="1:8" ht="15">
      <c r="A38" s="120" t="s">
        <v>20</v>
      </c>
      <c r="B38" s="177" t="s">
        <v>166</v>
      </c>
      <c r="C38" s="178"/>
      <c r="D38" s="178"/>
      <c r="E38" s="178"/>
      <c r="F38" s="37">
        <v>9482734</v>
      </c>
      <c r="G38" s="37">
        <v>9482734</v>
      </c>
      <c r="H38" s="133">
        <v>0</v>
      </c>
    </row>
    <row r="39" spans="1:8" ht="15">
      <c r="A39" s="120" t="s">
        <v>21</v>
      </c>
      <c r="B39" s="171" t="s">
        <v>186</v>
      </c>
      <c r="C39" s="171"/>
      <c r="D39" s="171"/>
      <c r="E39" s="171"/>
      <c r="F39" s="48"/>
      <c r="G39" s="38"/>
      <c r="H39" s="134"/>
    </row>
    <row r="40" spans="1:8" ht="15">
      <c r="A40" s="120" t="s">
        <v>22</v>
      </c>
      <c r="B40" s="172" t="s">
        <v>167</v>
      </c>
      <c r="C40" s="173"/>
      <c r="D40" s="173"/>
      <c r="E40" s="173"/>
      <c r="F40" s="38">
        <v>2658964</v>
      </c>
      <c r="G40" s="38">
        <v>2658964</v>
      </c>
      <c r="H40" s="134"/>
    </row>
    <row r="41" spans="1:9" ht="15">
      <c r="A41" s="120" t="s">
        <v>23</v>
      </c>
      <c r="B41" s="174" t="s">
        <v>185</v>
      </c>
      <c r="C41" s="175"/>
      <c r="D41" s="175"/>
      <c r="E41" s="175"/>
      <c r="F41" s="39"/>
      <c r="G41" s="39"/>
      <c r="H41" s="137"/>
      <c r="I41" s="35"/>
    </row>
    <row r="42" spans="1:9" ht="18.75">
      <c r="A42" s="120"/>
      <c r="B42" s="191" t="s">
        <v>64</v>
      </c>
      <c r="C42" s="191"/>
      <c r="D42" s="191"/>
      <c r="E42" s="192"/>
      <c r="F42" s="46">
        <f>SUM(F9+F26+F33+F37)</f>
        <v>38570051</v>
      </c>
      <c r="G42" s="46">
        <f>SUM(G9+G26+G33+G37)</f>
        <v>37937777</v>
      </c>
      <c r="H42" s="141">
        <f>SUM(H9+H26+H33+H37)</f>
        <v>632274</v>
      </c>
      <c r="I42" s="35"/>
    </row>
    <row r="43" spans="1:9" ht="15.75">
      <c r="A43" s="120"/>
      <c r="B43" s="194" t="s">
        <v>55</v>
      </c>
      <c r="C43" s="195"/>
      <c r="D43" s="195"/>
      <c r="E43" s="195"/>
      <c r="F43" s="36"/>
      <c r="G43" s="36"/>
      <c r="H43" s="142"/>
      <c r="I43" s="35"/>
    </row>
    <row r="44" spans="1:8" ht="15">
      <c r="A44" s="120" t="s">
        <v>25</v>
      </c>
      <c r="B44" s="177" t="s">
        <v>57</v>
      </c>
      <c r="C44" s="193"/>
      <c r="D44" s="193"/>
      <c r="E44" s="193"/>
      <c r="F44" s="37"/>
      <c r="G44" s="37"/>
      <c r="H44" s="133"/>
    </row>
    <row r="45" spans="1:8" ht="15">
      <c r="A45" s="120" t="s">
        <v>26</v>
      </c>
      <c r="B45" s="172" t="s">
        <v>56</v>
      </c>
      <c r="C45" s="173"/>
      <c r="D45" s="173"/>
      <c r="E45" s="173"/>
      <c r="F45" s="38"/>
      <c r="G45" s="38"/>
      <c r="H45" s="134"/>
    </row>
    <row r="46" spans="1:8" ht="15">
      <c r="A46" s="120" t="s">
        <v>43</v>
      </c>
      <c r="B46" s="172" t="s">
        <v>58</v>
      </c>
      <c r="C46" s="173"/>
      <c r="D46" s="173"/>
      <c r="E46" s="173"/>
      <c r="F46" s="38"/>
      <c r="G46" s="38"/>
      <c r="H46" s="134"/>
    </row>
    <row r="47" spans="1:8" ht="15">
      <c r="A47" s="120" t="s">
        <v>44</v>
      </c>
      <c r="B47" s="171" t="s">
        <v>60</v>
      </c>
      <c r="C47" s="171"/>
      <c r="D47" s="171"/>
      <c r="E47" s="172"/>
      <c r="F47" s="38"/>
      <c r="G47" s="38"/>
      <c r="H47" s="134"/>
    </row>
    <row r="48" spans="1:8" ht="15">
      <c r="A48" s="120" t="s">
        <v>45</v>
      </c>
      <c r="B48" s="174" t="s">
        <v>61</v>
      </c>
      <c r="C48" s="175"/>
      <c r="D48" s="175"/>
      <c r="E48" s="175"/>
      <c r="F48" s="38"/>
      <c r="G48" s="38"/>
      <c r="H48" s="134"/>
    </row>
    <row r="49" spans="1:18" ht="15.75">
      <c r="A49" s="120"/>
      <c r="B49" s="183" t="s">
        <v>24</v>
      </c>
      <c r="C49" s="184"/>
      <c r="D49" s="184"/>
      <c r="E49" s="184"/>
      <c r="F49" s="36">
        <f>SUM(F50:F51)</f>
        <v>9353760</v>
      </c>
      <c r="G49" s="36">
        <f>SUM(G50:G51)</f>
        <v>9353760</v>
      </c>
      <c r="H49" s="142">
        <f>SUM(H50:H51)</f>
        <v>0</v>
      </c>
      <c r="R49" s="78"/>
    </row>
    <row r="50" spans="1:8" ht="15">
      <c r="A50" s="120" t="s">
        <v>59</v>
      </c>
      <c r="B50" s="212" t="s">
        <v>42</v>
      </c>
      <c r="C50" s="213"/>
      <c r="D50" s="213"/>
      <c r="E50" s="213"/>
      <c r="F50" s="37">
        <v>9353760</v>
      </c>
      <c r="G50" s="37">
        <v>9353760</v>
      </c>
      <c r="H50" s="133">
        <v>0</v>
      </c>
    </row>
    <row r="51" spans="1:8" ht="15">
      <c r="A51" s="120" t="s">
        <v>62</v>
      </c>
      <c r="B51" s="212" t="s">
        <v>81</v>
      </c>
      <c r="C51" s="213"/>
      <c r="D51" s="213"/>
      <c r="E51" s="213"/>
      <c r="F51" s="37"/>
      <c r="G51" s="37"/>
      <c r="H51" s="133"/>
    </row>
    <row r="52" spans="1:8" ht="19.5" thickBot="1">
      <c r="A52" s="123"/>
      <c r="B52" s="207" t="s">
        <v>27</v>
      </c>
      <c r="C52" s="208"/>
      <c r="D52" s="208"/>
      <c r="E52" s="208"/>
      <c r="F52" s="124">
        <f>SUM(F42+F43+F49)</f>
        <v>47923811</v>
      </c>
      <c r="G52" s="124">
        <f>SUM(G42+G43+G49)</f>
        <v>47291537</v>
      </c>
      <c r="H52" s="143">
        <f>SUM(H42+H43+H49)</f>
        <v>632274</v>
      </c>
    </row>
    <row r="53" spans="2:8" ht="13.5" thickTop="1">
      <c r="B53" s="209" t="s">
        <v>28</v>
      </c>
      <c r="C53" s="209"/>
      <c r="D53" s="209"/>
      <c r="E53" s="209"/>
      <c r="F53" s="209"/>
      <c r="G53" s="209"/>
      <c r="H53" s="209"/>
    </row>
    <row r="55" ht="18" customHeight="1" thickBot="1"/>
    <row r="56" spans="1:8" ht="16.5" customHeight="1" thickBot="1" thickTop="1">
      <c r="A56" s="169" t="s">
        <v>0</v>
      </c>
      <c r="B56" s="189" t="s">
        <v>1</v>
      </c>
      <c r="C56" s="189"/>
      <c r="D56" s="189"/>
      <c r="E56" s="189"/>
      <c r="F56" s="205" t="s">
        <v>194</v>
      </c>
      <c r="G56" s="210" t="s">
        <v>195</v>
      </c>
      <c r="H56" s="211"/>
    </row>
    <row r="57" spans="1:8" ht="31.5" customHeight="1" thickTop="1">
      <c r="A57" s="170"/>
      <c r="B57" s="190"/>
      <c r="C57" s="190"/>
      <c r="D57" s="190"/>
      <c r="E57" s="190"/>
      <c r="F57" s="206"/>
      <c r="G57" s="129" t="s">
        <v>144</v>
      </c>
      <c r="H57" s="130" t="s">
        <v>145</v>
      </c>
    </row>
    <row r="58" spans="1:8" ht="28.5" customHeight="1">
      <c r="A58" s="104"/>
      <c r="B58" s="181" t="s">
        <v>29</v>
      </c>
      <c r="C58" s="181"/>
      <c r="D58" s="181"/>
      <c r="E58" s="182"/>
      <c r="F58" s="32"/>
      <c r="G58" s="131"/>
      <c r="H58" s="144"/>
    </row>
    <row r="59" spans="1:8" ht="18.75" customHeight="1">
      <c r="A59" s="104"/>
      <c r="B59" s="183" t="s">
        <v>33</v>
      </c>
      <c r="C59" s="184"/>
      <c r="D59" s="184"/>
      <c r="E59" s="184"/>
      <c r="F59" s="44">
        <f>SUM(F60:F65)</f>
        <v>34577930</v>
      </c>
      <c r="G59" s="44">
        <f>SUM(G60:G65)</f>
        <v>33945656</v>
      </c>
      <c r="H59" s="106">
        <f>SUM(H60:H65)</f>
        <v>632274</v>
      </c>
    </row>
    <row r="60" spans="1:8" ht="15">
      <c r="A60" s="107" t="s">
        <v>63</v>
      </c>
      <c r="B60" s="177" t="s">
        <v>30</v>
      </c>
      <c r="C60" s="178"/>
      <c r="D60" s="178"/>
      <c r="E60" s="178"/>
      <c r="F60" s="37">
        <v>11115963</v>
      </c>
      <c r="G60" s="37">
        <v>11115963</v>
      </c>
      <c r="H60" s="133">
        <v>0</v>
      </c>
    </row>
    <row r="61" spans="1:8" ht="12.75" customHeight="1">
      <c r="A61" s="107" t="s">
        <v>65</v>
      </c>
      <c r="B61" s="202" t="s">
        <v>50</v>
      </c>
      <c r="C61" s="203"/>
      <c r="D61" s="203"/>
      <c r="E61" s="204"/>
      <c r="F61" s="185">
        <v>1962892</v>
      </c>
      <c r="G61" s="185">
        <v>1962892</v>
      </c>
      <c r="H61" s="217">
        <v>0</v>
      </c>
    </row>
    <row r="62" spans="1:8" ht="12.75" customHeight="1">
      <c r="A62" s="107"/>
      <c r="B62" s="202" t="s">
        <v>51</v>
      </c>
      <c r="C62" s="203"/>
      <c r="D62" s="203"/>
      <c r="E62" s="204"/>
      <c r="F62" s="185"/>
      <c r="G62" s="185"/>
      <c r="H62" s="217"/>
    </row>
    <row r="63" spans="1:8" ht="15">
      <c r="A63" s="109" t="s">
        <v>66</v>
      </c>
      <c r="B63" s="172" t="s">
        <v>49</v>
      </c>
      <c r="C63" s="173"/>
      <c r="D63" s="173"/>
      <c r="E63" s="173"/>
      <c r="F63" s="38">
        <v>17005357</v>
      </c>
      <c r="G63" s="38">
        <v>17005357</v>
      </c>
      <c r="H63" s="134">
        <v>0</v>
      </c>
    </row>
    <row r="64" spans="1:8" ht="15">
      <c r="A64" s="109" t="s">
        <v>67</v>
      </c>
      <c r="B64" s="172" t="s">
        <v>31</v>
      </c>
      <c r="C64" s="173"/>
      <c r="D64" s="173"/>
      <c r="E64" s="173"/>
      <c r="F64" s="38">
        <v>620000</v>
      </c>
      <c r="G64" s="38">
        <v>620000</v>
      </c>
      <c r="H64" s="134">
        <v>0</v>
      </c>
    </row>
    <row r="65" spans="1:8" ht="15">
      <c r="A65" s="109" t="s">
        <v>68</v>
      </c>
      <c r="B65" s="171" t="s">
        <v>52</v>
      </c>
      <c r="C65" s="171"/>
      <c r="D65" s="171"/>
      <c r="E65" s="171"/>
      <c r="F65" s="40">
        <f>SUM(F66:F68)</f>
        <v>3873718</v>
      </c>
      <c r="G65" s="40">
        <f>SUM(G66:G68)</f>
        <v>3241444</v>
      </c>
      <c r="H65" s="153">
        <f>SUM(H66:H68)</f>
        <v>632274</v>
      </c>
    </row>
    <row r="66" spans="1:8" ht="15">
      <c r="A66" s="109"/>
      <c r="B66" s="214" t="s">
        <v>53</v>
      </c>
      <c r="C66" s="214"/>
      <c r="D66" s="214"/>
      <c r="E66" s="215"/>
      <c r="F66" s="41">
        <v>3419718</v>
      </c>
      <c r="G66" s="41">
        <v>3187444</v>
      </c>
      <c r="H66" s="145">
        <v>232274</v>
      </c>
    </row>
    <row r="67" spans="1:8" ht="15">
      <c r="A67" s="109"/>
      <c r="B67" s="214" t="s">
        <v>54</v>
      </c>
      <c r="C67" s="214"/>
      <c r="D67" s="214"/>
      <c r="E67" s="215"/>
      <c r="F67" s="41">
        <v>454000</v>
      </c>
      <c r="G67" s="41">
        <v>54000</v>
      </c>
      <c r="H67" s="145">
        <v>400000</v>
      </c>
    </row>
    <row r="68" spans="1:8" ht="15">
      <c r="A68" s="109"/>
      <c r="B68" s="214"/>
      <c r="C68" s="214"/>
      <c r="D68" s="214"/>
      <c r="E68" s="215"/>
      <c r="F68" s="41"/>
      <c r="G68" s="41"/>
      <c r="H68" s="145">
        <v>0</v>
      </c>
    </row>
    <row r="69" spans="1:8" ht="15" hidden="1">
      <c r="A69" s="109" t="s">
        <v>21</v>
      </c>
      <c r="B69" s="186" t="s">
        <v>41</v>
      </c>
      <c r="C69" s="186"/>
      <c r="D69" s="186"/>
      <c r="E69" s="174"/>
      <c r="F69" s="42"/>
      <c r="G69" s="42"/>
      <c r="H69" s="139"/>
    </row>
    <row r="70" spans="1:8" ht="15" hidden="1">
      <c r="A70" s="109" t="s">
        <v>20</v>
      </c>
      <c r="B70" s="186" t="s">
        <v>32</v>
      </c>
      <c r="C70" s="186"/>
      <c r="D70" s="186"/>
      <c r="E70" s="186"/>
      <c r="F70" s="43"/>
      <c r="G70" s="43"/>
      <c r="H70" s="146"/>
    </row>
    <row r="71" spans="1:8" ht="18.75">
      <c r="A71" s="109"/>
      <c r="B71" s="183" t="s">
        <v>36</v>
      </c>
      <c r="C71" s="184"/>
      <c r="D71" s="184"/>
      <c r="E71" s="184"/>
      <c r="F71" s="44">
        <f>SUM(F72:F74)</f>
        <v>7359950</v>
      </c>
      <c r="G71" s="44">
        <f>SUM(G72:G74)</f>
        <v>7359950</v>
      </c>
      <c r="H71" s="106">
        <f>SUM(H72:H74)</f>
        <v>0</v>
      </c>
    </row>
    <row r="72" spans="1:8" ht="15">
      <c r="A72" s="107" t="s">
        <v>69</v>
      </c>
      <c r="B72" s="177" t="s">
        <v>70</v>
      </c>
      <c r="C72" s="178"/>
      <c r="D72" s="178"/>
      <c r="E72" s="178"/>
      <c r="F72" s="37">
        <v>2019300</v>
      </c>
      <c r="G72" s="37">
        <v>2019300</v>
      </c>
      <c r="H72" s="133">
        <v>0</v>
      </c>
    </row>
    <row r="73" spans="1:8" ht="15">
      <c r="A73" s="107" t="s">
        <v>168</v>
      </c>
      <c r="B73" s="172" t="s">
        <v>34</v>
      </c>
      <c r="C73" s="173"/>
      <c r="D73" s="173"/>
      <c r="E73" s="173"/>
      <c r="F73" s="38">
        <v>5200650</v>
      </c>
      <c r="G73" s="38">
        <v>5200650</v>
      </c>
      <c r="H73" s="134">
        <v>0</v>
      </c>
    </row>
    <row r="74" spans="1:11" ht="15">
      <c r="A74" s="107" t="s">
        <v>71</v>
      </c>
      <c r="B74" s="172" t="s">
        <v>76</v>
      </c>
      <c r="C74" s="173"/>
      <c r="D74" s="173"/>
      <c r="E74" s="173"/>
      <c r="F74" s="38">
        <f aca="true" t="shared" si="1" ref="F74:K74">SUM(F75:F76)</f>
        <v>140000</v>
      </c>
      <c r="G74" s="38">
        <f t="shared" si="1"/>
        <v>140000</v>
      </c>
      <c r="H74" s="134">
        <f t="shared" si="1"/>
        <v>0</v>
      </c>
      <c r="I74" s="42">
        <f t="shared" si="1"/>
        <v>0</v>
      </c>
      <c r="J74" s="38">
        <f t="shared" si="1"/>
        <v>0</v>
      </c>
      <c r="K74" s="38">
        <f t="shared" si="1"/>
        <v>0</v>
      </c>
    </row>
    <row r="75" spans="1:8" ht="15">
      <c r="A75" s="107"/>
      <c r="B75" s="200" t="s">
        <v>73</v>
      </c>
      <c r="C75" s="201"/>
      <c r="D75" s="201"/>
      <c r="E75" s="201"/>
      <c r="F75" s="38">
        <v>140000</v>
      </c>
      <c r="G75" s="38">
        <v>140000</v>
      </c>
      <c r="H75" s="134">
        <v>0</v>
      </c>
    </row>
    <row r="76" spans="1:8" ht="15">
      <c r="A76" s="107"/>
      <c r="B76" s="200" t="s">
        <v>74</v>
      </c>
      <c r="C76" s="201"/>
      <c r="D76" s="201"/>
      <c r="E76" s="201"/>
      <c r="F76" s="38"/>
      <c r="G76" s="38"/>
      <c r="H76" s="134"/>
    </row>
    <row r="77" spans="1:8" ht="18.75">
      <c r="A77" s="107"/>
      <c r="B77" s="192" t="s">
        <v>75</v>
      </c>
      <c r="C77" s="221"/>
      <c r="D77" s="221"/>
      <c r="E77" s="221"/>
      <c r="F77" s="44">
        <f>SUM(F59+F71)</f>
        <v>41937880</v>
      </c>
      <c r="G77" s="44">
        <f>SUM(G59+G71)</f>
        <v>41305606</v>
      </c>
      <c r="H77" s="106">
        <f>SUM(H59+H71)</f>
        <v>632274</v>
      </c>
    </row>
    <row r="78" spans="1:8" ht="18.75">
      <c r="A78" s="107"/>
      <c r="B78" s="220" t="s">
        <v>82</v>
      </c>
      <c r="C78" s="220"/>
      <c r="D78" s="220"/>
      <c r="E78" s="183"/>
      <c r="F78" s="44">
        <f>SUM(F79:F83)</f>
        <v>794386</v>
      </c>
      <c r="G78" s="44">
        <f>SUM(G79:G83)</f>
        <v>794386</v>
      </c>
      <c r="H78" s="106">
        <f>SUM(H79:H83)</f>
        <v>0</v>
      </c>
    </row>
    <row r="79" spans="1:8" ht="15">
      <c r="A79" s="107" t="s">
        <v>72</v>
      </c>
      <c r="B79" s="172" t="s">
        <v>86</v>
      </c>
      <c r="C79" s="173"/>
      <c r="D79" s="173"/>
      <c r="E79" s="173"/>
      <c r="F79" s="38"/>
      <c r="G79" s="147"/>
      <c r="H79" s="148"/>
    </row>
    <row r="80" spans="1:8" ht="15">
      <c r="A80" s="107" t="s">
        <v>77</v>
      </c>
      <c r="B80" s="172" t="s">
        <v>87</v>
      </c>
      <c r="C80" s="173"/>
      <c r="D80" s="173"/>
      <c r="E80" s="173"/>
      <c r="F80" s="38"/>
      <c r="G80" s="147"/>
      <c r="H80" s="148"/>
    </row>
    <row r="81" spans="1:8" ht="15">
      <c r="A81" s="107" t="s">
        <v>78</v>
      </c>
      <c r="B81" s="172" t="s">
        <v>35</v>
      </c>
      <c r="C81" s="173"/>
      <c r="D81" s="173"/>
      <c r="E81" s="173"/>
      <c r="F81" s="38"/>
      <c r="G81" s="147"/>
      <c r="H81" s="148"/>
    </row>
    <row r="82" spans="1:8" ht="15">
      <c r="A82" s="107" t="s">
        <v>83</v>
      </c>
      <c r="B82" s="171" t="s">
        <v>37</v>
      </c>
      <c r="C82" s="171"/>
      <c r="D82" s="171"/>
      <c r="E82" s="172"/>
      <c r="F82" s="38"/>
      <c r="G82" s="147"/>
      <c r="H82" s="148"/>
    </row>
    <row r="83" spans="1:8" ht="15">
      <c r="A83" s="107" t="s">
        <v>84</v>
      </c>
      <c r="B83" s="171" t="s">
        <v>193</v>
      </c>
      <c r="C83" s="171"/>
      <c r="D83" s="171"/>
      <c r="E83" s="172"/>
      <c r="F83" s="38">
        <v>794386</v>
      </c>
      <c r="G83" s="38">
        <v>794386</v>
      </c>
      <c r="H83" s="134">
        <v>0</v>
      </c>
    </row>
    <row r="84" spans="1:8" ht="18.75">
      <c r="A84" s="107"/>
      <c r="B84" s="220" t="s">
        <v>89</v>
      </c>
      <c r="C84" s="220"/>
      <c r="D84" s="220"/>
      <c r="E84" s="183"/>
      <c r="F84" s="44">
        <f>SUM(F85:F86)</f>
        <v>5191545</v>
      </c>
      <c r="G84" s="44">
        <f>SUM(G85:G86)</f>
        <v>5191545</v>
      </c>
      <c r="H84" s="106">
        <f>SUM(H85:H86)</f>
        <v>0</v>
      </c>
    </row>
    <row r="85" spans="1:8" ht="15">
      <c r="A85" s="107" t="s">
        <v>85</v>
      </c>
      <c r="B85" s="225" t="s">
        <v>90</v>
      </c>
      <c r="C85" s="225"/>
      <c r="D85" s="225"/>
      <c r="E85" s="177"/>
      <c r="F85" s="38">
        <v>5191545</v>
      </c>
      <c r="G85" s="38">
        <v>5191545</v>
      </c>
      <c r="H85" s="148"/>
    </row>
    <row r="86" spans="1:8" ht="15">
      <c r="A86" s="107" t="s">
        <v>88</v>
      </c>
      <c r="B86" s="186" t="s">
        <v>38</v>
      </c>
      <c r="C86" s="186"/>
      <c r="D86" s="186"/>
      <c r="E86" s="174"/>
      <c r="F86" s="38"/>
      <c r="G86" s="147"/>
      <c r="H86" s="148"/>
    </row>
    <row r="87" spans="1:8" ht="23.25" customHeight="1">
      <c r="A87" s="107"/>
      <c r="B87" s="192" t="s">
        <v>39</v>
      </c>
      <c r="C87" s="221"/>
      <c r="D87" s="221"/>
      <c r="E87" s="221"/>
      <c r="F87" s="44">
        <f>SUM(F77+F78+F84)</f>
        <v>47923811</v>
      </c>
      <c r="G87" s="44">
        <f>SUM(G77+G78+G84)</f>
        <v>47291537</v>
      </c>
      <c r="H87" s="106">
        <f>SUM(H77+H78+H84)</f>
        <v>632274</v>
      </c>
    </row>
    <row r="88" spans="1:8" ht="24" customHeight="1" thickBot="1">
      <c r="A88" s="114"/>
      <c r="B88" s="218" t="s">
        <v>40</v>
      </c>
      <c r="C88" s="219"/>
      <c r="D88" s="219"/>
      <c r="E88" s="219"/>
      <c r="F88" s="126">
        <v>6</v>
      </c>
      <c r="G88" s="126">
        <v>6</v>
      </c>
      <c r="H88" s="149"/>
    </row>
    <row r="89" spans="1:7" ht="13.5" thickTop="1">
      <c r="A89" s="125"/>
      <c r="B89" s="35"/>
      <c r="E89" s="30"/>
      <c r="F89" s="30"/>
      <c r="G89" s="30"/>
    </row>
    <row r="90" spans="1:2" ht="12.75">
      <c r="A90" s="35"/>
      <c r="B90" s="35"/>
    </row>
    <row r="94" ht="18" customHeight="1">
      <c r="G94" s="78"/>
    </row>
    <row r="95" ht="12.75" customHeight="1"/>
    <row r="98" ht="15" customHeight="1"/>
  </sheetData>
  <sheetProtection selectLockedCells="1" selectUnlockedCells="1"/>
  <mergeCells count="93">
    <mergeCell ref="A3:H3"/>
    <mergeCell ref="A4:H4"/>
    <mergeCell ref="B87:E87"/>
    <mergeCell ref="B86:E86"/>
    <mergeCell ref="B60:E60"/>
    <mergeCell ref="B61:E61"/>
    <mergeCell ref="B63:E63"/>
    <mergeCell ref="B84:E84"/>
    <mergeCell ref="B85:E85"/>
    <mergeCell ref="B83:E83"/>
    <mergeCell ref="B81:E81"/>
    <mergeCell ref="B82:E82"/>
    <mergeCell ref="B77:E77"/>
    <mergeCell ref="B75:E75"/>
    <mergeCell ref="D1:K1"/>
    <mergeCell ref="B19:E19"/>
    <mergeCell ref="C20:E20"/>
    <mergeCell ref="B15:E15"/>
    <mergeCell ref="B11:E11"/>
    <mergeCell ref="G6:H6"/>
    <mergeCell ref="F6:F7"/>
    <mergeCell ref="A2:H2"/>
    <mergeCell ref="H61:H62"/>
    <mergeCell ref="B74:E74"/>
    <mergeCell ref="B88:E88"/>
    <mergeCell ref="B67:E67"/>
    <mergeCell ref="B68:E68"/>
    <mergeCell ref="B80:E80"/>
    <mergeCell ref="B79:E79"/>
    <mergeCell ref="B78:E78"/>
    <mergeCell ref="B72:E72"/>
    <mergeCell ref="B73:E73"/>
    <mergeCell ref="B70:E70"/>
    <mergeCell ref="B71:E71"/>
    <mergeCell ref="B64:E64"/>
    <mergeCell ref="B66:E66"/>
    <mergeCell ref="B65:E65"/>
    <mergeCell ref="B69:E69"/>
    <mergeCell ref="B76:E76"/>
    <mergeCell ref="B62:E62"/>
    <mergeCell ref="F56:F57"/>
    <mergeCell ref="B48:E48"/>
    <mergeCell ref="B52:E52"/>
    <mergeCell ref="B53:H53"/>
    <mergeCell ref="B49:E49"/>
    <mergeCell ref="G56:H56"/>
    <mergeCell ref="B50:E50"/>
    <mergeCell ref="B51:E51"/>
    <mergeCell ref="B59:E59"/>
    <mergeCell ref="B6:E7"/>
    <mergeCell ref="A6:A7"/>
    <mergeCell ref="B35:E35"/>
    <mergeCell ref="B33:E33"/>
    <mergeCell ref="B34:E34"/>
    <mergeCell ref="B32:E32"/>
    <mergeCell ref="B29:E29"/>
    <mergeCell ref="B30:E30"/>
    <mergeCell ref="B16:E16"/>
    <mergeCell ref="B56:E57"/>
    <mergeCell ref="B42:E42"/>
    <mergeCell ref="B39:E39"/>
    <mergeCell ref="B44:E44"/>
    <mergeCell ref="B45:E45"/>
    <mergeCell ref="B43:E43"/>
    <mergeCell ref="B10:E10"/>
    <mergeCell ref="B12:E12"/>
    <mergeCell ref="B31:E31"/>
    <mergeCell ref="B17:E17"/>
    <mergeCell ref="B14:E14"/>
    <mergeCell ref="B22:E22"/>
    <mergeCell ref="C23:E23"/>
    <mergeCell ref="C24:E24"/>
    <mergeCell ref="C18:E18"/>
    <mergeCell ref="F61:F62"/>
    <mergeCell ref="G61:G62"/>
    <mergeCell ref="B21:E21"/>
    <mergeCell ref="B28:E28"/>
    <mergeCell ref="B25:E25"/>
    <mergeCell ref="B26:E26"/>
    <mergeCell ref="B36:E36"/>
    <mergeCell ref="B46:E46"/>
    <mergeCell ref="B37:E37"/>
    <mergeCell ref="B58:E58"/>
    <mergeCell ref="A56:A57"/>
    <mergeCell ref="B47:E47"/>
    <mergeCell ref="B40:E40"/>
    <mergeCell ref="B41:E41"/>
    <mergeCell ref="G5:H5"/>
    <mergeCell ref="B38:E38"/>
    <mergeCell ref="B27:E27"/>
    <mergeCell ref="B8:E8"/>
    <mergeCell ref="B13:E13"/>
    <mergeCell ref="B9:E9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300" verticalDpi="300" orientation="portrait" paperSize="9" scale="94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zoomScalePageLayoutView="0" workbookViewId="0" topLeftCell="A1">
      <selection activeCell="D1" sqref="D1:G1"/>
    </sheetView>
  </sheetViews>
  <sheetFormatPr defaultColWidth="9.140625" defaultRowHeight="12.75"/>
  <cols>
    <col min="1" max="1" width="3.7109375" style="29" customWidth="1"/>
    <col min="2" max="3" width="4.140625" style="29" customWidth="1"/>
    <col min="4" max="5" width="18.7109375" style="29" customWidth="1"/>
    <col min="6" max="6" width="23.00390625" style="29" customWidth="1"/>
    <col min="7" max="7" width="4.8515625" style="29" customWidth="1"/>
    <col min="8" max="8" width="0.85546875" style="29" customWidth="1"/>
    <col min="9" max="16384" width="9.140625" style="29" customWidth="1"/>
  </cols>
  <sheetData>
    <row r="1" spans="4:7" ht="12.75">
      <c r="D1" s="222" t="s">
        <v>221</v>
      </c>
      <c r="E1" s="223"/>
      <c r="F1" s="223"/>
      <c r="G1" s="223"/>
    </row>
    <row r="3" spans="1:7" s="31" customFormat="1" ht="15.75">
      <c r="A3" s="216" t="s">
        <v>209</v>
      </c>
      <c r="B3" s="216"/>
      <c r="C3" s="216"/>
      <c r="D3" s="216"/>
      <c r="E3" s="216"/>
      <c r="F3" s="216"/>
      <c r="G3" s="216"/>
    </row>
    <row r="4" spans="1:7" s="31" customFormat="1" ht="15.75">
      <c r="A4" s="216" t="s">
        <v>196</v>
      </c>
      <c r="B4" s="216"/>
      <c r="C4" s="216"/>
      <c r="D4" s="216"/>
      <c r="E4" s="216"/>
      <c r="F4" s="216"/>
      <c r="G4" s="216"/>
    </row>
    <row r="6" spans="6:7" ht="13.5" thickBot="1">
      <c r="F6" s="244" t="s">
        <v>207</v>
      </c>
      <c r="G6" s="244"/>
    </row>
    <row r="7" spans="1:6" ht="14.25" customHeight="1" thickBot="1" thickTop="1">
      <c r="A7" s="240" t="s">
        <v>0</v>
      </c>
      <c r="B7" s="242" t="s">
        <v>1</v>
      </c>
      <c r="C7" s="242"/>
      <c r="D7" s="242"/>
      <c r="E7" s="242"/>
      <c r="F7" s="231" t="s">
        <v>197</v>
      </c>
    </row>
    <row r="8" spans="1:6" ht="13.5" customHeight="1" thickTop="1">
      <c r="A8" s="241"/>
      <c r="B8" s="190"/>
      <c r="C8" s="190"/>
      <c r="D8" s="190"/>
      <c r="E8" s="190"/>
      <c r="F8" s="232"/>
    </row>
    <row r="9" spans="1:6" ht="20.25">
      <c r="A9" s="89"/>
      <c r="B9" s="243" t="s">
        <v>2</v>
      </c>
      <c r="C9" s="181"/>
      <c r="D9" s="181"/>
      <c r="E9" s="182"/>
      <c r="F9" s="90"/>
    </row>
    <row r="10" spans="1:7" ht="18.75">
      <c r="A10" s="91"/>
      <c r="B10" s="221" t="s">
        <v>114</v>
      </c>
      <c r="C10" s="221"/>
      <c r="D10" s="221"/>
      <c r="E10" s="221"/>
      <c r="F10" s="92">
        <f>SUM(F11+F17)</f>
        <v>6108395</v>
      </c>
      <c r="G10" s="35"/>
    </row>
    <row r="11" spans="1:7" ht="15.75">
      <c r="A11" s="93" t="s">
        <v>3</v>
      </c>
      <c r="B11" s="179" t="s">
        <v>4</v>
      </c>
      <c r="C11" s="180"/>
      <c r="D11" s="180"/>
      <c r="E11" s="180"/>
      <c r="F11" s="94">
        <f>SUM(F12:F16)</f>
        <v>1426395</v>
      </c>
      <c r="G11" s="154"/>
    </row>
    <row r="12" spans="1:7" ht="15">
      <c r="A12" s="95" t="s">
        <v>155</v>
      </c>
      <c r="B12" s="172" t="s">
        <v>157</v>
      </c>
      <c r="C12" s="173"/>
      <c r="D12" s="173"/>
      <c r="E12" s="173"/>
      <c r="F12" s="86">
        <v>0</v>
      </c>
      <c r="G12" s="154"/>
    </row>
    <row r="13" spans="1:7" ht="15">
      <c r="A13" s="85" t="s">
        <v>154</v>
      </c>
      <c r="B13" s="172" t="s">
        <v>158</v>
      </c>
      <c r="C13" s="173"/>
      <c r="D13" s="173"/>
      <c r="E13" s="173"/>
      <c r="F13" s="86">
        <v>576000</v>
      </c>
      <c r="G13" s="154"/>
    </row>
    <row r="14" spans="1:7" ht="15">
      <c r="A14" s="95" t="s">
        <v>156</v>
      </c>
      <c r="B14" s="172" t="s">
        <v>160</v>
      </c>
      <c r="C14" s="173"/>
      <c r="D14" s="173"/>
      <c r="E14" s="173"/>
      <c r="F14" s="86">
        <v>850000</v>
      </c>
      <c r="G14" s="154"/>
    </row>
    <row r="15" spans="1:7" ht="15">
      <c r="A15" s="95" t="s">
        <v>159</v>
      </c>
      <c r="B15" s="172" t="s">
        <v>182</v>
      </c>
      <c r="C15" s="173"/>
      <c r="D15" s="173"/>
      <c r="E15" s="173"/>
      <c r="F15" s="86">
        <v>0</v>
      </c>
      <c r="G15" s="154"/>
    </row>
    <row r="16" spans="1:7" ht="15">
      <c r="A16" s="95" t="s">
        <v>181</v>
      </c>
      <c r="B16" s="172" t="s">
        <v>143</v>
      </c>
      <c r="C16" s="173"/>
      <c r="D16" s="173"/>
      <c r="E16" s="173"/>
      <c r="F16" s="86">
        <v>395</v>
      </c>
      <c r="G16" s="154"/>
    </row>
    <row r="17" spans="1:7" ht="15.75">
      <c r="A17" s="93" t="s">
        <v>5</v>
      </c>
      <c r="B17" s="198" t="s">
        <v>46</v>
      </c>
      <c r="C17" s="199"/>
      <c r="D17" s="199"/>
      <c r="E17" s="199"/>
      <c r="F17" s="86">
        <f>SUM(F26+F23+F22+F20+F18)</f>
        <v>4682000</v>
      </c>
      <c r="G17" s="154"/>
    </row>
    <row r="18" spans="1:7" ht="15">
      <c r="A18" s="85" t="s">
        <v>150</v>
      </c>
      <c r="B18" s="172" t="s">
        <v>146</v>
      </c>
      <c r="C18" s="173"/>
      <c r="D18" s="173"/>
      <c r="E18" s="173"/>
      <c r="F18" s="86">
        <f>SUM(F19)</f>
        <v>480000</v>
      </c>
      <c r="G18" s="154"/>
    </row>
    <row r="19" spans="1:7" ht="15">
      <c r="A19" s="85"/>
      <c r="B19" s="50"/>
      <c r="C19" s="171" t="s">
        <v>111</v>
      </c>
      <c r="D19" s="171"/>
      <c r="E19" s="172"/>
      <c r="F19" s="87">
        <v>480000</v>
      </c>
      <c r="G19" s="154"/>
    </row>
    <row r="20" spans="1:7" ht="15">
      <c r="A20" s="85" t="s">
        <v>151</v>
      </c>
      <c r="B20" s="172" t="s">
        <v>178</v>
      </c>
      <c r="C20" s="173"/>
      <c r="D20" s="173"/>
      <c r="E20" s="173"/>
      <c r="F20" s="86">
        <f>SUM(F21:F21)</f>
        <v>2800000</v>
      </c>
      <c r="G20" s="154"/>
    </row>
    <row r="21" spans="1:7" ht="15">
      <c r="A21" s="85"/>
      <c r="B21" s="50"/>
      <c r="C21" s="171" t="s">
        <v>113</v>
      </c>
      <c r="D21" s="171"/>
      <c r="E21" s="172"/>
      <c r="F21" s="87">
        <v>2800000</v>
      </c>
      <c r="G21" s="154"/>
    </row>
    <row r="22" spans="1:7" ht="12.75" customHeight="1">
      <c r="A22" s="85" t="s">
        <v>152</v>
      </c>
      <c r="B22" s="172" t="s">
        <v>148</v>
      </c>
      <c r="C22" s="173"/>
      <c r="D22" s="173"/>
      <c r="E22" s="173"/>
      <c r="F22" s="88">
        <v>1100000</v>
      </c>
      <c r="G22" s="155"/>
    </row>
    <row r="23" spans="1:7" ht="15">
      <c r="A23" s="85" t="s">
        <v>153</v>
      </c>
      <c r="B23" s="172" t="s">
        <v>147</v>
      </c>
      <c r="C23" s="173"/>
      <c r="D23" s="173"/>
      <c r="E23" s="173"/>
      <c r="F23" s="86">
        <f>SUM(F24:F25)</f>
        <v>300000</v>
      </c>
      <c r="G23" s="154"/>
    </row>
    <row r="24" spans="1:7" ht="15">
      <c r="A24" s="85"/>
      <c r="B24" s="50"/>
      <c r="C24" s="171" t="s">
        <v>112</v>
      </c>
      <c r="D24" s="171"/>
      <c r="E24" s="172"/>
      <c r="F24" s="87">
        <v>300000</v>
      </c>
      <c r="G24" s="154"/>
    </row>
    <row r="25" spans="1:7" ht="15">
      <c r="A25" s="85"/>
      <c r="B25" s="50"/>
      <c r="C25" s="171" t="s">
        <v>180</v>
      </c>
      <c r="D25" s="171"/>
      <c r="E25" s="172"/>
      <c r="F25" s="87">
        <v>0</v>
      </c>
      <c r="G25" s="154"/>
    </row>
    <row r="26" spans="1:7" ht="15">
      <c r="A26" s="85" t="s">
        <v>179</v>
      </c>
      <c r="B26" s="174" t="s">
        <v>149</v>
      </c>
      <c r="C26" s="175"/>
      <c r="D26" s="175"/>
      <c r="E26" s="175"/>
      <c r="F26" s="96">
        <v>2000</v>
      </c>
      <c r="G26" s="154"/>
    </row>
    <row r="27" spans="1:7" ht="18.75">
      <c r="A27" s="97"/>
      <c r="B27" s="192" t="s">
        <v>48</v>
      </c>
      <c r="C27" s="221"/>
      <c r="D27" s="221"/>
      <c r="E27" s="221"/>
      <c r="F27" s="92">
        <f>SUM(F28)</f>
        <v>20079493</v>
      </c>
      <c r="G27" s="35"/>
    </row>
    <row r="28" spans="1:6" ht="15.75">
      <c r="A28" s="98" t="s">
        <v>6</v>
      </c>
      <c r="B28" s="196" t="s">
        <v>7</v>
      </c>
      <c r="C28" s="197"/>
      <c r="D28" s="197"/>
      <c r="E28" s="197"/>
      <c r="F28" s="94">
        <f>SUM(F29+F30+F31+F32+F33)</f>
        <v>20079493</v>
      </c>
    </row>
    <row r="29" spans="1:6" ht="15">
      <c r="A29" s="85" t="s">
        <v>8</v>
      </c>
      <c r="B29" s="172" t="s">
        <v>183</v>
      </c>
      <c r="C29" s="173"/>
      <c r="D29" s="173"/>
      <c r="E29" s="173"/>
      <c r="F29" s="86">
        <v>12198405</v>
      </c>
    </row>
    <row r="30" spans="1:6" ht="15">
      <c r="A30" s="85" t="s">
        <v>9</v>
      </c>
      <c r="B30" s="172" t="s">
        <v>162</v>
      </c>
      <c r="C30" s="173"/>
      <c r="D30" s="173"/>
      <c r="E30" s="173"/>
      <c r="F30" s="86">
        <v>0</v>
      </c>
    </row>
    <row r="31" spans="1:6" ht="15">
      <c r="A31" s="85" t="s">
        <v>10</v>
      </c>
      <c r="B31" s="172" t="s">
        <v>163</v>
      </c>
      <c r="C31" s="173"/>
      <c r="D31" s="173"/>
      <c r="E31" s="173"/>
      <c r="F31" s="86">
        <v>5938848</v>
      </c>
    </row>
    <row r="32" spans="1:6" ht="15">
      <c r="A32" s="85" t="s">
        <v>11</v>
      </c>
      <c r="B32" s="172" t="s">
        <v>164</v>
      </c>
      <c r="C32" s="173"/>
      <c r="D32" s="173"/>
      <c r="E32" s="173"/>
      <c r="F32" s="86">
        <v>1800000</v>
      </c>
    </row>
    <row r="33" spans="1:7" ht="15">
      <c r="A33" s="85" t="s">
        <v>165</v>
      </c>
      <c r="B33" s="172" t="s">
        <v>184</v>
      </c>
      <c r="C33" s="173"/>
      <c r="D33" s="173"/>
      <c r="E33" s="173"/>
      <c r="F33" s="86">
        <v>142240</v>
      </c>
      <c r="G33" s="49"/>
    </row>
    <row r="34" spans="1:6" ht="18.75">
      <c r="A34" s="85"/>
      <c r="B34" s="238" t="s">
        <v>19</v>
      </c>
      <c r="C34" s="239"/>
      <c r="D34" s="239"/>
      <c r="E34" s="239"/>
      <c r="F34" s="92">
        <f>SUM(F35+F36)</f>
        <v>9482734</v>
      </c>
    </row>
    <row r="35" spans="1:6" ht="15.75">
      <c r="A35" s="85" t="s">
        <v>13</v>
      </c>
      <c r="B35" s="177" t="s">
        <v>166</v>
      </c>
      <c r="C35" s="178"/>
      <c r="D35" s="178"/>
      <c r="E35" s="178"/>
      <c r="F35" s="99">
        <v>9482734</v>
      </c>
    </row>
    <row r="36" spans="1:6" ht="15.75">
      <c r="A36" s="85" t="s">
        <v>15</v>
      </c>
      <c r="B36" s="172" t="s">
        <v>47</v>
      </c>
      <c r="C36" s="173"/>
      <c r="D36" s="173"/>
      <c r="E36" s="173"/>
      <c r="F36" s="100"/>
    </row>
    <row r="37" spans="1:6" ht="20.25">
      <c r="A37" s="85"/>
      <c r="B37" s="234" t="s">
        <v>91</v>
      </c>
      <c r="C37" s="234"/>
      <c r="D37" s="234"/>
      <c r="E37" s="235"/>
      <c r="F37" s="92">
        <f>SUM(F10+F27+F34)</f>
        <v>35670622</v>
      </c>
    </row>
    <row r="38" spans="1:6" ht="18.75">
      <c r="A38" s="85"/>
      <c r="B38" s="236" t="s">
        <v>55</v>
      </c>
      <c r="C38" s="237"/>
      <c r="D38" s="237"/>
      <c r="E38" s="237"/>
      <c r="F38" s="101">
        <f>SUM(F39:F42)</f>
        <v>0</v>
      </c>
    </row>
    <row r="39" spans="1:6" ht="15.75">
      <c r="A39" s="85" t="s">
        <v>17</v>
      </c>
      <c r="B39" s="177" t="s">
        <v>57</v>
      </c>
      <c r="C39" s="193"/>
      <c r="D39" s="193"/>
      <c r="E39" s="193"/>
      <c r="F39" s="99"/>
    </row>
    <row r="40" spans="1:6" ht="15.75">
      <c r="A40" s="85" t="s">
        <v>20</v>
      </c>
      <c r="B40" s="172" t="s">
        <v>56</v>
      </c>
      <c r="C40" s="173"/>
      <c r="D40" s="173"/>
      <c r="E40" s="173"/>
      <c r="F40" s="100"/>
    </row>
    <row r="41" spans="1:6" ht="15.75">
      <c r="A41" s="85" t="s">
        <v>21</v>
      </c>
      <c r="B41" s="171" t="s">
        <v>60</v>
      </c>
      <c r="C41" s="171"/>
      <c r="D41" s="171"/>
      <c r="E41" s="172"/>
      <c r="F41" s="100"/>
    </row>
    <row r="42" spans="1:6" ht="15.75">
      <c r="A42" s="85" t="s">
        <v>22</v>
      </c>
      <c r="B42" s="174" t="s">
        <v>61</v>
      </c>
      <c r="C42" s="175"/>
      <c r="D42" s="175"/>
      <c r="E42" s="175"/>
      <c r="F42" s="100"/>
    </row>
    <row r="43" spans="1:6" ht="18.75">
      <c r="A43" s="85"/>
      <c r="B43" s="192" t="s">
        <v>24</v>
      </c>
      <c r="C43" s="221"/>
      <c r="D43" s="221"/>
      <c r="E43" s="221"/>
      <c r="F43" s="101">
        <f>SUM(F44:F45)</f>
        <v>9353760</v>
      </c>
    </row>
    <row r="44" spans="1:6" ht="15.75">
      <c r="A44" s="85" t="s">
        <v>23</v>
      </c>
      <c r="B44" s="212" t="s">
        <v>42</v>
      </c>
      <c r="C44" s="213"/>
      <c r="D44" s="213"/>
      <c r="E44" s="213"/>
      <c r="F44" s="99">
        <v>9353760</v>
      </c>
    </row>
    <row r="45" spans="1:6" ht="15.75">
      <c r="A45" s="85" t="s">
        <v>25</v>
      </c>
      <c r="B45" s="212" t="s">
        <v>81</v>
      </c>
      <c r="C45" s="213"/>
      <c r="D45" s="213"/>
      <c r="E45" s="213"/>
      <c r="F45" s="99"/>
    </row>
    <row r="46" spans="1:6" ht="28.5" customHeight="1" thickBot="1">
      <c r="A46" s="102"/>
      <c r="B46" s="233" t="s">
        <v>92</v>
      </c>
      <c r="C46" s="233"/>
      <c r="D46" s="233"/>
      <c r="E46" s="233"/>
      <c r="F46" s="103">
        <f>SUM(F37+F38+F43)</f>
        <v>45024382</v>
      </c>
    </row>
    <row r="47" spans="5:6" ht="13.5" thickTop="1">
      <c r="E47" s="30"/>
      <c r="F47" s="30"/>
    </row>
    <row r="48" spans="5:6" ht="12.75">
      <c r="E48" s="30"/>
      <c r="F48" s="30"/>
    </row>
    <row r="49" spans="2:8" ht="12.75">
      <c r="B49" s="209" t="s">
        <v>208</v>
      </c>
      <c r="C49" s="209"/>
      <c r="D49" s="209"/>
      <c r="E49" s="209"/>
      <c r="F49" s="209"/>
      <c r="G49" s="209"/>
      <c r="H49" s="209"/>
    </row>
    <row r="50" spans="2:6" ht="12.75">
      <c r="B50" s="33"/>
      <c r="C50" s="33"/>
      <c r="D50" s="33"/>
      <c r="E50" s="33"/>
      <c r="F50" s="33"/>
    </row>
    <row r="51" spans="2:6" ht="13.5" thickBot="1">
      <c r="B51" s="33"/>
      <c r="C51" s="33"/>
      <c r="D51" s="33"/>
      <c r="E51" s="33"/>
      <c r="F51" s="33"/>
    </row>
    <row r="52" spans="1:6" ht="14.25" customHeight="1" thickBot="1" thickTop="1">
      <c r="A52" s="227" t="s">
        <v>0</v>
      </c>
      <c r="B52" s="229" t="s">
        <v>1</v>
      </c>
      <c r="C52" s="189"/>
      <c r="D52" s="189"/>
      <c r="E52" s="189"/>
      <c r="F52" s="231" t="s">
        <v>197</v>
      </c>
    </row>
    <row r="53" spans="1:6" ht="13.5" customHeight="1" thickTop="1">
      <c r="A53" s="228"/>
      <c r="B53" s="230"/>
      <c r="C53" s="190"/>
      <c r="D53" s="190"/>
      <c r="E53" s="190"/>
      <c r="F53" s="232"/>
    </row>
    <row r="54" spans="1:6" ht="20.25">
      <c r="A54" s="104"/>
      <c r="B54" s="181" t="s">
        <v>29</v>
      </c>
      <c r="C54" s="181"/>
      <c r="D54" s="181"/>
      <c r="E54" s="182"/>
      <c r="F54" s="105"/>
    </row>
    <row r="55" spans="1:6" ht="18.75">
      <c r="A55" s="104"/>
      <c r="B55" s="192" t="s">
        <v>33</v>
      </c>
      <c r="C55" s="221"/>
      <c r="D55" s="221"/>
      <c r="E55" s="221"/>
      <c r="F55" s="106">
        <f>SUM(F56+F57+F59+F60+F61)</f>
        <v>34577930</v>
      </c>
    </row>
    <row r="56" spans="1:6" ht="15.75">
      <c r="A56" s="107" t="s">
        <v>26</v>
      </c>
      <c r="B56" s="177" t="s">
        <v>30</v>
      </c>
      <c r="C56" s="178"/>
      <c r="D56" s="178"/>
      <c r="E56" s="178"/>
      <c r="F56" s="108">
        <v>11115963</v>
      </c>
    </row>
    <row r="57" spans="1:6" ht="12.75">
      <c r="A57" s="107" t="s">
        <v>43</v>
      </c>
      <c r="B57" s="202" t="s">
        <v>50</v>
      </c>
      <c r="C57" s="203"/>
      <c r="D57" s="203"/>
      <c r="E57" s="204"/>
      <c r="F57" s="226">
        <v>1962892</v>
      </c>
    </row>
    <row r="58" spans="1:6" ht="12.75">
      <c r="A58" s="107"/>
      <c r="B58" s="202" t="s">
        <v>51</v>
      </c>
      <c r="C58" s="203"/>
      <c r="D58" s="203"/>
      <c r="E58" s="204"/>
      <c r="F58" s="226"/>
    </row>
    <row r="59" spans="1:6" ht="15.75">
      <c r="A59" s="109" t="s">
        <v>44</v>
      </c>
      <c r="B59" s="172" t="s">
        <v>49</v>
      </c>
      <c r="C59" s="173"/>
      <c r="D59" s="173"/>
      <c r="E59" s="173"/>
      <c r="F59" s="110">
        <v>17005357</v>
      </c>
    </row>
    <row r="60" spans="1:6" ht="15.75">
      <c r="A60" s="109" t="s">
        <v>45</v>
      </c>
      <c r="B60" s="172" t="s">
        <v>31</v>
      </c>
      <c r="C60" s="173"/>
      <c r="D60" s="173"/>
      <c r="E60" s="173"/>
      <c r="F60" s="110">
        <v>620000</v>
      </c>
    </row>
    <row r="61" spans="1:6" ht="15.75">
      <c r="A61" s="109" t="s">
        <v>59</v>
      </c>
      <c r="B61" s="171" t="s">
        <v>52</v>
      </c>
      <c r="C61" s="171"/>
      <c r="D61" s="171"/>
      <c r="E61" s="171"/>
      <c r="F61" s="111">
        <f>SUM(F62:F64)</f>
        <v>3873718</v>
      </c>
    </row>
    <row r="62" spans="1:6" ht="15.75">
      <c r="A62" s="109"/>
      <c r="B62" s="214" t="s">
        <v>53</v>
      </c>
      <c r="C62" s="214"/>
      <c r="D62" s="214"/>
      <c r="E62" s="215"/>
      <c r="F62" s="112">
        <v>3419718</v>
      </c>
    </row>
    <row r="63" spans="1:6" ht="15.75">
      <c r="A63" s="109"/>
      <c r="B63" s="214" t="s">
        <v>54</v>
      </c>
      <c r="C63" s="214"/>
      <c r="D63" s="214"/>
      <c r="E63" s="215"/>
      <c r="F63" s="112">
        <v>454000</v>
      </c>
    </row>
    <row r="64" spans="1:6" ht="15.75">
      <c r="A64" s="109"/>
      <c r="B64" s="214"/>
      <c r="C64" s="214"/>
      <c r="D64" s="214"/>
      <c r="E64" s="215"/>
      <c r="F64" s="112"/>
    </row>
    <row r="65" spans="1:6" ht="15.75">
      <c r="A65" s="107"/>
      <c r="B65" s="220" t="s">
        <v>82</v>
      </c>
      <c r="C65" s="220"/>
      <c r="D65" s="220"/>
      <c r="E65" s="183"/>
      <c r="F65" s="113">
        <f>SUM(F66:F69)</f>
        <v>794386</v>
      </c>
    </row>
    <row r="66" spans="1:6" ht="15.75">
      <c r="A66" s="107" t="s">
        <v>62</v>
      </c>
      <c r="B66" s="172" t="s">
        <v>86</v>
      </c>
      <c r="C66" s="173"/>
      <c r="D66" s="173"/>
      <c r="E66" s="173"/>
      <c r="F66" s="110"/>
    </row>
    <row r="67" spans="1:6" ht="15.75">
      <c r="A67" s="107" t="s">
        <v>63</v>
      </c>
      <c r="B67" s="172" t="s">
        <v>87</v>
      </c>
      <c r="C67" s="173"/>
      <c r="D67" s="173"/>
      <c r="E67" s="173"/>
      <c r="F67" s="110"/>
    </row>
    <row r="68" spans="1:6" ht="15.75">
      <c r="A68" s="107" t="s">
        <v>65</v>
      </c>
      <c r="B68" s="171" t="s">
        <v>37</v>
      </c>
      <c r="C68" s="171"/>
      <c r="D68" s="171"/>
      <c r="E68" s="172"/>
      <c r="F68" s="110"/>
    </row>
    <row r="69" spans="1:6" ht="15.75">
      <c r="A69" s="107" t="s">
        <v>66</v>
      </c>
      <c r="B69" s="171" t="s">
        <v>193</v>
      </c>
      <c r="C69" s="171"/>
      <c r="D69" s="171"/>
      <c r="E69" s="172"/>
      <c r="F69" s="110">
        <v>794386</v>
      </c>
    </row>
    <row r="70" spans="1:6" ht="18.75">
      <c r="A70" s="107"/>
      <c r="B70" s="220" t="s">
        <v>89</v>
      </c>
      <c r="C70" s="220"/>
      <c r="D70" s="220"/>
      <c r="E70" s="183"/>
      <c r="F70" s="106">
        <f>SUM(F71:F72)</f>
        <v>5191545</v>
      </c>
    </row>
    <row r="71" spans="1:6" ht="15.75">
      <c r="A71" s="107" t="s">
        <v>67</v>
      </c>
      <c r="B71" s="225" t="s">
        <v>90</v>
      </c>
      <c r="C71" s="225"/>
      <c r="D71" s="225"/>
      <c r="E71" s="177"/>
      <c r="F71" s="110">
        <v>5191545</v>
      </c>
    </row>
    <row r="72" spans="1:6" ht="15.75">
      <c r="A72" s="107" t="s">
        <v>68</v>
      </c>
      <c r="B72" s="186" t="s">
        <v>38</v>
      </c>
      <c r="C72" s="186"/>
      <c r="D72" s="186"/>
      <c r="E72" s="174"/>
      <c r="F72" s="110">
        <v>0</v>
      </c>
    </row>
    <row r="73" spans="1:6" ht="25.5" customHeight="1" thickBot="1">
      <c r="A73" s="114"/>
      <c r="B73" s="207" t="s">
        <v>93</v>
      </c>
      <c r="C73" s="208"/>
      <c r="D73" s="208"/>
      <c r="E73" s="208"/>
      <c r="F73" s="115">
        <f>SUM(F55+F65+F70)</f>
        <v>40563861</v>
      </c>
    </row>
    <row r="74" ht="13.5" thickTop="1"/>
  </sheetData>
  <sheetProtection selectLockedCells="1" selectUnlockedCells="1"/>
  <mergeCells count="70">
    <mergeCell ref="A3:G3"/>
    <mergeCell ref="A4:G4"/>
    <mergeCell ref="B28:E28"/>
    <mergeCell ref="B27:E27"/>
    <mergeCell ref="B20:E20"/>
    <mergeCell ref="C21:E21"/>
    <mergeCell ref="B22:E22"/>
    <mergeCell ref="B23:E23"/>
    <mergeCell ref="C25:E25"/>
    <mergeCell ref="C24:E24"/>
    <mergeCell ref="D1:G1"/>
    <mergeCell ref="B11:E11"/>
    <mergeCell ref="B12:E12"/>
    <mergeCell ref="B13:E13"/>
    <mergeCell ref="A7:A8"/>
    <mergeCell ref="B7:E8"/>
    <mergeCell ref="F7:F8"/>
    <mergeCell ref="B10:E10"/>
    <mergeCell ref="B9:E9"/>
    <mergeCell ref="F6:G6"/>
    <mergeCell ref="B15:E15"/>
    <mergeCell ref="B16:E16"/>
    <mergeCell ref="B17:E17"/>
    <mergeCell ref="B18:E18"/>
    <mergeCell ref="C19:E19"/>
    <mergeCell ref="B14:E14"/>
    <mergeCell ref="B26:E26"/>
    <mergeCell ref="B36:E36"/>
    <mergeCell ref="B29:E29"/>
    <mergeCell ref="B30:E30"/>
    <mergeCell ref="B31:E31"/>
    <mergeCell ref="B33:E33"/>
    <mergeCell ref="B32:E32"/>
    <mergeCell ref="B34:E34"/>
    <mergeCell ref="B45:E45"/>
    <mergeCell ref="B44:E44"/>
    <mergeCell ref="B35:E35"/>
    <mergeCell ref="B37:E37"/>
    <mergeCell ref="B42:E42"/>
    <mergeCell ref="B39:E39"/>
    <mergeCell ref="B40:E40"/>
    <mergeCell ref="B43:E43"/>
    <mergeCell ref="B38:E38"/>
    <mergeCell ref="B41:E41"/>
    <mergeCell ref="A52:A53"/>
    <mergeCell ref="B52:E53"/>
    <mergeCell ref="B63:E63"/>
    <mergeCell ref="B65:E65"/>
    <mergeCell ref="F52:F53"/>
    <mergeCell ref="B46:E46"/>
    <mergeCell ref="B49:H49"/>
    <mergeCell ref="B70:E70"/>
    <mergeCell ref="B67:E67"/>
    <mergeCell ref="F57:F58"/>
    <mergeCell ref="B55:E55"/>
    <mergeCell ref="B54:E54"/>
    <mergeCell ref="B66:E66"/>
    <mergeCell ref="B64:E64"/>
    <mergeCell ref="B58:E58"/>
    <mergeCell ref="B59:E59"/>
    <mergeCell ref="B72:E72"/>
    <mergeCell ref="B73:E73"/>
    <mergeCell ref="B56:E56"/>
    <mergeCell ref="B57:E57"/>
    <mergeCell ref="B60:E60"/>
    <mergeCell ref="B61:E61"/>
    <mergeCell ref="B71:E71"/>
    <mergeCell ref="B62:E62"/>
    <mergeCell ref="B68:E68"/>
    <mergeCell ref="B69:E6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421875" style="29" customWidth="1"/>
    <col min="2" max="3" width="4.140625" style="29" customWidth="1"/>
    <col min="4" max="4" width="18.7109375" style="29" customWidth="1"/>
    <col min="5" max="5" width="20.8515625" style="29" customWidth="1"/>
    <col min="6" max="6" width="18.140625" style="29" customWidth="1"/>
    <col min="7" max="7" width="8.7109375" style="29" customWidth="1"/>
    <col min="8" max="9" width="9.140625" style="29" hidden="1" customWidth="1"/>
    <col min="10" max="16384" width="9.140625" style="29" customWidth="1"/>
  </cols>
  <sheetData>
    <row r="1" spans="4:9" ht="12.75">
      <c r="D1" s="222" t="s">
        <v>219</v>
      </c>
      <c r="E1" s="223"/>
      <c r="F1" s="223"/>
      <c r="G1" s="223"/>
      <c r="H1" s="223"/>
      <c r="I1" s="223"/>
    </row>
    <row r="3" spans="1:6" ht="15.75">
      <c r="A3" s="216"/>
      <c r="B3" s="216"/>
      <c r="C3" s="216"/>
      <c r="D3" s="216"/>
      <c r="E3" s="216"/>
      <c r="F3" s="216"/>
    </row>
    <row r="4" spans="1:8" s="31" customFormat="1" ht="15.75">
      <c r="A4" s="216" t="s">
        <v>210</v>
      </c>
      <c r="B4" s="216"/>
      <c r="C4" s="216"/>
      <c r="D4" s="216"/>
      <c r="E4" s="216"/>
      <c r="F4" s="216"/>
      <c r="G4" s="216"/>
      <c r="H4" s="216"/>
    </row>
    <row r="5" spans="1:8" s="31" customFormat="1" ht="15.75">
      <c r="A5" s="216" t="s">
        <v>196</v>
      </c>
      <c r="B5" s="216"/>
      <c r="C5" s="216"/>
      <c r="D5" s="216"/>
      <c r="E5" s="216"/>
      <c r="F5" s="216"/>
      <c r="G5" s="216"/>
      <c r="H5" s="216"/>
    </row>
    <row r="6" spans="5:6" ht="13.5" thickBot="1">
      <c r="E6" s="266" t="s">
        <v>215</v>
      </c>
      <c r="F6" s="266"/>
    </row>
    <row r="7" spans="1:6" ht="14.25" customHeight="1" thickBot="1" thickTop="1">
      <c r="A7" s="267" t="s">
        <v>0</v>
      </c>
      <c r="B7" s="269" t="s">
        <v>1</v>
      </c>
      <c r="C7" s="269"/>
      <c r="D7" s="269"/>
      <c r="E7" s="269"/>
      <c r="F7" s="231" t="s">
        <v>197</v>
      </c>
    </row>
    <row r="8" spans="1:6" ht="20.25" customHeight="1" thickTop="1">
      <c r="A8" s="268"/>
      <c r="B8" s="190"/>
      <c r="C8" s="190"/>
      <c r="D8" s="190"/>
      <c r="E8" s="190"/>
      <c r="F8" s="232"/>
    </row>
    <row r="9" spans="1:6" ht="20.25" customHeight="1">
      <c r="A9" s="57"/>
      <c r="B9" s="263" t="s">
        <v>2</v>
      </c>
      <c r="C9" s="264"/>
      <c r="D9" s="264"/>
      <c r="E9" s="265"/>
      <c r="F9" s="58"/>
    </row>
    <row r="10" spans="1:6" ht="15.75">
      <c r="A10" s="59" t="s">
        <v>3</v>
      </c>
      <c r="B10" s="260" t="s">
        <v>94</v>
      </c>
      <c r="C10" s="260"/>
      <c r="D10" s="260"/>
      <c r="E10" s="260"/>
      <c r="F10" s="53">
        <v>240465</v>
      </c>
    </row>
    <row r="11" spans="1:6" ht="15.75">
      <c r="A11" s="59" t="s">
        <v>5</v>
      </c>
      <c r="B11" s="260" t="s">
        <v>18</v>
      </c>
      <c r="C11" s="260"/>
      <c r="D11" s="260"/>
      <c r="E11" s="260"/>
      <c r="F11" s="53">
        <f>SUM(F12:F15)</f>
        <v>0</v>
      </c>
    </row>
    <row r="12" spans="1:6" ht="15.75">
      <c r="A12" s="60"/>
      <c r="B12" s="249" t="s">
        <v>95</v>
      </c>
      <c r="C12" s="249"/>
      <c r="D12" s="249"/>
      <c r="E12" s="249"/>
      <c r="F12" s="52"/>
    </row>
    <row r="13" spans="1:6" ht="15.75">
      <c r="A13" s="61"/>
      <c r="B13" s="249" t="s">
        <v>96</v>
      </c>
      <c r="C13" s="249"/>
      <c r="D13" s="249"/>
      <c r="E13" s="249"/>
      <c r="F13" s="52"/>
    </row>
    <row r="14" spans="1:6" ht="15.75">
      <c r="A14" s="61"/>
      <c r="B14" s="249" t="s">
        <v>97</v>
      </c>
      <c r="C14" s="249"/>
      <c r="D14" s="249"/>
      <c r="E14" s="249"/>
      <c r="F14" s="52"/>
    </row>
    <row r="15" spans="1:6" ht="15.75">
      <c r="A15" s="61"/>
      <c r="B15" s="249" t="s">
        <v>98</v>
      </c>
      <c r="C15" s="249"/>
      <c r="D15" s="249"/>
      <c r="E15" s="249"/>
      <c r="F15" s="52"/>
    </row>
    <row r="16" spans="1:6" ht="15.75">
      <c r="A16" s="62" t="s">
        <v>6</v>
      </c>
      <c r="B16" s="260" t="s">
        <v>99</v>
      </c>
      <c r="C16" s="260"/>
      <c r="D16" s="260"/>
      <c r="E16" s="260"/>
      <c r="F16" s="53">
        <f>SUM(F17:F22)</f>
        <v>0</v>
      </c>
    </row>
    <row r="17" spans="1:6" ht="15.75">
      <c r="A17" s="63"/>
      <c r="B17" s="262" t="s">
        <v>100</v>
      </c>
      <c r="C17" s="262"/>
      <c r="D17" s="262"/>
      <c r="E17" s="262"/>
      <c r="F17" s="51"/>
    </row>
    <row r="18" spans="1:6" ht="15.75">
      <c r="A18" s="61"/>
      <c r="B18" s="249" t="s">
        <v>101</v>
      </c>
      <c r="C18" s="249"/>
      <c r="D18" s="249"/>
      <c r="E18" s="249"/>
      <c r="F18" s="52"/>
    </row>
    <row r="19" spans="1:6" ht="15.75">
      <c r="A19" s="61"/>
      <c r="B19" s="249" t="s">
        <v>102</v>
      </c>
      <c r="C19" s="249"/>
      <c r="D19" s="249"/>
      <c r="E19" s="249"/>
      <c r="F19" s="52"/>
    </row>
    <row r="20" spans="1:6" ht="15.75">
      <c r="A20" s="61"/>
      <c r="B20" s="249" t="s">
        <v>103</v>
      </c>
      <c r="C20" s="249"/>
      <c r="D20" s="249"/>
      <c r="E20" s="249"/>
      <c r="F20" s="52"/>
    </row>
    <row r="21" spans="1:6" ht="15.75">
      <c r="A21" s="64"/>
      <c r="B21" s="249" t="s">
        <v>104</v>
      </c>
      <c r="C21" s="249"/>
      <c r="D21" s="249"/>
      <c r="E21" s="249"/>
      <c r="F21" s="52"/>
    </row>
    <row r="22" spans="1:6" ht="15.75">
      <c r="A22" s="61"/>
      <c r="B22" s="249" t="s">
        <v>105</v>
      </c>
      <c r="C22" s="249"/>
      <c r="D22" s="249"/>
      <c r="E22" s="249"/>
      <c r="F22" s="52"/>
    </row>
    <row r="23" spans="1:6" ht="15.75">
      <c r="A23" s="47" t="s">
        <v>13</v>
      </c>
      <c r="B23" s="259" t="s">
        <v>106</v>
      </c>
      <c r="C23" s="259"/>
      <c r="D23" s="259"/>
      <c r="E23" s="259"/>
      <c r="F23" s="65">
        <v>2658964</v>
      </c>
    </row>
    <row r="24" spans="1:6" ht="15.75">
      <c r="A24" s="66" t="s">
        <v>15</v>
      </c>
      <c r="B24" s="260" t="s">
        <v>107</v>
      </c>
      <c r="C24" s="260"/>
      <c r="D24" s="260"/>
      <c r="E24" s="260"/>
      <c r="F24" s="53"/>
    </row>
    <row r="25" spans="1:6" ht="15.75">
      <c r="A25" s="66" t="s">
        <v>17</v>
      </c>
      <c r="B25" s="260" t="s">
        <v>108</v>
      </c>
      <c r="C25" s="260"/>
      <c r="D25" s="260"/>
      <c r="E25" s="260"/>
      <c r="F25" s="67"/>
    </row>
    <row r="26" spans="1:6" ht="15.75">
      <c r="A26" s="68" t="s">
        <v>20</v>
      </c>
      <c r="B26" s="261" t="s">
        <v>58</v>
      </c>
      <c r="C26" s="261"/>
      <c r="D26" s="261"/>
      <c r="E26" s="261"/>
      <c r="F26" s="69"/>
    </row>
    <row r="27" spans="1:6" ht="15.75">
      <c r="A27" s="68" t="s">
        <v>21</v>
      </c>
      <c r="B27" s="255" t="s">
        <v>187</v>
      </c>
      <c r="C27" s="255"/>
      <c r="D27" s="255"/>
      <c r="E27" s="255"/>
      <c r="F27" s="70">
        <v>0</v>
      </c>
    </row>
    <row r="28" spans="1:6" ht="20.25">
      <c r="A28" s="66"/>
      <c r="B28" s="221" t="s">
        <v>110</v>
      </c>
      <c r="C28" s="221"/>
      <c r="D28" s="221"/>
      <c r="E28" s="221"/>
      <c r="F28" s="127">
        <f>SUM(F10+F11+F16+F23+F24+F25+F26+F27)</f>
        <v>2899429</v>
      </c>
    </row>
    <row r="29" spans="1:6" ht="18.75">
      <c r="A29" s="71"/>
      <c r="B29" s="256" t="s">
        <v>29</v>
      </c>
      <c r="C29" s="257"/>
      <c r="D29" s="257"/>
      <c r="E29" s="258"/>
      <c r="F29" s="67"/>
    </row>
    <row r="30" spans="1:6" ht="15.75">
      <c r="A30" s="72" t="s">
        <v>22</v>
      </c>
      <c r="B30" s="259" t="s">
        <v>70</v>
      </c>
      <c r="C30" s="259"/>
      <c r="D30" s="259"/>
      <c r="E30" s="259"/>
      <c r="F30" s="73">
        <f>SUM(F31:F35)</f>
        <v>2019300</v>
      </c>
    </row>
    <row r="31" spans="1:6" ht="25.5" customHeight="1">
      <c r="A31" s="61"/>
      <c r="B31" s="246" t="s">
        <v>191</v>
      </c>
      <c r="C31" s="247"/>
      <c r="D31" s="247"/>
      <c r="E31" s="248"/>
      <c r="F31" s="52">
        <v>254000</v>
      </c>
    </row>
    <row r="32" spans="1:6" ht="23.25" customHeight="1">
      <c r="A32" s="61"/>
      <c r="B32" s="246" t="s">
        <v>216</v>
      </c>
      <c r="C32" s="247"/>
      <c r="D32" s="247"/>
      <c r="E32" s="248"/>
      <c r="F32" s="52">
        <v>508000</v>
      </c>
    </row>
    <row r="33" spans="1:6" ht="13.5" customHeight="1">
      <c r="A33" s="61"/>
      <c r="B33" s="246" t="s">
        <v>217</v>
      </c>
      <c r="C33" s="247"/>
      <c r="D33" s="247"/>
      <c r="E33" s="248"/>
      <c r="F33" s="52">
        <v>1003300</v>
      </c>
    </row>
    <row r="34" spans="1:6" ht="13.5" customHeight="1">
      <c r="A34" s="61"/>
      <c r="B34" s="246" t="s">
        <v>192</v>
      </c>
      <c r="C34" s="247"/>
      <c r="D34" s="247"/>
      <c r="E34" s="248"/>
      <c r="F34" s="52">
        <v>254000</v>
      </c>
    </row>
    <row r="35" spans="1:6" ht="13.5" customHeight="1">
      <c r="A35" s="61"/>
      <c r="B35" s="246"/>
      <c r="C35" s="247"/>
      <c r="D35" s="247"/>
      <c r="E35" s="248"/>
      <c r="F35" s="52"/>
    </row>
    <row r="36" spans="1:6" ht="15.75">
      <c r="A36" s="72" t="s">
        <v>23</v>
      </c>
      <c r="B36" s="251" t="s">
        <v>34</v>
      </c>
      <c r="C36" s="251"/>
      <c r="D36" s="251"/>
      <c r="E36" s="251"/>
      <c r="F36" s="73">
        <f>SUM(F37:F38)</f>
        <v>5200650</v>
      </c>
    </row>
    <row r="37" spans="1:6" ht="17.25" customHeight="1">
      <c r="A37" s="61"/>
      <c r="B37" s="246" t="s">
        <v>218</v>
      </c>
      <c r="C37" s="247"/>
      <c r="D37" s="247"/>
      <c r="E37" s="248"/>
      <c r="F37" s="52">
        <v>5200650</v>
      </c>
    </row>
    <row r="38" spans="1:6" ht="15.75">
      <c r="A38" s="74"/>
      <c r="B38" s="246"/>
      <c r="C38" s="247"/>
      <c r="D38" s="247"/>
      <c r="E38" s="248"/>
      <c r="F38" s="52"/>
    </row>
    <row r="39" spans="1:6" ht="15.75">
      <c r="A39" s="64" t="s">
        <v>25</v>
      </c>
      <c r="B39" s="252" t="s">
        <v>79</v>
      </c>
      <c r="C39" s="253"/>
      <c r="D39" s="253"/>
      <c r="E39" s="254"/>
      <c r="F39" s="52"/>
    </row>
    <row r="40" spans="1:6" ht="15.75">
      <c r="A40" s="61" t="s">
        <v>26</v>
      </c>
      <c r="B40" s="252" t="s">
        <v>80</v>
      </c>
      <c r="C40" s="253"/>
      <c r="D40" s="253"/>
      <c r="E40" s="254"/>
      <c r="F40" s="52"/>
    </row>
    <row r="41" spans="1:6" ht="15.75">
      <c r="A41" s="61" t="s">
        <v>43</v>
      </c>
      <c r="B41" s="249" t="s">
        <v>76</v>
      </c>
      <c r="C41" s="249"/>
      <c r="D41" s="249"/>
      <c r="E41" s="249"/>
      <c r="F41" s="73">
        <f>SUM(F42:F43)</f>
        <v>140000</v>
      </c>
    </row>
    <row r="42" spans="1:6" ht="15.75">
      <c r="A42" s="64"/>
      <c r="B42" s="250" t="s">
        <v>115</v>
      </c>
      <c r="C42" s="250"/>
      <c r="D42" s="250"/>
      <c r="E42" s="250"/>
      <c r="F42" s="52">
        <v>140000</v>
      </c>
    </row>
    <row r="43" spans="1:6" ht="15.75">
      <c r="A43" s="61"/>
      <c r="B43" s="250" t="s">
        <v>74</v>
      </c>
      <c r="C43" s="250"/>
      <c r="D43" s="250"/>
      <c r="E43" s="250"/>
      <c r="F43" s="73"/>
    </row>
    <row r="44" spans="1:6" ht="18.75">
      <c r="A44" s="55"/>
      <c r="B44" s="220" t="s">
        <v>89</v>
      </c>
      <c r="C44" s="220"/>
      <c r="D44" s="220"/>
      <c r="E44" s="183"/>
      <c r="F44" s="54">
        <f>SUM(F45:F46)</f>
        <v>0</v>
      </c>
    </row>
    <row r="45" spans="1:6" ht="15.75">
      <c r="A45" s="61" t="s">
        <v>44</v>
      </c>
      <c r="B45" s="225" t="s">
        <v>90</v>
      </c>
      <c r="C45" s="225"/>
      <c r="D45" s="225"/>
      <c r="E45" s="177"/>
      <c r="F45" s="56"/>
    </row>
    <row r="46" spans="1:6" ht="15.75">
      <c r="A46" s="61" t="s">
        <v>45</v>
      </c>
      <c r="B46" s="186" t="s">
        <v>38</v>
      </c>
      <c r="C46" s="186"/>
      <c r="D46" s="186"/>
      <c r="E46" s="174"/>
      <c r="F46" s="56"/>
    </row>
    <row r="47" spans="1:6" ht="21" thickBot="1">
      <c r="A47" s="75"/>
      <c r="B47" s="245" t="s">
        <v>109</v>
      </c>
      <c r="C47" s="245"/>
      <c r="D47" s="245"/>
      <c r="E47" s="245"/>
      <c r="F47" s="128">
        <f>SUM(F30+F36+F39+F40+F41+F44)</f>
        <v>7359950</v>
      </c>
    </row>
    <row r="48" spans="5:6" ht="12.75">
      <c r="E48" s="30"/>
      <c r="F48" s="30"/>
    </row>
  </sheetData>
  <sheetProtection/>
  <mergeCells count="47">
    <mergeCell ref="D1:I1"/>
    <mergeCell ref="A3:F3"/>
    <mergeCell ref="A4:H4"/>
    <mergeCell ref="A5:H5"/>
    <mergeCell ref="E6:F6"/>
    <mergeCell ref="A7:A8"/>
    <mergeCell ref="B7:E8"/>
    <mergeCell ref="F7:F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4:E34"/>
    <mergeCell ref="B21:E21"/>
    <mergeCell ref="B22:E22"/>
    <mergeCell ref="B23:E23"/>
    <mergeCell ref="B24:E24"/>
    <mergeCell ref="B25:E25"/>
    <mergeCell ref="B26:E26"/>
    <mergeCell ref="B36:E36"/>
    <mergeCell ref="B37:E37"/>
    <mergeCell ref="B38:E38"/>
    <mergeCell ref="B39:E39"/>
    <mergeCell ref="B40:E40"/>
    <mergeCell ref="B27:E27"/>
    <mergeCell ref="B28:E28"/>
    <mergeCell ref="B29:E29"/>
    <mergeCell ref="B30:E30"/>
    <mergeCell ref="B31:E31"/>
    <mergeCell ref="B47:E47"/>
    <mergeCell ref="B33:E33"/>
    <mergeCell ref="B32:E32"/>
    <mergeCell ref="B41:E41"/>
    <mergeCell ref="B42:E42"/>
    <mergeCell ref="B43:E43"/>
    <mergeCell ref="B44:E44"/>
    <mergeCell ref="B45:E45"/>
    <mergeCell ref="B46:E46"/>
    <mergeCell ref="B35:E35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D1" sqref="D1:K1"/>
    </sheetView>
  </sheetViews>
  <sheetFormatPr defaultColWidth="9.140625" defaultRowHeight="12.75"/>
  <cols>
    <col min="1" max="1" width="5.28125" style="1" customWidth="1"/>
    <col min="2" max="2" width="25.8515625" style="1" customWidth="1"/>
    <col min="3" max="3" width="13.28125" style="1" customWidth="1"/>
    <col min="4" max="4" width="12.00390625" style="1" customWidth="1"/>
    <col min="5" max="5" width="13.7109375" style="4" customWidth="1"/>
    <col min="6" max="6" width="11.28125" style="5" customWidth="1"/>
    <col min="7" max="7" width="12.140625" style="5" customWidth="1"/>
    <col min="8" max="8" width="15.57421875" style="5" customWidth="1"/>
    <col min="9" max="9" width="4.28125" style="5" customWidth="1"/>
    <col min="10" max="10" width="0.13671875" style="2" customWidth="1"/>
    <col min="11" max="11" width="9.8515625" style="3" hidden="1" customWidth="1"/>
    <col min="12" max="12" width="9.140625" style="3" customWidth="1"/>
    <col min="13" max="13" width="10.28125" style="3" bestFit="1" customWidth="1"/>
    <col min="14" max="15" width="10.140625" style="3" bestFit="1" customWidth="1"/>
    <col min="16" max="31" width="9.140625" style="3" customWidth="1"/>
    <col min="32" max="16384" width="9.140625" style="1" customWidth="1"/>
  </cols>
  <sheetData>
    <row r="1" spans="4:11" ht="12.75">
      <c r="D1" s="278" t="s">
        <v>220</v>
      </c>
      <c r="E1" s="279"/>
      <c r="F1" s="279"/>
      <c r="G1" s="279"/>
      <c r="H1" s="279"/>
      <c r="I1" s="279"/>
      <c r="J1" s="279"/>
      <c r="K1" s="279"/>
    </row>
    <row r="2" spans="1:31" s="8" customFormat="1" ht="21" customHeight="1" hidden="1">
      <c r="A2" s="7" t="s">
        <v>116</v>
      </c>
      <c r="E2" s="4"/>
      <c r="F2" s="9"/>
      <c r="G2" s="9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152" customFormat="1" ht="43.5" customHeight="1">
      <c r="A3" s="150"/>
      <c r="B3" s="282" t="s">
        <v>211</v>
      </c>
      <c r="C3" s="282"/>
      <c r="D3" s="282"/>
      <c r="E3" s="282"/>
      <c r="F3" s="282"/>
      <c r="G3" s="282"/>
      <c r="H3" s="282"/>
      <c r="I3" s="16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8:31" s="8" customFormat="1" ht="19.5" customHeight="1">
      <c r="H4" s="12" t="s">
        <v>207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4" customFormat="1" ht="30" customHeight="1">
      <c r="A5" s="272"/>
      <c r="B5" s="274" t="s">
        <v>117</v>
      </c>
      <c r="C5" s="276" t="s">
        <v>198</v>
      </c>
      <c r="D5" s="276" t="s">
        <v>199</v>
      </c>
      <c r="E5" s="276" t="s">
        <v>200</v>
      </c>
      <c r="F5" s="276" t="s">
        <v>201</v>
      </c>
      <c r="G5" s="276" t="s">
        <v>202</v>
      </c>
      <c r="H5" s="270" t="s">
        <v>118</v>
      </c>
      <c r="I5" s="280" t="s">
        <v>119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14" customFormat="1" ht="30" customHeight="1">
      <c r="A6" s="273"/>
      <c r="B6" s="275"/>
      <c r="C6" s="277"/>
      <c r="D6" s="277"/>
      <c r="E6" s="277"/>
      <c r="F6" s="277"/>
      <c r="G6" s="277"/>
      <c r="H6" s="271"/>
      <c r="I6" s="28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8" customFormat="1" ht="25.5">
      <c r="A7" s="15"/>
      <c r="B7" s="79" t="s">
        <v>172</v>
      </c>
      <c r="C7" s="80">
        <v>3058560</v>
      </c>
      <c r="D7" s="80">
        <v>648284</v>
      </c>
      <c r="E7" s="81">
        <v>1045550</v>
      </c>
      <c r="F7" s="80">
        <v>16000</v>
      </c>
      <c r="G7" s="80">
        <v>0</v>
      </c>
      <c r="H7" s="16">
        <f>SUM(C7:G7)</f>
        <v>4768394</v>
      </c>
      <c r="I7" s="16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22" customFormat="1" ht="24.75" customHeight="1">
      <c r="A8" s="17" t="s">
        <v>121</v>
      </c>
      <c r="B8" s="18" t="s">
        <v>120</v>
      </c>
      <c r="C8" s="156">
        <f aca="true" t="shared" si="0" ref="C8:H8">SUM(C7)</f>
        <v>3058560</v>
      </c>
      <c r="D8" s="156">
        <f t="shared" si="0"/>
        <v>648284</v>
      </c>
      <c r="E8" s="157">
        <f t="shared" si="0"/>
        <v>1045550</v>
      </c>
      <c r="F8" s="156">
        <f t="shared" si="0"/>
        <v>16000</v>
      </c>
      <c r="G8" s="19">
        <f t="shared" si="0"/>
        <v>0</v>
      </c>
      <c r="H8" s="19">
        <f t="shared" si="0"/>
        <v>4768394</v>
      </c>
      <c r="I8" s="16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8" customFormat="1" ht="19.5" customHeight="1">
      <c r="A9" s="15"/>
      <c r="B9" s="79" t="s">
        <v>123</v>
      </c>
      <c r="C9" s="80">
        <v>0</v>
      </c>
      <c r="D9" s="80">
        <v>0</v>
      </c>
      <c r="E9" s="81">
        <v>120250</v>
      </c>
      <c r="F9" s="80">
        <v>0</v>
      </c>
      <c r="G9" s="80">
        <v>0</v>
      </c>
      <c r="H9" s="16">
        <f aca="true" t="shared" si="1" ref="H9:H22">SUM(C9:G9)</f>
        <v>120250</v>
      </c>
      <c r="I9" s="16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8" customFormat="1" ht="19.5" customHeight="1">
      <c r="A10" s="15"/>
      <c r="B10" s="79" t="s">
        <v>204</v>
      </c>
      <c r="C10" s="80">
        <v>940586</v>
      </c>
      <c r="D10" s="80">
        <v>96096</v>
      </c>
      <c r="E10" s="81">
        <v>0</v>
      </c>
      <c r="F10" s="80">
        <v>0</v>
      </c>
      <c r="G10" s="80">
        <v>0</v>
      </c>
      <c r="H10" s="16">
        <f t="shared" si="1"/>
        <v>1036682</v>
      </c>
      <c r="I10" s="16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8" customFormat="1" ht="19.5" customHeight="1">
      <c r="A11" s="15"/>
      <c r="B11" s="79" t="s">
        <v>213</v>
      </c>
      <c r="C11" s="80">
        <v>1410874</v>
      </c>
      <c r="D11" s="80">
        <v>137561</v>
      </c>
      <c r="E11" s="81">
        <v>162560</v>
      </c>
      <c r="F11" s="80">
        <v>0</v>
      </c>
      <c r="G11" s="80">
        <v>0</v>
      </c>
      <c r="H11" s="16">
        <f t="shared" si="1"/>
        <v>1710995</v>
      </c>
      <c r="I11" s="162">
        <v>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9" ht="15" customHeight="1">
      <c r="A12" s="23"/>
      <c r="B12" s="79" t="s">
        <v>171</v>
      </c>
      <c r="C12" s="80">
        <v>0</v>
      </c>
      <c r="D12" s="80">
        <v>0</v>
      </c>
      <c r="E12" s="81">
        <v>152400</v>
      </c>
      <c r="F12" s="80">
        <v>0</v>
      </c>
      <c r="G12" s="80">
        <v>0</v>
      </c>
      <c r="H12" s="16">
        <f t="shared" si="1"/>
        <v>152400</v>
      </c>
      <c r="I12" s="164"/>
    </row>
    <row r="13" spans="1:31" s="8" customFormat="1" ht="19.5" customHeight="1">
      <c r="A13" s="15"/>
      <c r="B13" s="79" t="s">
        <v>170</v>
      </c>
      <c r="C13" s="80">
        <v>0</v>
      </c>
      <c r="D13" s="80">
        <v>0</v>
      </c>
      <c r="E13" s="81">
        <v>2043900</v>
      </c>
      <c r="F13" s="80">
        <v>0</v>
      </c>
      <c r="G13" s="80">
        <v>0</v>
      </c>
      <c r="H13" s="16">
        <f t="shared" si="1"/>
        <v>2043900</v>
      </c>
      <c r="I13" s="1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8" customFormat="1" ht="19.5" customHeight="1">
      <c r="A14" s="23"/>
      <c r="B14" s="82" t="s">
        <v>169</v>
      </c>
      <c r="C14" s="80">
        <v>0</v>
      </c>
      <c r="D14" s="80">
        <v>0</v>
      </c>
      <c r="E14" s="81">
        <v>254000</v>
      </c>
      <c r="F14" s="80">
        <v>28000</v>
      </c>
      <c r="G14" s="80">
        <v>140000</v>
      </c>
      <c r="H14" s="16">
        <f t="shared" si="1"/>
        <v>422000</v>
      </c>
      <c r="I14" s="16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8" customFormat="1" ht="19.5" customHeight="1">
      <c r="A15" s="15"/>
      <c r="B15" s="79" t="s">
        <v>173</v>
      </c>
      <c r="C15" s="80">
        <v>0</v>
      </c>
      <c r="D15" s="80">
        <v>0</v>
      </c>
      <c r="E15" s="81">
        <v>1384300</v>
      </c>
      <c r="F15" s="80">
        <v>0</v>
      </c>
      <c r="G15" s="80">
        <v>0</v>
      </c>
      <c r="H15" s="16">
        <f t="shared" si="1"/>
        <v>1384300</v>
      </c>
      <c r="I15" s="1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8" customFormat="1" ht="19.5" customHeight="1">
      <c r="A16" s="15"/>
      <c r="B16" s="79" t="s">
        <v>122</v>
      </c>
      <c r="C16" s="80">
        <v>918750</v>
      </c>
      <c r="D16" s="80">
        <v>186030</v>
      </c>
      <c r="E16" s="81">
        <v>1511750</v>
      </c>
      <c r="F16" s="80">
        <v>0</v>
      </c>
      <c r="G16" s="168">
        <v>6965950</v>
      </c>
      <c r="H16" s="16">
        <f t="shared" si="1"/>
        <v>9582480</v>
      </c>
      <c r="I16" s="162">
        <v>0.5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8" customFormat="1" ht="15.75">
      <c r="A17" s="23"/>
      <c r="B17" s="79" t="s">
        <v>126</v>
      </c>
      <c r="C17" s="80">
        <v>0</v>
      </c>
      <c r="D17" s="80">
        <v>0</v>
      </c>
      <c r="E17" s="81">
        <v>167282</v>
      </c>
      <c r="F17" s="80">
        <v>0</v>
      </c>
      <c r="G17" s="80">
        <v>0</v>
      </c>
      <c r="H17" s="16">
        <f t="shared" si="1"/>
        <v>167282</v>
      </c>
      <c r="I17" s="16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8" customFormat="1" ht="15.75">
      <c r="A18" s="23"/>
      <c r="B18" s="79" t="s">
        <v>176</v>
      </c>
      <c r="C18" s="80">
        <v>0</v>
      </c>
      <c r="D18" s="80">
        <v>0</v>
      </c>
      <c r="E18" s="81">
        <v>32000</v>
      </c>
      <c r="F18" s="80">
        <v>0</v>
      </c>
      <c r="G18" s="80">
        <v>0</v>
      </c>
      <c r="H18" s="16">
        <f t="shared" si="1"/>
        <v>32000</v>
      </c>
      <c r="I18" s="16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8" customFormat="1" ht="15.75">
      <c r="A19" s="23"/>
      <c r="B19" s="79" t="s">
        <v>125</v>
      </c>
      <c r="C19" s="80">
        <v>96000</v>
      </c>
      <c r="D19" s="80">
        <v>24000</v>
      </c>
      <c r="E19" s="81">
        <v>105100</v>
      </c>
      <c r="F19" s="80">
        <v>0</v>
      </c>
      <c r="G19" s="80">
        <v>0</v>
      </c>
      <c r="H19" s="16">
        <f t="shared" si="1"/>
        <v>225100</v>
      </c>
      <c r="I19" s="16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8" customFormat="1" ht="25.5">
      <c r="A20" s="23"/>
      <c r="B20" s="79" t="s">
        <v>212</v>
      </c>
      <c r="C20" s="80">
        <v>1000000</v>
      </c>
      <c r="D20" s="80">
        <v>195000</v>
      </c>
      <c r="E20" s="81">
        <v>3810000</v>
      </c>
      <c r="F20" s="80">
        <v>0</v>
      </c>
      <c r="G20" s="80">
        <v>0</v>
      </c>
      <c r="H20" s="16">
        <f t="shared" si="1"/>
        <v>5005000</v>
      </c>
      <c r="I20" s="16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8" customFormat="1" ht="25.5">
      <c r="A21" s="23"/>
      <c r="B21" s="79" t="s">
        <v>124</v>
      </c>
      <c r="C21" s="80">
        <v>300000</v>
      </c>
      <c r="D21" s="80">
        <v>132060</v>
      </c>
      <c r="E21" s="81">
        <v>1669889</v>
      </c>
      <c r="F21" s="80">
        <v>0</v>
      </c>
      <c r="G21" s="80">
        <v>254000</v>
      </c>
      <c r="H21" s="16">
        <f t="shared" si="1"/>
        <v>2355949</v>
      </c>
      <c r="I21" s="16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8" customFormat="1" ht="15.75">
      <c r="A22" s="23"/>
      <c r="B22" s="79" t="s">
        <v>127</v>
      </c>
      <c r="C22" s="80">
        <v>0</v>
      </c>
      <c r="D22" s="80">
        <v>0</v>
      </c>
      <c r="E22" s="81">
        <v>0</v>
      </c>
      <c r="F22" s="80">
        <v>400000</v>
      </c>
      <c r="G22" s="80">
        <v>0</v>
      </c>
      <c r="H22" s="16">
        <f t="shared" si="1"/>
        <v>400000</v>
      </c>
      <c r="I22" s="16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22" customFormat="1" ht="30" customHeight="1">
      <c r="A23" s="17" t="s">
        <v>128</v>
      </c>
      <c r="B23" s="18" t="s">
        <v>129</v>
      </c>
      <c r="C23" s="156">
        <f aca="true" t="shared" si="2" ref="C23:H23">SUM(C9:C22)</f>
        <v>4666210</v>
      </c>
      <c r="D23" s="156">
        <f t="shared" si="2"/>
        <v>770747</v>
      </c>
      <c r="E23" s="156">
        <f t="shared" si="2"/>
        <v>11413431</v>
      </c>
      <c r="F23" s="156">
        <f t="shared" si="2"/>
        <v>428000</v>
      </c>
      <c r="G23" s="156">
        <f t="shared" si="2"/>
        <v>7359950</v>
      </c>
      <c r="H23" s="19">
        <f t="shared" si="2"/>
        <v>24638338</v>
      </c>
      <c r="I23" s="163">
        <v>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9" ht="19.5" customHeight="1">
      <c r="A24" s="15"/>
      <c r="B24" s="79" t="s">
        <v>130</v>
      </c>
      <c r="C24" s="80">
        <v>0</v>
      </c>
      <c r="D24" s="80">
        <v>0</v>
      </c>
      <c r="E24" s="81">
        <v>0</v>
      </c>
      <c r="F24" s="80">
        <v>0</v>
      </c>
      <c r="G24" s="80">
        <v>0</v>
      </c>
      <c r="H24" s="16">
        <f>SUM(C24:G24)</f>
        <v>0</v>
      </c>
      <c r="I24" s="162"/>
    </row>
    <row r="25" spans="1:9" s="3" customFormat="1" ht="19.5" customHeight="1">
      <c r="A25" s="15"/>
      <c r="B25" s="79" t="s">
        <v>131</v>
      </c>
      <c r="C25" s="80">
        <v>822751</v>
      </c>
      <c r="D25" s="80">
        <v>0</v>
      </c>
      <c r="E25" s="81">
        <v>721500</v>
      </c>
      <c r="F25" s="80">
        <v>0</v>
      </c>
      <c r="G25" s="80">
        <v>0</v>
      </c>
      <c r="H25" s="16">
        <f>SUM(C25:G25)</f>
        <v>1544251</v>
      </c>
      <c r="I25" s="162">
        <v>0.5</v>
      </c>
    </row>
    <row r="26" spans="1:31" s="22" customFormat="1" ht="30" customHeight="1">
      <c r="A26" s="17" t="s">
        <v>132</v>
      </c>
      <c r="B26" s="18" t="s">
        <v>133</v>
      </c>
      <c r="C26" s="19">
        <f aca="true" t="shared" si="3" ref="C26:H26">SUM(C24:C25)</f>
        <v>822751</v>
      </c>
      <c r="D26" s="19">
        <f t="shared" si="3"/>
        <v>0</v>
      </c>
      <c r="E26" s="20">
        <f t="shared" si="3"/>
        <v>721500</v>
      </c>
      <c r="F26" s="19">
        <f t="shared" si="3"/>
        <v>0</v>
      </c>
      <c r="G26" s="19">
        <f t="shared" si="3"/>
        <v>0</v>
      </c>
      <c r="H26" s="24">
        <f t="shared" si="3"/>
        <v>1544251</v>
      </c>
      <c r="I26" s="16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8" customFormat="1" ht="15.75">
      <c r="A27" s="23"/>
      <c r="B27" s="79" t="s">
        <v>177</v>
      </c>
      <c r="C27" s="80">
        <v>0</v>
      </c>
      <c r="D27" s="80">
        <v>0</v>
      </c>
      <c r="E27" s="81">
        <v>60000</v>
      </c>
      <c r="F27" s="80">
        <v>0</v>
      </c>
      <c r="G27" s="80">
        <v>0</v>
      </c>
      <c r="H27" s="16">
        <f>SUM(C27:G27)</f>
        <v>60000</v>
      </c>
      <c r="I27" s="16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8" customFormat="1" ht="15.75">
      <c r="A28" s="23"/>
      <c r="B28" s="79" t="s">
        <v>174</v>
      </c>
      <c r="C28" s="80">
        <v>0</v>
      </c>
      <c r="D28" s="80">
        <v>0</v>
      </c>
      <c r="E28" s="81">
        <v>0</v>
      </c>
      <c r="F28" s="80">
        <v>0</v>
      </c>
      <c r="G28" s="80">
        <v>0</v>
      </c>
      <c r="H28" s="16">
        <f>SUM(C28:G28)</f>
        <v>0</v>
      </c>
      <c r="I28" s="16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9" ht="15.75">
      <c r="A29" s="23"/>
      <c r="B29" s="79" t="s">
        <v>175</v>
      </c>
      <c r="C29" s="80">
        <v>0</v>
      </c>
      <c r="D29" s="80">
        <v>0</v>
      </c>
      <c r="E29" s="81">
        <v>0</v>
      </c>
      <c r="F29" s="80">
        <v>0</v>
      </c>
      <c r="G29" s="80">
        <v>0</v>
      </c>
      <c r="H29" s="16">
        <f>SUM(C29:G29)</f>
        <v>0</v>
      </c>
      <c r="I29" s="164"/>
    </row>
    <row r="30" spans="1:31" s="27" customFormat="1" ht="25.5">
      <c r="A30" s="17" t="s">
        <v>134</v>
      </c>
      <c r="B30" s="18" t="s">
        <v>135</v>
      </c>
      <c r="C30" s="19">
        <f aca="true" t="shared" si="4" ref="C30:H30">SUM(C27:C29)</f>
        <v>0</v>
      </c>
      <c r="D30" s="19">
        <f t="shared" si="4"/>
        <v>0</v>
      </c>
      <c r="E30" s="19">
        <f t="shared" si="4"/>
        <v>60000</v>
      </c>
      <c r="F30" s="19">
        <f t="shared" si="4"/>
        <v>0</v>
      </c>
      <c r="G30" s="19">
        <f t="shared" si="4"/>
        <v>0</v>
      </c>
      <c r="H30" s="19">
        <f t="shared" si="4"/>
        <v>60000</v>
      </c>
      <c r="I30" s="163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0" customFormat="1" ht="19.5" customHeight="1">
      <c r="A31" s="23"/>
      <c r="B31" s="79" t="s">
        <v>136</v>
      </c>
      <c r="C31" s="80">
        <v>2568442</v>
      </c>
      <c r="D31" s="80">
        <v>543861</v>
      </c>
      <c r="E31" s="81">
        <v>2240646</v>
      </c>
      <c r="F31" s="80">
        <v>10000</v>
      </c>
      <c r="G31" s="80">
        <v>0</v>
      </c>
      <c r="H31" s="16">
        <f>SUM(C31:G31)</f>
        <v>5362949</v>
      </c>
      <c r="I31" s="164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10" ht="19.5" customHeight="1">
      <c r="A32" s="28"/>
      <c r="B32" s="79" t="s">
        <v>189</v>
      </c>
      <c r="C32" s="80">
        <v>0</v>
      </c>
      <c r="D32" s="80">
        <v>0</v>
      </c>
      <c r="E32" s="81">
        <v>0</v>
      </c>
      <c r="F32" s="81">
        <v>0</v>
      </c>
      <c r="G32" s="80">
        <v>0</v>
      </c>
      <c r="H32" s="16">
        <f>SUM(C32:G32)</f>
        <v>0</v>
      </c>
      <c r="I32" s="165"/>
      <c r="J32" s="3"/>
    </row>
    <row r="33" spans="1:10" ht="19.5" customHeight="1">
      <c r="A33" s="28"/>
      <c r="B33" s="79" t="s">
        <v>137</v>
      </c>
      <c r="C33" s="80">
        <v>0</v>
      </c>
      <c r="D33" s="80">
        <v>0</v>
      </c>
      <c r="E33" s="81">
        <v>0</v>
      </c>
      <c r="F33" s="81">
        <v>0</v>
      </c>
      <c r="G33" s="80">
        <v>0</v>
      </c>
      <c r="H33" s="16">
        <f>SUM(C33:G33)</f>
        <v>0</v>
      </c>
      <c r="I33" s="165"/>
      <c r="J33" s="3"/>
    </row>
    <row r="34" spans="1:9" ht="19.5" customHeight="1">
      <c r="A34" s="23"/>
      <c r="B34" s="79" t="s">
        <v>188</v>
      </c>
      <c r="C34" s="80">
        <v>0</v>
      </c>
      <c r="D34" s="80">
        <v>0</v>
      </c>
      <c r="E34" s="81">
        <v>0</v>
      </c>
      <c r="F34" s="81">
        <v>620000</v>
      </c>
      <c r="G34" s="80">
        <v>0</v>
      </c>
      <c r="H34" s="16">
        <f>SUM(C34:G34)</f>
        <v>620000</v>
      </c>
      <c r="I34" s="164"/>
    </row>
    <row r="35" spans="1:10" ht="19.5" customHeight="1">
      <c r="A35" s="23"/>
      <c r="B35" s="79" t="s">
        <v>138</v>
      </c>
      <c r="C35" s="80">
        <v>0</v>
      </c>
      <c r="D35" s="80">
        <v>0</v>
      </c>
      <c r="E35" s="81">
        <v>1524000</v>
      </c>
      <c r="F35" s="81">
        <v>0</v>
      </c>
      <c r="G35" s="80">
        <v>0</v>
      </c>
      <c r="H35" s="16">
        <f>SUM(C35:G35)</f>
        <v>1524000</v>
      </c>
      <c r="I35" s="164"/>
      <c r="J35" s="3"/>
    </row>
    <row r="36" spans="1:31" s="27" customFormat="1" ht="25.5" customHeight="1">
      <c r="A36" s="17" t="s">
        <v>139</v>
      </c>
      <c r="B36" s="18" t="s">
        <v>140</v>
      </c>
      <c r="C36" s="156">
        <f aca="true" t="shared" si="5" ref="C36:H36">SUM(C31:C35)</f>
        <v>2568442</v>
      </c>
      <c r="D36" s="156">
        <f t="shared" si="5"/>
        <v>543861</v>
      </c>
      <c r="E36" s="157">
        <f t="shared" si="5"/>
        <v>3764646</v>
      </c>
      <c r="F36" s="156">
        <f t="shared" si="5"/>
        <v>630000</v>
      </c>
      <c r="G36" s="156">
        <f t="shared" si="5"/>
        <v>0</v>
      </c>
      <c r="H36" s="19">
        <f t="shared" si="5"/>
        <v>7506949</v>
      </c>
      <c r="I36" s="163">
        <f>SUM(I31:I35)</f>
        <v>1</v>
      </c>
      <c r="J36" s="2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7" customFormat="1" ht="25.5" customHeight="1">
      <c r="A37" s="17" t="s">
        <v>141</v>
      </c>
      <c r="B37" s="18" t="s">
        <v>205</v>
      </c>
      <c r="C37" s="19"/>
      <c r="D37" s="19"/>
      <c r="E37" s="20"/>
      <c r="F37" s="19"/>
      <c r="G37" s="19"/>
      <c r="H37" s="19">
        <v>3419718</v>
      </c>
      <c r="I37" s="163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7" customFormat="1" ht="19.5" customHeight="1">
      <c r="A38" s="17" t="s">
        <v>190</v>
      </c>
      <c r="B38" s="18" t="s">
        <v>82</v>
      </c>
      <c r="C38" s="19"/>
      <c r="D38" s="19"/>
      <c r="E38" s="20"/>
      <c r="F38" s="19"/>
      <c r="G38" s="19"/>
      <c r="H38" s="19">
        <v>794386</v>
      </c>
      <c r="I38" s="163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7" customFormat="1" ht="21" customHeight="1">
      <c r="A39" s="167" t="s">
        <v>203</v>
      </c>
      <c r="B39" s="18" t="s">
        <v>214</v>
      </c>
      <c r="C39" s="19"/>
      <c r="D39" s="19"/>
      <c r="E39" s="20">
        <v>230</v>
      </c>
      <c r="F39" s="19"/>
      <c r="G39" s="19"/>
      <c r="H39" s="19">
        <v>5191545</v>
      </c>
      <c r="I39" s="163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9" ht="34.5" customHeight="1">
      <c r="A40" s="83"/>
      <c r="B40" s="84" t="s">
        <v>142</v>
      </c>
      <c r="C40" s="159">
        <f>SUM(C36,C30,C26,C23,C8)</f>
        <v>11115963</v>
      </c>
      <c r="D40" s="159">
        <f>SUM(D36,D30,D26,D23,D8)</f>
        <v>1962892</v>
      </c>
      <c r="E40" s="160">
        <f>SUM(E36,E30,E26,E23,E8)</f>
        <v>17005127</v>
      </c>
      <c r="F40" s="159">
        <f>SUM(F36,F30,F26,F23,F8)</f>
        <v>1074000</v>
      </c>
      <c r="G40" s="159">
        <f>SUM(G36,G30,G26,G23,G8)</f>
        <v>7359950</v>
      </c>
      <c r="H40" s="158">
        <f>SUM(H8,H23,H26,H30,H36,H37,H38,H39,E39)</f>
        <v>47923811</v>
      </c>
      <c r="I40" s="166">
        <f>SUM(I8+I23+I36)</f>
        <v>6</v>
      </c>
    </row>
  </sheetData>
  <sheetProtection/>
  <mergeCells count="11">
    <mergeCell ref="B3:H3"/>
    <mergeCell ref="H5:H6"/>
    <mergeCell ref="A5:A6"/>
    <mergeCell ref="B5:B6"/>
    <mergeCell ref="C5:C6"/>
    <mergeCell ref="D5:D6"/>
    <mergeCell ref="D1:K1"/>
    <mergeCell ref="I5:I6"/>
    <mergeCell ref="E5:E6"/>
    <mergeCell ref="F5:F6"/>
    <mergeCell ref="G5:G6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Aljegyzo</dc:creator>
  <cp:keywords/>
  <dc:description/>
  <cp:lastModifiedBy>penzugy3</cp:lastModifiedBy>
  <cp:lastPrinted>2018-05-29T09:43:55Z</cp:lastPrinted>
  <dcterms:created xsi:type="dcterms:W3CDTF">2012-02-16T08:44:30Z</dcterms:created>
  <dcterms:modified xsi:type="dcterms:W3CDTF">2018-07-06T06:40:03Z</dcterms:modified>
  <cp:category/>
  <cp:version/>
  <cp:contentType/>
  <cp:contentStatus/>
</cp:coreProperties>
</file>