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o\e\dokumentumok\Testületi anyagok\Előterjesztések\Pénzügy\2019. zársz\Gyöngyfa\"/>
    </mc:Choice>
  </mc:AlternateContent>
  <xr:revisionPtr revIDLastSave="0" documentId="13_ncr:1_{2EA8E0CC-8F48-458F-B3C1-0C17D5C8E2A0}" xr6:coauthVersionLast="45" xr6:coauthVersionMax="45" xr10:uidLastSave="{00000000-0000-0000-0000-000000000000}"/>
  <bookViews>
    <workbookView xWindow="-120" yWindow="-120" windowWidth="29040" windowHeight="15840" activeTab="14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" sheetId="16" r:id="rId9"/>
    <sheet name="7" sheetId="17" r:id="rId10"/>
    <sheet name="8-a" sheetId="20" r:id="rId11"/>
    <sheet name="8-b" sheetId="23" r:id="rId12"/>
    <sheet name="9-a" sheetId="25" r:id="rId13"/>
    <sheet name="9-b" sheetId="27" r:id="rId14"/>
    <sheet name="9-c" sheetId="28" r:id="rId15"/>
    <sheet name="Munka1" sheetId="29" r:id="rId16"/>
  </sheets>
  <externalReferences>
    <externalReference r:id="rId17"/>
  </externalReferences>
  <definedNames>
    <definedName name="_xlnm.Print_Area" localSheetId="0">'1'!$A$1:$E$157</definedName>
    <definedName name="_xlnm.Print_Area" localSheetId="2">'3-a'!$A$1:$E$161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8" i="15" l="1"/>
  <c r="C21" i="25"/>
  <c r="C20" i="25"/>
  <c r="G10" i="17"/>
  <c r="F9" i="17"/>
  <c r="G9" i="17" s="1"/>
  <c r="G12" i="16"/>
  <c r="G9" i="16"/>
  <c r="G10" i="16"/>
  <c r="D21" i="28"/>
  <c r="D17" i="28"/>
  <c r="D12" i="28"/>
  <c r="D26" i="28" s="1"/>
  <c r="C20" i="27"/>
  <c r="C16" i="27"/>
  <c r="E70" i="25"/>
  <c r="D70" i="25"/>
  <c r="C70" i="25"/>
  <c r="E66" i="25"/>
  <c r="D66" i="25"/>
  <c r="C66" i="25"/>
  <c r="E62" i="25"/>
  <c r="D62" i="25"/>
  <c r="C62" i="25"/>
  <c r="E57" i="25"/>
  <c r="D57" i="25"/>
  <c r="C57" i="25"/>
  <c r="E48" i="25"/>
  <c r="D48" i="25"/>
  <c r="C48" i="25"/>
  <c r="E43" i="25"/>
  <c r="D43" i="25"/>
  <c r="C43" i="25"/>
  <c r="E38" i="25"/>
  <c r="E37" i="25" s="1"/>
  <c r="D38" i="25"/>
  <c r="E32" i="25"/>
  <c r="D32" i="25"/>
  <c r="C32" i="25"/>
  <c r="E27" i="25"/>
  <c r="D27" i="25"/>
  <c r="C27" i="25"/>
  <c r="E22" i="25"/>
  <c r="D22" i="25"/>
  <c r="C22" i="25"/>
  <c r="E17" i="25"/>
  <c r="D17" i="25"/>
  <c r="E12" i="25"/>
  <c r="D12" i="25"/>
  <c r="C12" i="25"/>
  <c r="C17" i="25" l="1"/>
  <c r="D37" i="25"/>
  <c r="C11" i="25"/>
  <c r="C54" i="25" s="1"/>
  <c r="C72" i="25" s="1"/>
  <c r="C23" i="27"/>
  <c r="E11" i="25"/>
  <c r="E54" i="25" s="1"/>
  <c r="E72" i="25" s="1"/>
  <c r="D11" i="25"/>
  <c r="H13" i="11"/>
  <c r="H14" i="11" s="1"/>
  <c r="H34" i="11" s="1"/>
  <c r="H15" i="11"/>
  <c r="H33" i="11" s="1"/>
  <c r="H24" i="11"/>
  <c r="D28" i="10"/>
  <c r="I28" i="10"/>
  <c r="I29" i="10" s="1"/>
  <c r="I17" i="9"/>
  <c r="I28" i="9"/>
  <c r="D28" i="9"/>
  <c r="D29" i="9"/>
  <c r="D95" i="12"/>
  <c r="E95" i="12"/>
  <c r="D116" i="12"/>
  <c r="D130" i="12" s="1"/>
  <c r="E116" i="12"/>
  <c r="E130" i="12" s="1"/>
  <c r="D131" i="12"/>
  <c r="E131" i="12"/>
  <c r="D135" i="12"/>
  <c r="E135" i="12"/>
  <c r="D142" i="12"/>
  <c r="E142" i="12"/>
  <c r="D148" i="12"/>
  <c r="E148" i="12"/>
  <c r="D10" i="12"/>
  <c r="E10" i="12"/>
  <c r="D17" i="12"/>
  <c r="E17" i="12"/>
  <c r="D24" i="12"/>
  <c r="E24" i="12"/>
  <c r="D32" i="12"/>
  <c r="D31" i="12" s="1"/>
  <c r="E32" i="12"/>
  <c r="E31" i="12" s="1"/>
  <c r="D39" i="12"/>
  <c r="E39" i="12"/>
  <c r="D51" i="12"/>
  <c r="E51" i="12"/>
  <c r="D57" i="12"/>
  <c r="E57" i="12"/>
  <c r="D62" i="12"/>
  <c r="E62" i="12"/>
  <c r="D68" i="12"/>
  <c r="E68" i="12"/>
  <c r="E91" i="12" s="1"/>
  <c r="D72" i="12"/>
  <c r="E72" i="12"/>
  <c r="D77" i="12"/>
  <c r="E77" i="12"/>
  <c r="D80" i="12"/>
  <c r="E80" i="12"/>
  <c r="D84" i="12"/>
  <c r="E84" i="12"/>
  <c r="D116" i="13"/>
  <c r="E116" i="13"/>
  <c r="D131" i="13"/>
  <c r="E131" i="13"/>
  <c r="E156" i="13" s="1"/>
  <c r="D135" i="13"/>
  <c r="E135" i="13"/>
  <c r="D142" i="13"/>
  <c r="E142" i="13"/>
  <c r="D148" i="13"/>
  <c r="E148" i="13"/>
  <c r="D10" i="13"/>
  <c r="E10" i="13"/>
  <c r="D17" i="13"/>
  <c r="E17" i="13"/>
  <c r="D24" i="13"/>
  <c r="E24" i="13"/>
  <c r="D39" i="13"/>
  <c r="E39" i="13"/>
  <c r="D51" i="13"/>
  <c r="E51" i="13"/>
  <c r="D57" i="13"/>
  <c r="E57" i="13"/>
  <c r="D62" i="13"/>
  <c r="E62" i="13"/>
  <c r="D68" i="13"/>
  <c r="E68" i="13"/>
  <c r="E91" i="13" s="1"/>
  <c r="D72" i="13"/>
  <c r="E72" i="13"/>
  <c r="D77" i="13"/>
  <c r="E77" i="13"/>
  <c r="D80" i="13"/>
  <c r="E80" i="13"/>
  <c r="D84" i="13"/>
  <c r="E84" i="13"/>
  <c r="D91" i="13"/>
  <c r="E96" i="14"/>
  <c r="E117" i="14"/>
  <c r="E132" i="14"/>
  <c r="E136" i="14"/>
  <c r="E143" i="14"/>
  <c r="E149" i="14"/>
  <c r="E11" i="14"/>
  <c r="E15" i="14"/>
  <c r="E25" i="14"/>
  <c r="E40" i="14"/>
  <c r="E52" i="14"/>
  <c r="E58" i="14"/>
  <c r="E63" i="14"/>
  <c r="E69" i="14"/>
  <c r="E73" i="14"/>
  <c r="E81" i="14"/>
  <c r="E85" i="14"/>
  <c r="E95" i="1"/>
  <c r="E121" i="1"/>
  <c r="E116" i="1" s="1"/>
  <c r="E131" i="1"/>
  <c r="E135" i="1"/>
  <c r="E142" i="1"/>
  <c r="E156" i="1" s="1"/>
  <c r="E148" i="1"/>
  <c r="E148" i="15" s="1"/>
  <c r="E14" i="1"/>
  <c r="E24" i="1"/>
  <c r="E51" i="1"/>
  <c r="E57" i="1"/>
  <c r="E62" i="1"/>
  <c r="E68" i="1"/>
  <c r="E66" i="15" s="1"/>
  <c r="E72" i="1"/>
  <c r="E80" i="1"/>
  <c r="E84" i="1"/>
  <c r="E82" i="15" s="1"/>
  <c r="E102" i="15"/>
  <c r="E158" i="15" s="1"/>
  <c r="E103" i="15"/>
  <c r="E104" i="15"/>
  <c r="E105" i="15"/>
  <c r="E106" i="15"/>
  <c r="E108" i="15"/>
  <c r="E109" i="15"/>
  <c r="E110" i="15"/>
  <c r="E111" i="15"/>
  <c r="E113" i="15"/>
  <c r="E114" i="15"/>
  <c r="E115" i="15"/>
  <c r="E122" i="15"/>
  <c r="E123" i="15"/>
  <c r="E124" i="15"/>
  <c r="E126" i="15"/>
  <c r="E127" i="15"/>
  <c r="E128" i="15"/>
  <c r="E129" i="15"/>
  <c r="E131" i="15"/>
  <c r="E132" i="15"/>
  <c r="E133" i="15"/>
  <c r="E134" i="15"/>
  <c r="E135" i="15"/>
  <c r="E136" i="15"/>
  <c r="E137" i="15"/>
  <c r="E138" i="15"/>
  <c r="E139" i="15"/>
  <c r="E140" i="15"/>
  <c r="E141" i="15"/>
  <c r="E143" i="15"/>
  <c r="E145" i="15"/>
  <c r="E146" i="15"/>
  <c r="E147" i="15"/>
  <c r="E149" i="15"/>
  <c r="E150" i="15"/>
  <c r="E151" i="15"/>
  <c r="E152" i="15"/>
  <c r="E153" i="15"/>
  <c r="E154" i="15"/>
  <c r="E155" i="15"/>
  <c r="E10" i="15"/>
  <c r="E12" i="15"/>
  <c r="E16" i="15"/>
  <c r="E17" i="15"/>
  <c r="E18" i="15"/>
  <c r="E19" i="15"/>
  <c r="E23" i="15"/>
  <c r="E24" i="15"/>
  <c r="E25" i="15"/>
  <c r="E26" i="15"/>
  <c r="E32" i="15"/>
  <c r="E35" i="15"/>
  <c r="E43" i="15"/>
  <c r="E44" i="15"/>
  <c r="E46" i="15"/>
  <c r="E47" i="15"/>
  <c r="E51" i="15"/>
  <c r="E53" i="15"/>
  <c r="E54" i="15"/>
  <c r="E56" i="15"/>
  <c r="E58" i="15"/>
  <c r="E59" i="15"/>
  <c r="E60" i="15"/>
  <c r="E61" i="15"/>
  <c r="E62" i="15"/>
  <c r="E63" i="15"/>
  <c r="E64" i="15"/>
  <c r="E67" i="15"/>
  <c r="E68" i="15"/>
  <c r="E69" i="15"/>
  <c r="E70" i="15"/>
  <c r="E71" i="15"/>
  <c r="E72" i="15"/>
  <c r="E73" i="15"/>
  <c r="E74" i="15"/>
  <c r="E77" i="15"/>
  <c r="E80" i="15"/>
  <c r="E81" i="15"/>
  <c r="E83" i="15"/>
  <c r="E84" i="15"/>
  <c r="E85" i="15"/>
  <c r="E86" i="15"/>
  <c r="E87" i="15"/>
  <c r="E88" i="15"/>
  <c r="E89" i="15"/>
  <c r="E121" i="15" l="1"/>
  <c r="E157" i="14"/>
  <c r="D91" i="12"/>
  <c r="D67" i="12"/>
  <c r="D92" i="12" s="1"/>
  <c r="E156" i="12"/>
  <c r="E157" i="12" s="1"/>
  <c r="D156" i="13"/>
  <c r="D156" i="12"/>
  <c r="D157" i="12" s="1"/>
  <c r="D54" i="25"/>
  <c r="D72" i="25" s="1"/>
  <c r="I29" i="9"/>
  <c r="E131" i="14"/>
  <c r="E158" i="14" s="1"/>
  <c r="E93" i="14"/>
  <c r="E130" i="1"/>
  <c r="D29" i="10"/>
  <c r="E67" i="12"/>
  <c r="E92" i="12" s="1"/>
  <c r="E8" i="15"/>
  <c r="E10" i="1"/>
  <c r="G13" i="11"/>
  <c r="C13" i="11"/>
  <c r="D96" i="14"/>
  <c r="D149" i="14"/>
  <c r="D143" i="14"/>
  <c r="D136" i="14"/>
  <c r="D132" i="14"/>
  <c r="D117" i="14"/>
  <c r="D85" i="14"/>
  <c r="D81" i="14"/>
  <c r="D73" i="14"/>
  <c r="D69" i="14"/>
  <c r="D63" i="14"/>
  <c r="D58" i="14"/>
  <c r="D52" i="14"/>
  <c r="D40" i="14"/>
  <c r="D25" i="14"/>
  <c r="D15" i="14"/>
  <c r="D11" i="14" s="1"/>
  <c r="C96" i="14"/>
  <c r="D157" i="14" l="1"/>
  <c r="G14" i="11"/>
  <c r="G34" i="11" s="1"/>
  <c r="E157" i="1"/>
  <c r="D93" i="14"/>
  <c r="D131" i="14"/>
  <c r="D158" i="14" s="1"/>
  <c r="D15" i="11"/>
  <c r="E15" i="11"/>
  <c r="F15" i="11"/>
  <c r="F33" i="11" s="1"/>
  <c r="G15" i="11"/>
  <c r="D24" i="11"/>
  <c r="D33" i="11" s="1"/>
  <c r="E24" i="11"/>
  <c r="F24" i="11"/>
  <c r="G24" i="11"/>
  <c r="E33" i="11"/>
  <c r="G33" i="11"/>
  <c r="E17" i="9"/>
  <c r="E28" i="10"/>
  <c r="H28" i="10"/>
  <c r="H29" i="10" s="1"/>
  <c r="H17" i="9"/>
  <c r="H28" i="9"/>
  <c r="D102" i="15"/>
  <c r="D103" i="15"/>
  <c r="D104" i="15"/>
  <c r="D105" i="15"/>
  <c r="D106" i="15"/>
  <c r="D108" i="15"/>
  <c r="D109" i="15"/>
  <c r="D110" i="15"/>
  <c r="D111" i="15"/>
  <c r="D113" i="15"/>
  <c r="D114" i="15"/>
  <c r="D115" i="15"/>
  <c r="D122" i="15"/>
  <c r="D123" i="15"/>
  <c r="D124" i="15"/>
  <c r="D126" i="15"/>
  <c r="D127" i="15"/>
  <c r="D128" i="15"/>
  <c r="D129" i="15"/>
  <c r="D132" i="15"/>
  <c r="D133" i="15"/>
  <c r="D134" i="15"/>
  <c r="D136" i="15"/>
  <c r="D137" i="15"/>
  <c r="D138" i="15"/>
  <c r="D139" i="15"/>
  <c r="D140" i="15"/>
  <c r="D141" i="15"/>
  <c r="D143" i="15"/>
  <c r="D145" i="15"/>
  <c r="D146" i="15"/>
  <c r="D147" i="15"/>
  <c r="D149" i="15"/>
  <c r="D150" i="15"/>
  <c r="D151" i="15"/>
  <c r="D152" i="15"/>
  <c r="D153" i="15"/>
  <c r="D154" i="15"/>
  <c r="D155" i="15"/>
  <c r="D10" i="15"/>
  <c r="D16" i="15"/>
  <c r="D17" i="15"/>
  <c r="D18" i="15"/>
  <c r="D19" i="15"/>
  <c r="D23" i="15"/>
  <c r="D24" i="15"/>
  <c r="D25" i="15"/>
  <c r="D26" i="15"/>
  <c r="D32" i="15"/>
  <c r="D35" i="15"/>
  <c r="D43" i="15"/>
  <c r="D44" i="15"/>
  <c r="D46" i="15"/>
  <c r="D47" i="15"/>
  <c r="D51" i="15"/>
  <c r="D53" i="15"/>
  <c r="D54" i="15"/>
  <c r="D56" i="15"/>
  <c r="D58" i="15"/>
  <c r="D59" i="15"/>
  <c r="D61" i="15"/>
  <c r="D62" i="15"/>
  <c r="D63" i="15"/>
  <c r="D64" i="15"/>
  <c r="D67" i="15"/>
  <c r="D68" i="15"/>
  <c r="D69" i="15"/>
  <c r="D71" i="15"/>
  <c r="D72" i="15"/>
  <c r="D73" i="15"/>
  <c r="D74" i="15"/>
  <c r="D77" i="15"/>
  <c r="D80" i="15"/>
  <c r="D81" i="15"/>
  <c r="D83" i="15"/>
  <c r="D84" i="15"/>
  <c r="D85" i="15"/>
  <c r="D86" i="15"/>
  <c r="D87" i="15"/>
  <c r="D88" i="15"/>
  <c r="C130" i="1"/>
  <c r="D95" i="1"/>
  <c r="E92" i="1" l="1"/>
  <c r="E29" i="10"/>
  <c r="H29" i="9"/>
  <c r="D24" i="1" l="1"/>
  <c r="B17" i="16"/>
  <c r="B27" i="17"/>
  <c r="I32" i="23"/>
  <c r="G32" i="23"/>
  <c r="E32" i="23"/>
  <c r="K26" i="23"/>
  <c r="K25" i="23"/>
  <c r="I21" i="23"/>
  <c r="G21" i="23"/>
  <c r="E21" i="23"/>
  <c r="K16" i="23"/>
  <c r="K21" i="23" s="1"/>
  <c r="D121" i="1"/>
  <c r="D131" i="1"/>
  <c r="D131" i="15" s="1"/>
  <c r="D135" i="1"/>
  <c r="D135" i="15" s="1"/>
  <c r="D142" i="1"/>
  <c r="D156" i="1" s="1"/>
  <c r="D163" i="1" s="1"/>
  <c r="D148" i="1"/>
  <c r="D148" i="15" s="1"/>
  <c r="D14" i="1"/>
  <c r="D12" i="15" s="1"/>
  <c r="D51" i="1"/>
  <c r="D57" i="1"/>
  <c r="D62" i="1"/>
  <c r="D60" i="15" s="1"/>
  <c r="D68" i="1"/>
  <c r="D66" i="15" s="1"/>
  <c r="D72" i="1"/>
  <c r="D70" i="15" s="1"/>
  <c r="D80" i="1"/>
  <c r="D84" i="1"/>
  <c r="D82" i="15" s="1"/>
  <c r="E27" i="17"/>
  <c r="D121" i="15" l="1"/>
  <c r="D116" i="1"/>
  <c r="D130" i="1" s="1"/>
  <c r="D10" i="1"/>
  <c r="D8" i="15"/>
  <c r="K32" i="23"/>
  <c r="G17" i="9"/>
  <c r="D162" i="1" l="1"/>
  <c r="D92" i="1"/>
  <c r="G28" i="10"/>
  <c r="G28" i="9"/>
  <c r="C143" i="14"/>
  <c r="C149" i="14"/>
  <c r="C136" i="14"/>
  <c r="C132" i="14"/>
  <c r="C157" i="14" s="1"/>
  <c r="C122" i="14"/>
  <c r="C11" i="14"/>
  <c r="C80" i="13"/>
  <c r="C77" i="13"/>
  <c r="C72" i="13"/>
  <c r="C68" i="13"/>
  <c r="C62" i="13"/>
  <c r="C57" i="13"/>
  <c r="C142" i="15"/>
  <c r="C95" i="15"/>
  <c r="C142" i="1"/>
  <c r="C14" i="1"/>
  <c r="C12" i="15" s="1"/>
  <c r="I33" i="20"/>
  <c r="G33" i="20"/>
  <c r="E33" i="20"/>
  <c r="K28" i="20"/>
  <c r="K26" i="20"/>
  <c r="I22" i="20"/>
  <c r="G22" i="20"/>
  <c r="E22" i="20"/>
  <c r="K17" i="20"/>
  <c r="K15" i="20"/>
  <c r="K33" i="20" l="1"/>
  <c r="K22" i="20"/>
  <c r="E17" i="16"/>
  <c r="C8" i="15"/>
  <c r="C10" i="1"/>
  <c r="C162" i="1" s="1"/>
  <c r="D27" i="17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G27" i="17" s="1"/>
  <c r="D17" i="16"/>
  <c r="F16" i="16"/>
  <c r="G16" i="16" s="1"/>
  <c r="F15" i="16"/>
  <c r="G15" i="16" s="1"/>
  <c r="F14" i="16"/>
  <c r="G14" i="16" s="1"/>
  <c r="F13" i="16"/>
  <c r="G13" i="16" s="1"/>
  <c r="C55" i="15"/>
  <c r="C58" i="14"/>
  <c r="C52" i="14"/>
  <c r="C62" i="1"/>
  <c r="G17" i="16" l="1"/>
  <c r="C92" i="1"/>
  <c r="F27" i="17"/>
  <c r="F17" i="16"/>
  <c r="C121" i="1"/>
  <c r="C121" i="15"/>
  <c r="C116" i="15" s="1"/>
  <c r="C148" i="15"/>
  <c r="C135" i="15"/>
  <c r="C131" i="15"/>
  <c r="C82" i="15"/>
  <c r="C78" i="15"/>
  <c r="C70" i="15"/>
  <c r="C66" i="15"/>
  <c r="C60" i="15"/>
  <c r="C49" i="15"/>
  <c r="C22" i="10"/>
  <c r="C23" i="9"/>
  <c r="C148" i="1"/>
  <c r="C135" i="1"/>
  <c r="C131" i="1"/>
  <c r="C148" i="12"/>
  <c r="C142" i="12"/>
  <c r="C135" i="12"/>
  <c r="C131" i="12"/>
  <c r="C116" i="12"/>
  <c r="C95" i="12"/>
  <c r="C130" i="12" s="1"/>
  <c r="C84" i="12"/>
  <c r="C80" i="12"/>
  <c r="C77" i="12"/>
  <c r="C72" i="12"/>
  <c r="C68" i="12"/>
  <c r="C62" i="12"/>
  <c r="C57" i="12"/>
  <c r="C51" i="12"/>
  <c r="C39" i="12"/>
  <c r="C32" i="12"/>
  <c r="C31" i="12" s="1"/>
  <c r="C24" i="12"/>
  <c r="C17" i="12"/>
  <c r="C10" i="12"/>
  <c r="C148" i="13"/>
  <c r="C142" i="13"/>
  <c r="C135" i="13"/>
  <c r="C131" i="13"/>
  <c r="C116" i="13"/>
  <c r="C84" i="13"/>
  <c r="C91" i="13" s="1"/>
  <c r="C51" i="13"/>
  <c r="C39" i="13"/>
  <c r="C24" i="13"/>
  <c r="C17" i="13"/>
  <c r="C10" i="13"/>
  <c r="C85" i="14"/>
  <c r="C81" i="14"/>
  <c r="C73" i="14"/>
  <c r="C69" i="14"/>
  <c r="C63" i="14"/>
  <c r="C91" i="12" l="1"/>
  <c r="C67" i="12"/>
  <c r="C92" i="12" s="1"/>
  <c r="C156" i="12"/>
  <c r="C157" i="12"/>
  <c r="C156" i="1"/>
  <c r="C163" i="1" s="1"/>
  <c r="C156" i="15"/>
  <c r="C24" i="11"/>
  <c r="C15" i="11"/>
  <c r="C33" i="11" l="1"/>
  <c r="C84" i="1"/>
  <c r="C80" i="1"/>
  <c r="C72" i="1"/>
  <c r="C68" i="1"/>
  <c r="C57" i="1"/>
  <c r="C51" i="1"/>
</calcChain>
</file>

<file path=xl/sharedStrings.xml><?xml version="1.0" encoding="utf-8"?>
<sst xmlns="http://schemas.openxmlformats.org/spreadsheetml/2006/main" count="2139" uniqueCount="628">
  <si>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</si>
  <si>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</si>
  <si>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</si>
  <si>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</si>
  <si>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</si>
  <si>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</si>
  <si>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</si>
  <si>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</si>
  <si>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</si>
  <si>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</si>
  <si>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</si>
  <si>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</si>
  <si>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</si>
  <si>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</si>
  <si>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</si>
  <si>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</si>
  <si>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</si>
  <si>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</si>
  <si>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</si>
  <si>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</si>
  <si>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</si>
  <si>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</si>
  <si>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</si>
  <si>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</si>
  <si>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</si>
  <si>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</si>
  <si>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</si>
  <si>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</si>
  <si>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</si>
  <si>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</si>
  <si>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</si>
  <si>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</si>
  <si>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</si>
  <si>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</si>
  <si>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</si>
  <si>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</si>
  <si>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</si>
  <si>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</si>
  <si>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</si>
  <si>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</si>
  <si>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</si>
  <si>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</si>
  <si>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</si>
  <si>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</si>
  <si>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</si>
  <si>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</si>
  <si>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</si>
  <si>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</si>
  <si>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</si>
  <si>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</si>
  <si>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</si>
  <si>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</si>
  <si>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</si>
  <si>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</si>
  <si>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</si>
  <si>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</si>
  <si>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</si>
  <si>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</si>
  <si>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</si>
  <si>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</si>
  <si>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</si>
  <si>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</si>
  <si>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</si>
  <si>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</si>
  <si>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</si>
  <si>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</si>
  <si>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</si>
  <si>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</si>
  <si>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</si>
  <si>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</si>
  <si>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</si>
  <si>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</si>
  <si>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</si>
  <si>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</si>
  <si>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</si>
  <si>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</si>
  <si>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</si>
  <si>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</si>
  <si>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</si>
  <si>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</si>
  <si>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</si>
  <si>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</si>
  <si>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</si>
  <si>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</si>
  <si>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</si>
  <si>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</si>
  <si>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</si>
  <si>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</si>
  <si>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</si>
  <si>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</si>
  <si>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</si>
  <si>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</si>
  <si>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</si>
  <si>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</si>
  <si>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</si>
  <si>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</si>
  <si>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</si>
  <si>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</si>
  <si>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</si>
  <si>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</si>
  <si>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</si>
  <si>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</si>
  <si>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</si>
  <si>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</si>
  <si>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</si>
  <si>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</si>
  <si>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</si>
  <si>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</si>
  <si>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</si>
  <si>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</si>
  <si>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</si>
  <si>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</si>
  <si>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</si>
  <si>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</si>
  <si>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</si>
  <si>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</si>
  <si>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</si>
  <si>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</si>
  <si>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</si>
  <si>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</si>
  <si>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</si>
  <si>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</si>
  <si>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</si>
  <si>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</si>
  <si>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</si>
  <si>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</si>
  <si>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</si>
  <si>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</si>
  <si>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</si>
  <si>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</si>
  <si>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</si>
  <si>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</si>
  <si>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</si>
  <si>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</si>
  <si>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</si>
  <si>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</si>
  <si>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</si>
  <si>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</si>
  <si>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</si>
  <si>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</si>
  <si>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</si>
  <si>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</si>
  <si>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</si>
  <si>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</si>
  <si>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</si>
  <si>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</si>
  <si>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</si>
  <si>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</si>
  <si>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</si>
  <si>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</si>
  <si>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</si>
  <si>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</si>
  <si>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</si>
  <si>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</si>
  <si>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</si>
  <si>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</si>
  <si>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</si>
  <si>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</si>
  <si>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</si>
  <si>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</si>
  <si>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</si>
  <si>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</si>
  <si>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</si>
  <si>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</si>
  <si>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</si>
  <si>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</si>
  <si>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</si>
  <si>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</si>
  <si>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</si>
  <si>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</si>
  <si>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</si>
  <si>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</si>
  <si>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</si>
  <si>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</si>
  <si>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</si>
  <si>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</si>
  <si>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</si>
  <si>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</si>
  <si>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</si>
  <si>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</si>
  <si>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</si>
  <si>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</si>
  <si>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</si>
  <si>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</si>
  <si>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</si>
  <si>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</si>
  <si>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</si>
  <si>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</si>
  <si>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</si>
  <si>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</si>
  <si>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</si>
  <si>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</si>
  <si>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</si>
  <si>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</si>
  <si>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</si>
  <si>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</si>
  <si>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</si>
  <si>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</si>
  <si>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</si>
  <si>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</si>
  <si>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</si>
  <si>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</si>
  <si>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</si>
  <si>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</si>
  <si>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</si>
  <si>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</si>
  <si>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</si>
  <si>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</si>
  <si>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</si>
  <si>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</si>
  <si>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</si>
  <si>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</si>
  <si>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</si>
  <si>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</si>
  <si>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</si>
  <si>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</si>
  <si>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</si>
  <si>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</si>
  <si>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</si>
  <si>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</si>
  <si>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</si>
  <si>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</si>
  <si>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</si>
  <si>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</si>
  <si>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</si>
  <si>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</si>
  <si>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</si>
  <si>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</si>
  <si>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</si>
  <si>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</si>
  <si>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</si>
  <si>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</si>
  <si>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</si>
  <si>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</si>
  <si>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</si>
  <si>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</si>
  <si>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</si>
  <si>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</si>
  <si>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</si>
  <si>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</si>
  <si>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</si>
  <si>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</si>
  <si>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</si>
  <si>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</si>
  <si>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</si>
  <si>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</si>
  <si>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</si>
  <si>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</si>
  <si>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</si>
  <si>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</si>
  <si>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</si>
  <si>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</si>
  <si>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</si>
  <si>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</si>
  <si>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</si>
  <si>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</si>
  <si>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</si>
  <si>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</si>
  <si>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</si>
  <si>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</si>
  <si>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</si>
  <si>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</si>
  <si>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</si>
  <si>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</si>
  <si>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</si>
  <si>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</si>
  <si>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</si>
  <si>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</si>
  <si>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</si>
  <si>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</si>
  <si>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</si>
  <si>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</si>
  <si>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</si>
  <si>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</si>
  <si>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</si>
  <si>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</si>
  <si>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</si>
  <si>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</si>
  <si>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</si>
  <si>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</si>
  <si>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</si>
  <si>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</si>
  <si>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</si>
  <si>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</si>
  <si>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</si>
  <si>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</si>
  <si>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</si>
  <si>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</si>
  <si>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</si>
  <si>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</si>
  <si>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</si>
  <si>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</si>
  <si>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</si>
  <si>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</si>
  <si>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</si>
  <si>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</si>
  <si>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</si>
  <si>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</si>
  <si>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</si>
  <si>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</si>
  <si>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</si>
  <si>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</si>
  <si>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</si>
  <si>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</si>
  <si>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</si>
  <si>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</si>
  <si>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</si>
  <si>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</si>
  <si>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</si>
  <si>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</si>
  <si>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</si>
  <si>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</si>
  <si>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</si>
  <si>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</si>
  <si>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</si>
  <si>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</si>
  <si>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</si>
  <si>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</si>
  <si>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</si>
  <si>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</si>
  <si>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</si>
  <si>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</si>
  <si>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</si>
  <si>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</si>
  <si>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</si>
  <si>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</si>
  <si>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</si>
  <si>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</si>
  <si>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</si>
  <si>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</si>
  <si>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</si>
  <si>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</si>
  <si>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</si>
  <si>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</si>
  <si>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</si>
  <si>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</si>
  <si>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</si>
  <si>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</si>
  <si>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</si>
  <si>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</si>
  <si>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</si>
  <si>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</si>
  <si>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</si>
  <si>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</si>
  <si>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</si>
  <si>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</si>
  <si>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</si>
  <si>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</si>
  <si>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</si>
  <si>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</si>
  <si>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</si>
  <si>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</si>
  <si>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</si>
  <si>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</si>
  <si>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</si>
  <si>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</si>
  <si>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</si>
  <si>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</si>
  <si>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</si>
  <si>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</si>
  <si>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</si>
  <si>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</si>
  <si>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</si>
  <si>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</si>
  <si>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</si>
  <si>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</si>
  <si>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</si>
  <si>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</si>
  <si>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</si>
  <si>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</si>
  <si>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</si>
  <si>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</si>
  <si>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</si>
  <si>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</si>
  <si>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</si>
  <si>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</si>
  <si>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</si>
  <si>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</si>
  <si>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</si>
  <si>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</si>
  <si>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</si>
  <si>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</si>
  <si>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</si>
  <si>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</si>
  <si>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</si>
  <si>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</si>
  <si>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</si>
  <si>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</si>
  <si>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</si>
  <si>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Felhasználás 2018.XII.31-ig</t>
  </si>
  <si>
    <t>2019</t>
  </si>
  <si>
    <t>ÖSSZESEN:</t>
  </si>
  <si>
    <t>6. számú melléklet</t>
  </si>
  <si>
    <t>Felújítási kiadások előirányzata felújításonként</t>
  </si>
  <si>
    <t>Felújítás  megnevezése</t>
  </si>
  <si>
    <t>Európai uniós támogatással megvalósuló projektek</t>
  </si>
  <si>
    <t>bevételi, kiadási, hozzájárulások</t>
  </si>
  <si>
    <t>EU-s projekt neve , azonosítója:</t>
  </si>
  <si>
    <t>Felhívás neve:</t>
  </si>
  <si>
    <t>Projekt címe:</t>
  </si>
  <si>
    <t>Projekt azonosítója: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</si>
  <si>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</si>
  <si>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</si>
  <si>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</si>
  <si>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</si>
  <si>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</si>
  <si>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</si>
  <si>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</si>
  <si>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</si>
  <si>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</si>
  <si>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</si>
  <si>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</si>
  <si>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</si>
  <si>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</si>
  <si>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</si>
  <si>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</si>
  <si>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</si>
  <si>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</si>
  <si>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</si>
  <si>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</si>
  <si>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</si>
  <si>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</si>
  <si>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</si>
  <si>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8/b. számú melléklet</t>
  </si>
  <si>
    <t>EFOP-4.1.7-16-2016-00196 Klubhelység kialakítása</t>
  </si>
  <si>
    <t>7. számú melléklet</t>
  </si>
  <si>
    <t>2019.</t>
  </si>
  <si>
    <t>2020.</t>
  </si>
  <si>
    <t>2020.után</t>
  </si>
  <si>
    <t>Előző évi maradvány</t>
  </si>
  <si>
    <t>Önkormányzaton kívüli EU-s projektekhez történő hozzájárulás 2019. évi előirányzat</t>
  </si>
  <si>
    <t>A közösségi művelődési intézmény- és szervezetrendszer tanulást segítő infrastrukturális fejlesztései</t>
  </si>
  <si>
    <t>Eredeti előirányzat</t>
  </si>
  <si>
    <t>Módosított előirányzat</t>
  </si>
  <si>
    <t>2019. évi módosított előirányzat</t>
  </si>
  <si>
    <t>2019. évi eredeti előirányzat</t>
  </si>
  <si>
    <t>F</t>
  </si>
  <si>
    <t>G</t>
  </si>
  <si>
    <t>Teljesítés</t>
  </si>
  <si>
    <t xml:space="preserve">E </t>
  </si>
  <si>
    <t>2019. évi teljesítés</t>
  </si>
  <si>
    <t xml:space="preserve">F </t>
  </si>
  <si>
    <t>H</t>
  </si>
  <si>
    <t>I</t>
  </si>
  <si>
    <t>2019. évi módosított előírányzat</t>
  </si>
  <si>
    <t>Teljesítés 2019. XII.31-ig</t>
  </si>
  <si>
    <t>Összes teljesítés 2019. XII.31-ig</t>
  </si>
  <si>
    <t>G=(D+F)</t>
  </si>
  <si>
    <t>VAGYONKIMUTATÁS
a könyvviteli mérlegben értékkel szereplő eszközökről
2017.</t>
  </si>
  <si>
    <t>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</si>
  <si>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</si>
  <si>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</si>
  <si>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</si>
  <si>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</si>
  <si>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</si>
  <si>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</si>
  <si>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</si>
  <si>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</si>
  <si>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</si>
  <si>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</si>
  <si>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</si>
  <si>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</si>
  <si>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</si>
  <si>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</si>
  <si>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</si>
  <si>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</si>
  <si>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</si>
  <si>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</si>
  <si>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</si>
  <si>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</si>
  <si>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</si>
  <si>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</si>
  <si>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</si>
  <si>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</si>
  <si>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</si>
  <si>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</si>
  <si>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</si>
  <si>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</si>
  <si>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</si>
  <si>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</si>
  <si>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</si>
  <si>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</si>
  <si>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</si>
  <si>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</si>
  <si>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</si>
  <si>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</si>
  <si>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</si>
  <si>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</si>
  <si>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</si>
  <si>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</si>
  <si>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</si>
  <si>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</si>
  <si>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</si>
  <si>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</si>
  <si>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</si>
  <si>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</si>
  <si>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</si>
  <si>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</si>
  <si>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</si>
  <si>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</si>
  <si>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</si>
  <si>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</si>
  <si>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</si>
  <si>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</si>
  <si>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</si>
  <si>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</si>
  <si>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</si>
  <si>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</si>
  <si>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</si>
  <si>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</si>
  <si>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</si>
  <si>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</si>
  <si>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</si>
  <si>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</si>
  <si>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</si>
  <si>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</si>
  <si>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</si>
  <si>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</si>
  <si>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</si>
  <si>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</si>
  <si>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</si>
  <si>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</si>
  <si>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</si>
  <si>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</si>
  <si>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</si>
  <si>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</si>
  <si>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</si>
  <si>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</si>
  <si>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</si>
  <si>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</si>
  <si>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</si>
  <si>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</si>
  <si>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</si>
  <si>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</si>
  <si>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</si>
  <si>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</si>
  <si>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</si>
  <si>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</si>
  <si>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</si>
  <si>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</si>
  <si>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</si>
  <si>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</si>
  <si>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</si>
  <si>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</si>
  <si>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</si>
  <si>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</si>
  <si>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</si>
  <si>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</si>
  <si>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</si>
  <si>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</si>
  <si>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</si>
  <si>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</si>
  <si>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</si>
  <si>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</si>
  <si>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</si>
  <si>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</si>
  <si>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</si>
  <si>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</si>
  <si>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</si>
  <si>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</si>
  <si>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eszköznek nem minősülő eszközök elszámolásai</t>
  </si>
  <si>
    <t>59.</t>
  </si>
  <si>
    <t>III. Fizetendő általános forgalmi adó elszámolása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</si>
  <si>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</si>
  <si>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</si>
  <si>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</si>
  <si>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</si>
  <si>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</si>
  <si>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(45+48+53+57+61+62)</t>
  </si>
  <si>
    <t>63.</t>
  </si>
  <si>
    <t>9/a. számú melléklet</t>
  </si>
  <si>
    <t>VAGYONKIMUTATÁS
a könyvviteli mérlegben értékkel szereplő forrásokról
2017.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</si>
  <si>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</si>
  <si>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</si>
  <si>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</si>
  <si>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</si>
  <si>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</si>
  <si>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</si>
  <si>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</si>
  <si>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</si>
  <si>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</si>
  <si>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</si>
  <si>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</si>
  <si>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</si>
  <si>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</si>
  <si>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</si>
  <si>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</si>
  <si>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</si>
  <si>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9/b. számú melléklet</t>
  </si>
  <si>
    <t>VAGYONKIMUTATÁS
az érték nélkül nyilvántartott eszközökről
2017.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</si>
  <si>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</si>
  <si>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</si>
  <si>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</si>
  <si>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</si>
  <si>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</si>
  <si>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</si>
  <si>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</si>
  <si>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</si>
  <si>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</si>
  <si>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</si>
  <si>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</si>
  <si>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</si>
  <si>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</si>
  <si>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</si>
  <si>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</si>
  <si>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</si>
  <si>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</si>
  <si>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</si>
  <si>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</si>
  <si>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</si>
  <si>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</si>
  <si>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</si>
  <si>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9/c. számú melléklet</t>
  </si>
  <si>
    <t>2019-2020</t>
  </si>
  <si>
    <t>Gyöngyfa Községi Önkormányzat Képviselő-testületének</t>
  </si>
  <si>
    <t xml:space="preserve">Gyöngyfa Községi Önkormányzat Képviselő-testületének </t>
  </si>
  <si>
    <t>Damilos fűnyíró ( közfoglalkoztatás)</t>
  </si>
  <si>
    <t>Benzin motoros fűnyíró ( közfoglalkoztatás</t>
  </si>
  <si>
    <t>Kisértékű eszköz beszerzés (bogrács, bográcsállvány) Könyvtár</t>
  </si>
  <si>
    <t>Könyvtár infrastrukturális fejlesztés ( mikró, hütő)</t>
  </si>
  <si>
    <t>Gyöngyfa Községi Önkormányzat - konzorciumi partner - EFOP-1.5.3-16</t>
  </si>
  <si>
    <t>EFOP-1.5.3-16-2017-00085</t>
  </si>
  <si>
    <t>Gyöngyfa Községi Önkormányzat</t>
  </si>
  <si>
    <t>Klubhelység kialakítása Gyöngyfa községben</t>
  </si>
  <si>
    <t>EFOP-4.1.7-16-2017-00267</t>
  </si>
  <si>
    <t xml:space="preserve"> 8/a számú melléklet</t>
  </si>
  <si>
    <t>5/2020. (VII.14.) önkormányzati rendeletéhez</t>
  </si>
  <si>
    <t>5/2020. (VII.14.) önkormányzatirendeletéhez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</si>
</sst>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  <numFmt numFmtId="168" formatCode="00"/>
    <numFmt numFmtId="169" formatCode="#,###__;\-#,###__"/>
    <numFmt numFmtId="170" formatCode="#,###\ _F_t;\-#,###\ _F_t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20" fillId="0" borderId="0"/>
    <xf numFmtId="0" fontId="20" fillId="0" borderId="0"/>
  </cellStyleXfs>
  <cellXfs count="392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0" fontId="13" fillId="0" borderId="49" xfId="0" applyFont="1" applyFill="1" applyBorder="1" applyAlignment="1" applyProtection="1">
      <alignment horizontal="right" vertical="center"/>
    </xf>
    <xf numFmtId="0" fontId="14" fillId="0" borderId="10" xfId="2" applyFont="1" applyFill="1" applyBorder="1" applyAlignment="1" applyProtection="1">
      <alignment horizontal="left" vertical="center" wrapText="1" indent="1"/>
    </xf>
    <xf numFmtId="0" fontId="14" fillId="0" borderId="11" xfId="2" applyFont="1" applyFill="1" applyBorder="1" applyAlignment="1" applyProtection="1">
      <alignment vertical="center" wrapText="1"/>
    </xf>
    <xf numFmtId="165" fontId="14" fillId="0" borderId="12" xfId="2" applyNumberFormat="1" applyFont="1" applyFill="1" applyBorder="1" applyAlignment="1" applyProtection="1">
      <alignment horizontal="right" vertical="center" wrapText="1" indent="1"/>
    </xf>
    <xf numFmtId="0" fontId="14" fillId="0" borderId="0" xfId="2" applyFont="1" applyFill="1" applyBorder="1" applyAlignment="1" applyProtection="1">
      <alignment horizontal="left" vertical="center" wrapText="1" indent="1"/>
    </xf>
    <xf numFmtId="0" fontId="14" fillId="0" borderId="0" xfId="2" applyFont="1" applyFill="1" applyBorder="1" applyAlignment="1" applyProtection="1">
      <alignment vertical="center" wrapText="1"/>
    </xf>
    <xf numFmtId="165" fontId="14" fillId="0" borderId="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37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horizontal="left"/>
    </xf>
    <xf numFmtId="0" fontId="0" fillId="3" borderId="0" xfId="0" applyFill="1"/>
    <xf numFmtId="0" fontId="19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8" fillId="0" borderId="0" xfId="0" applyFont="1"/>
    <xf numFmtId="0" fontId="18" fillId="0" borderId="0" xfId="0" applyFont="1" applyAlignment="1">
      <alignment horizontal="left"/>
    </xf>
    <xf numFmtId="165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0" applyNumberFormat="1" applyFont="1" applyBorder="1" applyAlignment="1" applyProtection="1">
      <alignment horizontal="right" vertical="center" wrapText="1" indent="1"/>
    </xf>
    <xf numFmtId="165" fontId="7" fillId="0" borderId="51" xfId="0" quotePrefix="1" applyNumberFormat="1" applyFont="1" applyBorder="1" applyAlignment="1" applyProtection="1">
      <alignment horizontal="right" vertical="center" wrapText="1" indent="1"/>
    </xf>
    <xf numFmtId="165" fontId="7" fillId="0" borderId="37" xfId="0" applyNumberFormat="1" applyFont="1" applyFill="1" applyBorder="1" applyAlignment="1" applyProtection="1">
      <alignment horizontal="centerContinuous" vertical="center" wrapText="1"/>
    </xf>
    <xf numFmtId="165" fontId="7" fillId="0" borderId="37" xfId="0" applyNumberFormat="1" applyFont="1" applyFill="1" applyBorder="1" applyAlignment="1" applyProtection="1">
      <alignment horizontal="center" vertical="center" wrapText="1"/>
    </xf>
    <xf numFmtId="165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165" fontId="9" fillId="0" borderId="64" xfId="0" applyNumberFormat="1" applyFont="1" applyFill="1" applyBorder="1" applyAlignment="1" applyProtection="1">
      <alignment horizontal="right" vertical="center" wrapText="1" indent="1"/>
    </xf>
    <xf numFmtId="165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0" applyNumberFormat="1" applyFont="1" applyFill="1" applyBorder="1" applyAlignment="1" applyProtection="1">
      <alignment horizontal="right" vertical="center" wrapText="1" indent="1"/>
    </xf>
    <xf numFmtId="165" fontId="7" fillId="0" borderId="27" xfId="0" applyNumberFormat="1" applyFont="1" applyFill="1" applyBorder="1" applyAlignment="1" applyProtection="1">
      <alignment horizontal="right" vertical="center" wrapText="1" indent="1"/>
    </xf>
    <xf numFmtId="165" fontId="9" fillId="0" borderId="63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/>
    <xf numFmtId="0" fontId="2" fillId="0" borderId="0" xfId="4" applyFont="1"/>
    <xf numFmtId="0" fontId="7" fillId="0" borderId="33" xfId="3" applyFont="1" applyFill="1" applyBorder="1" applyAlignment="1" applyProtection="1">
      <alignment horizontal="center" vertical="center" wrapText="1"/>
    </xf>
    <xf numFmtId="0" fontId="7" fillId="0" borderId="5" xfId="3" applyFont="1" applyFill="1" applyBorder="1" applyAlignment="1" applyProtection="1">
      <alignment horizontal="center" vertical="center" wrapText="1"/>
    </xf>
    <xf numFmtId="0" fontId="7" fillId="0" borderId="34" xfId="3" applyFont="1" applyFill="1" applyBorder="1" applyAlignment="1" applyProtection="1">
      <alignment horizontal="center" vertical="center" wrapText="1"/>
    </xf>
    <xf numFmtId="0" fontId="7" fillId="0" borderId="30" xfId="3" applyFont="1" applyFill="1" applyBorder="1" applyAlignment="1" applyProtection="1">
      <alignment vertical="center" wrapText="1"/>
    </xf>
    <xf numFmtId="168" fontId="21" fillId="0" borderId="2" xfId="5" applyNumberFormat="1" applyFont="1" applyFill="1" applyBorder="1" applyAlignment="1" applyProtection="1">
      <alignment horizontal="center" vertical="center"/>
    </xf>
    <xf numFmtId="169" fontId="22" fillId="0" borderId="2" xfId="3" applyNumberFormat="1" applyFont="1" applyFill="1" applyBorder="1" applyAlignment="1" applyProtection="1">
      <alignment horizontal="right" vertical="center" wrapText="1"/>
      <protection locked="0"/>
    </xf>
    <xf numFmtId="169" fontId="22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19" xfId="3" applyFont="1" applyFill="1" applyBorder="1" applyAlignment="1" applyProtection="1">
      <alignment vertical="center" wrapText="1"/>
    </xf>
    <xf numFmtId="168" fontId="21" fillId="0" borderId="20" xfId="5" applyNumberFormat="1" applyFont="1" applyFill="1" applyBorder="1" applyAlignment="1" applyProtection="1">
      <alignment horizontal="center" vertical="center"/>
    </xf>
    <xf numFmtId="169" fontId="22" fillId="0" borderId="20" xfId="3" applyNumberFormat="1" applyFont="1" applyFill="1" applyBorder="1" applyAlignment="1" applyProtection="1">
      <alignment horizontal="right" vertical="center" wrapText="1"/>
    </xf>
    <xf numFmtId="0" fontId="8" fillId="0" borderId="19" xfId="3" applyFont="1" applyFill="1" applyBorder="1" applyAlignment="1" applyProtection="1">
      <alignment horizontal="left" vertical="center" wrapText="1" indent="1"/>
    </xf>
    <xf numFmtId="169" fontId="23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23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23" fillId="0" borderId="20" xfId="3" applyNumberFormat="1" applyFont="1" applyFill="1" applyBorder="1" applyAlignment="1" applyProtection="1">
      <alignment horizontal="right" vertical="center" wrapText="1"/>
    </xf>
    <xf numFmtId="0" fontId="7" fillId="0" borderId="33" xfId="3" applyFont="1" applyFill="1" applyBorder="1" applyAlignment="1" applyProtection="1">
      <alignment vertical="center" wrapText="1"/>
    </xf>
    <xf numFmtId="169" fontId="22" fillId="0" borderId="5" xfId="3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3" fillId="0" borderId="33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/>
    </xf>
    <xf numFmtId="49" fontId="3" fillId="0" borderId="34" xfId="5" applyNumberFormat="1" applyFont="1" applyFill="1" applyBorder="1" applyAlignment="1" applyProtection="1">
      <alignment horizontal="center" vertical="center"/>
    </xf>
    <xf numFmtId="168" fontId="21" fillId="0" borderId="17" xfId="5" applyNumberFormat="1" applyFont="1" applyFill="1" applyBorder="1" applyAlignment="1" applyProtection="1">
      <alignment horizontal="center" vertical="center"/>
    </xf>
    <xf numFmtId="170" fontId="21" fillId="0" borderId="18" xfId="5" applyNumberFormat="1" applyFont="1" applyFill="1" applyBorder="1" applyAlignment="1" applyProtection="1">
      <alignment vertical="center"/>
      <protection locked="0"/>
    </xf>
    <xf numFmtId="170" fontId="21" fillId="0" borderId="21" xfId="5" applyNumberFormat="1" applyFont="1" applyFill="1" applyBorder="1" applyAlignment="1" applyProtection="1">
      <alignment vertical="center"/>
      <protection locked="0"/>
    </xf>
    <xf numFmtId="170" fontId="3" fillId="0" borderId="21" xfId="5" applyNumberFormat="1" applyFont="1" applyFill="1" applyBorder="1" applyAlignment="1" applyProtection="1">
      <alignment vertical="center"/>
    </xf>
    <xf numFmtId="170" fontId="3" fillId="0" borderId="21" xfId="5" applyNumberFormat="1" applyFont="1" applyFill="1" applyBorder="1" applyAlignment="1" applyProtection="1">
      <alignment vertical="center"/>
      <protection locked="0"/>
    </xf>
    <xf numFmtId="0" fontId="3" fillId="0" borderId="33" xfId="5" applyFont="1" applyFill="1" applyBorder="1" applyAlignment="1" applyProtection="1">
      <alignment horizontal="left" vertical="center" wrapText="1"/>
    </xf>
    <xf numFmtId="168" fontId="21" fillId="0" borderId="5" xfId="5" applyNumberFormat="1" applyFont="1" applyFill="1" applyBorder="1" applyAlignment="1" applyProtection="1">
      <alignment horizontal="center" vertical="center"/>
    </xf>
    <xf numFmtId="170" fontId="3" fillId="0" borderId="34" xfId="5" applyNumberFormat="1" applyFont="1" applyFill="1" applyBorder="1" applyAlignment="1" applyProtection="1">
      <alignment vertical="center"/>
    </xf>
    <xf numFmtId="0" fontId="20" fillId="0" borderId="0" xfId="4"/>
    <xf numFmtId="0" fontId="7" fillId="0" borderId="29" xfId="3" applyFont="1" applyFill="1" applyBorder="1" applyAlignment="1">
      <alignment horizontal="center" vertical="center"/>
    </xf>
    <xf numFmtId="0" fontId="26" fillId="0" borderId="8" xfId="5" applyFont="1" applyFill="1" applyBorder="1" applyAlignment="1" applyProtection="1">
      <alignment horizontal="center" vertical="center" textRotation="90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17" xfId="3" applyFont="1" applyFill="1" applyBorder="1" applyAlignment="1">
      <alignment horizontal="right" indent="1"/>
    </xf>
    <xf numFmtId="3" fontId="8" fillId="0" borderId="17" xfId="3" applyNumberFormat="1" applyFont="1" applyFill="1" applyBorder="1" applyProtection="1">
      <protection locked="0"/>
    </xf>
    <xf numFmtId="3" fontId="8" fillId="0" borderId="18" xfId="3" applyNumberFormat="1" applyFont="1" applyFill="1" applyBorder="1" applyAlignment="1" applyProtection="1">
      <protection locked="0"/>
    </xf>
    <xf numFmtId="0" fontId="8" fillId="0" borderId="20" xfId="3" applyFont="1" applyFill="1" applyBorder="1" applyAlignment="1">
      <alignment horizontal="right" indent="1"/>
    </xf>
    <xf numFmtId="3" fontId="8" fillId="0" borderId="20" xfId="3" applyNumberFormat="1" applyFont="1" applyFill="1" applyBorder="1" applyProtection="1">
      <protection locked="0"/>
    </xf>
    <xf numFmtId="3" fontId="8" fillId="0" borderId="21" xfId="3" applyNumberFormat="1" applyFont="1" applyFill="1" applyBorder="1" applyAlignment="1" applyProtection="1"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>
      <alignment horizontal="right" indent="1"/>
    </xf>
    <xf numFmtId="3" fontId="8" fillId="0" borderId="23" xfId="3" applyNumberFormat="1" applyFont="1" applyFill="1" applyBorder="1" applyProtection="1">
      <protection locked="0"/>
    </xf>
    <xf numFmtId="3" fontId="8" fillId="0" borderId="24" xfId="3" applyNumberFormat="1" applyFont="1" applyFill="1" applyBorder="1" applyAlignment="1" applyProtection="1">
      <protection locked="0"/>
    </xf>
    <xf numFmtId="0" fontId="7" fillId="0" borderId="10" xfId="3" applyFont="1" applyFill="1" applyBorder="1" applyAlignment="1" applyProtection="1">
      <alignment wrapText="1"/>
      <protection locked="0"/>
    </xf>
    <xf numFmtId="0" fontId="8" fillId="0" borderId="11" xfId="3" applyFont="1" applyFill="1" applyBorder="1" applyAlignment="1">
      <alignment horizontal="right" indent="1"/>
    </xf>
    <xf numFmtId="3" fontId="8" fillId="0" borderId="11" xfId="3" applyNumberFormat="1" applyFont="1" applyFill="1" applyBorder="1" applyProtection="1">
      <protection locked="0"/>
    </xf>
    <xf numFmtId="170" fontId="3" fillId="0" borderId="12" xfId="5" applyNumberFormat="1" applyFont="1" applyFill="1" applyBorder="1" applyAlignment="1" applyProtection="1">
      <alignment vertical="center"/>
    </xf>
    <xf numFmtId="0" fontId="8" fillId="0" borderId="16" xfId="3" applyFont="1" applyFill="1" applyBorder="1" applyAlignment="1" applyProtection="1">
      <alignment wrapText="1"/>
      <protection locked="0"/>
    </xf>
    <xf numFmtId="3" fontId="8" fillId="0" borderId="21" xfId="3" applyNumberFormat="1" applyFont="1" applyFill="1" applyBorder="1" applyProtection="1">
      <protection locked="0"/>
    </xf>
    <xf numFmtId="3" fontId="8" fillId="0" borderId="24" xfId="3" applyNumberFormat="1" applyFont="1" applyFill="1" applyBorder="1" applyProtection="1">
      <protection locked="0"/>
    </xf>
    <xf numFmtId="3" fontId="8" fillId="0" borderId="18" xfId="3" applyNumberFormat="1" applyFont="1" applyFill="1" applyBorder="1" applyProtection="1">
      <protection locked="0"/>
    </xf>
    <xf numFmtId="3" fontId="8" fillId="0" borderId="66" xfId="3" applyNumberFormat="1" applyFont="1" applyFill="1" applyBorder="1"/>
    <xf numFmtId="0" fontId="9" fillId="0" borderId="0" xfId="3" applyFont="1" applyFill="1"/>
    <xf numFmtId="165" fontId="0" fillId="0" borderId="0" xfId="0" applyNumberFormat="1"/>
    <xf numFmtId="165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0" xfId="2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wrapText="1" indent="1"/>
    </xf>
    <xf numFmtId="165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5" fontId="1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right"/>
    </xf>
    <xf numFmtId="0" fontId="11" fillId="0" borderId="0" xfId="2" applyFont="1" applyFill="1" applyAlignment="1" applyProtection="1">
      <alignment horizontal="center"/>
    </xf>
    <xf numFmtId="165" fontId="12" fillId="0" borderId="49" xfId="2" applyNumberFormat="1" applyFont="1" applyFill="1" applyBorder="1" applyAlignment="1" applyProtection="1">
      <alignment horizontal="left" vertical="center"/>
    </xf>
    <xf numFmtId="0" fontId="8" fillId="0" borderId="27" xfId="0" applyFont="1" applyFill="1" applyBorder="1" applyAlignment="1" applyProtection="1">
      <alignment horizontal="right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8" fillId="0" borderId="49" xfId="0" applyNumberFormat="1" applyFont="1" applyFill="1" applyBorder="1" applyAlignment="1" applyProtection="1">
      <alignment horizontal="right" vertical="center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65" xfId="0" applyFont="1" applyBorder="1" applyAlignment="1">
      <alignment horizontal="right"/>
    </xf>
    <xf numFmtId="165" fontId="15" fillId="0" borderId="49" xfId="0" applyNumberFormat="1" applyFont="1" applyFill="1" applyBorder="1" applyAlignment="1" applyProtection="1">
      <alignment horizontal="right" wrapText="1"/>
    </xf>
    <xf numFmtId="165" fontId="16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3" xfId="0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3" borderId="56" xfId="0" applyNumberFormat="1" applyFill="1" applyBorder="1" applyAlignment="1">
      <alignment horizontal="center"/>
    </xf>
    <xf numFmtId="167" fontId="0" fillId="3" borderId="59" xfId="0" applyNumberFormat="1" applyFill="1" applyBorder="1" applyAlignment="1">
      <alignment horizontal="center"/>
    </xf>
    <xf numFmtId="167" fontId="0" fillId="3" borderId="20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29" xfId="3" applyFont="1" applyFill="1" applyBorder="1" applyAlignment="1" applyProtection="1">
      <alignment horizontal="center" vertical="center" wrapText="1"/>
    </xf>
    <xf numFmtId="0" fontId="7" fillId="0" borderId="32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textRotation="90"/>
    </xf>
    <xf numFmtId="0" fontId="3" fillId="0" borderId="36" xfId="5" applyFont="1" applyFill="1" applyBorder="1" applyAlignment="1" applyProtection="1">
      <alignment horizontal="center" vertical="center" textRotation="90"/>
    </xf>
    <xf numFmtId="0" fontId="3" fillId="0" borderId="17" xfId="5" applyFont="1" applyFill="1" applyBorder="1" applyAlignment="1" applyProtection="1">
      <alignment horizontal="center" vertical="center" textRotation="90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20" xfId="3" applyFont="1" applyFill="1" applyBorder="1" applyAlignment="1" applyProtection="1">
      <alignment horizontal="center" vertical="center" wrapText="1"/>
    </xf>
    <xf numFmtId="0" fontId="7" fillId="0" borderId="9" xfId="3" applyFont="1" applyFill="1" applyBorder="1" applyAlignment="1" applyProtection="1">
      <alignment horizontal="center" vertical="center" wrapText="1"/>
    </xf>
    <xf numFmtId="0" fontId="7" fillId="0" borderId="18" xfId="3" applyFont="1" applyFill="1" applyBorder="1" applyAlignment="1" applyProtection="1">
      <alignment horizontal="center" vertical="center" wrapText="1"/>
    </xf>
    <xf numFmtId="0" fontId="7" fillId="0" borderId="20" xfId="3" applyFont="1" applyFill="1" applyBorder="1" applyAlignment="1" applyProtection="1">
      <alignment horizontal="center" wrapText="1"/>
    </xf>
    <xf numFmtId="0" fontId="7" fillId="0" borderId="21" xfId="3" applyFont="1" applyFill="1" applyBorder="1" applyAlignment="1" applyProtection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4" fillId="0" borderId="0" xfId="5" applyFont="1" applyFill="1" applyBorder="1" applyAlignment="1" applyProtection="1">
      <alignment horizontal="right" vertical="center"/>
    </xf>
    <xf numFmtId="0" fontId="25" fillId="0" borderId="30" xfId="5" applyFont="1" applyFill="1" applyBorder="1" applyAlignment="1" applyProtection="1">
      <alignment horizontal="center" vertical="center" wrapText="1"/>
    </xf>
    <xf numFmtId="0" fontId="25" fillId="0" borderId="19" xfId="5" applyFont="1" applyFill="1" applyBorder="1" applyAlignment="1" applyProtection="1">
      <alignment horizontal="center" vertical="center" wrapText="1"/>
    </xf>
    <xf numFmtId="0" fontId="26" fillId="0" borderId="2" xfId="5" applyFont="1" applyFill="1" applyBorder="1" applyAlignment="1" applyProtection="1">
      <alignment horizontal="center" vertical="center" textRotation="90"/>
    </xf>
    <xf numFmtId="0" fontId="26" fillId="0" borderId="20" xfId="5" applyFont="1" applyFill="1" applyBorder="1" applyAlignment="1" applyProtection="1">
      <alignment horizontal="center" vertical="center" textRotation="90"/>
    </xf>
    <xf numFmtId="0" fontId="26" fillId="0" borderId="3" xfId="5" applyFont="1" applyFill="1" applyBorder="1" applyAlignment="1" applyProtection="1">
      <alignment horizontal="center" vertical="center" wrapText="1"/>
    </xf>
    <xf numFmtId="0" fontId="26" fillId="0" borderId="21" xfId="5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left"/>
    </xf>
    <xf numFmtId="0" fontId="7" fillId="0" borderId="37" xfId="3" applyFont="1" applyFill="1" applyBorder="1" applyAlignment="1">
      <alignment horizontal="left"/>
    </xf>
  </cellXfs>
  <cellStyles count="6">
    <cellStyle name="Ezres" xfId="1" builtinId="3"/>
    <cellStyle name="Normál" xfId="0" builtinId="0"/>
    <cellStyle name="Normál 2" xfId="4" xr:uid="{00000000-0005-0000-0000-000002000000}"/>
    <cellStyle name="Normál_KVRENMUNKA" xfId="2" xr:uid="{00000000-0005-0000-0000-000003000000}"/>
    <cellStyle name="Normál_VAGYONK" xfId="5" xr:uid="{00000000-0005-0000-0000-000004000000}"/>
    <cellStyle name="Normál_VAGYONKIM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o\K&#246;lts&#233;gvet&#233;s%202019\&#214;nkorm&#225;nyzatok\Sumony\rendelet\El&#337;ir&#225;nyzat%202019%20Sumo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 refreshError="1">
        <row r="28">
          <cell r="C28">
            <v>10232461</v>
          </cell>
        </row>
        <row r="30">
          <cell r="C30">
            <v>1800000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E158"/>
  <sheetViews>
    <sheetView view="pageBreakPreview" zoomScale="90" zoomScaleSheetLayoutView="90" workbookViewId="0">
      <selection activeCell="A3" sqref="A3:E3"/>
    </sheetView>
  </sheetViews>
  <sheetFormatPr defaultRowHeight="15" x14ac:dyDescent="0.25"/>
  <cols>
    <col min="1" max="1" width="12.85546875" customWidth="1"/>
    <col min="2" max="2" width="63.5703125" customWidth="1"/>
    <col min="3" max="3" width="16.140625" customWidth="1"/>
    <col min="4" max="5" width="18.140625" customWidth="1"/>
  </cols>
  <sheetData>
    <row r="1" spans="1:5" ht="15.75" x14ac:dyDescent="0.25">
      <c r="A1" s="282" t="s">
        <v>345</v>
      </c>
      <c r="B1" s="282"/>
      <c r="C1" s="282"/>
      <c r="D1" s="282"/>
      <c r="E1" s="282"/>
    </row>
    <row r="2" spans="1:5" ht="15" customHeight="1" x14ac:dyDescent="0.25">
      <c r="A2" s="283" t="s">
        <v>614</v>
      </c>
      <c r="B2" s="283"/>
      <c r="C2" s="283"/>
      <c r="D2" s="283"/>
      <c r="E2" s="283"/>
    </row>
    <row r="3" spans="1:5" ht="15" customHeight="1" x14ac:dyDescent="0.25">
      <c r="A3" s="283" t="s">
        <v>626</v>
      </c>
      <c r="B3" s="283"/>
      <c r="C3" s="283"/>
      <c r="D3" s="283"/>
      <c r="E3" s="283"/>
    </row>
    <row r="4" spans="1:5" ht="15.75" x14ac:dyDescent="0.25">
      <c r="A4" s="132"/>
      <c r="B4" s="12"/>
      <c r="C4" s="284" t="s">
        <v>379</v>
      </c>
      <c r="D4" s="284"/>
      <c r="E4" s="284"/>
    </row>
    <row r="5" spans="1:5" ht="16.5" customHeight="1" thickBot="1" x14ac:dyDescent="0.3">
      <c r="A5" s="281" t="s">
        <v>368</v>
      </c>
      <c r="B5" s="281"/>
      <c r="C5" s="281"/>
      <c r="D5" s="281"/>
      <c r="E5" s="281"/>
    </row>
    <row r="6" spans="1:5" ht="32.25" thickBot="1" x14ac:dyDescent="0.3">
      <c r="A6" s="13" t="s">
        <v>366</v>
      </c>
      <c r="B6" s="14" t="s">
        <v>367</v>
      </c>
      <c r="C6" s="90" t="s">
        <v>432</v>
      </c>
      <c r="D6" s="90" t="s">
        <v>433</v>
      </c>
      <c r="E6" s="90" t="s">
        <v>438</v>
      </c>
    </row>
    <row r="7" spans="1:5" ht="16.5" thickBot="1" x14ac:dyDescent="0.3">
      <c r="A7" s="15" t="s">
        <v>6</v>
      </c>
      <c r="B7" s="16" t="s">
        <v>7</v>
      </c>
      <c r="C7" s="17" t="s">
        <v>8</v>
      </c>
      <c r="D7" s="17" t="s">
        <v>272</v>
      </c>
      <c r="E7" s="17" t="s">
        <v>273</v>
      </c>
    </row>
    <row r="8" spans="1:5" ht="16.5" thickBot="1" x14ac:dyDescent="0.3">
      <c r="A8" s="21" t="s">
        <v>10</v>
      </c>
      <c r="B8" s="22" t="s">
        <v>11</v>
      </c>
      <c r="C8" s="23">
        <f>C9+C10+C11+C12+C13+C14</f>
        <v>19982409</v>
      </c>
      <c r="D8" s="23">
        <f t="shared" ref="D8:E8" si="0">D9+D10+D11+D12+D13+D14</f>
        <v>25311133</v>
      </c>
      <c r="E8" s="23">
        <f t="shared" si="0"/>
        <v>25311133</v>
      </c>
    </row>
    <row r="9" spans="1:5" ht="15.75" x14ac:dyDescent="0.25">
      <c r="A9" s="24" t="s">
        <v>12</v>
      </c>
      <c r="B9" s="25" t="s">
        <v>13</v>
      </c>
      <c r="C9" s="26">
        <v>10418259</v>
      </c>
      <c r="D9" s="26">
        <v>10418259</v>
      </c>
      <c r="E9" s="26">
        <v>10418259</v>
      </c>
    </row>
    <row r="10" spans="1:5" ht="15.75" x14ac:dyDescent="0.25">
      <c r="A10" s="27" t="s">
        <v>14</v>
      </c>
      <c r="B10" s="28" t="s">
        <v>15</v>
      </c>
      <c r="C10" s="29"/>
      <c r="D10" s="26">
        <f>'2'!D12</f>
        <v>0</v>
      </c>
      <c r="E10" s="26">
        <f>'2'!E12</f>
        <v>0</v>
      </c>
    </row>
    <row r="11" spans="1:5" ht="15.75" x14ac:dyDescent="0.25">
      <c r="A11" s="27" t="s">
        <v>16</v>
      </c>
      <c r="B11" s="28" t="s">
        <v>17</v>
      </c>
      <c r="C11" s="29">
        <v>7764150</v>
      </c>
      <c r="D11" s="26">
        <v>9140720</v>
      </c>
      <c r="E11" s="26">
        <v>9140720</v>
      </c>
    </row>
    <row r="12" spans="1:5" ht="15.75" x14ac:dyDescent="0.25">
      <c r="A12" s="27" t="s">
        <v>18</v>
      </c>
      <c r="B12" s="28" t="s">
        <v>19</v>
      </c>
      <c r="C12" s="29">
        <f>'2'!C14</f>
        <v>1800000</v>
      </c>
      <c r="D12" s="26">
        <f>'2'!D14</f>
        <v>1800000</v>
      </c>
      <c r="E12" s="26">
        <f>'2'!E14</f>
        <v>1800000</v>
      </c>
    </row>
    <row r="13" spans="1:5" ht="15.75" x14ac:dyDescent="0.25">
      <c r="A13" s="27" t="s">
        <v>20</v>
      </c>
      <c r="B13" s="28" t="s">
        <v>21</v>
      </c>
      <c r="C13" s="29"/>
      <c r="D13" s="26">
        <v>3939044</v>
      </c>
      <c r="E13" s="26">
        <v>3939044</v>
      </c>
    </row>
    <row r="14" spans="1:5" ht="16.5" thickBot="1" x14ac:dyDescent="0.3">
      <c r="A14" s="30" t="s">
        <v>22</v>
      </c>
      <c r="B14" s="31" t="s">
        <v>23</v>
      </c>
      <c r="C14" s="29"/>
      <c r="D14" s="182">
        <v>13110</v>
      </c>
      <c r="E14" s="182">
        <v>13110</v>
      </c>
    </row>
    <row r="15" spans="1:5" ht="32.25" thickBot="1" x14ac:dyDescent="0.3">
      <c r="A15" s="21" t="s">
        <v>24</v>
      </c>
      <c r="B15" s="32" t="s">
        <v>25</v>
      </c>
      <c r="C15" s="23">
        <v>43642160</v>
      </c>
      <c r="D15" s="183">
        <v>62242366</v>
      </c>
      <c r="E15" s="183">
        <v>52314478</v>
      </c>
    </row>
    <row r="16" spans="1:5" ht="15.75" x14ac:dyDescent="0.25">
      <c r="A16" s="24" t="s">
        <v>26</v>
      </c>
      <c r="B16" s="25" t="s">
        <v>27</v>
      </c>
      <c r="C16" s="26"/>
      <c r="D16" s="26">
        <f>'2'!D18</f>
        <v>0</v>
      </c>
      <c r="E16" s="26">
        <f>'2'!E18</f>
        <v>0</v>
      </c>
    </row>
    <row r="17" spans="1:5" ht="15.75" x14ac:dyDescent="0.25">
      <c r="A17" s="27" t="s">
        <v>28</v>
      </c>
      <c r="B17" s="28" t="s">
        <v>29</v>
      </c>
      <c r="C17" s="29"/>
      <c r="D17" s="26">
        <f>'2'!D19</f>
        <v>0</v>
      </c>
      <c r="E17" s="26">
        <f>'2'!E19</f>
        <v>0</v>
      </c>
    </row>
    <row r="18" spans="1:5" ht="17.25" customHeight="1" x14ac:dyDescent="0.25">
      <c r="A18" s="27" t="s">
        <v>30</v>
      </c>
      <c r="B18" s="28" t="s">
        <v>31</v>
      </c>
      <c r="C18" s="29"/>
      <c r="D18" s="26">
        <f>'2'!D20</f>
        <v>0</v>
      </c>
      <c r="E18" s="26">
        <f>'2'!E20</f>
        <v>0</v>
      </c>
    </row>
    <row r="19" spans="1:5" ht="16.5" customHeight="1" x14ac:dyDescent="0.25">
      <c r="A19" s="27" t="s">
        <v>32</v>
      </c>
      <c r="B19" s="28" t="s">
        <v>33</v>
      </c>
      <c r="C19" s="29"/>
      <c r="D19" s="26">
        <f>'2'!D21</f>
        <v>0</v>
      </c>
      <c r="E19" s="26">
        <f>'2'!E21</f>
        <v>0</v>
      </c>
    </row>
    <row r="20" spans="1:5" ht="15.75" x14ac:dyDescent="0.25">
      <c r="A20" s="27" t="s">
        <v>34</v>
      </c>
      <c r="B20" s="28" t="s">
        <v>35</v>
      </c>
      <c r="C20" s="29">
        <v>23659751</v>
      </c>
      <c r="D20" s="26">
        <v>36931233</v>
      </c>
      <c r="E20" s="26">
        <v>27003345</v>
      </c>
    </row>
    <row r="21" spans="1:5" ht="16.5" thickBot="1" x14ac:dyDescent="0.3">
      <c r="A21" s="30" t="s">
        <v>36</v>
      </c>
      <c r="B21" s="31" t="s">
        <v>37</v>
      </c>
      <c r="C21" s="33">
        <v>3926477</v>
      </c>
      <c r="D21" s="182">
        <v>3926477</v>
      </c>
      <c r="E21" s="182">
        <v>1500000</v>
      </c>
    </row>
    <row r="22" spans="1:5" ht="32.25" thickBot="1" x14ac:dyDescent="0.3">
      <c r="A22" s="21" t="s">
        <v>38</v>
      </c>
      <c r="B22" s="22" t="s">
        <v>39</v>
      </c>
      <c r="C22" s="23">
        <v>15409720</v>
      </c>
      <c r="D22" s="183">
        <v>15409720</v>
      </c>
      <c r="E22" s="183">
        <v>17702130</v>
      </c>
    </row>
    <row r="23" spans="1:5" ht="15.75" x14ac:dyDescent="0.25">
      <c r="A23" s="24" t="s">
        <v>40</v>
      </c>
      <c r="B23" s="25" t="s">
        <v>41</v>
      </c>
      <c r="C23" s="26"/>
      <c r="D23" s="26">
        <f>'2'!D25</f>
        <v>0</v>
      </c>
      <c r="E23" s="26">
        <f>'2'!E25</f>
        <v>0</v>
      </c>
    </row>
    <row r="24" spans="1:5" ht="15.75" x14ac:dyDescent="0.25">
      <c r="A24" s="27" t="s">
        <v>42</v>
      </c>
      <c r="B24" s="28" t="s">
        <v>43</v>
      </c>
      <c r="C24" s="29"/>
      <c r="D24" s="26">
        <f>'2'!D26</f>
        <v>0</v>
      </c>
      <c r="E24" s="26">
        <f>'2'!E26</f>
        <v>0</v>
      </c>
    </row>
    <row r="25" spans="1:5" ht="31.5" x14ac:dyDescent="0.25">
      <c r="A25" s="27" t="s">
        <v>44</v>
      </c>
      <c r="B25" s="28" t="s">
        <v>45</v>
      </c>
      <c r="C25" s="29"/>
      <c r="D25" s="26">
        <f>'2'!D27</f>
        <v>0</v>
      </c>
      <c r="E25" s="26">
        <f>'2'!E27</f>
        <v>0</v>
      </c>
    </row>
    <row r="26" spans="1:5" ht="31.5" x14ac:dyDescent="0.25">
      <c r="A26" s="27" t="s">
        <v>46</v>
      </c>
      <c r="B26" s="28" t="s">
        <v>47</v>
      </c>
      <c r="C26" s="29"/>
      <c r="D26" s="26">
        <f>'2'!D28</f>
        <v>0</v>
      </c>
      <c r="E26" s="26">
        <f>'2'!E28</f>
        <v>0</v>
      </c>
    </row>
    <row r="27" spans="1:5" ht="15.75" x14ac:dyDescent="0.25">
      <c r="A27" s="27" t="s">
        <v>48</v>
      </c>
      <c r="B27" s="28" t="s">
        <v>49</v>
      </c>
      <c r="C27" s="29">
        <v>15409720</v>
      </c>
      <c r="D27" s="26">
        <v>15409720</v>
      </c>
      <c r="E27" s="26">
        <v>17702130</v>
      </c>
    </row>
    <row r="28" spans="1:5" ht="16.5" thickBot="1" x14ac:dyDescent="0.3">
      <c r="A28" s="30" t="s">
        <v>50</v>
      </c>
      <c r="B28" s="31" t="s">
        <v>51</v>
      </c>
      <c r="C28" s="33">
        <v>15409720</v>
      </c>
      <c r="D28" s="182">
        <v>15409720</v>
      </c>
      <c r="E28" s="182">
        <v>17702130</v>
      </c>
    </row>
    <row r="29" spans="1:5" ht="16.5" thickBot="1" x14ac:dyDescent="0.3">
      <c r="A29" s="21" t="s">
        <v>52</v>
      </c>
      <c r="B29" s="22" t="s">
        <v>53</v>
      </c>
      <c r="C29" s="23">
        <v>2603716</v>
      </c>
      <c r="D29" s="183">
        <v>2603716</v>
      </c>
      <c r="E29" s="183">
        <v>3497460</v>
      </c>
    </row>
    <row r="30" spans="1:5" ht="15.75" x14ac:dyDescent="0.25">
      <c r="A30" s="24" t="s">
        <v>54</v>
      </c>
      <c r="B30" s="25" t="s">
        <v>55</v>
      </c>
      <c r="C30" s="34">
        <v>2409444</v>
      </c>
      <c r="D30" s="26">
        <v>2409444</v>
      </c>
      <c r="E30" s="26">
        <v>3289736</v>
      </c>
    </row>
    <row r="31" spans="1:5" ht="15.75" x14ac:dyDescent="0.25">
      <c r="A31" s="27" t="s">
        <v>56</v>
      </c>
      <c r="B31" s="28" t="s">
        <v>57</v>
      </c>
      <c r="C31" s="29">
        <v>317966</v>
      </c>
      <c r="D31" s="26">
        <v>317966</v>
      </c>
      <c r="E31" s="26">
        <v>246040</v>
      </c>
    </row>
    <row r="32" spans="1:5" ht="15.75" x14ac:dyDescent="0.25">
      <c r="A32" s="27" t="s">
        <v>58</v>
      </c>
      <c r="B32" s="28" t="s">
        <v>59</v>
      </c>
      <c r="C32" s="29"/>
      <c r="D32" s="26">
        <f>'2'!D34</f>
        <v>0</v>
      </c>
      <c r="E32" s="26">
        <f>'2'!E34</f>
        <v>0</v>
      </c>
    </row>
    <row r="33" spans="1:5" ht="15.75" x14ac:dyDescent="0.25">
      <c r="A33" s="27" t="s">
        <v>60</v>
      </c>
      <c r="B33" s="35" t="s">
        <v>61</v>
      </c>
      <c r="C33" s="29">
        <v>2091478</v>
      </c>
      <c r="D33" s="26">
        <v>2091478</v>
      </c>
      <c r="E33" s="26">
        <v>3043696</v>
      </c>
    </row>
    <row r="34" spans="1:5" ht="15.75" x14ac:dyDescent="0.25">
      <c r="A34" s="27" t="s">
        <v>62</v>
      </c>
      <c r="B34" s="28" t="s">
        <v>63</v>
      </c>
      <c r="C34" s="29">
        <v>182272</v>
      </c>
      <c r="D34" s="26">
        <v>182272</v>
      </c>
      <c r="E34" s="26">
        <v>190764</v>
      </c>
    </row>
    <row r="35" spans="1:5" ht="15.75" x14ac:dyDescent="0.25">
      <c r="A35" s="27" t="s">
        <v>64</v>
      </c>
      <c r="B35" s="28" t="s">
        <v>65</v>
      </c>
      <c r="C35" s="29">
        <v>0</v>
      </c>
      <c r="D35" s="26">
        <f>'2'!D37</f>
        <v>0</v>
      </c>
      <c r="E35" s="26">
        <f>'2'!E37</f>
        <v>0</v>
      </c>
    </row>
    <row r="36" spans="1:5" ht="16.5" thickBot="1" x14ac:dyDescent="0.3">
      <c r="A36" s="30" t="s">
        <v>66</v>
      </c>
      <c r="B36" s="31" t="s">
        <v>67</v>
      </c>
      <c r="C36" s="33">
        <v>12000</v>
      </c>
      <c r="D36" s="182">
        <v>12000</v>
      </c>
      <c r="E36" s="182">
        <v>16960</v>
      </c>
    </row>
    <row r="37" spans="1:5" ht="16.5" thickBot="1" x14ac:dyDescent="0.3">
      <c r="A37" s="21" t="s">
        <v>68</v>
      </c>
      <c r="B37" s="22" t="s">
        <v>69</v>
      </c>
      <c r="C37" s="23">
        <v>358581</v>
      </c>
      <c r="D37" s="183">
        <v>358581</v>
      </c>
      <c r="E37" s="183">
        <v>255729</v>
      </c>
    </row>
    <row r="38" spans="1:5" ht="15.75" x14ac:dyDescent="0.25">
      <c r="A38" s="24" t="s">
        <v>70</v>
      </c>
      <c r="B38" s="25" t="s">
        <v>71</v>
      </c>
      <c r="C38" s="26"/>
      <c r="D38" s="26"/>
      <c r="E38" s="26"/>
    </row>
    <row r="39" spans="1:5" ht="15.75" x14ac:dyDescent="0.25">
      <c r="A39" s="27" t="s">
        <v>72</v>
      </c>
      <c r="B39" s="28" t="s">
        <v>73</v>
      </c>
      <c r="C39" s="29"/>
      <c r="D39" s="26"/>
      <c r="E39" s="26"/>
    </row>
    <row r="40" spans="1:5" ht="15.75" x14ac:dyDescent="0.25">
      <c r="A40" s="27" t="s">
        <v>74</v>
      </c>
      <c r="B40" s="28" t="s">
        <v>75</v>
      </c>
      <c r="C40" s="29"/>
      <c r="D40" s="26"/>
      <c r="E40" s="26">
        <v>4000</v>
      </c>
    </row>
    <row r="41" spans="1:5" ht="15.75" x14ac:dyDescent="0.25">
      <c r="A41" s="27" t="s">
        <v>76</v>
      </c>
      <c r="B41" s="28" t="s">
        <v>77</v>
      </c>
      <c r="C41" s="29">
        <v>30000</v>
      </c>
      <c r="D41" s="26">
        <v>30000</v>
      </c>
      <c r="E41" s="26">
        <v>3000</v>
      </c>
    </row>
    <row r="42" spans="1:5" ht="15.75" x14ac:dyDescent="0.25">
      <c r="A42" s="27" t="s">
        <v>78</v>
      </c>
      <c r="B42" s="28" t="s">
        <v>79</v>
      </c>
      <c r="C42" s="29">
        <v>318940</v>
      </c>
      <c r="D42" s="26">
        <v>318940</v>
      </c>
      <c r="E42" s="26">
        <v>216820</v>
      </c>
    </row>
    <row r="43" spans="1:5" ht="15.75" x14ac:dyDescent="0.25">
      <c r="A43" s="27" t="s">
        <v>80</v>
      </c>
      <c r="B43" s="28" t="s">
        <v>81</v>
      </c>
      <c r="C43" s="29"/>
      <c r="D43" s="26">
        <f>'2'!D45</f>
        <v>0</v>
      </c>
      <c r="E43" s="26">
        <f>'2'!E45</f>
        <v>0</v>
      </c>
    </row>
    <row r="44" spans="1:5" ht="15.75" x14ac:dyDescent="0.25">
      <c r="A44" s="27" t="s">
        <v>82</v>
      </c>
      <c r="B44" s="28" t="s">
        <v>83</v>
      </c>
      <c r="C44" s="29"/>
      <c r="D44" s="26">
        <f>'2'!D46</f>
        <v>0</v>
      </c>
      <c r="E44" s="26">
        <f>'2'!E46</f>
        <v>0</v>
      </c>
    </row>
    <row r="45" spans="1:5" ht="15.75" x14ac:dyDescent="0.25">
      <c r="A45" s="27" t="s">
        <v>84</v>
      </c>
      <c r="B45" s="28" t="s">
        <v>85</v>
      </c>
      <c r="C45" s="29">
        <v>9641</v>
      </c>
      <c r="D45" s="26">
        <v>9641</v>
      </c>
      <c r="E45" s="26">
        <v>4</v>
      </c>
    </row>
    <row r="46" spans="1:5" ht="15.75" x14ac:dyDescent="0.25">
      <c r="A46" s="27" t="s">
        <v>86</v>
      </c>
      <c r="B46" s="28" t="s">
        <v>87</v>
      </c>
      <c r="C46" s="29"/>
      <c r="D46" s="26">
        <f>'2'!D48</f>
        <v>0</v>
      </c>
      <c r="E46" s="26">
        <f>'2'!E48</f>
        <v>0</v>
      </c>
    </row>
    <row r="47" spans="1:5" ht="16.5" thickBot="1" x14ac:dyDescent="0.3">
      <c r="A47" s="30" t="s">
        <v>88</v>
      </c>
      <c r="B47" s="31" t="s">
        <v>89</v>
      </c>
      <c r="C47" s="33"/>
      <c r="D47" s="182">
        <f>'2'!D49</f>
        <v>0</v>
      </c>
      <c r="E47" s="182">
        <f>'2'!E49</f>
        <v>0</v>
      </c>
    </row>
    <row r="48" spans="1:5" ht="16.5" thickBot="1" x14ac:dyDescent="0.3">
      <c r="A48" s="276" t="s">
        <v>90</v>
      </c>
      <c r="B48" s="277" t="s">
        <v>91</v>
      </c>
      <c r="C48" s="278"/>
      <c r="D48" s="278"/>
      <c r="E48" s="278">
        <v>31905</v>
      </c>
    </row>
    <row r="49" spans="1:5" ht="16.5" thickBot="1" x14ac:dyDescent="0.3">
      <c r="A49" s="21" t="s">
        <v>92</v>
      </c>
      <c r="B49" s="22" t="s">
        <v>93</v>
      </c>
      <c r="C49" s="23">
        <f>SUM(C50:C54)</f>
        <v>0</v>
      </c>
      <c r="D49" s="183"/>
      <c r="E49" s="183">
        <v>2520000</v>
      </c>
    </row>
    <row r="50" spans="1:5" ht="15.75" x14ac:dyDescent="0.25">
      <c r="A50" s="24" t="s">
        <v>94</v>
      </c>
      <c r="B50" s="25" t="s">
        <v>95</v>
      </c>
      <c r="C50" s="26"/>
      <c r="D50" s="26"/>
      <c r="E50" s="26"/>
    </row>
    <row r="51" spans="1:5" ht="15.75" x14ac:dyDescent="0.25">
      <c r="A51" s="27" t="s">
        <v>96</v>
      </c>
      <c r="B51" s="28" t="s">
        <v>97</v>
      </c>
      <c r="C51" s="29"/>
      <c r="D51" s="26">
        <f>'2'!D53</f>
        <v>0</v>
      </c>
      <c r="E51" s="26">
        <f>'2'!E53</f>
        <v>1370000</v>
      </c>
    </row>
    <row r="52" spans="1:5" ht="15.75" x14ac:dyDescent="0.25">
      <c r="A52" s="27" t="s">
        <v>98</v>
      </c>
      <c r="B52" s="28" t="s">
        <v>99</v>
      </c>
      <c r="C52" s="29"/>
      <c r="D52" s="26">
        <v>0</v>
      </c>
      <c r="E52" s="26">
        <v>1150000</v>
      </c>
    </row>
    <row r="53" spans="1:5" ht="15.75" x14ac:dyDescent="0.25">
      <c r="A53" s="27" t="s">
        <v>100</v>
      </c>
      <c r="B53" s="28" t="s">
        <v>101</v>
      </c>
      <c r="C53" s="29"/>
      <c r="D53" s="26">
        <f>'2'!D55</f>
        <v>0</v>
      </c>
      <c r="E53" s="26">
        <f>'2'!E55</f>
        <v>0</v>
      </c>
    </row>
    <row r="54" spans="1:5" ht="16.5" thickBot="1" x14ac:dyDescent="0.3">
      <c r="A54" s="30" t="s">
        <v>102</v>
      </c>
      <c r="B54" s="31" t="s">
        <v>103</v>
      </c>
      <c r="C54" s="33"/>
      <c r="D54" s="182">
        <f>'2'!D56</f>
        <v>0</v>
      </c>
      <c r="E54" s="182">
        <f>'2'!E56</f>
        <v>0</v>
      </c>
    </row>
    <row r="55" spans="1:5" ht="16.5" thickBot="1" x14ac:dyDescent="0.3">
      <c r="A55" s="21" t="s">
        <v>104</v>
      </c>
      <c r="B55" s="22" t="s">
        <v>105</v>
      </c>
      <c r="C55" s="23">
        <f>SUM(C56:C58)</f>
        <v>0</v>
      </c>
      <c r="D55" s="183"/>
      <c r="E55" s="183"/>
    </row>
    <row r="56" spans="1:5" ht="31.5" x14ac:dyDescent="0.25">
      <c r="A56" s="24" t="s">
        <v>106</v>
      </c>
      <c r="B56" s="25" t="s">
        <v>107</v>
      </c>
      <c r="C56" s="26"/>
      <c r="D56" s="26">
        <f>'2'!D58</f>
        <v>0</v>
      </c>
      <c r="E56" s="26">
        <f>'2'!E58</f>
        <v>0</v>
      </c>
    </row>
    <row r="57" spans="1:5" ht="31.5" x14ac:dyDescent="0.25">
      <c r="A57" s="27" t="s">
        <v>108</v>
      </c>
      <c r="B57" s="28" t="s">
        <v>109</v>
      </c>
      <c r="C57" s="29"/>
      <c r="D57" s="26"/>
      <c r="E57" s="26"/>
    </row>
    <row r="58" spans="1:5" ht="15.75" x14ac:dyDescent="0.25">
      <c r="A58" s="27" t="s">
        <v>110</v>
      </c>
      <c r="B58" s="28" t="s">
        <v>111</v>
      </c>
      <c r="C58" s="29"/>
      <c r="D58" s="26">
        <f>'2'!D60</f>
        <v>0</v>
      </c>
      <c r="E58" s="26">
        <f>'2'!E60</f>
        <v>0</v>
      </c>
    </row>
    <row r="59" spans="1:5" ht="16.5" thickBot="1" x14ac:dyDescent="0.3">
      <c r="A59" s="30" t="s">
        <v>112</v>
      </c>
      <c r="B59" s="31" t="s">
        <v>113</v>
      </c>
      <c r="C59" s="33"/>
      <c r="D59" s="182">
        <f>'2'!D61</f>
        <v>0</v>
      </c>
      <c r="E59" s="182">
        <f>'2'!E61</f>
        <v>0</v>
      </c>
    </row>
    <row r="60" spans="1:5" ht="16.5" thickBot="1" x14ac:dyDescent="0.3">
      <c r="A60" s="21" t="s">
        <v>114</v>
      </c>
      <c r="B60" s="32" t="s">
        <v>115</v>
      </c>
      <c r="C60" s="23">
        <f>SUM(C61:C63)</f>
        <v>0</v>
      </c>
      <c r="D60" s="184">
        <f>'2'!D62</f>
        <v>0</v>
      </c>
      <c r="E60" s="184">
        <f>'2'!E62</f>
        <v>0</v>
      </c>
    </row>
    <row r="61" spans="1:5" ht="31.5" x14ac:dyDescent="0.25">
      <c r="A61" s="24" t="s">
        <v>116</v>
      </c>
      <c r="B61" s="25" t="s">
        <v>117</v>
      </c>
      <c r="C61" s="29"/>
      <c r="D61" s="26">
        <f>'2'!D63</f>
        <v>0</v>
      </c>
      <c r="E61" s="26">
        <f>'2'!E63</f>
        <v>0</v>
      </c>
    </row>
    <row r="62" spans="1:5" ht="31.5" x14ac:dyDescent="0.25">
      <c r="A62" s="27" t="s">
        <v>118</v>
      </c>
      <c r="B62" s="28" t="s">
        <v>119</v>
      </c>
      <c r="C62" s="29"/>
      <c r="D62" s="26">
        <f>'2'!D64</f>
        <v>0</v>
      </c>
      <c r="E62" s="26">
        <f>'2'!E64</f>
        <v>0</v>
      </c>
    </row>
    <row r="63" spans="1:5" ht="15.75" x14ac:dyDescent="0.25">
      <c r="A63" s="27" t="s">
        <v>120</v>
      </c>
      <c r="B63" s="28" t="s">
        <v>121</v>
      </c>
      <c r="C63" s="29"/>
      <c r="D63" s="26">
        <f>'2'!D65</f>
        <v>0</v>
      </c>
      <c r="E63" s="26">
        <f>'2'!E65</f>
        <v>0</v>
      </c>
    </row>
    <row r="64" spans="1:5" ht="16.5" thickBot="1" x14ac:dyDescent="0.3">
      <c r="A64" s="30" t="s">
        <v>122</v>
      </c>
      <c r="B64" s="31" t="s">
        <v>123</v>
      </c>
      <c r="C64" s="29"/>
      <c r="D64" s="182">
        <f>'2'!D66</f>
        <v>0</v>
      </c>
      <c r="E64" s="182">
        <f>'2'!E66</f>
        <v>0</v>
      </c>
    </row>
    <row r="65" spans="1:5" ht="16.5" thickBot="1" x14ac:dyDescent="0.3">
      <c r="A65" s="21" t="s">
        <v>124</v>
      </c>
      <c r="B65" s="22" t="s">
        <v>125</v>
      </c>
      <c r="C65" s="23">
        <v>62014177</v>
      </c>
      <c r="D65" s="183">
        <v>80614383</v>
      </c>
      <c r="E65" s="183">
        <v>76289797</v>
      </c>
    </row>
    <row r="66" spans="1:5" ht="16.5" thickBot="1" x14ac:dyDescent="0.3">
      <c r="A66" s="36" t="s">
        <v>126</v>
      </c>
      <c r="B66" s="32" t="s">
        <v>127</v>
      </c>
      <c r="C66" s="23">
        <f>SUM(C67:C69)</f>
        <v>0</v>
      </c>
      <c r="D66" s="184">
        <f>'2'!D68</f>
        <v>0</v>
      </c>
      <c r="E66" s="184">
        <f>'2'!E68</f>
        <v>0</v>
      </c>
    </row>
    <row r="67" spans="1:5" ht="15.75" x14ac:dyDescent="0.25">
      <c r="A67" s="24" t="s">
        <v>128</v>
      </c>
      <c r="B67" s="25" t="s">
        <v>129</v>
      </c>
      <c r="C67" s="29"/>
      <c r="D67" s="26">
        <f>'2'!D69</f>
        <v>0</v>
      </c>
      <c r="E67" s="26">
        <f>'2'!E69</f>
        <v>0</v>
      </c>
    </row>
    <row r="68" spans="1:5" ht="15.75" x14ac:dyDescent="0.25">
      <c r="A68" s="27" t="s">
        <v>130</v>
      </c>
      <c r="B68" s="28" t="s">
        <v>131</v>
      </c>
      <c r="C68" s="29"/>
      <c r="D68" s="26">
        <f>'2'!D70</f>
        <v>0</v>
      </c>
      <c r="E68" s="26">
        <f>'2'!E70</f>
        <v>0</v>
      </c>
    </row>
    <row r="69" spans="1:5" ht="16.5" thickBot="1" x14ac:dyDescent="0.3">
      <c r="A69" s="30" t="s">
        <v>132</v>
      </c>
      <c r="B69" s="37" t="s">
        <v>365</v>
      </c>
      <c r="C69" s="29"/>
      <c r="D69" s="182">
        <f>'2'!D71</f>
        <v>0</v>
      </c>
      <c r="E69" s="182">
        <f>'2'!E71</f>
        <v>0</v>
      </c>
    </row>
    <row r="70" spans="1:5" ht="16.5" thickBot="1" x14ac:dyDescent="0.3">
      <c r="A70" s="36" t="s">
        <v>134</v>
      </c>
      <c r="B70" s="32" t="s">
        <v>135</v>
      </c>
      <c r="C70" s="23">
        <f>SUM(C71:C74)</f>
        <v>0</v>
      </c>
      <c r="D70" s="183">
        <f>'2'!D72</f>
        <v>0</v>
      </c>
      <c r="E70" s="183">
        <f>'2'!E72</f>
        <v>0</v>
      </c>
    </row>
    <row r="71" spans="1:5" ht="15.75" x14ac:dyDescent="0.25">
      <c r="A71" s="24" t="s">
        <v>136</v>
      </c>
      <c r="B71" s="25" t="s">
        <v>137</v>
      </c>
      <c r="C71" s="29"/>
      <c r="D71" s="26">
        <f>'2'!D73</f>
        <v>0</v>
      </c>
      <c r="E71" s="26">
        <f>'2'!E73</f>
        <v>0</v>
      </c>
    </row>
    <row r="72" spans="1:5" ht="15.75" x14ac:dyDescent="0.25">
      <c r="A72" s="27" t="s">
        <v>138</v>
      </c>
      <c r="B72" s="28" t="s">
        <v>139</v>
      </c>
      <c r="C72" s="29"/>
      <c r="D72" s="26">
        <f>'2'!D74</f>
        <v>0</v>
      </c>
      <c r="E72" s="26">
        <f>'2'!E74</f>
        <v>0</v>
      </c>
    </row>
    <row r="73" spans="1:5" ht="15.75" x14ac:dyDescent="0.25">
      <c r="A73" s="27" t="s">
        <v>140</v>
      </c>
      <c r="B73" s="28" t="s">
        <v>141</v>
      </c>
      <c r="C73" s="29"/>
      <c r="D73" s="26">
        <f>'2'!D75</f>
        <v>0</v>
      </c>
      <c r="E73" s="26">
        <f>'2'!E75</f>
        <v>0</v>
      </c>
    </row>
    <row r="74" spans="1:5" ht="16.5" thickBot="1" x14ac:dyDescent="0.3">
      <c r="A74" s="30" t="s">
        <v>142</v>
      </c>
      <c r="B74" s="31" t="s">
        <v>143</v>
      </c>
      <c r="C74" s="29"/>
      <c r="D74" s="182">
        <f>'2'!D76</f>
        <v>0</v>
      </c>
      <c r="E74" s="182">
        <f>'2'!E76</f>
        <v>0</v>
      </c>
    </row>
    <row r="75" spans="1:5" ht="16.5" thickBot="1" x14ac:dyDescent="0.3">
      <c r="A75" s="36" t="s">
        <v>144</v>
      </c>
      <c r="B75" s="32" t="s">
        <v>145</v>
      </c>
      <c r="C75" s="23">
        <v>6524298</v>
      </c>
      <c r="D75" s="183">
        <v>6524298</v>
      </c>
      <c r="E75" s="183">
        <v>6524298</v>
      </c>
    </row>
    <row r="76" spans="1:5" ht="15.75" x14ac:dyDescent="0.25">
      <c r="A76" s="24" t="s">
        <v>146</v>
      </c>
      <c r="B76" s="25" t="s">
        <v>147</v>
      </c>
      <c r="C76" s="29">
        <v>6524298</v>
      </c>
      <c r="D76" s="26">
        <v>6524298</v>
      </c>
      <c r="E76" s="26">
        <v>6524298</v>
      </c>
    </row>
    <row r="77" spans="1:5" ht="16.5" thickBot="1" x14ac:dyDescent="0.3">
      <c r="A77" s="30" t="s">
        <v>148</v>
      </c>
      <c r="B77" s="31" t="s">
        <v>149</v>
      </c>
      <c r="C77" s="29"/>
      <c r="D77" s="182">
        <f>'2'!D79</f>
        <v>0</v>
      </c>
      <c r="E77" s="182">
        <f>'2'!E79</f>
        <v>0</v>
      </c>
    </row>
    <row r="78" spans="1:5" ht="16.5" thickBot="1" x14ac:dyDescent="0.3">
      <c r="A78" s="36" t="s">
        <v>150</v>
      </c>
      <c r="B78" s="32" t="s">
        <v>151</v>
      </c>
      <c r="C78" s="23">
        <f>SUM(C79:C81)</f>
        <v>0</v>
      </c>
      <c r="D78" s="184"/>
      <c r="E78" s="184">
        <v>861745</v>
      </c>
    </row>
    <row r="79" spans="1:5" ht="15.75" x14ac:dyDescent="0.25">
      <c r="A79" s="24" t="s">
        <v>152</v>
      </c>
      <c r="B79" s="25" t="s">
        <v>153</v>
      </c>
      <c r="C79" s="29"/>
      <c r="D79" s="26"/>
      <c r="E79" s="26">
        <v>861745</v>
      </c>
    </row>
    <row r="80" spans="1:5" ht="15.75" x14ac:dyDescent="0.25">
      <c r="A80" s="27" t="s">
        <v>154</v>
      </c>
      <c r="B80" s="28" t="s">
        <v>155</v>
      </c>
      <c r="C80" s="29"/>
      <c r="D80" s="26">
        <f>'2'!D82</f>
        <v>0</v>
      </c>
      <c r="E80" s="26">
        <f>'2'!E82</f>
        <v>0</v>
      </c>
    </row>
    <row r="81" spans="1:5" ht="16.5" thickBot="1" x14ac:dyDescent="0.3">
      <c r="A81" s="30" t="s">
        <v>156</v>
      </c>
      <c r="B81" s="31" t="s">
        <v>157</v>
      </c>
      <c r="C81" s="29"/>
      <c r="D81" s="182">
        <f>'2'!D83</f>
        <v>0</v>
      </c>
      <c r="E81" s="182">
        <f>'2'!E83</f>
        <v>0</v>
      </c>
    </row>
    <row r="82" spans="1:5" ht="16.5" thickBot="1" x14ac:dyDescent="0.3">
      <c r="A82" s="36" t="s">
        <v>158</v>
      </c>
      <c r="B82" s="32" t="s">
        <v>159</v>
      </c>
      <c r="C82" s="23">
        <f>SUM(C83:C86)</f>
        <v>0</v>
      </c>
      <c r="D82" s="184">
        <f>'2'!D84</f>
        <v>0</v>
      </c>
      <c r="E82" s="184">
        <f>'2'!E84</f>
        <v>0</v>
      </c>
    </row>
    <row r="83" spans="1:5" ht="15.75" x14ac:dyDescent="0.25">
      <c r="A83" s="38" t="s">
        <v>160</v>
      </c>
      <c r="B83" s="25" t="s">
        <v>161</v>
      </c>
      <c r="C83" s="29"/>
      <c r="D83" s="26">
        <f>'2'!D85</f>
        <v>0</v>
      </c>
      <c r="E83" s="26">
        <f>'2'!E85</f>
        <v>0</v>
      </c>
    </row>
    <row r="84" spans="1:5" ht="15.75" x14ac:dyDescent="0.25">
      <c r="A84" s="39" t="s">
        <v>162</v>
      </c>
      <c r="B84" s="28" t="s">
        <v>163</v>
      </c>
      <c r="C84" s="29"/>
      <c r="D84" s="26">
        <f>'2'!D86</f>
        <v>0</v>
      </c>
      <c r="E84" s="26">
        <f>'2'!E86</f>
        <v>0</v>
      </c>
    </row>
    <row r="85" spans="1:5" ht="15.75" x14ac:dyDescent="0.25">
      <c r="A85" s="39" t="s">
        <v>164</v>
      </c>
      <c r="B85" s="28" t="s">
        <v>165</v>
      </c>
      <c r="C85" s="29"/>
      <c r="D85" s="26">
        <f>'2'!D87</f>
        <v>0</v>
      </c>
      <c r="E85" s="26">
        <f>'2'!E87</f>
        <v>0</v>
      </c>
    </row>
    <row r="86" spans="1:5" ht="16.5" thickBot="1" x14ac:dyDescent="0.3">
      <c r="A86" s="40" t="s">
        <v>166</v>
      </c>
      <c r="B86" s="31" t="s">
        <v>167</v>
      </c>
      <c r="C86" s="29"/>
      <c r="D86" s="182">
        <f>'2'!D88</f>
        <v>0</v>
      </c>
      <c r="E86" s="182">
        <f>'2'!E88</f>
        <v>0</v>
      </c>
    </row>
    <row r="87" spans="1:5" ht="16.5" thickBot="1" x14ac:dyDescent="0.3">
      <c r="A87" s="36" t="s">
        <v>168</v>
      </c>
      <c r="B87" s="32" t="s">
        <v>169</v>
      </c>
      <c r="C87" s="41"/>
      <c r="D87" s="184">
        <f>'2'!D89</f>
        <v>0</v>
      </c>
      <c r="E87" s="184">
        <f>'2'!E89</f>
        <v>0</v>
      </c>
    </row>
    <row r="88" spans="1:5" ht="16.5" thickBot="1" x14ac:dyDescent="0.3">
      <c r="A88" s="36" t="s">
        <v>170</v>
      </c>
      <c r="B88" s="32" t="s">
        <v>171</v>
      </c>
      <c r="C88" s="41"/>
      <c r="D88" s="185">
        <f>'2'!D90</f>
        <v>0</v>
      </c>
      <c r="E88" s="185">
        <f>'2'!E90</f>
        <v>0</v>
      </c>
    </row>
    <row r="89" spans="1:5" ht="16.5" thickBot="1" x14ac:dyDescent="0.3">
      <c r="A89" s="36" t="s">
        <v>172</v>
      </c>
      <c r="B89" s="42" t="s">
        <v>173</v>
      </c>
      <c r="C89" s="23">
        <v>6524298</v>
      </c>
      <c r="D89" s="186">
        <v>6524298</v>
      </c>
      <c r="E89" s="186">
        <f>'2'!E91</f>
        <v>7386043</v>
      </c>
    </row>
    <row r="90" spans="1:5" ht="16.5" thickBot="1" x14ac:dyDescent="0.3">
      <c r="A90" s="43" t="s">
        <v>174</v>
      </c>
      <c r="B90" s="44" t="s">
        <v>175</v>
      </c>
      <c r="C90" s="23">
        <v>68538475</v>
      </c>
      <c r="D90" s="187">
        <v>87138681</v>
      </c>
      <c r="E90" s="187">
        <v>83675840</v>
      </c>
    </row>
    <row r="91" spans="1:5" ht="15.75" x14ac:dyDescent="0.25">
      <c r="A91" s="45"/>
      <c r="B91" s="46"/>
      <c r="C91" s="47"/>
    </row>
    <row r="92" spans="1:5" ht="16.5" customHeight="1" thickBot="1" x14ac:dyDescent="0.3">
      <c r="A92" s="281" t="s">
        <v>369</v>
      </c>
      <c r="B92" s="281"/>
      <c r="C92" s="281"/>
      <c r="D92" s="281"/>
      <c r="E92" s="281"/>
    </row>
    <row r="93" spans="1:5" ht="32.25" thickBot="1" x14ac:dyDescent="0.3">
      <c r="A93" s="13" t="s">
        <v>366</v>
      </c>
      <c r="B93" s="14" t="s">
        <v>370</v>
      </c>
      <c r="C93" s="90" t="s">
        <v>432</v>
      </c>
      <c r="D93" s="90" t="s">
        <v>433</v>
      </c>
      <c r="E93" s="90" t="s">
        <v>438</v>
      </c>
    </row>
    <row r="94" spans="1:5" ht="16.5" thickBot="1" x14ac:dyDescent="0.3">
      <c r="A94" s="15" t="s">
        <v>6</v>
      </c>
      <c r="B94" s="16" t="s">
        <v>7</v>
      </c>
      <c r="C94" s="17" t="s">
        <v>8</v>
      </c>
      <c r="D94" s="17" t="s">
        <v>272</v>
      </c>
      <c r="E94" s="17" t="s">
        <v>273</v>
      </c>
    </row>
    <row r="95" spans="1:5" ht="16.5" thickBot="1" x14ac:dyDescent="0.3">
      <c r="A95" s="50" t="s">
        <v>10</v>
      </c>
      <c r="B95" s="51" t="s">
        <v>343</v>
      </c>
      <c r="C95" s="52">
        <f>C96+C97+C98+C99+C100+C113</f>
        <v>52059459</v>
      </c>
      <c r="D95" s="192">
        <v>69656512</v>
      </c>
      <c r="E95" s="192">
        <v>61611312</v>
      </c>
    </row>
    <row r="96" spans="1:5" ht="15.75" x14ac:dyDescent="0.25">
      <c r="A96" s="53" t="s">
        <v>12</v>
      </c>
      <c r="B96" s="54" t="s">
        <v>177</v>
      </c>
      <c r="C96" s="188">
        <v>26344921</v>
      </c>
      <c r="D96" s="193">
        <v>37050056</v>
      </c>
      <c r="E96" s="193">
        <v>33680381</v>
      </c>
    </row>
    <row r="97" spans="1:5" ht="15.75" x14ac:dyDescent="0.25">
      <c r="A97" s="27" t="s">
        <v>14</v>
      </c>
      <c r="B97" s="56" t="s">
        <v>178</v>
      </c>
      <c r="C97" s="189">
        <v>3533233</v>
      </c>
      <c r="D97" s="193">
        <v>5446362</v>
      </c>
      <c r="E97" s="193">
        <v>4484749</v>
      </c>
    </row>
    <row r="98" spans="1:5" ht="15.75" x14ac:dyDescent="0.25">
      <c r="A98" s="27" t="s">
        <v>16</v>
      </c>
      <c r="B98" s="56" t="s">
        <v>179</v>
      </c>
      <c r="C98" s="190">
        <v>12418068</v>
      </c>
      <c r="D98" s="193">
        <v>13800906</v>
      </c>
      <c r="E98" s="193">
        <v>11703887</v>
      </c>
    </row>
    <row r="99" spans="1:5" ht="15.75" x14ac:dyDescent="0.25">
      <c r="A99" s="27" t="s">
        <v>18</v>
      </c>
      <c r="B99" s="57" t="s">
        <v>180</v>
      </c>
      <c r="C99" s="190">
        <v>2814470</v>
      </c>
      <c r="D99" s="193">
        <v>3988470</v>
      </c>
      <c r="E99" s="193">
        <v>3473050</v>
      </c>
    </row>
    <row r="100" spans="1:5" ht="15.75" x14ac:dyDescent="0.25">
      <c r="A100" s="27" t="s">
        <v>181</v>
      </c>
      <c r="B100" s="58" t="s">
        <v>182</v>
      </c>
      <c r="C100" s="190">
        <v>6948767</v>
      </c>
      <c r="D100" s="193">
        <v>9370718</v>
      </c>
      <c r="E100" s="193">
        <v>8269245</v>
      </c>
    </row>
    <row r="101" spans="1:5" ht="15.75" x14ac:dyDescent="0.25">
      <c r="A101" s="27" t="s">
        <v>22</v>
      </c>
      <c r="B101" s="56" t="s">
        <v>183</v>
      </c>
      <c r="C101" s="190">
        <v>5611478</v>
      </c>
      <c r="D101" s="193">
        <v>5630985</v>
      </c>
      <c r="E101" s="193">
        <v>5630985</v>
      </c>
    </row>
    <row r="102" spans="1:5" ht="15.75" x14ac:dyDescent="0.25">
      <c r="A102" s="27" t="s">
        <v>184</v>
      </c>
      <c r="B102" s="59" t="s">
        <v>185</v>
      </c>
      <c r="C102" s="190"/>
      <c r="D102" s="193">
        <f>'2'!D102</f>
        <v>0</v>
      </c>
      <c r="E102" s="193">
        <f>'2'!E102</f>
        <v>0</v>
      </c>
    </row>
    <row r="103" spans="1:5" ht="15.75" x14ac:dyDescent="0.25">
      <c r="A103" s="27" t="s">
        <v>186</v>
      </c>
      <c r="B103" s="59" t="s">
        <v>187</v>
      </c>
      <c r="C103" s="190"/>
      <c r="D103" s="193">
        <f>'2'!D103</f>
        <v>0</v>
      </c>
      <c r="E103" s="193">
        <f>'2'!E103</f>
        <v>0</v>
      </c>
    </row>
    <row r="104" spans="1:5" ht="15.75" x14ac:dyDescent="0.25">
      <c r="A104" s="27" t="s">
        <v>188</v>
      </c>
      <c r="B104" s="59" t="s">
        <v>189</v>
      </c>
      <c r="C104" s="190"/>
      <c r="D104" s="193">
        <f>'2'!D104</f>
        <v>0</v>
      </c>
      <c r="E104" s="193">
        <f>'2'!E104</f>
        <v>0</v>
      </c>
    </row>
    <row r="105" spans="1:5" ht="31.5" x14ac:dyDescent="0.25">
      <c r="A105" s="27" t="s">
        <v>190</v>
      </c>
      <c r="B105" s="60" t="s">
        <v>191</v>
      </c>
      <c r="C105" s="190"/>
      <c r="D105" s="193">
        <f>'2'!D105</f>
        <v>0</v>
      </c>
      <c r="E105" s="193">
        <f>'2'!E105</f>
        <v>0</v>
      </c>
    </row>
    <row r="106" spans="1:5" ht="31.5" x14ac:dyDescent="0.25">
      <c r="A106" s="27" t="s">
        <v>192</v>
      </c>
      <c r="B106" s="60" t="s">
        <v>193</v>
      </c>
      <c r="C106" s="190"/>
      <c r="D106" s="193">
        <f>'2'!D106</f>
        <v>0</v>
      </c>
      <c r="E106" s="193">
        <f>'2'!E106</f>
        <v>0</v>
      </c>
    </row>
    <row r="107" spans="1:5" ht="15.75" x14ac:dyDescent="0.25">
      <c r="A107" s="27" t="s">
        <v>194</v>
      </c>
      <c r="B107" s="59" t="s">
        <v>195</v>
      </c>
      <c r="C107" s="190">
        <v>1332289</v>
      </c>
      <c r="D107" s="193">
        <v>2249829</v>
      </c>
      <c r="E107" s="193">
        <v>1148356</v>
      </c>
    </row>
    <row r="108" spans="1:5" ht="15.75" x14ac:dyDescent="0.25">
      <c r="A108" s="27" t="s">
        <v>196</v>
      </c>
      <c r="B108" s="59" t="s">
        <v>197</v>
      </c>
      <c r="C108" s="190"/>
      <c r="D108" s="193">
        <f>'2'!D108</f>
        <v>0</v>
      </c>
      <c r="E108" s="193">
        <f>'2'!E108</f>
        <v>0</v>
      </c>
    </row>
    <row r="109" spans="1:5" ht="31.5" x14ac:dyDescent="0.25">
      <c r="A109" s="27" t="s">
        <v>198</v>
      </c>
      <c r="B109" s="60" t="s">
        <v>199</v>
      </c>
      <c r="C109" s="190"/>
      <c r="D109" s="193">
        <f>'2'!D109</f>
        <v>0</v>
      </c>
      <c r="E109" s="193">
        <f>'2'!E109</f>
        <v>0</v>
      </c>
    </row>
    <row r="110" spans="1:5" ht="15.75" x14ac:dyDescent="0.25">
      <c r="A110" s="61" t="s">
        <v>200</v>
      </c>
      <c r="B110" s="62" t="s">
        <v>201</v>
      </c>
      <c r="C110" s="190"/>
      <c r="D110" s="193">
        <f>'2'!D110</f>
        <v>0</v>
      </c>
      <c r="E110" s="193">
        <f>'2'!E110</f>
        <v>0</v>
      </c>
    </row>
    <row r="111" spans="1:5" ht="15.75" x14ac:dyDescent="0.25">
      <c r="A111" s="27" t="s">
        <v>202</v>
      </c>
      <c r="B111" s="62" t="s">
        <v>203</v>
      </c>
      <c r="C111" s="190"/>
      <c r="D111" s="193">
        <f>'2'!D111</f>
        <v>0</v>
      </c>
      <c r="E111" s="193">
        <f>'2'!E111</f>
        <v>0</v>
      </c>
    </row>
    <row r="112" spans="1:5" ht="31.5" x14ac:dyDescent="0.25">
      <c r="A112" s="27" t="s">
        <v>204</v>
      </c>
      <c r="B112" s="60" t="s">
        <v>205</v>
      </c>
      <c r="C112" s="189">
        <v>5000</v>
      </c>
      <c r="D112" s="193">
        <v>1489904</v>
      </c>
      <c r="E112" s="193">
        <v>1489904</v>
      </c>
    </row>
    <row r="113" spans="1:5" ht="15.75" x14ac:dyDescent="0.25">
      <c r="A113" s="27" t="s">
        <v>206</v>
      </c>
      <c r="B113" s="57" t="s">
        <v>207</v>
      </c>
      <c r="C113" s="189"/>
      <c r="D113" s="193">
        <f>'2'!D113</f>
        <v>0</v>
      </c>
      <c r="E113" s="193">
        <f>'2'!E113</f>
        <v>0</v>
      </c>
    </row>
    <row r="114" spans="1:5" ht="15.75" x14ac:dyDescent="0.25">
      <c r="A114" s="30" t="s">
        <v>208</v>
      </c>
      <c r="B114" s="56" t="s">
        <v>209</v>
      </c>
      <c r="C114" s="190"/>
      <c r="D114" s="193">
        <f>'2'!D114</f>
        <v>0</v>
      </c>
      <c r="E114" s="193">
        <f>'2'!E114</f>
        <v>0</v>
      </c>
    </row>
    <row r="115" spans="1:5" ht="16.5" thickBot="1" x14ac:dyDescent="0.3">
      <c r="A115" s="63" t="s">
        <v>210</v>
      </c>
      <c r="B115" s="64" t="s">
        <v>211</v>
      </c>
      <c r="C115" s="191"/>
      <c r="D115" s="194">
        <f>'2'!D115</f>
        <v>0</v>
      </c>
      <c r="E115" s="194">
        <f>'2'!E115</f>
        <v>0</v>
      </c>
    </row>
    <row r="116" spans="1:5" ht="16.5" thickBot="1" x14ac:dyDescent="0.3">
      <c r="A116" s="21" t="s">
        <v>24</v>
      </c>
      <c r="B116" s="66" t="s">
        <v>344</v>
      </c>
      <c r="C116" s="23">
        <f>C117+C119+C121</f>
        <v>15679720</v>
      </c>
      <c r="D116" s="183">
        <v>16682873</v>
      </c>
      <c r="E116" s="183">
        <v>3263728</v>
      </c>
    </row>
    <row r="117" spans="1:5" ht="15.75" x14ac:dyDescent="0.25">
      <c r="A117" s="24" t="s">
        <v>26</v>
      </c>
      <c r="B117" s="56" t="s">
        <v>212</v>
      </c>
      <c r="C117" s="195">
        <v>1343520</v>
      </c>
      <c r="D117" s="198">
        <v>743520</v>
      </c>
      <c r="E117" s="198">
        <v>547225</v>
      </c>
    </row>
    <row r="118" spans="1:5" ht="15.75" x14ac:dyDescent="0.25">
      <c r="A118" s="24" t="s">
        <v>28</v>
      </c>
      <c r="B118" s="67" t="s">
        <v>213</v>
      </c>
      <c r="C118" s="195">
        <v>1073520</v>
      </c>
      <c r="D118" s="193"/>
      <c r="E118" s="193"/>
    </row>
    <row r="119" spans="1:5" ht="15.75" x14ac:dyDescent="0.25">
      <c r="A119" s="24" t="s">
        <v>30</v>
      </c>
      <c r="B119" s="67" t="s">
        <v>214</v>
      </c>
      <c r="C119" s="189">
        <v>14336200</v>
      </c>
      <c r="D119" s="193">
        <v>15836070</v>
      </c>
      <c r="E119" s="193">
        <v>2613220</v>
      </c>
    </row>
    <row r="120" spans="1:5" ht="15.75" x14ac:dyDescent="0.25">
      <c r="A120" s="24" t="s">
        <v>32</v>
      </c>
      <c r="B120" s="67" t="s">
        <v>215</v>
      </c>
      <c r="C120" s="196">
        <v>14336200</v>
      </c>
      <c r="D120" s="193">
        <v>15836070</v>
      </c>
      <c r="E120" s="193">
        <v>2613220</v>
      </c>
    </row>
    <row r="121" spans="1:5" ht="15.75" x14ac:dyDescent="0.25">
      <c r="A121" s="24" t="s">
        <v>34</v>
      </c>
      <c r="B121" s="69" t="s">
        <v>216</v>
      </c>
      <c r="C121" s="196">
        <f>SUM(C122:C129)</f>
        <v>0</v>
      </c>
      <c r="D121" s="193">
        <f>'2'!D121</f>
        <v>103283</v>
      </c>
      <c r="E121" s="193">
        <f>'2'!E121</f>
        <v>103283</v>
      </c>
    </row>
    <row r="122" spans="1:5" ht="31.5" x14ac:dyDescent="0.25">
      <c r="A122" s="24" t="s">
        <v>36</v>
      </c>
      <c r="B122" s="70" t="s">
        <v>217</v>
      </c>
      <c r="C122" s="196"/>
      <c r="D122" s="193">
        <f>'2'!D122</f>
        <v>0</v>
      </c>
      <c r="E122" s="193">
        <f>'2'!E122</f>
        <v>0</v>
      </c>
    </row>
    <row r="123" spans="1:5" ht="31.5" x14ac:dyDescent="0.25">
      <c r="A123" s="24" t="s">
        <v>218</v>
      </c>
      <c r="B123" s="71" t="s">
        <v>219</v>
      </c>
      <c r="C123" s="196"/>
      <c r="D123" s="193">
        <f>'2'!D123</f>
        <v>0</v>
      </c>
      <c r="E123" s="193">
        <f>'2'!E123</f>
        <v>0</v>
      </c>
    </row>
    <row r="124" spans="1:5" ht="31.5" x14ac:dyDescent="0.25">
      <c r="A124" s="24" t="s">
        <v>220</v>
      </c>
      <c r="B124" s="60" t="s">
        <v>193</v>
      </c>
      <c r="C124" s="196"/>
      <c r="D124" s="193">
        <f>'2'!D124</f>
        <v>0</v>
      </c>
      <c r="E124" s="193">
        <f>'2'!E124</f>
        <v>0</v>
      </c>
    </row>
    <row r="125" spans="1:5" ht="15.75" x14ac:dyDescent="0.25">
      <c r="A125" s="24" t="s">
        <v>221</v>
      </c>
      <c r="B125" s="60" t="s">
        <v>222</v>
      </c>
      <c r="C125" s="196"/>
      <c r="D125" s="193">
        <v>103283</v>
      </c>
      <c r="E125" s="193">
        <v>103283</v>
      </c>
    </row>
    <row r="126" spans="1:5" ht="15.75" x14ac:dyDescent="0.25">
      <c r="A126" s="24" t="s">
        <v>223</v>
      </c>
      <c r="B126" s="60" t="s">
        <v>224</v>
      </c>
      <c r="C126" s="196"/>
      <c r="D126" s="193">
        <f>'2'!D126</f>
        <v>0</v>
      </c>
      <c r="E126" s="193">
        <f>'2'!E126</f>
        <v>0</v>
      </c>
    </row>
    <row r="127" spans="1:5" ht="31.5" x14ac:dyDescent="0.25">
      <c r="A127" s="24" t="s">
        <v>225</v>
      </c>
      <c r="B127" s="60" t="s">
        <v>199</v>
      </c>
      <c r="C127" s="196"/>
      <c r="D127" s="193">
        <f>'2'!D127</f>
        <v>0</v>
      </c>
      <c r="E127" s="193">
        <f>'2'!E127</f>
        <v>0</v>
      </c>
    </row>
    <row r="128" spans="1:5" ht="15.75" x14ac:dyDescent="0.25">
      <c r="A128" s="24" t="s">
        <v>226</v>
      </c>
      <c r="B128" s="60" t="s">
        <v>227</v>
      </c>
      <c r="C128" s="196"/>
      <c r="D128" s="193">
        <f>'2'!D128</f>
        <v>0</v>
      </c>
      <c r="E128" s="193">
        <f>'2'!E128</f>
        <v>0</v>
      </c>
    </row>
    <row r="129" spans="1:5" ht="32.25" thickBot="1" x14ac:dyDescent="0.3">
      <c r="A129" s="61" t="s">
        <v>228</v>
      </c>
      <c r="B129" s="60" t="s">
        <v>229</v>
      </c>
      <c r="C129" s="197"/>
      <c r="D129" s="194">
        <f>'2'!D129</f>
        <v>0</v>
      </c>
      <c r="E129" s="194">
        <f>'2'!E129</f>
        <v>0</v>
      </c>
    </row>
    <row r="130" spans="1:5" ht="16.5" thickBot="1" x14ac:dyDescent="0.3">
      <c r="A130" s="21" t="s">
        <v>38</v>
      </c>
      <c r="B130" s="22" t="s">
        <v>230</v>
      </c>
      <c r="C130" s="23">
        <v>67739179</v>
      </c>
      <c r="D130" s="183">
        <v>86339385</v>
      </c>
      <c r="E130" s="183">
        <v>64875040</v>
      </c>
    </row>
    <row r="131" spans="1:5" ht="32.25" thickBot="1" x14ac:dyDescent="0.3">
      <c r="A131" s="21" t="s">
        <v>231</v>
      </c>
      <c r="B131" s="22" t="s">
        <v>232</v>
      </c>
      <c r="C131" s="23">
        <f>C132+C133+C134</f>
        <v>0</v>
      </c>
      <c r="D131" s="184">
        <f>'2'!D131</f>
        <v>0</v>
      </c>
      <c r="E131" s="184">
        <f>'2'!E131</f>
        <v>0</v>
      </c>
    </row>
    <row r="132" spans="1:5" ht="15.75" x14ac:dyDescent="0.25">
      <c r="A132" s="24" t="s">
        <v>54</v>
      </c>
      <c r="B132" s="73" t="s">
        <v>233</v>
      </c>
      <c r="C132" s="196"/>
      <c r="D132" s="198">
        <f>'2'!D132</f>
        <v>0</v>
      </c>
      <c r="E132" s="198">
        <f>'2'!E132</f>
        <v>0</v>
      </c>
    </row>
    <row r="133" spans="1:5" ht="15.75" x14ac:dyDescent="0.25">
      <c r="A133" s="24" t="s">
        <v>62</v>
      </c>
      <c r="B133" s="73" t="s">
        <v>234</v>
      </c>
      <c r="C133" s="196"/>
      <c r="D133" s="193">
        <f>'2'!D133</f>
        <v>0</v>
      </c>
      <c r="E133" s="193">
        <f>'2'!E133</f>
        <v>0</v>
      </c>
    </row>
    <row r="134" spans="1:5" ht="16.5" thickBot="1" x14ac:dyDescent="0.3">
      <c r="A134" s="61" t="s">
        <v>64</v>
      </c>
      <c r="B134" s="74" t="s">
        <v>235</v>
      </c>
      <c r="C134" s="196"/>
      <c r="D134" s="194">
        <f>'2'!D134</f>
        <v>0</v>
      </c>
      <c r="E134" s="194">
        <f>'2'!E134</f>
        <v>0</v>
      </c>
    </row>
    <row r="135" spans="1:5" ht="16.5" thickBot="1" x14ac:dyDescent="0.3">
      <c r="A135" s="21" t="s">
        <v>68</v>
      </c>
      <c r="B135" s="22" t="s">
        <v>236</v>
      </c>
      <c r="C135" s="23">
        <f>C136+C137+C138+C139+C140+C141</f>
        <v>0</v>
      </c>
      <c r="D135" s="184">
        <f>'2'!D135</f>
        <v>0</v>
      </c>
      <c r="E135" s="184">
        <f>'2'!E135</f>
        <v>0</v>
      </c>
    </row>
    <row r="136" spans="1:5" ht="15.75" x14ac:dyDescent="0.25">
      <c r="A136" s="24" t="s">
        <v>70</v>
      </c>
      <c r="B136" s="73" t="s">
        <v>237</v>
      </c>
      <c r="C136" s="196"/>
      <c r="D136" s="198">
        <f>'2'!D136</f>
        <v>0</v>
      </c>
      <c r="E136" s="198">
        <f>'2'!E136</f>
        <v>0</v>
      </c>
    </row>
    <row r="137" spans="1:5" ht="15.75" x14ac:dyDescent="0.25">
      <c r="A137" s="24" t="s">
        <v>72</v>
      </c>
      <c r="B137" s="73" t="s">
        <v>238</v>
      </c>
      <c r="C137" s="196"/>
      <c r="D137" s="193">
        <f>'2'!D137</f>
        <v>0</v>
      </c>
      <c r="E137" s="193">
        <f>'2'!E137</f>
        <v>0</v>
      </c>
    </row>
    <row r="138" spans="1:5" ht="15.75" x14ac:dyDescent="0.25">
      <c r="A138" s="24" t="s">
        <v>74</v>
      </c>
      <c r="B138" s="73" t="s">
        <v>239</v>
      </c>
      <c r="C138" s="196"/>
      <c r="D138" s="193">
        <f>'2'!D138</f>
        <v>0</v>
      </c>
      <c r="E138" s="193">
        <f>'2'!E138</f>
        <v>0</v>
      </c>
    </row>
    <row r="139" spans="1:5" ht="15.75" x14ac:dyDescent="0.25">
      <c r="A139" s="24" t="s">
        <v>76</v>
      </c>
      <c r="B139" s="73" t="s">
        <v>240</v>
      </c>
      <c r="C139" s="196"/>
      <c r="D139" s="193">
        <f>'2'!D139</f>
        <v>0</v>
      </c>
      <c r="E139" s="193">
        <f>'2'!E139</f>
        <v>0</v>
      </c>
    </row>
    <row r="140" spans="1:5" ht="15.75" x14ac:dyDescent="0.25">
      <c r="A140" s="24" t="s">
        <v>78</v>
      </c>
      <c r="B140" s="73" t="s">
        <v>241</v>
      </c>
      <c r="C140" s="196"/>
      <c r="D140" s="193">
        <f>'2'!D140</f>
        <v>0</v>
      </c>
      <c r="E140" s="193">
        <f>'2'!E140</f>
        <v>0</v>
      </c>
    </row>
    <row r="141" spans="1:5" ht="16.5" thickBot="1" x14ac:dyDescent="0.3">
      <c r="A141" s="61" t="s">
        <v>80</v>
      </c>
      <c r="B141" s="74" t="s">
        <v>242</v>
      </c>
      <c r="C141" s="196"/>
      <c r="D141" s="194">
        <f>'2'!D141</f>
        <v>0</v>
      </c>
      <c r="E141" s="194">
        <f>'2'!E141</f>
        <v>0</v>
      </c>
    </row>
    <row r="142" spans="1:5" ht="16.5" thickBot="1" x14ac:dyDescent="0.3">
      <c r="A142" s="21" t="s">
        <v>92</v>
      </c>
      <c r="B142" s="22" t="s">
        <v>243</v>
      </c>
      <c r="C142" s="23">
        <f>C143+C144+C146+C147+C145</f>
        <v>799296</v>
      </c>
      <c r="D142" s="183">
        <v>799296</v>
      </c>
      <c r="E142" s="183">
        <v>799296</v>
      </c>
    </row>
    <row r="143" spans="1:5" ht="15.75" x14ac:dyDescent="0.25">
      <c r="A143" s="24" t="s">
        <v>94</v>
      </c>
      <c r="B143" s="73" t="s">
        <v>244</v>
      </c>
      <c r="C143" s="68"/>
      <c r="D143" s="199">
        <f>'2'!D143</f>
        <v>0</v>
      </c>
      <c r="E143" s="199">
        <f>'2'!E143</f>
        <v>0</v>
      </c>
    </row>
    <row r="144" spans="1:5" ht="15.75" x14ac:dyDescent="0.25">
      <c r="A144" s="24" t="s">
        <v>96</v>
      </c>
      <c r="B144" s="73" t="s">
        <v>245</v>
      </c>
      <c r="C144" s="196">
        <v>799296</v>
      </c>
      <c r="D144" s="193">
        <v>799296</v>
      </c>
      <c r="E144" s="193">
        <v>799296</v>
      </c>
    </row>
    <row r="145" spans="1:5" ht="15.75" x14ac:dyDescent="0.25">
      <c r="A145" s="24" t="s">
        <v>98</v>
      </c>
      <c r="B145" s="73" t="s">
        <v>246</v>
      </c>
      <c r="C145" s="196"/>
      <c r="D145" s="193">
        <f>'2'!D145</f>
        <v>0</v>
      </c>
      <c r="E145" s="193">
        <f>'2'!E145</f>
        <v>0</v>
      </c>
    </row>
    <row r="146" spans="1:5" ht="15.75" x14ac:dyDescent="0.25">
      <c r="A146" s="24" t="s">
        <v>100</v>
      </c>
      <c r="B146" s="73" t="s">
        <v>247</v>
      </c>
      <c r="C146" s="196"/>
      <c r="D146" s="193">
        <f>'2'!D146</f>
        <v>0</v>
      </c>
      <c r="E146" s="193">
        <f>'2'!E146</f>
        <v>0</v>
      </c>
    </row>
    <row r="147" spans="1:5" ht="16.5" thickBot="1" x14ac:dyDescent="0.3">
      <c r="A147" s="61" t="s">
        <v>102</v>
      </c>
      <c r="B147" s="74" t="s">
        <v>248</v>
      </c>
      <c r="C147" s="196"/>
      <c r="D147" s="194">
        <f>'2'!D147</f>
        <v>0</v>
      </c>
      <c r="E147" s="194">
        <f>'2'!E147</f>
        <v>0</v>
      </c>
    </row>
    <row r="148" spans="1:5" ht="16.5" thickBot="1" x14ac:dyDescent="0.3">
      <c r="A148" s="21" t="s">
        <v>249</v>
      </c>
      <c r="B148" s="22" t="s">
        <v>250</v>
      </c>
      <c r="C148" s="200">
        <f>C149+C150+C151+C152+C153</f>
        <v>0</v>
      </c>
      <c r="D148" s="184">
        <f>'2'!D148</f>
        <v>0</v>
      </c>
      <c r="E148" s="184">
        <f>'2'!E148</f>
        <v>0</v>
      </c>
    </row>
    <row r="149" spans="1:5" ht="15.75" x14ac:dyDescent="0.25">
      <c r="A149" s="24" t="s">
        <v>106</v>
      </c>
      <c r="B149" s="73" t="s">
        <v>251</v>
      </c>
      <c r="C149" s="196"/>
      <c r="D149" s="198">
        <f>'2'!D149</f>
        <v>0</v>
      </c>
      <c r="E149" s="198">
        <f>'2'!E149</f>
        <v>0</v>
      </c>
    </row>
    <row r="150" spans="1:5" ht="15.75" x14ac:dyDescent="0.25">
      <c r="A150" s="24" t="s">
        <v>108</v>
      </c>
      <c r="B150" s="73" t="s">
        <v>252</v>
      </c>
      <c r="C150" s="196"/>
      <c r="D150" s="193">
        <f>'2'!D150</f>
        <v>0</v>
      </c>
      <c r="E150" s="193">
        <f>'2'!E150</f>
        <v>0</v>
      </c>
    </row>
    <row r="151" spans="1:5" ht="15.75" x14ac:dyDescent="0.25">
      <c r="A151" s="24" t="s">
        <v>110</v>
      </c>
      <c r="B151" s="73" t="s">
        <v>253</v>
      </c>
      <c r="C151" s="196"/>
      <c r="D151" s="193">
        <f>'2'!D151</f>
        <v>0</v>
      </c>
      <c r="E151" s="193">
        <f>'2'!E151</f>
        <v>0</v>
      </c>
    </row>
    <row r="152" spans="1:5" ht="31.5" x14ac:dyDescent="0.25">
      <c r="A152" s="24" t="s">
        <v>112</v>
      </c>
      <c r="B152" s="73" t="s">
        <v>254</v>
      </c>
      <c r="C152" s="196"/>
      <c r="D152" s="193">
        <f>'2'!D152</f>
        <v>0</v>
      </c>
      <c r="E152" s="193">
        <f>'2'!E152</f>
        <v>0</v>
      </c>
    </row>
    <row r="153" spans="1:5" ht="16.5" thickBot="1" x14ac:dyDescent="0.3">
      <c r="A153" s="61" t="s">
        <v>255</v>
      </c>
      <c r="B153" s="74" t="s">
        <v>256</v>
      </c>
      <c r="C153" s="197"/>
      <c r="D153" s="194">
        <f>'2'!D153</f>
        <v>0</v>
      </c>
      <c r="E153" s="194">
        <f>'2'!E153</f>
        <v>0</v>
      </c>
    </row>
    <row r="154" spans="1:5" ht="16.5" thickBot="1" x14ac:dyDescent="0.3">
      <c r="A154" s="76" t="s">
        <v>114</v>
      </c>
      <c r="B154" s="22" t="s">
        <v>257</v>
      </c>
      <c r="C154" s="200"/>
      <c r="D154" s="184">
        <f>'2'!D154</f>
        <v>0</v>
      </c>
      <c r="E154" s="184">
        <f>'2'!E154</f>
        <v>0</v>
      </c>
    </row>
    <row r="155" spans="1:5" ht="16.5" thickBot="1" x14ac:dyDescent="0.3">
      <c r="A155" s="76" t="s">
        <v>124</v>
      </c>
      <c r="B155" s="22" t="s">
        <v>258</v>
      </c>
      <c r="C155" s="200"/>
      <c r="D155" s="185">
        <f>'2'!D155</f>
        <v>0</v>
      </c>
      <c r="E155" s="185">
        <f>'2'!E155</f>
        <v>0</v>
      </c>
    </row>
    <row r="156" spans="1:5" ht="16.5" thickBot="1" x14ac:dyDescent="0.3">
      <c r="A156" s="21" t="s">
        <v>259</v>
      </c>
      <c r="B156" s="22" t="s">
        <v>260</v>
      </c>
      <c r="C156" s="201">
        <f>C131+C135+C142+C148+C154+C155</f>
        <v>799296</v>
      </c>
      <c r="D156" s="187">
        <v>799296</v>
      </c>
      <c r="E156" s="187">
        <v>799296</v>
      </c>
    </row>
    <row r="157" spans="1:5" ht="16.5" thickBot="1" x14ac:dyDescent="0.3">
      <c r="A157" s="78" t="s">
        <v>261</v>
      </c>
      <c r="B157" s="79" t="s">
        <v>262</v>
      </c>
      <c r="C157" s="201">
        <v>68538475</v>
      </c>
      <c r="D157" s="187">
        <v>87138681</v>
      </c>
      <c r="E157" s="187">
        <v>65674336</v>
      </c>
    </row>
    <row r="158" spans="1:5" ht="15.75" x14ac:dyDescent="0.25">
      <c r="A158" s="80"/>
      <c r="B158" s="81"/>
      <c r="C158" s="82"/>
      <c r="D158" s="273">
        <f>SUM(D96:D101)</f>
        <v>75287497</v>
      </c>
      <c r="E158" s="273">
        <f>SUM(E96:E102)</f>
        <v>67242297</v>
      </c>
    </row>
  </sheetData>
  <mergeCells count="6">
    <mergeCell ref="A92:E92"/>
    <mergeCell ref="A1:E1"/>
    <mergeCell ref="A2:E2"/>
    <mergeCell ref="A3:E3"/>
    <mergeCell ref="C4:E4"/>
    <mergeCell ref="A5:E5"/>
  </mergeCells>
  <pageMargins left="0.31496062992125984" right="0.31496062992125984" top="0.35433070866141736" bottom="0.35433070866141736" header="0.31496062992125984" footer="0.31496062992125984"/>
  <pageSetup paperSize="9" scale="74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27"/>
  <sheetViews>
    <sheetView view="pageBreakPreview" zoomScale="60" workbookViewId="0">
      <selection activeCell="A3" sqref="A3:G3"/>
    </sheetView>
  </sheetViews>
  <sheetFormatPr defaultRowHeight="15" x14ac:dyDescent="0.25"/>
  <cols>
    <col min="1" max="1" width="57.42578125" customWidth="1"/>
    <col min="2" max="2" width="14.42578125" customWidth="1"/>
    <col min="3" max="3" width="17.85546875" customWidth="1"/>
    <col min="4" max="4" width="15.140625" customWidth="1"/>
    <col min="5" max="5" width="15.85546875" customWidth="1"/>
    <col min="6" max="6" width="14.85546875" customWidth="1"/>
    <col min="7" max="7" width="17.140625" customWidth="1"/>
  </cols>
  <sheetData>
    <row r="1" spans="1:7" x14ac:dyDescent="0.25">
      <c r="A1" s="301" t="s">
        <v>425</v>
      </c>
      <c r="B1" s="301"/>
      <c r="C1" s="301"/>
      <c r="D1" s="301"/>
      <c r="E1" s="301"/>
      <c r="F1" s="301"/>
      <c r="G1" s="301"/>
    </row>
    <row r="2" spans="1:7" x14ac:dyDescent="0.25">
      <c r="A2" s="283" t="s">
        <v>614</v>
      </c>
      <c r="B2" s="283"/>
      <c r="C2" s="283"/>
      <c r="D2" s="283"/>
      <c r="E2" s="283"/>
      <c r="F2" s="283"/>
      <c r="G2" s="283"/>
    </row>
    <row r="3" spans="1:7" x14ac:dyDescent="0.25">
      <c r="A3" s="283" t="s">
        <v>626</v>
      </c>
      <c r="B3" s="283"/>
      <c r="C3" s="283"/>
      <c r="D3" s="283"/>
      <c r="E3" s="283"/>
      <c r="F3" s="283"/>
      <c r="G3" s="283"/>
    </row>
    <row r="4" spans="1:7" x14ac:dyDescent="0.25">
      <c r="A4" s="149"/>
      <c r="B4" s="150"/>
      <c r="C4" s="150"/>
      <c r="D4" s="150"/>
      <c r="E4" s="150"/>
      <c r="F4" s="150"/>
    </row>
    <row r="5" spans="1:7" x14ac:dyDescent="0.25">
      <c r="A5" s="300" t="s">
        <v>393</v>
      </c>
      <c r="B5" s="300"/>
      <c r="C5" s="300"/>
      <c r="D5" s="300"/>
      <c r="E5" s="300"/>
      <c r="F5" s="300"/>
      <c r="G5" s="300"/>
    </row>
    <row r="6" spans="1:7" ht="15.75" thickBot="1" x14ac:dyDescent="0.3">
      <c r="A6" s="152"/>
      <c r="B6" s="151"/>
      <c r="C6" s="151"/>
      <c r="D6" s="151"/>
      <c r="E6" s="151"/>
      <c r="F6" s="299" t="s">
        <v>385</v>
      </c>
      <c r="G6" s="299"/>
    </row>
    <row r="7" spans="1:7" ht="43.5" thickBot="1" x14ac:dyDescent="0.3">
      <c r="A7" s="153" t="s">
        <v>394</v>
      </c>
      <c r="B7" s="154" t="s">
        <v>387</v>
      </c>
      <c r="C7" s="154" t="s">
        <v>388</v>
      </c>
      <c r="D7" s="154" t="s">
        <v>389</v>
      </c>
      <c r="E7" s="154" t="s">
        <v>444</v>
      </c>
      <c r="F7" s="155" t="s">
        <v>445</v>
      </c>
      <c r="G7" s="155" t="s">
        <v>446</v>
      </c>
    </row>
    <row r="8" spans="1:7" ht="15.75" thickBot="1" x14ac:dyDescent="0.3">
      <c r="A8" s="156" t="s">
        <v>6</v>
      </c>
      <c r="B8" s="157" t="s">
        <v>7</v>
      </c>
      <c r="C8" s="157" t="s">
        <v>8</v>
      </c>
      <c r="D8" s="157" t="s">
        <v>272</v>
      </c>
      <c r="E8" s="157" t="s">
        <v>273</v>
      </c>
      <c r="F8" s="158" t="s">
        <v>441</v>
      </c>
      <c r="G8" s="158" t="s">
        <v>447</v>
      </c>
    </row>
    <row r="9" spans="1:7" ht="70.5" customHeight="1" x14ac:dyDescent="0.25">
      <c r="A9" s="171" t="s">
        <v>424</v>
      </c>
      <c r="B9" s="160">
        <v>15836070</v>
      </c>
      <c r="C9" s="161" t="s">
        <v>613</v>
      </c>
      <c r="D9" s="160"/>
      <c r="E9" s="160">
        <v>15836070</v>
      </c>
      <c r="F9" s="162">
        <f>2057654+555566</f>
        <v>2613220</v>
      </c>
      <c r="G9" s="162">
        <f t="shared" ref="G9:G10" si="0">F9+D9</f>
        <v>2613220</v>
      </c>
    </row>
    <row r="10" spans="1:7" x14ac:dyDescent="0.25">
      <c r="A10" s="171"/>
      <c r="B10" s="160"/>
      <c r="C10" s="161"/>
      <c r="D10" s="160"/>
      <c r="E10" s="160"/>
      <c r="F10" s="162"/>
      <c r="G10" s="162">
        <f t="shared" si="0"/>
        <v>0</v>
      </c>
    </row>
    <row r="11" spans="1:7" x14ac:dyDescent="0.25">
      <c r="A11" s="171"/>
      <c r="B11" s="160"/>
      <c r="C11" s="161"/>
      <c r="D11" s="160"/>
      <c r="E11" s="160"/>
      <c r="F11" s="162"/>
      <c r="G11" s="162"/>
    </row>
    <row r="12" spans="1:7" x14ac:dyDescent="0.25">
      <c r="A12" s="171"/>
      <c r="B12" s="160"/>
      <c r="C12" s="161"/>
      <c r="D12" s="160"/>
      <c r="E12" s="160"/>
      <c r="F12" s="162"/>
      <c r="G12" s="162"/>
    </row>
    <row r="13" spans="1:7" x14ac:dyDescent="0.25">
      <c r="A13" s="171"/>
      <c r="B13" s="160"/>
      <c r="C13" s="161"/>
      <c r="D13" s="160"/>
      <c r="E13" s="160"/>
      <c r="F13" s="162">
        <f t="shared" ref="F13:G26" si="1">B13-D13-E13</f>
        <v>0</v>
      </c>
      <c r="G13" s="162">
        <f t="shared" si="1"/>
        <v>0</v>
      </c>
    </row>
    <row r="14" spans="1:7" x14ac:dyDescent="0.25">
      <c r="A14" s="171"/>
      <c r="B14" s="160"/>
      <c r="C14" s="161"/>
      <c r="D14" s="160"/>
      <c r="E14" s="160"/>
      <c r="F14" s="162">
        <f t="shared" si="1"/>
        <v>0</v>
      </c>
      <c r="G14" s="162">
        <f t="shared" si="1"/>
        <v>0</v>
      </c>
    </row>
    <row r="15" spans="1:7" x14ac:dyDescent="0.25">
      <c r="A15" s="171"/>
      <c r="B15" s="160"/>
      <c r="C15" s="161"/>
      <c r="D15" s="160"/>
      <c r="E15" s="160"/>
      <c r="F15" s="162">
        <f t="shared" si="1"/>
        <v>0</v>
      </c>
      <c r="G15" s="162">
        <f t="shared" si="1"/>
        <v>0</v>
      </c>
    </row>
    <row r="16" spans="1:7" x14ac:dyDescent="0.25">
      <c r="A16" s="171"/>
      <c r="B16" s="160"/>
      <c r="C16" s="161"/>
      <c r="D16" s="160"/>
      <c r="E16" s="160"/>
      <c r="F16" s="162">
        <f t="shared" si="1"/>
        <v>0</v>
      </c>
      <c r="G16" s="162">
        <f t="shared" si="1"/>
        <v>0</v>
      </c>
    </row>
    <row r="17" spans="1:7" x14ac:dyDescent="0.25">
      <c r="A17" s="171"/>
      <c r="B17" s="160"/>
      <c r="C17" s="161"/>
      <c r="D17" s="160"/>
      <c r="E17" s="160"/>
      <c r="F17" s="162">
        <f t="shared" si="1"/>
        <v>0</v>
      </c>
      <c r="G17" s="162">
        <f t="shared" si="1"/>
        <v>0</v>
      </c>
    </row>
    <row r="18" spans="1:7" x14ac:dyDescent="0.25">
      <c r="A18" s="171"/>
      <c r="B18" s="160"/>
      <c r="C18" s="161"/>
      <c r="D18" s="160"/>
      <c r="E18" s="160"/>
      <c r="F18" s="162">
        <f t="shared" si="1"/>
        <v>0</v>
      </c>
      <c r="G18" s="162">
        <f t="shared" si="1"/>
        <v>0</v>
      </c>
    </row>
    <row r="19" spans="1:7" x14ac:dyDescent="0.25">
      <c r="A19" s="171"/>
      <c r="B19" s="160"/>
      <c r="C19" s="161"/>
      <c r="D19" s="160"/>
      <c r="E19" s="160"/>
      <c r="F19" s="162">
        <f t="shared" si="1"/>
        <v>0</v>
      </c>
      <c r="G19" s="162">
        <f t="shared" si="1"/>
        <v>0</v>
      </c>
    </row>
    <row r="20" spans="1:7" x14ac:dyDescent="0.25">
      <c r="A20" s="171"/>
      <c r="B20" s="160"/>
      <c r="C20" s="161"/>
      <c r="D20" s="160"/>
      <c r="E20" s="160"/>
      <c r="F20" s="162">
        <f t="shared" si="1"/>
        <v>0</v>
      </c>
      <c r="G20" s="162">
        <f t="shared" si="1"/>
        <v>0</v>
      </c>
    </row>
    <row r="21" spans="1:7" x14ac:dyDescent="0.25">
      <c r="A21" s="171"/>
      <c r="B21" s="160"/>
      <c r="C21" s="161"/>
      <c r="D21" s="160"/>
      <c r="E21" s="160"/>
      <c r="F21" s="162">
        <f t="shared" si="1"/>
        <v>0</v>
      </c>
      <c r="G21" s="162">
        <f t="shared" si="1"/>
        <v>0</v>
      </c>
    </row>
    <row r="22" spans="1:7" x14ac:dyDescent="0.25">
      <c r="A22" s="171"/>
      <c r="B22" s="160"/>
      <c r="C22" s="161"/>
      <c r="D22" s="160"/>
      <c r="E22" s="160"/>
      <c r="F22" s="162">
        <f t="shared" si="1"/>
        <v>0</v>
      </c>
      <c r="G22" s="162">
        <f t="shared" si="1"/>
        <v>0</v>
      </c>
    </row>
    <row r="23" spans="1:7" x14ac:dyDescent="0.25">
      <c r="A23" s="171"/>
      <c r="B23" s="160"/>
      <c r="C23" s="161"/>
      <c r="D23" s="160"/>
      <c r="E23" s="160"/>
      <c r="F23" s="162">
        <f t="shared" si="1"/>
        <v>0</v>
      </c>
      <c r="G23" s="162">
        <f t="shared" si="1"/>
        <v>0</v>
      </c>
    </row>
    <row r="24" spans="1:7" x14ac:dyDescent="0.25">
      <c r="A24" s="171"/>
      <c r="B24" s="160"/>
      <c r="C24" s="161"/>
      <c r="D24" s="160"/>
      <c r="E24" s="160"/>
      <c r="F24" s="162">
        <f t="shared" si="1"/>
        <v>0</v>
      </c>
      <c r="G24" s="162">
        <f t="shared" si="1"/>
        <v>0</v>
      </c>
    </row>
    <row r="25" spans="1:7" x14ac:dyDescent="0.25">
      <c r="A25" s="171"/>
      <c r="B25" s="160"/>
      <c r="C25" s="161"/>
      <c r="D25" s="160"/>
      <c r="E25" s="160"/>
      <c r="F25" s="162">
        <f t="shared" si="1"/>
        <v>0</v>
      </c>
      <c r="G25" s="162">
        <f t="shared" si="1"/>
        <v>0</v>
      </c>
    </row>
    <row r="26" spans="1:7" ht="15.75" thickBot="1" x14ac:dyDescent="0.3">
      <c r="A26" s="163"/>
      <c r="B26" s="164"/>
      <c r="C26" s="165"/>
      <c r="D26" s="164"/>
      <c r="E26" s="164"/>
      <c r="F26" s="166">
        <f t="shared" si="1"/>
        <v>0</v>
      </c>
      <c r="G26" s="166">
        <f t="shared" si="1"/>
        <v>0</v>
      </c>
    </row>
    <row r="27" spans="1:7" ht="15.75" thickBot="1" x14ac:dyDescent="0.3">
      <c r="A27" s="167" t="s">
        <v>391</v>
      </c>
      <c r="B27" s="168">
        <f>SUM(B9:B26)</f>
        <v>15836070</v>
      </c>
      <c r="C27" s="169"/>
      <c r="D27" s="168">
        <f>SUM(D9:D26)</f>
        <v>0</v>
      </c>
      <c r="E27" s="168">
        <f>SUM(E9:E26)</f>
        <v>15836070</v>
      </c>
      <c r="F27" s="170">
        <f>SUM(F9:F26)</f>
        <v>2613220</v>
      </c>
      <c r="G27" s="170">
        <f>SUM(G9:G26)</f>
        <v>2613220</v>
      </c>
    </row>
  </sheetData>
  <mergeCells count="5">
    <mergeCell ref="F6:G6"/>
    <mergeCell ref="A5:G5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L42"/>
  <sheetViews>
    <sheetView view="pageBreakPreview" zoomScale="90" zoomScaleSheetLayoutView="90" workbookViewId="0">
      <selection activeCell="A4" sqref="A4:L4"/>
    </sheetView>
  </sheetViews>
  <sheetFormatPr defaultRowHeight="15" x14ac:dyDescent="0.25"/>
  <sheetData>
    <row r="1" spans="1:12" ht="15.75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5.75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 t="s">
        <v>625</v>
      </c>
      <c r="K2" s="280"/>
      <c r="L2" s="280"/>
    </row>
    <row r="3" spans="1:12" x14ac:dyDescent="0.25">
      <c r="A3" s="283" t="s">
        <v>614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 x14ac:dyDescent="0.25">
      <c r="A4" s="283" t="s">
        <v>626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6" spans="1:12" ht="15.75" x14ac:dyDescent="0.25">
      <c r="C6" s="302" t="s">
        <v>395</v>
      </c>
      <c r="D6" s="302"/>
      <c r="E6" s="302"/>
      <c r="F6" s="302"/>
      <c r="G6" s="302"/>
      <c r="H6" s="302"/>
      <c r="I6" s="302"/>
    </row>
    <row r="7" spans="1:12" ht="15.75" x14ac:dyDescent="0.25">
      <c r="C7" s="302" t="s">
        <v>396</v>
      </c>
      <c r="D7" s="302"/>
      <c r="E7" s="302"/>
      <c r="F7" s="302"/>
      <c r="G7" s="302"/>
      <c r="H7" s="302"/>
      <c r="I7" s="302"/>
    </row>
    <row r="9" spans="1:12" ht="15.75" x14ac:dyDescent="0.25">
      <c r="A9" s="303" t="s">
        <v>397</v>
      </c>
      <c r="B9" s="303"/>
      <c r="C9" s="303"/>
      <c r="D9" s="303"/>
      <c r="E9" s="173" t="s">
        <v>620</v>
      </c>
      <c r="F9" s="173"/>
      <c r="G9" s="173"/>
      <c r="H9" s="173"/>
      <c r="I9" s="173"/>
      <c r="J9" s="173"/>
      <c r="K9" s="173"/>
    </row>
    <row r="10" spans="1:12" ht="15.75" x14ac:dyDescent="0.25">
      <c r="A10" s="172" t="s">
        <v>398</v>
      </c>
      <c r="B10" s="172"/>
      <c r="C10" s="174" t="s">
        <v>421</v>
      </c>
      <c r="D10" s="172"/>
    </row>
    <row r="11" spans="1:12" ht="15.75" x14ac:dyDescent="0.25">
      <c r="A11" s="172" t="s">
        <v>399</v>
      </c>
      <c r="B11" s="172"/>
      <c r="C11" s="174" t="s">
        <v>422</v>
      </c>
      <c r="D11" s="174"/>
      <c r="E11" s="174"/>
      <c r="F11" s="174"/>
      <c r="G11" s="174"/>
      <c r="H11" s="174"/>
    </row>
    <row r="12" spans="1:12" ht="15.75" x14ac:dyDescent="0.25">
      <c r="A12" s="279" t="s">
        <v>400</v>
      </c>
      <c r="B12" s="172"/>
      <c r="C12" s="172"/>
      <c r="D12" s="174" t="s">
        <v>621</v>
      </c>
    </row>
    <row r="13" spans="1:12" ht="15.75" thickBot="1" x14ac:dyDescent="0.3"/>
    <row r="14" spans="1:12" ht="15.75" thickBot="1" x14ac:dyDescent="0.3">
      <c r="A14" s="304" t="s">
        <v>401</v>
      </c>
      <c r="B14" s="305"/>
      <c r="C14" s="305"/>
      <c r="D14" s="306"/>
      <c r="E14" s="307" t="s">
        <v>402</v>
      </c>
      <c r="F14" s="308"/>
      <c r="G14" s="307">
        <v>2019</v>
      </c>
      <c r="H14" s="308"/>
      <c r="I14" s="309" t="s">
        <v>403</v>
      </c>
      <c r="J14" s="309"/>
      <c r="K14" s="310" t="s">
        <v>404</v>
      </c>
      <c r="L14" s="311"/>
    </row>
    <row r="15" spans="1:12" x14ac:dyDescent="0.25">
      <c r="A15" s="312" t="s">
        <v>405</v>
      </c>
      <c r="B15" s="313"/>
      <c r="C15" s="313"/>
      <c r="D15" s="314"/>
      <c r="E15" s="315">
        <v>0</v>
      </c>
      <c r="F15" s="315"/>
      <c r="G15" s="315">
        <v>0</v>
      </c>
      <c r="H15" s="315"/>
      <c r="I15" s="315">
        <v>0</v>
      </c>
      <c r="J15" s="316"/>
      <c r="K15" s="315">
        <f>SUM(E15:J15)</f>
        <v>0</v>
      </c>
      <c r="L15" s="317"/>
    </row>
    <row r="16" spans="1:12" x14ac:dyDescent="0.25">
      <c r="A16" s="175" t="s">
        <v>406</v>
      </c>
      <c r="B16" s="176"/>
      <c r="C16" s="176"/>
      <c r="D16" s="177"/>
      <c r="E16" s="318"/>
      <c r="F16" s="318"/>
      <c r="G16" s="318"/>
      <c r="H16" s="318"/>
      <c r="I16" s="318"/>
      <c r="J16" s="319"/>
      <c r="K16" s="318"/>
      <c r="L16" s="320"/>
    </row>
    <row r="17" spans="1:12" x14ac:dyDescent="0.25">
      <c r="A17" s="321" t="s">
        <v>407</v>
      </c>
      <c r="B17" s="322"/>
      <c r="C17" s="322"/>
      <c r="D17" s="323"/>
      <c r="E17" s="318">
        <v>1361722</v>
      </c>
      <c r="F17" s="318"/>
      <c r="G17" s="318">
        <v>1500000</v>
      </c>
      <c r="H17" s="318"/>
      <c r="I17" s="318">
        <v>2040478</v>
      </c>
      <c r="J17" s="319"/>
      <c r="K17" s="318">
        <f>SUM(E17:J17)</f>
        <v>4902200</v>
      </c>
      <c r="L17" s="320"/>
    </row>
    <row r="18" spans="1:12" x14ac:dyDescent="0.25">
      <c r="A18" s="321" t="s">
        <v>408</v>
      </c>
      <c r="B18" s="322"/>
      <c r="C18" s="322"/>
      <c r="D18" s="323"/>
      <c r="E18" s="318"/>
      <c r="F18" s="318"/>
      <c r="G18" s="318"/>
      <c r="H18" s="318"/>
      <c r="I18" s="318"/>
      <c r="J18" s="319"/>
      <c r="K18" s="318"/>
      <c r="L18" s="320"/>
    </row>
    <row r="19" spans="1:12" x14ac:dyDescent="0.25">
      <c r="A19" s="321" t="s">
        <v>409</v>
      </c>
      <c r="B19" s="322"/>
      <c r="C19" s="322"/>
      <c r="D19" s="323"/>
      <c r="E19" s="318"/>
      <c r="F19" s="318"/>
      <c r="G19" s="318"/>
      <c r="H19" s="318"/>
      <c r="I19" s="318"/>
      <c r="J19" s="319"/>
      <c r="K19" s="318"/>
      <c r="L19" s="320"/>
    </row>
    <row r="20" spans="1:12" x14ac:dyDescent="0.25">
      <c r="A20" s="321" t="s">
        <v>410</v>
      </c>
      <c r="B20" s="322"/>
      <c r="C20" s="322"/>
      <c r="D20" s="323"/>
      <c r="E20" s="318"/>
      <c r="F20" s="318"/>
      <c r="G20" s="318"/>
      <c r="H20" s="318"/>
      <c r="I20" s="318"/>
      <c r="J20" s="319"/>
      <c r="K20" s="318"/>
      <c r="L20" s="320"/>
    </row>
    <row r="21" spans="1:12" ht="15.75" thickBot="1" x14ac:dyDescent="0.3">
      <c r="A21" s="324"/>
      <c r="B21" s="325"/>
      <c r="C21" s="325"/>
      <c r="D21" s="326"/>
      <c r="E21" s="327"/>
      <c r="F21" s="327"/>
      <c r="G21" s="327">
        <v>345722</v>
      </c>
      <c r="H21" s="327"/>
      <c r="I21" s="327">
        <v>448722</v>
      </c>
      <c r="J21" s="328"/>
      <c r="K21" s="327"/>
      <c r="L21" s="329"/>
    </row>
    <row r="22" spans="1:12" ht="15.75" thickBot="1" x14ac:dyDescent="0.3">
      <c r="A22" s="330" t="s">
        <v>411</v>
      </c>
      <c r="B22" s="331"/>
      <c r="C22" s="331"/>
      <c r="D22" s="332"/>
      <c r="E22" s="333">
        <f>SUM(E17:F21)</f>
        <v>1361722</v>
      </c>
      <c r="F22" s="334"/>
      <c r="G22" s="333">
        <f t="shared" ref="G22" si="0">SUM(G17:H21)</f>
        <v>1845722</v>
      </c>
      <c r="H22" s="334"/>
      <c r="I22" s="333">
        <f t="shared" ref="I22" si="1">SUM(I17:J21)</f>
        <v>2489200</v>
      </c>
      <c r="J22" s="334"/>
      <c r="K22" s="335">
        <f>SUM(K15:L21)</f>
        <v>4902200</v>
      </c>
      <c r="L22" s="336"/>
    </row>
    <row r="23" spans="1:12" x14ac:dyDescent="0.25">
      <c r="A23" s="178"/>
      <c r="B23" s="178"/>
      <c r="C23" s="178"/>
      <c r="D23" s="179"/>
      <c r="E23" s="179"/>
      <c r="F23" s="179"/>
      <c r="G23" s="179"/>
      <c r="H23" s="179"/>
      <c r="I23" s="179"/>
      <c r="J23" s="179"/>
    </row>
    <row r="24" spans="1:12" ht="15.75" thickBot="1" x14ac:dyDescent="0.3">
      <c r="A24" s="178"/>
      <c r="B24" s="178"/>
      <c r="C24" s="178"/>
      <c r="D24" s="179"/>
      <c r="E24" s="179"/>
      <c r="F24" s="179"/>
      <c r="G24" s="179"/>
      <c r="H24" s="179"/>
      <c r="I24" s="179"/>
      <c r="J24" s="179"/>
    </row>
    <row r="25" spans="1:12" ht="15.75" thickBot="1" x14ac:dyDescent="0.3">
      <c r="A25" s="330" t="s">
        <v>412</v>
      </c>
      <c r="B25" s="331"/>
      <c r="C25" s="331"/>
      <c r="D25" s="331"/>
      <c r="E25" s="307" t="s">
        <v>402</v>
      </c>
      <c r="F25" s="308"/>
      <c r="G25" s="307">
        <v>2019</v>
      </c>
      <c r="H25" s="308"/>
      <c r="I25" s="309" t="s">
        <v>403</v>
      </c>
      <c r="J25" s="309"/>
      <c r="K25" s="310" t="s">
        <v>404</v>
      </c>
      <c r="L25" s="311"/>
    </row>
    <row r="26" spans="1:12" x14ac:dyDescent="0.25">
      <c r="A26" s="312" t="s">
        <v>413</v>
      </c>
      <c r="B26" s="313"/>
      <c r="C26" s="313"/>
      <c r="D26" s="313"/>
      <c r="E26" s="337"/>
      <c r="F26" s="338"/>
      <c r="G26" s="337"/>
      <c r="H26" s="338"/>
      <c r="I26" s="337"/>
      <c r="J26" s="338"/>
      <c r="K26" s="339">
        <f>SUM(E26:J26)</f>
        <v>0</v>
      </c>
      <c r="L26" s="339"/>
    </row>
    <row r="27" spans="1:12" x14ac:dyDescent="0.25">
      <c r="A27" s="321" t="s">
        <v>414</v>
      </c>
      <c r="B27" s="322"/>
      <c r="C27" s="322"/>
      <c r="D27" s="322"/>
      <c r="E27" s="339"/>
      <c r="F27" s="339"/>
      <c r="G27" s="339"/>
      <c r="H27" s="339"/>
      <c r="I27" s="339"/>
      <c r="J27" s="339"/>
      <c r="K27" s="339"/>
      <c r="L27" s="339"/>
    </row>
    <row r="28" spans="1:12" x14ac:dyDescent="0.25">
      <c r="A28" s="321" t="s">
        <v>415</v>
      </c>
      <c r="B28" s="322"/>
      <c r="C28" s="322"/>
      <c r="D28" s="322"/>
      <c r="E28" s="339">
        <v>1016000</v>
      </c>
      <c r="F28" s="339"/>
      <c r="G28" s="339">
        <v>1397000</v>
      </c>
      <c r="H28" s="339"/>
      <c r="I28" s="339">
        <v>2489200</v>
      </c>
      <c r="J28" s="339"/>
      <c r="K28" s="339">
        <f t="shared" ref="K28" si="2">SUM(E28:J28)</f>
        <v>4902200</v>
      </c>
      <c r="L28" s="339"/>
    </row>
    <row r="29" spans="1:12" x14ac:dyDescent="0.25">
      <c r="A29" s="321" t="s">
        <v>416</v>
      </c>
      <c r="B29" s="322"/>
      <c r="C29" s="322"/>
      <c r="D29" s="322"/>
      <c r="E29" s="339"/>
      <c r="F29" s="339"/>
      <c r="G29" s="339"/>
      <c r="H29" s="339"/>
      <c r="I29" s="339"/>
      <c r="J29" s="339"/>
      <c r="K29" s="339"/>
      <c r="L29" s="339"/>
    </row>
    <row r="30" spans="1:12" x14ac:dyDescent="0.25">
      <c r="A30" s="340" t="s">
        <v>417</v>
      </c>
      <c r="B30" s="341"/>
      <c r="C30" s="341"/>
      <c r="D30" s="342"/>
      <c r="E30" s="339"/>
      <c r="F30" s="339"/>
      <c r="G30" s="339"/>
      <c r="H30" s="339"/>
      <c r="I30" s="339"/>
      <c r="J30" s="339"/>
      <c r="K30" s="339"/>
      <c r="L30" s="339"/>
    </row>
    <row r="31" spans="1:12" x14ac:dyDescent="0.25">
      <c r="A31" s="353"/>
      <c r="B31" s="354"/>
      <c r="C31" s="354"/>
      <c r="D31" s="354"/>
      <c r="E31" s="318"/>
      <c r="F31" s="318"/>
      <c r="G31" s="318"/>
      <c r="H31" s="318"/>
      <c r="I31" s="318"/>
      <c r="J31" s="318"/>
      <c r="K31" s="339"/>
      <c r="L31" s="339"/>
    </row>
    <row r="32" spans="1:12" ht="15.75" thickBot="1" x14ac:dyDescent="0.3">
      <c r="A32" s="324"/>
      <c r="B32" s="325"/>
      <c r="C32" s="325"/>
      <c r="D32" s="325"/>
      <c r="E32" s="327"/>
      <c r="F32" s="327"/>
      <c r="G32" s="327"/>
      <c r="H32" s="327"/>
      <c r="I32" s="327"/>
      <c r="J32" s="327"/>
      <c r="K32" s="339"/>
      <c r="L32" s="339"/>
    </row>
    <row r="33" spans="1:12" ht="15.75" thickBot="1" x14ac:dyDescent="0.3">
      <c r="A33" s="330" t="s">
        <v>404</v>
      </c>
      <c r="B33" s="331"/>
      <c r="C33" s="331"/>
      <c r="D33" s="331"/>
      <c r="E33" s="350">
        <f>SUM(E26:F32)</f>
        <v>1016000</v>
      </c>
      <c r="F33" s="350"/>
      <c r="G33" s="350">
        <f>SUM(G26:H32)</f>
        <v>1397000</v>
      </c>
      <c r="H33" s="350"/>
      <c r="I33" s="350">
        <f>SUM(I26:J32)</f>
        <v>2489200</v>
      </c>
      <c r="J33" s="350"/>
      <c r="K33" s="350">
        <f>SUM(K26:L30)</f>
        <v>4902200</v>
      </c>
      <c r="L33" s="336"/>
    </row>
    <row r="36" spans="1:12" ht="15.75" x14ac:dyDescent="0.25">
      <c r="A36" s="180" t="s">
        <v>430</v>
      </c>
      <c r="B36" s="180"/>
      <c r="C36" s="180"/>
      <c r="D36" s="180"/>
      <c r="E36" s="180"/>
      <c r="F36" s="180"/>
      <c r="G36" s="180"/>
      <c r="H36" s="180"/>
      <c r="I36" s="180"/>
    </row>
    <row r="38" spans="1:12" ht="15.75" thickBot="1" x14ac:dyDescent="0.3"/>
    <row r="39" spans="1:12" ht="15.75" thickBot="1" x14ac:dyDescent="0.3">
      <c r="A39" s="351" t="s">
        <v>418</v>
      </c>
      <c r="B39" s="352"/>
      <c r="C39" s="352"/>
      <c r="D39" s="352"/>
      <c r="E39" s="352"/>
      <c r="F39" s="352"/>
      <c r="G39" s="352"/>
      <c r="H39" s="352"/>
      <c r="I39" s="352"/>
      <c r="J39" s="349" t="s">
        <v>419</v>
      </c>
      <c r="K39" s="349"/>
      <c r="L39" s="311"/>
    </row>
    <row r="40" spans="1:12" x14ac:dyDescent="0.25">
      <c r="A40" s="343"/>
      <c r="B40" s="344"/>
      <c r="C40" s="344"/>
      <c r="D40" s="344"/>
      <c r="E40" s="344"/>
      <c r="F40" s="344"/>
      <c r="G40" s="344"/>
      <c r="H40" s="344"/>
      <c r="I40" s="344"/>
      <c r="J40" s="345"/>
      <c r="K40" s="346"/>
      <c r="L40" s="347"/>
    </row>
    <row r="41" spans="1:12" ht="15.75" thickBot="1" x14ac:dyDescent="0.3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48"/>
    </row>
    <row r="42" spans="1:12" ht="15.75" thickBot="1" x14ac:dyDescent="0.3">
      <c r="A42" s="304" t="s">
        <v>420</v>
      </c>
      <c r="B42" s="305"/>
      <c r="C42" s="305"/>
      <c r="D42" s="305"/>
      <c r="E42" s="305"/>
      <c r="F42" s="305"/>
      <c r="G42" s="305"/>
      <c r="H42" s="305"/>
      <c r="I42" s="306"/>
      <c r="J42" s="349"/>
      <c r="K42" s="349"/>
      <c r="L42" s="311"/>
    </row>
  </sheetData>
  <mergeCells count="103"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40:I40"/>
    <mergeCell ref="J40:L40"/>
    <mergeCell ref="A41:I41"/>
    <mergeCell ref="J41:L41"/>
    <mergeCell ref="A42:I42"/>
    <mergeCell ref="J42:L42"/>
    <mergeCell ref="A33:D33"/>
    <mergeCell ref="E33:F33"/>
    <mergeCell ref="G33:H33"/>
    <mergeCell ref="I33:J33"/>
    <mergeCell ref="K33:L33"/>
    <mergeCell ref="A39:I39"/>
    <mergeCell ref="J39:L39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2:D22"/>
    <mergeCell ref="E22:F22"/>
    <mergeCell ref="G22:H22"/>
    <mergeCell ref="I22:J22"/>
    <mergeCell ref="K22:L22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5:D15"/>
    <mergeCell ref="E15:F15"/>
    <mergeCell ref="G15:H15"/>
    <mergeCell ref="I15:J15"/>
    <mergeCell ref="K15:L15"/>
    <mergeCell ref="E16:F16"/>
    <mergeCell ref="G16:H16"/>
    <mergeCell ref="I16:J16"/>
    <mergeCell ref="K16:L16"/>
    <mergeCell ref="A1:L1"/>
    <mergeCell ref="A3:L3"/>
    <mergeCell ref="C6:I6"/>
    <mergeCell ref="C7:I7"/>
    <mergeCell ref="A9:D9"/>
    <mergeCell ref="A14:D14"/>
    <mergeCell ref="E14:F14"/>
    <mergeCell ref="G14:H14"/>
    <mergeCell ref="I14:J14"/>
    <mergeCell ref="K14:L14"/>
    <mergeCell ref="A4:L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L41"/>
  <sheetViews>
    <sheetView view="pageBreakPreview" zoomScale="90" zoomScaleSheetLayoutView="90" workbookViewId="0">
      <selection activeCell="A3" sqref="A3:L3"/>
    </sheetView>
  </sheetViews>
  <sheetFormatPr defaultRowHeight="15" x14ac:dyDescent="0.25"/>
  <sheetData>
    <row r="1" spans="1:12" ht="15.75" x14ac:dyDescent="0.25">
      <c r="A1" s="282" t="s">
        <v>423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x14ac:dyDescent="0.25">
      <c r="A2" s="283" t="s">
        <v>614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x14ac:dyDescent="0.25">
      <c r="A3" s="283" t="s">
        <v>626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 x14ac:dyDescent="0.2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12" ht="15.75" x14ac:dyDescent="0.25">
      <c r="C5" s="302" t="s">
        <v>395</v>
      </c>
      <c r="D5" s="302"/>
      <c r="E5" s="302"/>
      <c r="F5" s="302"/>
      <c r="G5" s="302"/>
      <c r="H5" s="302"/>
      <c r="I5" s="302"/>
    </row>
    <row r="6" spans="1:12" ht="15.75" x14ac:dyDescent="0.25">
      <c r="C6" s="302" t="s">
        <v>396</v>
      </c>
      <c r="D6" s="302"/>
      <c r="E6" s="302"/>
      <c r="F6" s="302"/>
      <c r="G6" s="302"/>
      <c r="H6" s="302"/>
      <c r="I6" s="302"/>
    </row>
    <row r="8" spans="1:12" ht="15.75" x14ac:dyDescent="0.25">
      <c r="A8" s="303" t="s">
        <v>397</v>
      </c>
      <c r="B8" s="303"/>
      <c r="C8" s="303"/>
      <c r="D8" s="303"/>
      <c r="E8" t="s">
        <v>622</v>
      </c>
    </row>
    <row r="9" spans="1:12" ht="15.75" x14ac:dyDescent="0.25">
      <c r="A9" s="181" t="s">
        <v>398</v>
      </c>
      <c r="B9" s="181"/>
      <c r="C9" t="s">
        <v>431</v>
      </c>
      <c r="H9" s="173"/>
    </row>
    <row r="10" spans="1:12" ht="15.75" x14ac:dyDescent="0.25">
      <c r="A10" s="181" t="s">
        <v>399</v>
      </c>
      <c r="B10" s="181"/>
      <c r="C10" t="s">
        <v>623</v>
      </c>
      <c r="D10" s="181"/>
    </row>
    <row r="11" spans="1:12" ht="15.75" x14ac:dyDescent="0.25">
      <c r="A11" s="181" t="s">
        <v>400</v>
      </c>
      <c r="B11" s="181"/>
      <c r="C11" s="181"/>
      <c r="D11" s="174" t="s">
        <v>624</v>
      </c>
    </row>
    <row r="12" spans="1:12" ht="15.75" thickBot="1" x14ac:dyDescent="0.3"/>
    <row r="13" spans="1:12" ht="15.75" thickBot="1" x14ac:dyDescent="0.3">
      <c r="A13" s="304" t="s">
        <v>401</v>
      </c>
      <c r="B13" s="305"/>
      <c r="C13" s="305"/>
      <c r="D13" s="306"/>
      <c r="E13" s="307" t="s">
        <v>426</v>
      </c>
      <c r="F13" s="308"/>
      <c r="G13" s="307" t="s">
        <v>427</v>
      </c>
      <c r="H13" s="308"/>
      <c r="I13" s="309" t="s">
        <v>428</v>
      </c>
      <c r="J13" s="309"/>
      <c r="K13" s="310" t="s">
        <v>404</v>
      </c>
      <c r="L13" s="311"/>
    </row>
    <row r="14" spans="1:12" x14ac:dyDescent="0.25">
      <c r="A14" s="312" t="s">
        <v>405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175" t="s">
        <v>406</v>
      </c>
      <c r="B15" s="176"/>
      <c r="C15" s="176"/>
      <c r="D15" s="177"/>
      <c r="E15" s="318"/>
      <c r="F15" s="318"/>
      <c r="G15" s="318"/>
      <c r="H15" s="318"/>
      <c r="I15" s="318"/>
      <c r="J15" s="319"/>
      <c r="K15" s="318"/>
      <c r="L15" s="320"/>
    </row>
    <row r="16" spans="1:12" x14ac:dyDescent="0.25">
      <c r="A16" s="321" t="s">
        <v>407</v>
      </c>
      <c r="B16" s="322"/>
      <c r="C16" s="322"/>
      <c r="D16" s="323"/>
      <c r="E16" s="318">
        <v>17702130</v>
      </c>
      <c r="F16" s="318"/>
      <c r="G16" s="318"/>
      <c r="H16" s="318"/>
      <c r="I16" s="318"/>
      <c r="J16" s="319"/>
      <c r="K16" s="318">
        <f>SUM(E16:J16)</f>
        <v>17702130</v>
      </c>
      <c r="L16" s="320"/>
    </row>
    <row r="17" spans="1:12" x14ac:dyDescent="0.25">
      <c r="A17" s="321" t="s">
        <v>408</v>
      </c>
      <c r="B17" s="322"/>
      <c r="C17" s="322"/>
      <c r="D17" s="323"/>
      <c r="E17" s="318"/>
      <c r="F17" s="318"/>
      <c r="G17" s="318"/>
      <c r="H17" s="318"/>
      <c r="I17" s="318"/>
      <c r="J17" s="319"/>
      <c r="K17" s="318"/>
      <c r="L17" s="320"/>
    </row>
    <row r="18" spans="1:12" x14ac:dyDescent="0.25">
      <c r="A18" s="321" t="s">
        <v>409</v>
      </c>
      <c r="B18" s="322"/>
      <c r="C18" s="322"/>
      <c r="D18" s="323"/>
      <c r="E18" s="318"/>
      <c r="F18" s="318"/>
      <c r="G18" s="318"/>
      <c r="H18" s="318"/>
      <c r="I18" s="318"/>
      <c r="J18" s="319"/>
      <c r="K18" s="318"/>
      <c r="L18" s="320"/>
    </row>
    <row r="19" spans="1:12" x14ac:dyDescent="0.25">
      <c r="A19" s="321" t="s">
        <v>410</v>
      </c>
      <c r="B19" s="322"/>
      <c r="C19" s="322"/>
      <c r="D19" s="323"/>
      <c r="E19" s="318"/>
      <c r="F19" s="318"/>
      <c r="G19" s="318"/>
      <c r="H19" s="318"/>
      <c r="I19" s="318"/>
      <c r="J19" s="319"/>
      <c r="K19" s="318"/>
      <c r="L19" s="320"/>
    </row>
    <row r="20" spans="1:12" ht="15.75" thickBot="1" x14ac:dyDescent="0.3">
      <c r="A20" s="355" t="s">
        <v>429</v>
      </c>
      <c r="B20" s="356"/>
      <c r="C20" s="356"/>
      <c r="D20" s="357"/>
      <c r="E20" s="327"/>
      <c r="F20" s="327"/>
      <c r="G20" s="327"/>
      <c r="H20" s="327"/>
      <c r="I20" s="327"/>
      <c r="J20" s="328"/>
      <c r="K20" s="327"/>
      <c r="L20" s="329"/>
    </row>
    <row r="21" spans="1:12" ht="15.75" thickBot="1" x14ac:dyDescent="0.3">
      <c r="A21" s="330" t="s">
        <v>411</v>
      </c>
      <c r="B21" s="331"/>
      <c r="C21" s="331"/>
      <c r="D21" s="332"/>
      <c r="E21" s="333">
        <f>SUM(E14:F20)</f>
        <v>17702130</v>
      </c>
      <c r="F21" s="334"/>
      <c r="G21" s="333">
        <f>SUM(G14:H20)</f>
        <v>0</v>
      </c>
      <c r="H21" s="334"/>
      <c r="I21" s="333">
        <f>SUM(I14:J20)</f>
        <v>0</v>
      </c>
      <c r="J21" s="334"/>
      <c r="K21" s="335">
        <f>SUM(K14:L20)</f>
        <v>17702130</v>
      </c>
      <c r="L21" s="336"/>
    </row>
    <row r="22" spans="1:12" x14ac:dyDescent="0.25">
      <c r="A22" s="178"/>
      <c r="B22" s="178"/>
      <c r="C22" s="178"/>
      <c r="D22" s="179"/>
      <c r="E22" s="179"/>
      <c r="F22" s="179"/>
      <c r="G22" s="179"/>
      <c r="H22" s="179"/>
      <c r="I22" s="179"/>
      <c r="J22" s="179"/>
    </row>
    <row r="23" spans="1:12" ht="15.75" thickBot="1" x14ac:dyDescent="0.3">
      <c r="A23" s="178"/>
      <c r="B23" s="178"/>
      <c r="C23" s="178"/>
      <c r="D23" s="179"/>
      <c r="E23" s="179"/>
      <c r="F23" s="179"/>
      <c r="G23" s="179"/>
      <c r="H23" s="179"/>
      <c r="I23" s="179"/>
      <c r="J23" s="179"/>
    </row>
    <row r="24" spans="1:12" ht="15.75" thickBot="1" x14ac:dyDescent="0.3">
      <c r="A24" s="330" t="s">
        <v>412</v>
      </c>
      <c r="B24" s="331"/>
      <c r="C24" s="331"/>
      <c r="D24" s="331"/>
      <c r="E24" s="307" t="s">
        <v>426</v>
      </c>
      <c r="F24" s="308"/>
      <c r="G24" s="307" t="s">
        <v>427</v>
      </c>
      <c r="H24" s="308"/>
      <c r="I24" s="309" t="s">
        <v>428</v>
      </c>
      <c r="J24" s="309"/>
      <c r="K24" s="310" t="s">
        <v>404</v>
      </c>
      <c r="L24" s="311"/>
    </row>
    <row r="25" spans="1:12" x14ac:dyDescent="0.25">
      <c r="A25" s="312" t="s">
        <v>413</v>
      </c>
      <c r="B25" s="313"/>
      <c r="C25" s="313"/>
      <c r="D25" s="313"/>
      <c r="E25" s="318"/>
      <c r="F25" s="318"/>
      <c r="G25" s="318"/>
      <c r="H25" s="318"/>
      <c r="I25" s="318"/>
      <c r="J25" s="318"/>
      <c r="K25" s="318">
        <f t="shared" ref="K25" si="0">SUM(G25:J25)</f>
        <v>0</v>
      </c>
      <c r="L25" s="318"/>
    </row>
    <row r="26" spans="1:12" x14ac:dyDescent="0.25">
      <c r="A26" s="321" t="s">
        <v>414</v>
      </c>
      <c r="B26" s="322"/>
      <c r="C26" s="322"/>
      <c r="D26" s="322"/>
      <c r="E26" s="318">
        <v>2613220</v>
      </c>
      <c r="F26" s="318"/>
      <c r="G26" s="318">
        <v>13222850</v>
      </c>
      <c r="H26" s="318"/>
      <c r="I26" s="318"/>
      <c r="J26" s="318"/>
      <c r="K26" s="318">
        <f>SUM(E26:J26)</f>
        <v>15836070</v>
      </c>
      <c r="L26" s="318"/>
    </row>
    <row r="27" spans="1:12" x14ac:dyDescent="0.25">
      <c r="A27" s="321" t="s">
        <v>415</v>
      </c>
      <c r="B27" s="322"/>
      <c r="C27" s="322"/>
      <c r="D27" s="322"/>
      <c r="E27" s="318">
        <v>298450</v>
      </c>
      <c r="F27" s="318"/>
      <c r="G27" s="318">
        <v>1567610</v>
      </c>
      <c r="H27" s="318"/>
      <c r="I27" s="318"/>
      <c r="J27" s="318"/>
      <c r="K27" s="318">
        <v>1866060</v>
      </c>
      <c r="L27" s="318"/>
    </row>
    <row r="28" spans="1:12" x14ac:dyDescent="0.25">
      <c r="A28" s="321" t="s">
        <v>416</v>
      </c>
      <c r="B28" s="322"/>
      <c r="C28" s="322"/>
      <c r="D28" s="322"/>
      <c r="E28" s="318"/>
      <c r="F28" s="318"/>
      <c r="G28" s="318"/>
      <c r="H28" s="318"/>
      <c r="I28" s="318"/>
      <c r="J28" s="318"/>
      <c r="K28" s="318"/>
      <c r="L28" s="318"/>
    </row>
    <row r="29" spans="1:12" x14ac:dyDescent="0.25">
      <c r="A29" s="340" t="s">
        <v>417</v>
      </c>
      <c r="B29" s="341"/>
      <c r="C29" s="341"/>
      <c r="D29" s="342"/>
      <c r="E29" s="318"/>
      <c r="F29" s="318"/>
      <c r="G29" s="318"/>
      <c r="H29" s="318"/>
      <c r="I29" s="318"/>
      <c r="J29" s="318"/>
      <c r="K29" s="318"/>
      <c r="L29" s="318"/>
    </row>
    <row r="30" spans="1:12" x14ac:dyDescent="0.25">
      <c r="A30" s="353"/>
      <c r="B30" s="354"/>
      <c r="C30" s="354"/>
      <c r="D30" s="354"/>
      <c r="E30" s="318"/>
      <c r="F30" s="318"/>
      <c r="G30" s="318"/>
      <c r="H30" s="318"/>
      <c r="I30" s="318"/>
      <c r="J30" s="318"/>
      <c r="K30" s="318"/>
      <c r="L30" s="318"/>
    </row>
    <row r="31" spans="1:12" ht="15.75" thickBot="1" x14ac:dyDescent="0.3">
      <c r="A31" s="324"/>
      <c r="B31" s="325"/>
      <c r="C31" s="325"/>
      <c r="D31" s="325"/>
      <c r="E31" s="327"/>
      <c r="F31" s="327"/>
      <c r="G31" s="327"/>
      <c r="H31" s="327"/>
      <c r="I31" s="327"/>
      <c r="J31" s="327"/>
      <c r="K31" s="318"/>
      <c r="L31" s="318"/>
    </row>
    <row r="32" spans="1:12" ht="15.75" thickBot="1" x14ac:dyDescent="0.3">
      <c r="A32" s="330" t="s">
        <v>404</v>
      </c>
      <c r="B32" s="331"/>
      <c r="C32" s="331"/>
      <c r="D32" s="331"/>
      <c r="E32" s="350">
        <f>SUM(E25:F31)</f>
        <v>2911670</v>
      </c>
      <c r="F32" s="350"/>
      <c r="G32" s="350">
        <f>SUM(G25:H31)</f>
        <v>14790460</v>
      </c>
      <c r="H32" s="350"/>
      <c r="I32" s="350">
        <f>SUM(I25:J31)</f>
        <v>0</v>
      </c>
      <c r="J32" s="350"/>
      <c r="K32" s="350">
        <f>SUM(K25:L29)</f>
        <v>17702130</v>
      </c>
      <c r="L32" s="336"/>
    </row>
    <row r="35" spans="1:12" ht="15.75" x14ac:dyDescent="0.25">
      <c r="A35" s="180" t="s">
        <v>430</v>
      </c>
      <c r="B35" s="180"/>
      <c r="C35" s="180"/>
      <c r="D35" s="180"/>
      <c r="E35" s="180"/>
      <c r="F35" s="180"/>
      <c r="G35" s="180"/>
      <c r="H35" s="180"/>
      <c r="I35" s="180"/>
    </row>
    <row r="37" spans="1:12" ht="15.75" thickBot="1" x14ac:dyDescent="0.3"/>
    <row r="38" spans="1:12" ht="15.75" thickBot="1" x14ac:dyDescent="0.3">
      <c r="A38" s="351" t="s">
        <v>418</v>
      </c>
      <c r="B38" s="352"/>
      <c r="C38" s="352"/>
      <c r="D38" s="352"/>
      <c r="E38" s="352"/>
      <c r="F38" s="352"/>
      <c r="G38" s="352"/>
      <c r="H38" s="352"/>
      <c r="I38" s="352"/>
      <c r="J38" s="349" t="s">
        <v>419</v>
      </c>
      <c r="K38" s="349"/>
      <c r="L38" s="311"/>
    </row>
    <row r="39" spans="1:12" x14ac:dyDescent="0.25">
      <c r="A39" s="343"/>
      <c r="B39" s="344"/>
      <c r="C39" s="344"/>
      <c r="D39" s="344"/>
      <c r="E39" s="344"/>
      <c r="F39" s="344"/>
      <c r="G39" s="344"/>
      <c r="H39" s="344"/>
      <c r="I39" s="344"/>
      <c r="J39" s="345"/>
      <c r="K39" s="346"/>
      <c r="L39" s="347"/>
    </row>
    <row r="40" spans="1:12" ht="15.75" thickBot="1" x14ac:dyDescent="0.3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48"/>
    </row>
    <row r="41" spans="1:12" ht="15.75" thickBot="1" x14ac:dyDescent="0.3">
      <c r="A41" s="304" t="s">
        <v>420</v>
      </c>
      <c r="B41" s="305"/>
      <c r="C41" s="305"/>
      <c r="D41" s="305"/>
      <c r="E41" s="305"/>
      <c r="F41" s="305"/>
      <c r="G41" s="305"/>
      <c r="H41" s="305"/>
      <c r="I41" s="306"/>
      <c r="J41" s="349"/>
      <c r="K41" s="349"/>
      <c r="L41" s="311"/>
    </row>
  </sheetData>
  <mergeCells count="104"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C5:I5"/>
    <mergeCell ref="C6:I6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E72"/>
  <sheetViews>
    <sheetView view="pageBreakPreview" zoomScale="80" zoomScaleSheetLayoutView="80" workbookViewId="0">
      <selection activeCell="A3" sqref="A3:E3"/>
    </sheetView>
  </sheetViews>
  <sheetFormatPr defaultRowHeight="15" x14ac:dyDescent="0.25"/>
  <cols>
    <col min="1" max="1" width="103" customWidth="1"/>
    <col min="2" max="2" width="11.7109375" customWidth="1"/>
    <col min="3" max="3" width="22.28515625" customWidth="1"/>
    <col min="4" max="4" width="18.140625" customWidth="1"/>
    <col min="5" max="5" width="18.42578125" customWidth="1"/>
  </cols>
  <sheetData>
    <row r="1" spans="1:5" x14ac:dyDescent="0.25">
      <c r="A1" s="213"/>
      <c r="B1" s="213"/>
      <c r="C1" s="213"/>
      <c r="D1" s="372" t="s">
        <v>570</v>
      </c>
      <c r="E1" s="372"/>
    </row>
    <row r="2" spans="1:5" x14ac:dyDescent="0.25">
      <c r="A2" s="358" t="s">
        <v>614</v>
      </c>
      <c r="B2" s="371"/>
      <c r="C2" s="371"/>
      <c r="D2" s="371"/>
      <c r="E2" s="371"/>
    </row>
    <row r="3" spans="1:5" ht="15.75" x14ac:dyDescent="0.25">
      <c r="A3" s="373" t="s">
        <v>626</v>
      </c>
      <c r="B3" s="373"/>
      <c r="C3" s="373"/>
      <c r="D3" s="373"/>
      <c r="E3" s="373"/>
    </row>
    <row r="4" spans="1:5" ht="15.75" x14ac:dyDescent="0.25">
      <c r="A4" s="374" t="s">
        <v>448</v>
      </c>
      <c r="B4" s="375"/>
      <c r="C4" s="375"/>
      <c r="D4" s="375"/>
      <c r="E4" s="375"/>
    </row>
    <row r="5" spans="1:5" ht="16.5" thickBot="1" x14ac:dyDescent="0.3">
      <c r="A5" s="214"/>
      <c r="B5" s="214"/>
      <c r="C5" s="376" t="s">
        <v>449</v>
      </c>
      <c r="D5" s="376"/>
      <c r="E5" s="376"/>
    </row>
    <row r="6" spans="1:5" x14ac:dyDescent="0.25">
      <c r="A6" s="359" t="s">
        <v>450</v>
      </c>
      <c r="B6" s="362" t="s">
        <v>366</v>
      </c>
      <c r="C6" s="365" t="s">
        <v>451</v>
      </c>
      <c r="D6" s="365" t="s">
        <v>452</v>
      </c>
      <c r="E6" s="367" t="s">
        <v>453</v>
      </c>
    </row>
    <row r="7" spans="1:5" x14ac:dyDescent="0.25">
      <c r="A7" s="360"/>
      <c r="B7" s="363"/>
      <c r="C7" s="366"/>
      <c r="D7" s="366"/>
      <c r="E7" s="368"/>
    </row>
    <row r="8" spans="1:5" ht="29.25" customHeight="1" x14ac:dyDescent="0.25">
      <c r="A8" s="361"/>
      <c r="B8" s="364"/>
      <c r="C8" s="369" t="s">
        <v>454</v>
      </c>
      <c r="D8" s="369"/>
      <c r="E8" s="370"/>
    </row>
    <row r="9" spans="1:5" ht="16.5" thickBot="1" x14ac:dyDescent="0.3">
      <c r="A9" s="215" t="s">
        <v>455</v>
      </c>
      <c r="B9" s="216" t="s">
        <v>7</v>
      </c>
      <c r="C9" s="216" t="s">
        <v>8</v>
      </c>
      <c r="D9" s="216" t="s">
        <v>272</v>
      </c>
      <c r="E9" s="217" t="s">
        <v>273</v>
      </c>
    </row>
    <row r="10" spans="1:5" ht="15.75" x14ac:dyDescent="0.25">
      <c r="A10" s="218" t="s">
        <v>456</v>
      </c>
      <c r="B10" s="219" t="s">
        <v>457</v>
      </c>
      <c r="C10" s="220">
        <v>130876</v>
      </c>
      <c r="D10" s="220">
        <v>0</v>
      </c>
      <c r="E10" s="221"/>
    </row>
    <row r="11" spans="1:5" ht="15.75" x14ac:dyDescent="0.25">
      <c r="A11" s="222" t="s">
        <v>458</v>
      </c>
      <c r="B11" s="223" t="s">
        <v>459</v>
      </c>
      <c r="C11" s="224">
        <f>SUM(C12+C17+C22+C27+C32)</f>
        <v>131745650</v>
      </c>
      <c r="D11" s="224">
        <f>SUM(D12+D17+D22+D27)</f>
        <v>112326910</v>
      </c>
      <c r="E11" s="224">
        <f>SUM(E12+E17+E22+E27)</f>
        <v>0</v>
      </c>
    </row>
    <row r="12" spans="1:5" ht="15.75" x14ac:dyDescent="0.25">
      <c r="A12" s="222" t="s">
        <v>460</v>
      </c>
      <c r="B12" s="223" t="s">
        <v>461</v>
      </c>
      <c r="C12" s="224">
        <f>SUM(C13:C16)</f>
        <v>105603801</v>
      </c>
      <c r="D12" s="224">
        <f>SUM(D13:D16)</f>
        <v>108712675</v>
      </c>
      <c r="E12" s="224">
        <f>SUM(E13:E16)</f>
        <v>0</v>
      </c>
    </row>
    <row r="13" spans="1:5" ht="15.75" x14ac:dyDescent="0.25">
      <c r="A13" s="225" t="s">
        <v>462</v>
      </c>
      <c r="B13" s="223" t="s">
        <v>463</v>
      </c>
      <c r="C13" s="226">
        <v>89319581</v>
      </c>
      <c r="D13" s="226">
        <v>38359125</v>
      </c>
      <c r="E13" s="227"/>
    </row>
    <row r="14" spans="1:5" ht="15.75" x14ac:dyDescent="0.25">
      <c r="A14" s="225" t="s">
        <v>464</v>
      </c>
      <c r="B14" s="223" t="s">
        <v>465</v>
      </c>
      <c r="C14" s="226"/>
      <c r="D14" s="226"/>
      <c r="E14" s="227"/>
    </row>
    <row r="15" spans="1:5" ht="15.75" x14ac:dyDescent="0.25">
      <c r="A15" s="225" t="s">
        <v>466</v>
      </c>
      <c r="B15" s="223" t="s">
        <v>467</v>
      </c>
      <c r="C15" s="226">
        <v>9897720</v>
      </c>
      <c r="D15" s="226">
        <v>64570043</v>
      </c>
      <c r="E15" s="227"/>
    </row>
    <row r="16" spans="1:5" ht="15.75" x14ac:dyDescent="0.25">
      <c r="A16" s="225" t="s">
        <v>468</v>
      </c>
      <c r="B16" s="223" t="s">
        <v>469</v>
      </c>
      <c r="C16" s="226">
        <v>6386500</v>
      </c>
      <c r="D16" s="226">
        <v>5783507</v>
      </c>
      <c r="E16" s="227"/>
    </row>
    <row r="17" spans="1:5" ht="15.75" x14ac:dyDescent="0.25">
      <c r="A17" s="222" t="s">
        <v>470</v>
      </c>
      <c r="B17" s="223" t="s">
        <v>471</v>
      </c>
      <c r="C17" s="228">
        <f>SUM(C18:C21)</f>
        <v>24084195</v>
      </c>
      <c r="D17" s="228">
        <f>SUM(D18:D21)</f>
        <v>1556581</v>
      </c>
      <c r="E17" s="228">
        <f>SUM(E18:E21)</f>
        <v>0</v>
      </c>
    </row>
    <row r="18" spans="1:5" ht="15.75" x14ac:dyDescent="0.25">
      <c r="A18" s="225" t="s">
        <v>472</v>
      </c>
      <c r="B18" s="223" t="s">
        <v>473</v>
      </c>
      <c r="C18" s="226">
        <v>0</v>
      </c>
      <c r="D18" s="226">
        <v>0</v>
      </c>
      <c r="E18" s="227"/>
    </row>
    <row r="19" spans="1:5" ht="15.75" x14ac:dyDescent="0.25">
      <c r="A19" s="225" t="s">
        <v>474</v>
      </c>
      <c r="B19" s="223" t="s">
        <v>259</v>
      </c>
      <c r="C19" s="226"/>
      <c r="D19" s="226"/>
      <c r="E19" s="227"/>
    </row>
    <row r="20" spans="1:5" ht="15.75" x14ac:dyDescent="0.25">
      <c r="A20" s="225" t="s">
        <v>475</v>
      </c>
      <c r="B20" s="223" t="s">
        <v>261</v>
      </c>
      <c r="C20" s="226">
        <f>7999000+7114152</f>
        <v>15113152</v>
      </c>
      <c r="D20" s="226">
        <v>198399</v>
      </c>
      <c r="E20" s="227"/>
    </row>
    <row r="21" spans="1:5" ht="15.75" x14ac:dyDescent="0.25">
      <c r="A21" s="225" t="s">
        <v>476</v>
      </c>
      <c r="B21" s="223" t="s">
        <v>281</v>
      </c>
      <c r="C21" s="226">
        <f>1720000+7251043</f>
        <v>8971043</v>
      </c>
      <c r="D21" s="226">
        <v>1358182</v>
      </c>
      <c r="E21" s="227"/>
    </row>
    <row r="22" spans="1:5" ht="15.75" x14ac:dyDescent="0.25">
      <c r="A22" s="222" t="s">
        <v>477</v>
      </c>
      <c r="B22" s="223" t="s">
        <v>282</v>
      </c>
      <c r="C22" s="228">
        <f>SUM(C23:C26)</f>
        <v>0</v>
      </c>
      <c r="D22" s="228">
        <f t="shared" ref="D22:E22" si="0">SUM(D23:D26)</f>
        <v>0</v>
      </c>
      <c r="E22" s="228">
        <f t="shared" si="0"/>
        <v>0</v>
      </c>
    </row>
    <row r="23" spans="1:5" ht="15.75" x14ac:dyDescent="0.25">
      <c r="A23" s="225" t="s">
        <v>478</v>
      </c>
      <c r="B23" s="223" t="s">
        <v>283</v>
      </c>
      <c r="C23" s="226">
        <v>0</v>
      </c>
      <c r="D23" s="226"/>
      <c r="E23" s="227"/>
    </row>
    <row r="24" spans="1:5" ht="15.75" x14ac:dyDescent="0.25">
      <c r="A24" s="225" t="s">
        <v>479</v>
      </c>
      <c r="B24" s="223" t="s">
        <v>285</v>
      </c>
      <c r="C24" s="226">
        <v>0</v>
      </c>
      <c r="D24" s="226"/>
      <c r="E24" s="227"/>
    </row>
    <row r="25" spans="1:5" ht="15.75" x14ac:dyDescent="0.25">
      <c r="A25" s="225" t="s">
        <v>480</v>
      </c>
      <c r="B25" s="223" t="s">
        <v>288</v>
      </c>
      <c r="C25" s="226">
        <v>0</v>
      </c>
      <c r="D25" s="226"/>
      <c r="E25" s="227"/>
    </row>
    <row r="26" spans="1:5" ht="15.75" x14ac:dyDescent="0.25">
      <c r="A26" s="225" t="s">
        <v>481</v>
      </c>
      <c r="B26" s="223" t="s">
        <v>291</v>
      </c>
      <c r="C26" s="226"/>
      <c r="D26" s="226"/>
      <c r="E26" s="227"/>
    </row>
    <row r="27" spans="1:5" ht="15.75" x14ac:dyDescent="0.25">
      <c r="A27" s="222" t="s">
        <v>482</v>
      </c>
      <c r="B27" s="223" t="s">
        <v>294</v>
      </c>
      <c r="C27" s="228">
        <f>SUM(C28:C31)</f>
        <v>2057654</v>
      </c>
      <c r="D27" s="228">
        <f t="shared" ref="D27:E27" si="1">SUM(D28:D31)</f>
        <v>2057654</v>
      </c>
      <c r="E27" s="228">
        <f t="shared" si="1"/>
        <v>0</v>
      </c>
    </row>
    <row r="28" spans="1:5" ht="15.75" x14ac:dyDescent="0.25">
      <c r="A28" s="225" t="s">
        <v>483</v>
      </c>
      <c r="B28" s="223" t="s">
        <v>297</v>
      </c>
      <c r="C28" s="226"/>
      <c r="D28" s="226"/>
      <c r="E28" s="227"/>
    </row>
    <row r="29" spans="1:5" ht="15.75" x14ac:dyDescent="0.25">
      <c r="A29" s="225" t="s">
        <v>484</v>
      </c>
      <c r="B29" s="223" t="s">
        <v>299</v>
      </c>
      <c r="C29" s="226"/>
      <c r="D29" s="226"/>
      <c r="E29" s="227"/>
    </row>
    <row r="30" spans="1:5" ht="15.75" x14ac:dyDescent="0.25">
      <c r="A30" s="225" t="s">
        <v>485</v>
      </c>
      <c r="B30" s="223" t="s">
        <v>301</v>
      </c>
      <c r="C30" s="226"/>
      <c r="D30" s="226"/>
      <c r="E30" s="227"/>
    </row>
    <row r="31" spans="1:5" ht="15.75" x14ac:dyDescent="0.25">
      <c r="A31" s="225" t="s">
        <v>486</v>
      </c>
      <c r="B31" s="223" t="s">
        <v>487</v>
      </c>
      <c r="C31" s="226">
        <v>2057654</v>
      </c>
      <c r="D31" s="226">
        <v>2057654</v>
      </c>
      <c r="E31" s="227"/>
    </row>
    <row r="32" spans="1:5" ht="15.75" x14ac:dyDescent="0.25">
      <c r="A32" s="222" t="s">
        <v>488</v>
      </c>
      <c r="B32" s="223" t="s">
        <v>489</v>
      </c>
      <c r="C32" s="228">
        <f>SUM(C33:C36)</f>
        <v>0</v>
      </c>
      <c r="D32" s="228">
        <f t="shared" ref="D32:E32" si="2">SUM(D33:D36)</f>
        <v>0</v>
      </c>
      <c r="E32" s="228">
        <f t="shared" si="2"/>
        <v>0</v>
      </c>
    </row>
    <row r="33" spans="1:5" ht="15.75" x14ac:dyDescent="0.25">
      <c r="A33" s="225" t="s">
        <v>490</v>
      </c>
      <c r="B33" s="223" t="s">
        <v>491</v>
      </c>
      <c r="C33" s="226"/>
      <c r="D33" s="226"/>
      <c r="E33" s="227"/>
    </row>
    <row r="34" spans="1:5" ht="15.75" x14ac:dyDescent="0.25">
      <c r="A34" s="225" t="s">
        <v>492</v>
      </c>
      <c r="B34" s="223" t="s">
        <v>493</v>
      </c>
      <c r="C34" s="226"/>
      <c r="D34" s="226"/>
      <c r="E34" s="227"/>
    </row>
    <row r="35" spans="1:5" ht="15.75" x14ac:dyDescent="0.25">
      <c r="A35" s="225" t="s">
        <v>494</v>
      </c>
      <c r="B35" s="223" t="s">
        <v>495</v>
      </c>
      <c r="C35" s="226"/>
      <c r="D35" s="226"/>
      <c r="E35" s="227"/>
    </row>
    <row r="36" spans="1:5" ht="15.75" x14ac:dyDescent="0.25">
      <c r="A36" s="225" t="s">
        <v>496</v>
      </c>
      <c r="B36" s="223" t="s">
        <v>497</v>
      </c>
      <c r="C36" s="226"/>
      <c r="D36" s="226"/>
      <c r="E36" s="227"/>
    </row>
    <row r="37" spans="1:5" ht="15.75" x14ac:dyDescent="0.25">
      <c r="A37" s="222" t="s">
        <v>498</v>
      </c>
      <c r="B37" s="223" t="s">
        <v>499</v>
      </c>
      <c r="C37" s="228">
        <v>8600</v>
      </c>
      <c r="D37" s="228">
        <f t="shared" ref="D37:E37" si="3">SUM(D38+D43+D48)</f>
        <v>8600</v>
      </c>
      <c r="E37" s="228">
        <f t="shared" si="3"/>
        <v>0</v>
      </c>
    </row>
    <row r="38" spans="1:5" ht="15.75" x14ac:dyDescent="0.25">
      <c r="A38" s="222" t="s">
        <v>500</v>
      </c>
      <c r="B38" s="223" t="s">
        <v>501</v>
      </c>
      <c r="C38" s="228">
        <v>8600</v>
      </c>
      <c r="D38" s="228">
        <f t="shared" ref="D38:E38" si="4">SUM(D39:D42)</f>
        <v>8600</v>
      </c>
      <c r="E38" s="228">
        <f t="shared" si="4"/>
        <v>0</v>
      </c>
    </row>
    <row r="39" spans="1:5" ht="15.75" x14ac:dyDescent="0.25">
      <c r="A39" s="225" t="s">
        <v>502</v>
      </c>
      <c r="B39" s="223" t="s">
        <v>503</v>
      </c>
      <c r="C39" s="226">
        <v>8600</v>
      </c>
      <c r="D39" s="226">
        <v>8600</v>
      </c>
      <c r="E39" s="227"/>
    </row>
    <row r="40" spans="1:5" ht="15.75" x14ac:dyDescent="0.25">
      <c r="A40" s="225" t="s">
        <v>504</v>
      </c>
      <c r="B40" s="223" t="s">
        <v>505</v>
      </c>
      <c r="C40" s="226"/>
      <c r="D40" s="226"/>
      <c r="E40" s="227"/>
    </row>
    <row r="41" spans="1:5" ht="15.75" x14ac:dyDescent="0.25">
      <c r="A41" s="225" t="s">
        <v>506</v>
      </c>
      <c r="B41" s="223" t="s">
        <v>507</v>
      </c>
      <c r="C41" s="226"/>
      <c r="D41" s="226"/>
      <c r="E41" s="227"/>
    </row>
    <row r="42" spans="1:5" ht="15.75" x14ac:dyDescent="0.25">
      <c r="A42" s="225" t="s">
        <v>508</v>
      </c>
      <c r="B42" s="223" t="s">
        <v>509</v>
      </c>
      <c r="C42" s="226"/>
      <c r="D42" s="226"/>
      <c r="E42" s="227"/>
    </row>
    <row r="43" spans="1:5" ht="15.75" x14ac:dyDescent="0.25">
      <c r="A43" s="222" t="s">
        <v>510</v>
      </c>
      <c r="B43" s="223" t="s">
        <v>511</v>
      </c>
      <c r="C43" s="228">
        <f>SUM(C44:C47)</f>
        <v>0</v>
      </c>
      <c r="D43" s="228">
        <f t="shared" ref="D43:E43" si="5">SUM(D44:D47)</f>
        <v>0</v>
      </c>
      <c r="E43" s="228">
        <f t="shared" si="5"/>
        <v>0</v>
      </c>
    </row>
    <row r="44" spans="1:5" ht="15.75" x14ac:dyDescent="0.25">
      <c r="A44" s="225" t="s">
        <v>512</v>
      </c>
      <c r="B44" s="223" t="s">
        <v>513</v>
      </c>
      <c r="C44" s="226"/>
      <c r="D44" s="226"/>
      <c r="E44" s="227"/>
    </row>
    <row r="45" spans="1:5" ht="15.75" x14ac:dyDescent="0.25">
      <c r="A45" s="225" t="s">
        <v>514</v>
      </c>
      <c r="B45" s="223" t="s">
        <v>515</v>
      </c>
      <c r="C45" s="226"/>
      <c r="D45" s="226"/>
      <c r="E45" s="227"/>
    </row>
    <row r="46" spans="1:5" ht="15.75" x14ac:dyDescent="0.25">
      <c r="A46" s="225" t="s">
        <v>516</v>
      </c>
      <c r="B46" s="223" t="s">
        <v>517</v>
      </c>
      <c r="C46" s="226"/>
      <c r="D46" s="226"/>
      <c r="E46" s="227"/>
    </row>
    <row r="47" spans="1:5" ht="15.75" x14ac:dyDescent="0.25">
      <c r="A47" s="225" t="s">
        <v>518</v>
      </c>
      <c r="B47" s="223" t="s">
        <v>519</v>
      </c>
      <c r="C47" s="226"/>
      <c r="D47" s="226"/>
      <c r="E47" s="227"/>
    </row>
    <row r="48" spans="1:5" ht="15.75" x14ac:dyDescent="0.25">
      <c r="A48" s="222" t="s">
        <v>520</v>
      </c>
      <c r="B48" s="223" t="s">
        <v>521</v>
      </c>
      <c r="C48" s="228">
        <f>SUM(C49:C52)</f>
        <v>0</v>
      </c>
      <c r="D48" s="228">
        <f t="shared" ref="D48:E48" si="6">SUM(D49:D52)</f>
        <v>0</v>
      </c>
      <c r="E48" s="228">
        <f t="shared" si="6"/>
        <v>0</v>
      </c>
    </row>
    <row r="49" spans="1:5" ht="15.75" x14ac:dyDescent="0.25">
      <c r="A49" s="225" t="s">
        <v>522</v>
      </c>
      <c r="B49" s="223" t="s">
        <v>523</v>
      </c>
      <c r="C49" s="226"/>
      <c r="D49" s="226"/>
      <c r="E49" s="227"/>
    </row>
    <row r="50" spans="1:5" ht="15.75" x14ac:dyDescent="0.25">
      <c r="A50" s="225" t="s">
        <v>524</v>
      </c>
      <c r="B50" s="223" t="s">
        <v>525</v>
      </c>
      <c r="C50" s="226"/>
      <c r="D50" s="226"/>
      <c r="E50" s="227"/>
    </row>
    <row r="51" spans="1:5" ht="15.75" x14ac:dyDescent="0.25">
      <c r="A51" s="225" t="s">
        <v>526</v>
      </c>
      <c r="B51" s="223" t="s">
        <v>527</v>
      </c>
      <c r="C51" s="226"/>
      <c r="D51" s="226"/>
      <c r="E51" s="227"/>
    </row>
    <row r="52" spans="1:5" ht="15.75" x14ac:dyDescent="0.25">
      <c r="A52" s="225" t="s">
        <v>528</v>
      </c>
      <c r="B52" s="223" t="s">
        <v>529</v>
      </c>
      <c r="C52" s="226"/>
      <c r="D52" s="226"/>
      <c r="E52" s="227"/>
    </row>
    <row r="53" spans="1:5" ht="15.75" x14ac:dyDescent="0.25">
      <c r="A53" s="222" t="s">
        <v>530</v>
      </c>
      <c r="B53" s="223" t="s">
        <v>531</v>
      </c>
      <c r="C53" s="226">
        <v>53428939</v>
      </c>
      <c r="D53" s="226"/>
      <c r="E53" s="227"/>
    </row>
    <row r="54" spans="1:5" ht="31.5" x14ac:dyDescent="0.25">
      <c r="A54" s="222" t="s">
        <v>532</v>
      </c>
      <c r="B54" s="223" t="s">
        <v>533</v>
      </c>
      <c r="C54" s="228">
        <f>SUM(C11+C53+C37+C10)</f>
        <v>185314065</v>
      </c>
      <c r="D54" s="228">
        <f>SUM(D11+D53+D37+D10)</f>
        <v>112335510</v>
      </c>
      <c r="E54" s="228">
        <f>SUM(E11+E53+E37+E10)</f>
        <v>0</v>
      </c>
    </row>
    <row r="55" spans="1:5" ht="15.75" x14ac:dyDescent="0.25">
      <c r="A55" s="222" t="s">
        <v>534</v>
      </c>
      <c r="B55" s="223" t="s">
        <v>535</v>
      </c>
      <c r="C55" s="226"/>
      <c r="D55" s="226"/>
      <c r="E55" s="227"/>
    </row>
    <row r="56" spans="1:5" ht="15.75" x14ac:dyDescent="0.25">
      <c r="A56" s="222" t="s">
        <v>536</v>
      </c>
      <c r="B56" s="223" t="s">
        <v>537</v>
      </c>
      <c r="C56" s="226"/>
      <c r="D56" s="226"/>
      <c r="E56" s="227"/>
    </row>
    <row r="57" spans="1:5" ht="15.75" x14ac:dyDescent="0.25">
      <c r="A57" s="222" t="s">
        <v>538</v>
      </c>
      <c r="B57" s="223" t="s">
        <v>539</v>
      </c>
      <c r="C57" s="228">
        <f>SUM(C55:C56)</f>
        <v>0</v>
      </c>
      <c r="D57" s="228">
        <f t="shared" ref="D57:E57" si="7">SUM(D55:D56)</f>
        <v>0</v>
      </c>
      <c r="E57" s="228">
        <f t="shared" si="7"/>
        <v>0</v>
      </c>
    </row>
    <row r="58" spans="1:5" ht="15.75" x14ac:dyDescent="0.25">
      <c r="A58" s="222" t="s">
        <v>540</v>
      </c>
      <c r="B58" s="223" t="s">
        <v>541</v>
      </c>
      <c r="C58" s="226"/>
      <c r="D58" s="226"/>
      <c r="E58" s="227"/>
    </row>
    <row r="59" spans="1:5" ht="15.75" x14ac:dyDescent="0.25">
      <c r="A59" s="222" t="s">
        <v>542</v>
      </c>
      <c r="B59" s="223" t="s">
        <v>543</v>
      </c>
      <c r="C59" s="226"/>
      <c r="D59" s="226">
        <v>80275</v>
      </c>
      <c r="E59" s="227"/>
    </row>
    <row r="60" spans="1:5" ht="15.75" x14ac:dyDescent="0.25">
      <c r="A60" s="222" t="s">
        <v>544</v>
      </c>
      <c r="B60" s="223" t="s">
        <v>545</v>
      </c>
      <c r="C60" s="226"/>
      <c r="D60" s="226">
        <v>19881857</v>
      </c>
      <c r="E60" s="227"/>
    </row>
    <row r="61" spans="1:5" ht="15.75" x14ac:dyDescent="0.25">
      <c r="A61" s="222" t="s">
        <v>546</v>
      </c>
      <c r="B61" s="223" t="s">
        <v>547</v>
      </c>
      <c r="C61" s="226"/>
      <c r="D61" s="226"/>
      <c r="E61" s="227"/>
    </row>
    <row r="62" spans="1:5" ht="15.75" x14ac:dyDescent="0.25">
      <c r="A62" s="222" t="s">
        <v>548</v>
      </c>
      <c r="B62" s="223" t="s">
        <v>549</v>
      </c>
      <c r="C62" s="228">
        <f>SUM(C58:C61)</f>
        <v>0</v>
      </c>
      <c r="D62" s="228">
        <f>SUM(D58:D61)</f>
        <v>19962132</v>
      </c>
      <c r="E62" s="228">
        <f>SUM(E58:E61)</f>
        <v>0</v>
      </c>
    </row>
    <row r="63" spans="1:5" ht="15.75" x14ac:dyDescent="0.25">
      <c r="A63" s="222" t="s">
        <v>550</v>
      </c>
      <c r="B63" s="223" t="s">
        <v>551</v>
      </c>
      <c r="C63" s="226"/>
      <c r="D63" s="226">
        <v>3187337</v>
      </c>
      <c r="E63" s="227"/>
    </row>
    <row r="64" spans="1:5" ht="15.75" x14ac:dyDescent="0.25">
      <c r="A64" s="222" t="s">
        <v>552</v>
      </c>
      <c r="B64" s="223" t="s">
        <v>553</v>
      </c>
      <c r="C64" s="226"/>
      <c r="D64" s="226"/>
      <c r="E64" s="227"/>
    </row>
    <row r="65" spans="1:5" ht="15.75" x14ac:dyDescent="0.25">
      <c r="A65" s="222" t="s">
        <v>554</v>
      </c>
      <c r="B65" s="223" t="s">
        <v>555</v>
      </c>
      <c r="C65" s="226"/>
      <c r="D65" s="226">
        <v>140000</v>
      </c>
      <c r="E65" s="227"/>
    </row>
    <row r="66" spans="1:5" ht="15.75" x14ac:dyDescent="0.25">
      <c r="A66" s="222" t="s">
        <v>556</v>
      </c>
      <c r="B66" s="223" t="s">
        <v>557</v>
      </c>
      <c r="C66" s="228">
        <f>SUM(C63:C65)</f>
        <v>0</v>
      </c>
      <c r="D66" s="228">
        <f>SUM(D63:D65)</f>
        <v>3327337</v>
      </c>
      <c r="E66" s="228">
        <f>SUM(E63:E65)</f>
        <v>0</v>
      </c>
    </row>
    <row r="67" spans="1:5" ht="15.75" x14ac:dyDescent="0.25">
      <c r="A67" s="222" t="s">
        <v>558</v>
      </c>
      <c r="B67" s="223" t="s">
        <v>559</v>
      </c>
      <c r="C67" s="226"/>
      <c r="D67" s="226"/>
      <c r="E67" s="227"/>
    </row>
    <row r="68" spans="1:5" ht="31.5" x14ac:dyDescent="0.25">
      <c r="A68" s="222" t="s">
        <v>560</v>
      </c>
      <c r="B68" s="223" t="s">
        <v>561</v>
      </c>
      <c r="C68" s="226"/>
      <c r="D68" s="226"/>
      <c r="E68" s="227"/>
    </row>
    <row r="69" spans="1:5" ht="15.75" x14ac:dyDescent="0.25">
      <c r="A69" s="222" t="s">
        <v>562</v>
      </c>
      <c r="B69" s="223" t="s">
        <v>563</v>
      </c>
      <c r="C69" s="226"/>
      <c r="D69" s="226"/>
      <c r="E69" s="227"/>
    </row>
    <row r="70" spans="1:5" ht="15.75" x14ac:dyDescent="0.25">
      <c r="A70" s="222" t="s">
        <v>564</v>
      </c>
      <c r="B70" s="223" t="s">
        <v>565</v>
      </c>
      <c r="C70" s="228">
        <f>SUM(C67:C69)</f>
        <v>0</v>
      </c>
      <c r="D70" s="228">
        <f>SUM(D67:D69)</f>
        <v>0</v>
      </c>
      <c r="E70" s="228">
        <f>SUM(E67:E69)</f>
        <v>0</v>
      </c>
    </row>
    <row r="71" spans="1:5" ht="15.75" x14ac:dyDescent="0.25">
      <c r="A71" s="222" t="s">
        <v>566</v>
      </c>
      <c r="B71" s="223" t="s">
        <v>567</v>
      </c>
      <c r="C71" s="226"/>
      <c r="D71" s="226"/>
      <c r="E71" s="227"/>
    </row>
    <row r="72" spans="1:5" ht="16.5" thickBot="1" x14ac:dyDescent="0.3">
      <c r="A72" s="229" t="s">
        <v>568</v>
      </c>
      <c r="B72" s="223" t="s">
        <v>569</v>
      </c>
      <c r="C72" s="230">
        <f>SUM(C54+C57+C62+C66+C70+C71)</f>
        <v>185314065</v>
      </c>
      <c r="D72" s="230">
        <f>SUM(D54+D57+D62+D66+D70+D71)</f>
        <v>135624979</v>
      </c>
      <c r="E72" s="230">
        <f>SUM(E54+E57+E62+E66+E70+E71)</f>
        <v>0</v>
      </c>
    </row>
  </sheetData>
  <mergeCells count="11">
    <mergeCell ref="A2:E2"/>
    <mergeCell ref="D1:E1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C23"/>
  <sheetViews>
    <sheetView view="pageBreakPreview" zoomScaleSheetLayoutView="100" workbookViewId="0">
      <selection activeCell="A3" sqref="A3:C3"/>
    </sheetView>
  </sheetViews>
  <sheetFormatPr defaultRowHeight="15" x14ac:dyDescent="0.25"/>
  <cols>
    <col min="1" max="1" width="56.5703125" customWidth="1"/>
    <col min="3" max="3" width="18.28515625" customWidth="1"/>
  </cols>
  <sheetData>
    <row r="1" spans="1:3" x14ac:dyDescent="0.25">
      <c r="A1" s="179"/>
      <c r="B1" s="179"/>
      <c r="C1" s="231" t="s">
        <v>588</v>
      </c>
    </row>
    <row r="2" spans="1:3" x14ac:dyDescent="0.25">
      <c r="A2" s="377" t="s">
        <v>614</v>
      </c>
      <c r="B2" s="377"/>
      <c r="C2" s="377"/>
    </row>
    <row r="3" spans="1:3" ht="15.75" x14ac:dyDescent="0.25">
      <c r="A3" s="378" t="s">
        <v>626</v>
      </c>
      <c r="B3" s="378"/>
      <c r="C3" s="378"/>
    </row>
    <row r="4" spans="1:3" ht="15.75" x14ac:dyDescent="0.25">
      <c r="A4" s="232"/>
      <c r="B4" s="232"/>
      <c r="C4" s="232"/>
    </row>
    <row r="5" spans="1:3" ht="15.75" x14ac:dyDescent="0.25">
      <c r="A5" s="379" t="s">
        <v>571</v>
      </c>
      <c r="B5" s="380"/>
      <c r="C5" s="380"/>
    </row>
    <row r="6" spans="1:3" ht="16.5" thickBot="1" x14ac:dyDescent="0.3">
      <c r="A6" s="214"/>
      <c r="B6" s="381" t="s">
        <v>449</v>
      </c>
      <c r="C6" s="381"/>
    </row>
    <row r="7" spans="1:3" x14ac:dyDescent="0.25">
      <c r="A7" s="382" t="s">
        <v>572</v>
      </c>
      <c r="B7" s="384" t="s">
        <v>366</v>
      </c>
      <c r="C7" s="386" t="s">
        <v>573</v>
      </c>
    </row>
    <row r="8" spans="1:3" ht="42.75" customHeight="1" x14ac:dyDescent="0.25">
      <c r="A8" s="383"/>
      <c r="B8" s="385"/>
      <c r="C8" s="387"/>
    </row>
    <row r="9" spans="1:3" ht="16.5" thickBot="1" x14ac:dyDescent="0.3">
      <c r="A9" s="233" t="s">
        <v>6</v>
      </c>
      <c r="B9" s="234" t="s">
        <v>7</v>
      </c>
      <c r="C9" s="235" t="s">
        <v>8</v>
      </c>
    </row>
    <row r="10" spans="1:3" ht="15.75" x14ac:dyDescent="0.25">
      <c r="A10" s="222" t="s">
        <v>574</v>
      </c>
      <c r="B10" s="236" t="s">
        <v>457</v>
      </c>
      <c r="C10" s="237">
        <v>173191841</v>
      </c>
    </row>
    <row r="11" spans="1:3" ht="15.75" x14ac:dyDescent="0.25">
      <c r="A11" s="222" t="s">
        <v>575</v>
      </c>
      <c r="B11" s="223" t="s">
        <v>459</v>
      </c>
      <c r="C11" s="237">
        <v>-11962199</v>
      </c>
    </row>
    <row r="12" spans="1:3" ht="15.75" x14ac:dyDescent="0.25">
      <c r="A12" s="222" t="s">
        <v>576</v>
      </c>
      <c r="B12" s="223" t="s">
        <v>461</v>
      </c>
      <c r="C12" s="237">
        <v>1924000</v>
      </c>
    </row>
    <row r="13" spans="1:3" ht="15.75" x14ac:dyDescent="0.25">
      <c r="A13" s="222" t="s">
        <v>577</v>
      </c>
      <c r="B13" s="223" t="s">
        <v>463</v>
      </c>
      <c r="C13" s="238">
        <v>-61993227</v>
      </c>
    </row>
    <row r="14" spans="1:3" ht="15.75" x14ac:dyDescent="0.25">
      <c r="A14" s="222" t="s">
        <v>578</v>
      </c>
      <c r="B14" s="223" t="s">
        <v>465</v>
      </c>
      <c r="C14" s="238"/>
    </row>
    <row r="15" spans="1:3" ht="15.75" x14ac:dyDescent="0.25">
      <c r="A15" s="222" t="s">
        <v>579</v>
      </c>
      <c r="B15" s="223" t="s">
        <v>467</v>
      </c>
      <c r="C15" s="238">
        <v>7212566</v>
      </c>
    </row>
    <row r="16" spans="1:3" ht="15.75" x14ac:dyDescent="0.25">
      <c r="A16" s="222" t="s">
        <v>580</v>
      </c>
      <c r="B16" s="223" t="s">
        <v>469</v>
      </c>
      <c r="C16" s="239">
        <f>SUM(C10:C15)</f>
        <v>108372981</v>
      </c>
    </row>
    <row r="17" spans="1:3" ht="15.75" x14ac:dyDescent="0.25">
      <c r="A17" s="222" t="s">
        <v>581</v>
      </c>
      <c r="B17" s="223" t="s">
        <v>471</v>
      </c>
      <c r="C17" s="240">
        <v>0</v>
      </c>
    </row>
    <row r="18" spans="1:3" ht="31.5" x14ac:dyDescent="0.25">
      <c r="A18" s="222" t="s">
        <v>582</v>
      </c>
      <c r="B18" s="223" t="s">
        <v>473</v>
      </c>
      <c r="C18" s="238">
        <v>1822238</v>
      </c>
    </row>
    <row r="19" spans="1:3" ht="15.75" x14ac:dyDescent="0.25">
      <c r="A19" s="222" t="s">
        <v>583</v>
      </c>
      <c r="B19" s="223" t="s">
        <v>259</v>
      </c>
      <c r="C19" s="238"/>
    </row>
    <row r="20" spans="1:3" ht="15.75" x14ac:dyDescent="0.25">
      <c r="A20" s="222" t="s">
        <v>584</v>
      </c>
      <c r="B20" s="223" t="s">
        <v>261</v>
      </c>
      <c r="C20" s="239">
        <f>SUM(C17:C19)</f>
        <v>1822238</v>
      </c>
    </row>
    <row r="21" spans="1:3" ht="31.5" x14ac:dyDescent="0.25">
      <c r="A21" s="222" t="s">
        <v>585</v>
      </c>
      <c r="B21" s="223" t="s">
        <v>281</v>
      </c>
      <c r="C21" s="238"/>
    </row>
    <row r="22" spans="1:3" ht="15.75" x14ac:dyDescent="0.25">
      <c r="A22" s="222" t="s">
        <v>586</v>
      </c>
      <c r="B22" s="223" t="s">
        <v>282</v>
      </c>
      <c r="C22" s="238">
        <v>25429760</v>
      </c>
    </row>
    <row r="23" spans="1:3" ht="16.5" thickBot="1" x14ac:dyDescent="0.3">
      <c r="A23" s="241" t="s">
        <v>587</v>
      </c>
      <c r="B23" s="242" t="s">
        <v>283</v>
      </c>
      <c r="C23" s="243">
        <f>SUM(C16+C20+C21+C22)</f>
        <v>135624979</v>
      </c>
    </row>
  </sheetData>
  <mergeCells count="7">
    <mergeCell ref="A2:C2"/>
    <mergeCell ref="A3:C3"/>
    <mergeCell ref="A5:C5"/>
    <mergeCell ref="B6:C6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D27"/>
  <sheetViews>
    <sheetView tabSelected="1" view="pageBreakPreview" zoomScaleSheetLayoutView="100" workbookViewId="0">
      <selection activeCell="A3" sqref="A3:D3"/>
    </sheetView>
  </sheetViews>
  <sheetFormatPr defaultRowHeight="15" x14ac:dyDescent="0.25"/>
  <cols>
    <col min="1" max="1" width="63.7109375" customWidth="1"/>
    <col min="4" max="4" width="18.7109375" customWidth="1"/>
  </cols>
  <sheetData>
    <row r="1" spans="1:4" x14ac:dyDescent="0.25">
      <c r="D1" t="s">
        <v>612</v>
      </c>
    </row>
    <row r="2" spans="1:4" x14ac:dyDescent="0.25">
      <c r="A2" s="358" t="s">
        <v>614</v>
      </c>
      <c r="B2" s="358"/>
      <c r="C2" s="358"/>
      <c r="D2" s="358"/>
    </row>
    <row r="3" spans="1:4" ht="15.75" x14ac:dyDescent="0.25">
      <c r="A3" s="378" t="s">
        <v>626</v>
      </c>
      <c r="B3" s="378"/>
      <c r="C3" s="378"/>
      <c r="D3" s="378"/>
    </row>
    <row r="4" spans="1:4" ht="15.75" x14ac:dyDescent="0.25">
      <c r="A4" s="388" t="s">
        <v>589</v>
      </c>
      <c r="B4" s="389"/>
      <c r="C4" s="389"/>
      <c r="D4" s="389"/>
    </row>
    <row r="5" spans="1:4" ht="15.75" thickBot="1" x14ac:dyDescent="0.3">
      <c r="A5" s="244"/>
      <c r="B5" s="244"/>
      <c r="C5" s="244"/>
      <c r="D5" s="244"/>
    </row>
    <row r="6" spans="1:4" ht="51.75" thickBot="1" x14ac:dyDescent="0.3">
      <c r="A6" s="245" t="s">
        <v>0</v>
      </c>
      <c r="B6" s="246" t="s">
        <v>366</v>
      </c>
      <c r="C6" s="247" t="s">
        <v>590</v>
      </c>
      <c r="D6" s="248" t="s">
        <v>591</v>
      </c>
    </row>
    <row r="7" spans="1:4" ht="16.5" thickBot="1" x14ac:dyDescent="0.3">
      <c r="A7" s="249" t="s">
        <v>6</v>
      </c>
      <c r="B7" s="250" t="s">
        <v>7</v>
      </c>
      <c r="C7" s="250" t="s">
        <v>8</v>
      </c>
      <c r="D7" s="251" t="s">
        <v>272</v>
      </c>
    </row>
    <row r="8" spans="1:4" ht="15.75" x14ac:dyDescent="0.25">
      <c r="A8" s="252" t="s">
        <v>592</v>
      </c>
      <c r="B8" s="253" t="s">
        <v>10</v>
      </c>
      <c r="C8" s="254">
        <v>125</v>
      </c>
      <c r="D8" s="255">
        <v>27629171</v>
      </c>
    </row>
    <row r="9" spans="1:4" ht="15.75" x14ac:dyDescent="0.25">
      <c r="A9" s="252" t="s">
        <v>593</v>
      </c>
      <c r="B9" s="256" t="s">
        <v>24</v>
      </c>
      <c r="C9" s="257"/>
      <c r="D9" s="258"/>
    </row>
    <row r="10" spans="1:4" ht="15.75" x14ac:dyDescent="0.25">
      <c r="A10" s="252" t="s">
        <v>594</v>
      </c>
      <c r="B10" s="256" t="s">
        <v>38</v>
      </c>
      <c r="C10" s="257"/>
      <c r="D10" s="258"/>
    </row>
    <row r="11" spans="1:4" ht="16.5" thickBot="1" x14ac:dyDescent="0.3">
      <c r="A11" s="259" t="s">
        <v>595</v>
      </c>
      <c r="B11" s="260" t="s">
        <v>231</v>
      </c>
      <c r="C11" s="261"/>
      <c r="D11" s="262"/>
    </row>
    <row r="12" spans="1:4" ht="32.25" thickBot="1" x14ac:dyDescent="0.3">
      <c r="A12" s="263" t="s">
        <v>596</v>
      </c>
      <c r="B12" s="264" t="s">
        <v>68</v>
      </c>
      <c r="C12" s="265"/>
      <c r="D12" s="266">
        <f>SUM(D13:D16)</f>
        <v>33929692</v>
      </c>
    </row>
    <row r="13" spans="1:4" ht="15.75" x14ac:dyDescent="0.25">
      <c r="A13" s="267" t="s">
        <v>597</v>
      </c>
      <c r="B13" s="253" t="s">
        <v>92</v>
      </c>
      <c r="C13" s="254"/>
      <c r="D13" s="255">
        <v>33929692</v>
      </c>
    </row>
    <row r="14" spans="1:4" ht="15.75" x14ac:dyDescent="0.25">
      <c r="A14" s="252" t="s">
        <v>598</v>
      </c>
      <c r="B14" s="256" t="s">
        <v>249</v>
      </c>
      <c r="C14" s="257"/>
      <c r="D14" s="258"/>
    </row>
    <row r="15" spans="1:4" ht="15.75" x14ac:dyDescent="0.25">
      <c r="A15" s="252" t="s">
        <v>599</v>
      </c>
      <c r="B15" s="256" t="s">
        <v>114</v>
      </c>
      <c r="C15" s="257"/>
      <c r="D15" s="268"/>
    </row>
    <row r="16" spans="1:4" ht="16.5" thickBot="1" x14ac:dyDescent="0.3">
      <c r="A16" s="259" t="s">
        <v>600</v>
      </c>
      <c r="B16" s="260" t="s">
        <v>124</v>
      </c>
      <c r="C16" s="261"/>
      <c r="D16" s="269"/>
    </row>
    <row r="17" spans="1:4" ht="16.5" thickBot="1" x14ac:dyDescent="0.3">
      <c r="A17" s="263" t="s">
        <v>601</v>
      </c>
      <c r="B17" s="264" t="s">
        <v>259</v>
      </c>
      <c r="C17" s="265"/>
      <c r="D17" s="266">
        <f>SUM(D18:D20)</f>
        <v>0</v>
      </c>
    </row>
    <row r="18" spans="1:4" ht="15.75" x14ac:dyDescent="0.25">
      <c r="A18" s="267" t="s">
        <v>602</v>
      </c>
      <c r="B18" s="253" t="s">
        <v>261</v>
      </c>
      <c r="C18" s="254"/>
      <c r="D18" s="270"/>
    </row>
    <row r="19" spans="1:4" ht="15.75" x14ac:dyDescent="0.25">
      <c r="A19" s="252" t="s">
        <v>603</v>
      </c>
      <c r="B19" s="256" t="s">
        <v>281</v>
      </c>
      <c r="C19" s="257"/>
      <c r="D19" s="268"/>
    </row>
    <row r="20" spans="1:4" ht="16.5" thickBot="1" x14ac:dyDescent="0.3">
      <c r="A20" s="259" t="s">
        <v>604</v>
      </c>
      <c r="B20" s="260" t="s">
        <v>282</v>
      </c>
      <c r="C20" s="261"/>
      <c r="D20" s="269"/>
    </row>
    <row r="21" spans="1:4" ht="16.5" thickBot="1" x14ac:dyDescent="0.3">
      <c r="A21" s="263" t="s">
        <v>605</v>
      </c>
      <c r="B21" s="264" t="s">
        <v>283</v>
      </c>
      <c r="C21" s="265"/>
      <c r="D21" s="266">
        <f>SUM(D22:D25)</f>
        <v>0</v>
      </c>
    </row>
    <row r="22" spans="1:4" ht="15.75" x14ac:dyDescent="0.25">
      <c r="A22" s="267" t="s">
        <v>606</v>
      </c>
      <c r="B22" s="253" t="s">
        <v>285</v>
      </c>
      <c r="C22" s="254"/>
      <c r="D22" s="270"/>
    </row>
    <row r="23" spans="1:4" ht="15.75" x14ac:dyDescent="0.25">
      <c r="A23" s="252" t="s">
        <v>607</v>
      </c>
      <c r="B23" s="256" t="s">
        <v>288</v>
      </c>
      <c r="C23" s="257"/>
      <c r="D23" s="268"/>
    </row>
    <row r="24" spans="1:4" ht="15.75" x14ac:dyDescent="0.25">
      <c r="A24" s="252" t="s">
        <v>608</v>
      </c>
      <c r="B24" s="256" t="s">
        <v>291</v>
      </c>
      <c r="C24" s="257"/>
      <c r="D24" s="268"/>
    </row>
    <row r="25" spans="1:4" ht="16.5" thickBot="1" x14ac:dyDescent="0.3">
      <c r="A25" s="252" t="s">
        <v>609</v>
      </c>
      <c r="B25" s="256" t="s">
        <v>294</v>
      </c>
      <c r="C25" s="257"/>
      <c r="D25" s="268"/>
    </row>
    <row r="26" spans="1:4" ht="16.5" thickBot="1" x14ac:dyDescent="0.3">
      <c r="A26" s="390" t="s">
        <v>610</v>
      </c>
      <c r="B26" s="391"/>
      <c r="C26" s="271"/>
      <c r="D26" s="266">
        <f>SUM(D8+D9+D10+D11+D12+D17+D21+D22+D23+D24+D25)</f>
        <v>61558863</v>
      </c>
    </row>
    <row r="27" spans="1:4" ht="15.75" x14ac:dyDescent="0.25">
      <c r="A27" s="272" t="s">
        <v>611</v>
      </c>
      <c r="B27" s="214"/>
      <c r="C27" s="214"/>
      <c r="D27" s="214"/>
    </row>
  </sheetData>
  <mergeCells count="4">
    <mergeCell ref="A3:D3"/>
    <mergeCell ref="A4:D4"/>
    <mergeCell ref="A26:B26"/>
    <mergeCell ref="A2:D2"/>
  </mergeCells>
  <pageMargins left="0.7" right="0.7" top="0.75" bottom="0.75" header="0.3" footer="0.3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F167"/>
  <sheetViews>
    <sheetView view="pageBreakPreview" zoomScale="60" workbookViewId="0">
      <selection activeCell="A3" sqref="A3:E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  <col min="5" max="5" width="18.140625" customWidth="1"/>
  </cols>
  <sheetData>
    <row r="1" spans="1:32" ht="15.75" x14ac:dyDescent="0.25">
      <c r="A1" s="282" t="s">
        <v>346</v>
      </c>
      <c r="B1" s="282"/>
      <c r="C1" s="282"/>
      <c r="D1" s="282"/>
      <c r="E1" s="282"/>
    </row>
    <row r="2" spans="1:32" ht="15.75" customHeight="1" x14ac:dyDescent="0.25">
      <c r="A2" s="283" t="s">
        <v>614</v>
      </c>
      <c r="B2" s="283"/>
      <c r="C2" s="283"/>
      <c r="D2" s="283"/>
      <c r="E2" s="283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 ht="15.75" customHeight="1" thickBot="1" x14ac:dyDescent="0.3">
      <c r="A3" s="283" t="s">
        <v>626</v>
      </c>
      <c r="B3" s="283"/>
      <c r="C3" s="283"/>
      <c r="D3" s="283"/>
      <c r="E3" s="283"/>
    </row>
    <row r="4" spans="1:32" ht="15.75" x14ac:dyDescent="0.25">
      <c r="A4" s="7" t="s">
        <v>0</v>
      </c>
      <c r="B4" s="8" t="s">
        <v>1</v>
      </c>
      <c r="C4" s="9"/>
      <c r="D4" s="9"/>
      <c r="E4" s="9"/>
    </row>
    <row r="5" spans="1:32" ht="40.5" customHeight="1" thickBot="1" x14ac:dyDescent="0.3">
      <c r="A5" s="91" t="s">
        <v>2</v>
      </c>
      <c r="B5" s="10" t="s">
        <v>3</v>
      </c>
      <c r="C5" s="11"/>
      <c r="D5" s="11"/>
      <c r="E5" s="11"/>
    </row>
    <row r="6" spans="1:32" ht="16.5" thickBot="1" x14ac:dyDescent="0.3">
      <c r="A6" s="132"/>
      <c r="B6" s="12"/>
      <c r="C6" s="287" t="s">
        <v>378</v>
      </c>
      <c r="D6" s="287"/>
      <c r="E6" s="287"/>
    </row>
    <row r="7" spans="1:32" ht="32.25" thickBot="1" x14ac:dyDescent="0.3">
      <c r="A7" s="13" t="s">
        <v>4</v>
      </c>
      <c r="B7" s="14" t="s">
        <v>5</v>
      </c>
      <c r="C7" s="90" t="s">
        <v>432</v>
      </c>
      <c r="D7" s="90" t="s">
        <v>433</v>
      </c>
      <c r="E7" s="90" t="s">
        <v>438</v>
      </c>
    </row>
    <row r="8" spans="1:32" ht="16.5" thickBot="1" x14ac:dyDescent="0.3">
      <c r="A8" s="15" t="s">
        <v>6</v>
      </c>
      <c r="B8" s="16" t="s">
        <v>7</v>
      </c>
      <c r="C8" s="17" t="s">
        <v>8</v>
      </c>
      <c r="D8" s="17" t="s">
        <v>272</v>
      </c>
      <c r="E8" s="17" t="s">
        <v>273</v>
      </c>
    </row>
    <row r="9" spans="1:32" ht="16.5" thickBot="1" x14ac:dyDescent="0.3">
      <c r="A9" s="18"/>
      <c r="B9" s="19" t="s">
        <v>9</v>
      </c>
      <c r="C9" s="20"/>
      <c r="D9" s="20"/>
      <c r="E9" s="20"/>
    </row>
    <row r="10" spans="1:32" ht="16.5" thickBot="1" x14ac:dyDescent="0.3">
      <c r="A10" s="21" t="s">
        <v>10</v>
      </c>
      <c r="B10" s="22" t="s">
        <v>11</v>
      </c>
      <c r="C10" s="23">
        <f>SUM(C11:C16)</f>
        <v>19982409</v>
      </c>
      <c r="D10" s="23">
        <f>SUM(D11:D16)</f>
        <v>25311133</v>
      </c>
      <c r="E10" s="23">
        <f>SUM(E11:E16)</f>
        <v>25311133</v>
      </c>
    </row>
    <row r="11" spans="1:32" ht="15.75" x14ac:dyDescent="0.25">
      <c r="A11" s="24" t="s">
        <v>12</v>
      </c>
      <c r="B11" s="25" t="s">
        <v>13</v>
      </c>
      <c r="C11" s="26">
        <v>10418259</v>
      </c>
      <c r="D11" s="26">
        <v>10418259</v>
      </c>
      <c r="E11" s="26">
        <v>10418259</v>
      </c>
    </row>
    <row r="12" spans="1:32" ht="15.75" x14ac:dyDescent="0.25">
      <c r="A12" s="27" t="s">
        <v>14</v>
      </c>
      <c r="B12" s="28" t="s">
        <v>15</v>
      </c>
      <c r="C12" s="29">
        <v>0</v>
      </c>
      <c r="D12" s="29"/>
      <c r="E12" s="29"/>
    </row>
    <row r="13" spans="1:32" ht="18" customHeight="1" x14ac:dyDescent="0.25">
      <c r="A13" s="27" t="s">
        <v>16</v>
      </c>
      <c r="B13" s="28" t="s">
        <v>17</v>
      </c>
      <c r="C13" s="29">
        <v>7764150</v>
      </c>
      <c r="D13" s="29">
        <v>9140720</v>
      </c>
      <c r="E13" s="29">
        <v>9140720</v>
      </c>
    </row>
    <row r="14" spans="1:32" ht="15.75" x14ac:dyDescent="0.25">
      <c r="A14" s="27" t="s">
        <v>18</v>
      </c>
      <c r="B14" s="28" t="s">
        <v>19</v>
      </c>
      <c r="C14" s="29">
        <f>SUM([1]Munka1!$C$30)</f>
        <v>1800000</v>
      </c>
      <c r="D14" s="29">
        <f>SUM([1]Munka1!$C$30)</f>
        <v>1800000</v>
      </c>
      <c r="E14" s="29">
        <f>SUM([1]Munka1!$C$30)</f>
        <v>1800000</v>
      </c>
    </row>
    <row r="15" spans="1:32" ht="15.75" x14ac:dyDescent="0.25">
      <c r="A15" s="27" t="s">
        <v>20</v>
      </c>
      <c r="B15" s="28" t="s">
        <v>21</v>
      </c>
      <c r="C15" s="29"/>
      <c r="D15" s="29">
        <v>3939044</v>
      </c>
      <c r="E15" s="29">
        <v>3939044</v>
      </c>
    </row>
    <row r="16" spans="1:32" ht="16.5" thickBot="1" x14ac:dyDescent="0.3">
      <c r="A16" s="30" t="s">
        <v>22</v>
      </c>
      <c r="B16" s="31" t="s">
        <v>23</v>
      </c>
      <c r="C16" s="29"/>
      <c r="D16" s="29">
        <v>13110</v>
      </c>
      <c r="E16" s="29">
        <v>13110</v>
      </c>
    </row>
    <row r="17" spans="1:5" ht="32.25" thickBot="1" x14ac:dyDescent="0.3">
      <c r="A17" s="21" t="s">
        <v>24</v>
      </c>
      <c r="B17" s="32" t="s">
        <v>25</v>
      </c>
      <c r="C17" s="23">
        <v>43642160</v>
      </c>
      <c r="D17" s="23">
        <v>62242366</v>
      </c>
      <c r="E17" s="23">
        <v>52314478</v>
      </c>
    </row>
    <row r="18" spans="1:5" ht="15.75" x14ac:dyDescent="0.25">
      <c r="A18" s="24" t="s">
        <v>26</v>
      </c>
      <c r="B18" s="25" t="s">
        <v>27</v>
      </c>
      <c r="C18" s="26"/>
      <c r="D18" s="26"/>
      <c r="E18" s="26"/>
    </row>
    <row r="19" spans="1:5" ht="15.75" x14ac:dyDescent="0.25">
      <c r="A19" s="27" t="s">
        <v>28</v>
      </c>
      <c r="B19" s="28" t="s">
        <v>29</v>
      </c>
      <c r="C19" s="29"/>
      <c r="D19" s="29"/>
      <c r="E19" s="29"/>
    </row>
    <row r="20" spans="1:5" ht="15.75" customHeight="1" x14ac:dyDescent="0.25">
      <c r="A20" s="27" t="s">
        <v>30</v>
      </c>
      <c r="B20" s="28" t="s">
        <v>31</v>
      </c>
      <c r="C20" s="29"/>
      <c r="D20" s="29"/>
      <c r="E20" s="29"/>
    </row>
    <row r="21" spans="1:5" ht="17.25" customHeight="1" x14ac:dyDescent="0.25">
      <c r="A21" s="27" t="s">
        <v>32</v>
      </c>
      <c r="B21" s="28" t="s">
        <v>33</v>
      </c>
      <c r="C21" s="29"/>
      <c r="D21" s="29"/>
      <c r="E21" s="29"/>
    </row>
    <row r="22" spans="1:5" ht="15.75" x14ac:dyDescent="0.25">
      <c r="A22" s="27" t="s">
        <v>34</v>
      </c>
      <c r="B22" s="28" t="s">
        <v>35</v>
      </c>
      <c r="C22" s="29">
        <v>23659751</v>
      </c>
      <c r="D22" s="29">
        <v>36931233</v>
      </c>
      <c r="E22" s="29">
        <v>27003345</v>
      </c>
    </row>
    <row r="23" spans="1:5" ht="16.5" thickBot="1" x14ac:dyDescent="0.3">
      <c r="A23" s="30" t="s">
        <v>36</v>
      </c>
      <c r="B23" s="31" t="s">
        <v>37</v>
      </c>
      <c r="C23" s="33">
        <v>3926477</v>
      </c>
      <c r="D23" s="33">
        <v>3926477</v>
      </c>
      <c r="E23" s="33">
        <v>1500000</v>
      </c>
    </row>
    <row r="24" spans="1:5" ht="32.25" thickBot="1" x14ac:dyDescent="0.3">
      <c r="A24" s="21" t="s">
        <v>38</v>
      </c>
      <c r="B24" s="22" t="s">
        <v>39</v>
      </c>
      <c r="C24" s="23">
        <v>15409720</v>
      </c>
      <c r="D24" s="23">
        <f>SUM(D25:D29)</f>
        <v>15409720</v>
      </c>
      <c r="E24" s="23">
        <f>SUM(E25:E29)</f>
        <v>17702130</v>
      </c>
    </row>
    <row r="25" spans="1:5" ht="15.75" x14ac:dyDescent="0.25">
      <c r="A25" s="24" t="s">
        <v>40</v>
      </c>
      <c r="B25" s="25" t="s">
        <v>41</v>
      </c>
      <c r="C25" s="26"/>
      <c r="D25" s="26"/>
      <c r="E25" s="26"/>
    </row>
    <row r="26" spans="1:5" ht="15.75" x14ac:dyDescent="0.25">
      <c r="A26" s="27" t="s">
        <v>42</v>
      </c>
      <c r="B26" s="28" t="s">
        <v>43</v>
      </c>
      <c r="C26" s="29"/>
      <c r="D26" s="29"/>
      <c r="E26" s="29"/>
    </row>
    <row r="27" spans="1:5" ht="15.75" customHeight="1" x14ac:dyDescent="0.25">
      <c r="A27" s="27" t="s">
        <v>44</v>
      </c>
      <c r="B27" s="28" t="s">
        <v>45</v>
      </c>
      <c r="C27" s="29"/>
      <c r="D27" s="29"/>
      <c r="E27" s="29"/>
    </row>
    <row r="28" spans="1:5" ht="17.25" customHeight="1" x14ac:dyDescent="0.25">
      <c r="A28" s="27" t="s">
        <v>46</v>
      </c>
      <c r="B28" s="28" t="s">
        <v>47</v>
      </c>
      <c r="C28" s="29"/>
      <c r="D28" s="29"/>
      <c r="E28" s="29"/>
    </row>
    <row r="29" spans="1:5" ht="15.75" x14ac:dyDescent="0.25">
      <c r="A29" s="27" t="s">
        <v>48</v>
      </c>
      <c r="B29" s="28" t="s">
        <v>49</v>
      </c>
      <c r="C29" s="29">
        <v>15409720</v>
      </c>
      <c r="D29" s="29">
        <v>15409720</v>
      </c>
      <c r="E29" s="29">
        <v>17702130</v>
      </c>
    </row>
    <row r="30" spans="1:5" ht="16.5" thickBot="1" x14ac:dyDescent="0.3">
      <c r="A30" s="30" t="s">
        <v>50</v>
      </c>
      <c r="B30" s="31" t="s">
        <v>51</v>
      </c>
      <c r="C30" s="33">
        <v>15409720</v>
      </c>
      <c r="D30" s="33">
        <v>15409720</v>
      </c>
      <c r="E30" s="33">
        <v>17702130</v>
      </c>
    </row>
    <row r="31" spans="1:5" ht="16.5" thickBot="1" x14ac:dyDescent="0.3">
      <c r="A31" s="21" t="s">
        <v>52</v>
      </c>
      <c r="B31" s="22" t="s">
        <v>53</v>
      </c>
      <c r="C31" s="23">
        <v>2603716</v>
      </c>
      <c r="D31" s="23">
        <v>2603716</v>
      </c>
      <c r="E31" s="23">
        <v>3497460</v>
      </c>
    </row>
    <row r="32" spans="1:5" ht="15.75" x14ac:dyDescent="0.25">
      <c r="A32" s="24" t="s">
        <v>54</v>
      </c>
      <c r="B32" s="25" t="s">
        <v>55</v>
      </c>
      <c r="C32" s="34">
        <v>2409444</v>
      </c>
      <c r="D32" s="34">
        <v>2409444</v>
      </c>
      <c r="E32" s="34">
        <v>3289736</v>
      </c>
    </row>
    <row r="33" spans="1:5" ht="15.75" x14ac:dyDescent="0.25">
      <c r="A33" s="27" t="s">
        <v>56</v>
      </c>
      <c r="B33" s="28" t="s">
        <v>57</v>
      </c>
      <c r="C33" s="29">
        <v>317966</v>
      </c>
      <c r="D33" s="29">
        <v>317966</v>
      </c>
      <c r="E33" s="29">
        <v>246040</v>
      </c>
    </row>
    <row r="34" spans="1:5" ht="15.75" x14ac:dyDescent="0.25">
      <c r="A34" s="27" t="s">
        <v>58</v>
      </c>
      <c r="B34" s="28" t="s">
        <v>59</v>
      </c>
      <c r="C34" s="29"/>
      <c r="D34" s="29"/>
      <c r="E34" s="29"/>
    </row>
    <row r="35" spans="1:5" ht="15.75" x14ac:dyDescent="0.25">
      <c r="A35" s="27" t="s">
        <v>60</v>
      </c>
      <c r="B35" s="35" t="s">
        <v>61</v>
      </c>
      <c r="C35" s="29">
        <v>2091478</v>
      </c>
      <c r="D35" s="29">
        <v>2091478</v>
      </c>
      <c r="E35" s="29">
        <v>3043696</v>
      </c>
    </row>
    <row r="36" spans="1:5" ht="15.75" x14ac:dyDescent="0.25">
      <c r="A36" s="27" t="s">
        <v>62</v>
      </c>
      <c r="B36" s="28" t="s">
        <v>63</v>
      </c>
      <c r="C36" s="29">
        <v>182272</v>
      </c>
      <c r="D36" s="29">
        <v>182272</v>
      </c>
      <c r="E36" s="29">
        <v>190764</v>
      </c>
    </row>
    <row r="37" spans="1:5" ht="15.75" x14ac:dyDescent="0.25">
      <c r="A37" s="27" t="s">
        <v>64</v>
      </c>
      <c r="B37" s="28" t="s">
        <v>65</v>
      </c>
      <c r="C37" s="29"/>
      <c r="D37" s="29"/>
      <c r="E37" s="29"/>
    </row>
    <row r="38" spans="1:5" ht="16.5" thickBot="1" x14ac:dyDescent="0.3">
      <c r="A38" s="30" t="s">
        <v>66</v>
      </c>
      <c r="B38" s="31" t="s">
        <v>67</v>
      </c>
      <c r="C38" s="33">
        <v>12000</v>
      </c>
      <c r="D38" s="33">
        <v>12000</v>
      </c>
      <c r="E38" s="33">
        <v>16960</v>
      </c>
    </row>
    <row r="39" spans="1:5" ht="16.5" thickBot="1" x14ac:dyDescent="0.3">
      <c r="A39" s="21" t="s">
        <v>68</v>
      </c>
      <c r="B39" s="22" t="s">
        <v>69</v>
      </c>
      <c r="C39" s="23">
        <v>358581</v>
      </c>
      <c r="D39" s="23">
        <v>358581</v>
      </c>
      <c r="E39" s="23">
        <v>255729</v>
      </c>
    </row>
    <row r="40" spans="1:5" ht="15.75" x14ac:dyDescent="0.25">
      <c r="A40" s="24" t="s">
        <v>70</v>
      </c>
      <c r="B40" s="25" t="s">
        <v>71</v>
      </c>
      <c r="C40" s="26"/>
      <c r="D40" s="26"/>
      <c r="E40" s="26"/>
    </row>
    <row r="41" spans="1:5" ht="15.75" x14ac:dyDescent="0.25">
      <c r="A41" s="27" t="s">
        <v>72</v>
      </c>
      <c r="B41" s="28" t="s">
        <v>73</v>
      </c>
      <c r="C41" s="29"/>
      <c r="D41" s="29"/>
      <c r="E41" s="29"/>
    </row>
    <row r="42" spans="1:5" ht="15.75" x14ac:dyDescent="0.25">
      <c r="A42" s="27" t="s">
        <v>74</v>
      </c>
      <c r="B42" s="28" t="s">
        <v>75</v>
      </c>
      <c r="C42" s="29"/>
      <c r="D42" s="29"/>
      <c r="E42" s="29">
        <v>4000</v>
      </c>
    </row>
    <row r="43" spans="1:5" ht="15.75" x14ac:dyDescent="0.25">
      <c r="A43" s="27" t="s">
        <v>76</v>
      </c>
      <c r="B43" s="28" t="s">
        <v>77</v>
      </c>
      <c r="C43" s="29">
        <v>30000</v>
      </c>
      <c r="D43" s="29">
        <v>30000</v>
      </c>
      <c r="E43" s="29">
        <v>3000</v>
      </c>
    </row>
    <row r="44" spans="1:5" ht="15.75" x14ac:dyDescent="0.25">
      <c r="A44" s="27" t="s">
        <v>78</v>
      </c>
      <c r="B44" s="28" t="s">
        <v>79</v>
      </c>
      <c r="C44" s="29">
        <v>318940</v>
      </c>
      <c r="D44" s="29">
        <v>318940</v>
      </c>
      <c r="E44" s="29">
        <v>216820</v>
      </c>
    </row>
    <row r="45" spans="1:5" ht="15.75" x14ac:dyDescent="0.25">
      <c r="A45" s="27" t="s">
        <v>80</v>
      </c>
      <c r="B45" s="28" t="s">
        <v>81</v>
      </c>
      <c r="C45" s="29"/>
      <c r="D45" s="29"/>
      <c r="E45" s="29"/>
    </row>
    <row r="46" spans="1:5" ht="15.75" x14ac:dyDescent="0.25">
      <c r="A46" s="27" t="s">
        <v>82</v>
      </c>
      <c r="B46" s="28" t="s">
        <v>83</v>
      </c>
      <c r="C46" s="29"/>
      <c r="D46" s="29"/>
      <c r="E46" s="29"/>
    </row>
    <row r="47" spans="1:5" ht="15.75" x14ac:dyDescent="0.25">
      <c r="A47" s="27" t="s">
        <v>84</v>
      </c>
      <c r="B47" s="28" t="s">
        <v>85</v>
      </c>
      <c r="C47" s="29">
        <v>9641</v>
      </c>
      <c r="D47" s="29">
        <v>9641</v>
      </c>
      <c r="E47" s="29">
        <v>4</v>
      </c>
    </row>
    <row r="48" spans="1:5" ht="15.75" x14ac:dyDescent="0.25">
      <c r="A48" s="27" t="s">
        <v>86</v>
      </c>
      <c r="B48" s="28" t="s">
        <v>87</v>
      </c>
      <c r="C48" s="29"/>
      <c r="D48" s="29"/>
      <c r="E48" s="29"/>
    </row>
    <row r="49" spans="1:5" ht="15.75" x14ac:dyDescent="0.25">
      <c r="A49" s="30" t="s">
        <v>88</v>
      </c>
      <c r="B49" s="31" t="s">
        <v>89</v>
      </c>
      <c r="C49" s="33"/>
      <c r="D49" s="33"/>
      <c r="E49" s="33"/>
    </row>
    <row r="50" spans="1:5" ht="16.5" thickBot="1" x14ac:dyDescent="0.3">
      <c r="A50" s="30" t="s">
        <v>90</v>
      </c>
      <c r="B50" s="31" t="s">
        <v>91</v>
      </c>
      <c r="C50" s="33"/>
      <c r="D50" s="33"/>
      <c r="E50" s="33">
        <v>31905</v>
      </c>
    </row>
    <row r="51" spans="1:5" ht="16.5" thickBot="1" x14ac:dyDescent="0.3">
      <c r="A51" s="21" t="s">
        <v>92</v>
      </c>
      <c r="B51" s="22" t="s">
        <v>93</v>
      </c>
      <c r="C51" s="23">
        <f>SUM(C52:C56)</f>
        <v>0</v>
      </c>
      <c r="D51" s="23">
        <f>SUM(D52:D56)</f>
        <v>0</v>
      </c>
      <c r="E51" s="23">
        <f>SUM(E52:E56)</f>
        <v>2520000</v>
      </c>
    </row>
    <row r="52" spans="1:5" ht="15.75" x14ac:dyDescent="0.25">
      <c r="A52" s="24" t="s">
        <v>94</v>
      </c>
      <c r="B52" s="25" t="s">
        <v>95</v>
      </c>
      <c r="C52" s="26"/>
      <c r="D52" s="26"/>
      <c r="E52" s="26"/>
    </row>
    <row r="53" spans="1:5" ht="15.75" x14ac:dyDescent="0.25">
      <c r="A53" s="27" t="s">
        <v>96</v>
      </c>
      <c r="B53" s="28" t="s">
        <v>97</v>
      </c>
      <c r="C53" s="29"/>
      <c r="D53" s="29"/>
      <c r="E53" s="29">
        <v>1370000</v>
      </c>
    </row>
    <row r="54" spans="1:5" ht="15.75" x14ac:dyDescent="0.25">
      <c r="A54" s="27" t="s">
        <v>98</v>
      </c>
      <c r="B54" s="28" t="s">
        <v>99</v>
      </c>
      <c r="C54" s="29"/>
      <c r="D54" s="29"/>
      <c r="E54" s="29">
        <v>1150000</v>
      </c>
    </row>
    <row r="55" spans="1:5" ht="15.75" x14ac:dyDescent="0.25">
      <c r="A55" s="27" t="s">
        <v>100</v>
      </c>
      <c r="B55" s="28" t="s">
        <v>101</v>
      </c>
      <c r="C55" s="29"/>
      <c r="D55" s="29"/>
      <c r="E55" s="29"/>
    </row>
    <row r="56" spans="1:5" ht="16.5" thickBot="1" x14ac:dyDescent="0.3">
      <c r="A56" s="30" t="s">
        <v>102</v>
      </c>
      <c r="B56" s="31" t="s">
        <v>103</v>
      </c>
      <c r="C56" s="33"/>
      <c r="D56" s="33"/>
      <c r="E56" s="33"/>
    </row>
    <row r="57" spans="1:5" ht="16.5" thickBot="1" x14ac:dyDescent="0.3">
      <c r="A57" s="21" t="s">
        <v>104</v>
      </c>
      <c r="B57" s="22" t="s">
        <v>105</v>
      </c>
      <c r="C57" s="23">
        <f>SUM(C58:C60)</f>
        <v>0</v>
      </c>
      <c r="D57" s="23">
        <f>SUM(D58:D60)</f>
        <v>0</v>
      </c>
      <c r="E57" s="23">
        <f>SUM(E58:E60)</f>
        <v>0</v>
      </c>
    </row>
    <row r="58" spans="1:5" ht="31.5" x14ac:dyDescent="0.25">
      <c r="A58" s="24" t="s">
        <v>106</v>
      </c>
      <c r="B58" s="25" t="s">
        <v>107</v>
      </c>
      <c r="C58" s="26"/>
      <c r="D58" s="26"/>
      <c r="E58" s="26"/>
    </row>
    <row r="59" spans="1:5" ht="31.5" x14ac:dyDescent="0.25">
      <c r="A59" s="27" t="s">
        <v>108</v>
      </c>
      <c r="B59" s="28" t="s">
        <v>109</v>
      </c>
      <c r="C59" s="29"/>
      <c r="D59" s="29"/>
      <c r="E59" s="29"/>
    </row>
    <row r="60" spans="1:5" ht="15.75" x14ac:dyDescent="0.25">
      <c r="A60" s="27" t="s">
        <v>110</v>
      </c>
      <c r="B60" s="28" t="s">
        <v>111</v>
      </c>
      <c r="C60" s="29"/>
      <c r="D60" s="29"/>
      <c r="E60" s="29"/>
    </row>
    <row r="61" spans="1:5" ht="16.5" thickBot="1" x14ac:dyDescent="0.3">
      <c r="A61" s="30" t="s">
        <v>112</v>
      </c>
      <c r="B61" s="31" t="s">
        <v>113</v>
      </c>
      <c r="C61" s="33"/>
      <c r="D61" s="33"/>
      <c r="E61" s="33"/>
    </row>
    <row r="62" spans="1:5" ht="16.5" thickBot="1" x14ac:dyDescent="0.3">
      <c r="A62" s="21" t="s">
        <v>114</v>
      </c>
      <c r="B62" s="32" t="s">
        <v>115</v>
      </c>
      <c r="C62" s="23">
        <f>SUM(C63:C65)</f>
        <v>0</v>
      </c>
      <c r="D62" s="23">
        <f>SUM(D63:D65)</f>
        <v>0</v>
      </c>
      <c r="E62" s="23">
        <f>SUM(E63:E65)</f>
        <v>0</v>
      </c>
    </row>
    <row r="63" spans="1:5" ht="31.5" x14ac:dyDescent="0.25">
      <c r="A63" s="24" t="s">
        <v>116</v>
      </c>
      <c r="B63" s="25" t="s">
        <v>117</v>
      </c>
      <c r="C63" s="29"/>
      <c r="D63" s="29"/>
      <c r="E63" s="29"/>
    </row>
    <row r="64" spans="1:5" ht="31.5" x14ac:dyDescent="0.25">
      <c r="A64" s="27" t="s">
        <v>118</v>
      </c>
      <c r="B64" s="28" t="s">
        <v>119</v>
      </c>
      <c r="C64" s="29"/>
      <c r="D64" s="29"/>
      <c r="E64" s="29"/>
    </row>
    <row r="65" spans="1:5" ht="15.75" x14ac:dyDescent="0.25">
      <c r="A65" s="27" t="s">
        <v>120</v>
      </c>
      <c r="B65" s="28" t="s">
        <v>121</v>
      </c>
      <c r="C65" s="29"/>
      <c r="D65" s="29"/>
      <c r="E65" s="29"/>
    </row>
    <row r="66" spans="1:5" ht="16.5" thickBot="1" x14ac:dyDescent="0.3">
      <c r="A66" s="30" t="s">
        <v>122</v>
      </c>
      <c r="B66" s="31" t="s">
        <v>123</v>
      </c>
      <c r="C66" s="29"/>
      <c r="D66" s="29"/>
      <c r="E66" s="29"/>
    </row>
    <row r="67" spans="1:5" ht="16.5" thickBot="1" x14ac:dyDescent="0.3">
      <c r="A67" s="21" t="s">
        <v>124</v>
      </c>
      <c r="B67" s="22" t="s">
        <v>125</v>
      </c>
      <c r="C67" s="23">
        <v>62014177</v>
      </c>
      <c r="D67" s="23">
        <v>80614383</v>
      </c>
      <c r="E67" s="23">
        <v>76289797</v>
      </c>
    </row>
    <row r="68" spans="1:5" ht="16.5" thickBot="1" x14ac:dyDescent="0.3">
      <c r="A68" s="36" t="s">
        <v>126</v>
      </c>
      <c r="B68" s="32" t="s">
        <v>127</v>
      </c>
      <c r="C68" s="23">
        <f>SUM(C69:C71)</f>
        <v>0</v>
      </c>
      <c r="D68" s="23">
        <f>SUM(D69:D71)</f>
        <v>0</v>
      </c>
      <c r="E68" s="23">
        <f>SUM(E69:E71)</f>
        <v>0</v>
      </c>
    </row>
    <row r="69" spans="1:5" ht="15.75" x14ac:dyDescent="0.25">
      <c r="A69" s="24" t="s">
        <v>128</v>
      </c>
      <c r="B69" s="25" t="s">
        <v>129</v>
      </c>
      <c r="C69" s="29"/>
      <c r="D69" s="29"/>
      <c r="E69" s="29"/>
    </row>
    <row r="70" spans="1:5" ht="15.75" x14ac:dyDescent="0.25">
      <c r="A70" s="27" t="s">
        <v>130</v>
      </c>
      <c r="B70" s="28" t="s">
        <v>131</v>
      </c>
      <c r="C70" s="29"/>
      <c r="D70" s="29"/>
      <c r="E70" s="29"/>
    </row>
    <row r="71" spans="1:5" ht="16.5" thickBot="1" x14ac:dyDescent="0.3">
      <c r="A71" s="30" t="s">
        <v>132</v>
      </c>
      <c r="B71" s="37" t="s">
        <v>365</v>
      </c>
      <c r="C71" s="29"/>
      <c r="D71" s="29"/>
      <c r="E71" s="29"/>
    </row>
    <row r="72" spans="1:5" ht="16.5" thickBot="1" x14ac:dyDescent="0.3">
      <c r="A72" s="36" t="s">
        <v>134</v>
      </c>
      <c r="B72" s="32" t="s">
        <v>135</v>
      </c>
      <c r="C72" s="23">
        <f>SUM(C73:C76)</f>
        <v>0</v>
      </c>
      <c r="D72" s="23">
        <f>SUM(D73:D76)</f>
        <v>0</v>
      </c>
      <c r="E72" s="23">
        <f>SUM(E73:E76)</f>
        <v>0</v>
      </c>
    </row>
    <row r="73" spans="1:5" ht="15.75" x14ac:dyDescent="0.25">
      <c r="A73" s="24" t="s">
        <v>136</v>
      </c>
      <c r="B73" s="25" t="s">
        <v>137</v>
      </c>
      <c r="C73" s="29"/>
      <c r="D73" s="29"/>
      <c r="E73" s="29"/>
    </row>
    <row r="74" spans="1:5" ht="15.75" x14ac:dyDescent="0.25">
      <c r="A74" s="27" t="s">
        <v>138</v>
      </c>
      <c r="B74" s="28" t="s">
        <v>139</v>
      </c>
      <c r="C74" s="29"/>
      <c r="D74" s="29"/>
      <c r="E74" s="29"/>
    </row>
    <row r="75" spans="1:5" ht="15.75" x14ac:dyDescent="0.25">
      <c r="A75" s="27" t="s">
        <v>140</v>
      </c>
      <c r="B75" s="28" t="s">
        <v>141</v>
      </c>
      <c r="C75" s="29"/>
      <c r="D75" s="29"/>
      <c r="E75" s="29"/>
    </row>
    <row r="76" spans="1:5" ht="16.5" thickBot="1" x14ac:dyDescent="0.3">
      <c r="A76" s="30" t="s">
        <v>142</v>
      </c>
      <c r="B76" s="31" t="s">
        <v>143</v>
      </c>
      <c r="C76" s="29"/>
      <c r="D76" s="29"/>
      <c r="E76" s="29"/>
    </row>
    <row r="77" spans="1:5" ht="16.5" thickBot="1" x14ac:dyDescent="0.3">
      <c r="A77" s="36" t="s">
        <v>144</v>
      </c>
      <c r="B77" s="32" t="s">
        <v>145</v>
      </c>
      <c r="C77" s="23">
        <v>6524298</v>
      </c>
      <c r="D77" s="23">
        <v>6524298</v>
      </c>
      <c r="E77" s="23">
        <v>6524298</v>
      </c>
    </row>
    <row r="78" spans="1:5" ht="15.75" x14ac:dyDescent="0.25">
      <c r="A78" s="24" t="s">
        <v>146</v>
      </c>
      <c r="B78" s="25" t="s">
        <v>147</v>
      </c>
      <c r="C78" s="29">
        <v>6524298</v>
      </c>
      <c r="D78" s="29">
        <v>6524298</v>
      </c>
      <c r="E78" s="29">
        <v>6524298</v>
      </c>
    </row>
    <row r="79" spans="1:5" ht="16.5" thickBot="1" x14ac:dyDescent="0.3">
      <c r="A79" s="30" t="s">
        <v>148</v>
      </c>
      <c r="B79" s="31" t="s">
        <v>149</v>
      </c>
      <c r="C79" s="29"/>
      <c r="D79" s="29"/>
      <c r="E79" s="29"/>
    </row>
    <row r="80" spans="1:5" ht="16.5" thickBot="1" x14ac:dyDescent="0.3">
      <c r="A80" s="36" t="s">
        <v>150</v>
      </c>
      <c r="B80" s="32" t="s">
        <v>151</v>
      </c>
      <c r="C80" s="23">
        <f>SUM(C81:C83)</f>
        <v>0</v>
      </c>
      <c r="D80" s="23">
        <f>SUM(D81:D83)</f>
        <v>0</v>
      </c>
      <c r="E80" s="23">
        <f>SUM(E81:E83)</f>
        <v>861745</v>
      </c>
    </row>
    <row r="81" spans="1:5" ht="15.75" x14ac:dyDescent="0.25">
      <c r="A81" s="24" t="s">
        <v>152</v>
      </c>
      <c r="B81" s="25" t="s">
        <v>153</v>
      </c>
      <c r="C81" s="29"/>
      <c r="D81" s="29"/>
      <c r="E81" s="29">
        <v>861745</v>
      </c>
    </row>
    <row r="82" spans="1:5" ht="15.75" x14ac:dyDescent="0.25">
      <c r="A82" s="27" t="s">
        <v>154</v>
      </c>
      <c r="B82" s="28" t="s">
        <v>155</v>
      </c>
      <c r="C82" s="29"/>
      <c r="D82" s="29"/>
      <c r="E82" s="29"/>
    </row>
    <row r="83" spans="1:5" ht="16.5" thickBot="1" x14ac:dyDescent="0.3">
      <c r="A83" s="30" t="s">
        <v>156</v>
      </c>
      <c r="B83" s="31" t="s">
        <v>157</v>
      </c>
      <c r="C83" s="29"/>
      <c r="D83" s="29"/>
      <c r="E83" s="29"/>
    </row>
    <row r="84" spans="1:5" ht="16.5" thickBot="1" x14ac:dyDescent="0.3">
      <c r="A84" s="36" t="s">
        <v>158</v>
      </c>
      <c r="B84" s="32" t="s">
        <v>159</v>
      </c>
      <c r="C84" s="23">
        <f>SUM(C85:C88)</f>
        <v>0</v>
      </c>
      <c r="D84" s="23">
        <f>SUM(D85:D88)</f>
        <v>0</v>
      </c>
      <c r="E84" s="23">
        <f>SUM(E85:E88)</f>
        <v>0</v>
      </c>
    </row>
    <row r="85" spans="1:5" ht="18" customHeight="1" x14ac:dyDescent="0.25">
      <c r="A85" s="38" t="s">
        <v>160</v>
      </c>
      <c r="B85" s="25" t="s">
        <v>161</v>
      </c>
      <c r="C85" s="29"/>
      <c r="D85" s="29"/>
      <c r="E85" s="29"/>
    </row>
    <row r="86" spans="1:5" ht="18" customHeight="1" x14ac:dyDescent="0.25">
      <c r="A86" s="39" t="s">
        <v>162</v>
      </c>
      <c r="B86" s="28" t="s">
        <v>163</v>
      </c>
      <c r="C86" s="29"/>
      <c r="D86" s="29"/>
      <c r="E86" s="29"/>
    </row>
    <row r="87" spans="1:5" ht="20.25" customHeight="1" x14ac:dyDescent="0.25">
      <c r="A87" s="39" t="s">
        <v>164</v>
      </c>
      <c r="B87" s="28" t="s">
        <v>165</v>
      </c>
      <c r="C87" s="29"/>
      <c r="D87" s="29"/>
      <c r="E87" s="29"/>
    </row>
    <row r="88" spans="1:5" ht="17.25" customHeight="1" thickBot="1" x14ac:dyDescent="0.3">
      <c r="A88" s="40" t="s">
        <v>166</v>
      </c>
      <c r="B88" s="31" t="s">
        <v>167</v>
      </c>
      <c r="C88" s="29"/>
      <c r="D88" s="29"/>
      <c r="E88" s="29"/>
    </row>
    <row r="89" spans="1:5" ht="16.5" thickBot="1" x14ac:dyDescent="0.3">
      <c r="A89" s="36" t="s">
        <v>168</v>
      </c>
      <c r="B89" s="32" t="s">
        <v>169</v>
      </c>
      <c r="C89" s="41"/>
      <c r="D89" s="41"/>
      <c r="E89" s="41"/>
    </row>
    <row r="90" spans="1:5" ht="16.5" thickBot="1" x14ac:dyDescent="0.3">
      <c r="A90" s="36" t="s">
        <v>170</v>
      </c>
      <c r="B90" s="32" t="s">
        <v>171</v>
      </c>
      <c r="C90" s="41"/>
      <c r="D90" s="41"/>
      <c r="E90" s="41"/>
    </row>
    <row r="91" spans="1:5" ht="16.5" thickBot="1" x14ac:dyDescent="0.3">
      <c r="A91" s="36" t="s">
        <v>172</v>
      </c>
      <c r="B91" s="42" t="s">
        <v>173</v>
      </c>
      <c r="C91" s="23">
        <v>6524298</v>
      </c>
      <c r="D91" s="23">
        <v>6524298</v>
      </c>
      <c r="E91" s="23">
        <v>7386043</v>
      </c>
    </row>
    <row r="92" spans="1:5" ht="16.5" thickBot="1" x14ac:dyDescent="0.3">
      <c r="A92" s="43" t="s">
        <v>174</v>
      </c>
      <c r="B92" s="44" t="s">
        <v>175</v>
      </c>
      <c r="C92" s="23">
        <f>SUM(C67+C77)</f>
        <v>68538475</v>
      </c>
      <c r="D92" s="23">
        <f>SUM(D67+D91)</f>
        <v>87138681</v>
      </c>
      <c r="E92" s="23">
        <f>SUM(E67+E91)</f>
        <v>83675840</v>
      </c>
    </row>
    <row r="93" spans="1:5" ht="16.5" thickBot="1" x14ac:dyDescent="0.3">
      <c r="A93" s="45"/>
      <c r="B93" s="46"/>
      <c r="C93" s="47"/>
    </row>
    <row r="94" spans="1:5" ht="16.5" thickBot="1" x14ac:dyDescent="0.3">
      <c r="A94" s="13"/>
      <c r="B94" s="48" t="s">
        <v>176</v>
      </c>
      <c r="C94" s="49"/>
      <c r="D94" s="49"/>
      <c r="E94" s="49"/>
    </row>
    <row r="95" spans="1:5" ht="16.5" thickBot="1" x14ac:dyDescent="0.3">
      <c r="A95" s="50" t="s">
        <v>10</v>
      </c>
      <c r="B95" s="51" t="s">
        <v>343</v>
      </c>
      <c r="C95" s="52">
        <v>52059459</v>
      </c>
      <c r="D95" s="52">
        <f>SUM(D96:D100)</f>
        <v>69656512</v>
      </c>
      <c r="E95" s="52">
        <f>SUM(E96:E100)</f>
        <v>61611312</v>
      </c>
    </row>
    <row r="96" spans="1:5" ht="15.75" x14ac:dyDescent="0.25">
      <c r="A96" s="53" t="s">
        <v>12</v>
      </c>
      <c r="B96" s="54" t="s">
        <v>177</v>
      </c>
      <c r="C96" s="55">
        <v>26344921</v>
      </c>
      <c r="D96" s="55">
        <v>37050056</v>
      </c>
      <c r="E96" s="55">
        <v>33680381</v>
      </c>
    </row>
    <row r="97" spans="1:5" ht="15.75" x14ac:dyDescent="0.25">
      <c r="A97" s="27" t="s">
        <v>14</v>
      </c>
      <c r="B97" s="56" t="s">
        <v>178</v>
      </c>
      <c r="C97" s="29">
        <v>3533233</v>
      </c>
      <c r="D97" s="29">
        <v>5446362</v>
      </c>
      <c r="E97" s="29">
        <v>4484749</v>
      </c>
    </row>
    <row r="98" spans="1:5" ht="15.75" x14ac:dyDescent="0.25">
      <c r="A98" s="27" t="s">
        <v>16</v>
      </c>
      <c r="B98" s="56" t="s">
        <v>179</v>
      </c>
      <c r="C98" s="33">
        <v>12418068</v>
      </c>
      <c r="D98" s="33">
        <v>13800906</v>
      </c>
      <c r="E98" s="33">
        <v>11703887</v>
      </c>
    </row>
    <row r="99" spans="1:5" ht="15.75" x14ac:dyDescent="0.25">
      <c r="A99" s="27" t="s">
        <v>18</v>
      </c>
      <c r="B99" s="57" t="s">
        <v>180</v>
      </c>
      <c r="C99" s="33">
        <v>2814470</v>
      </c>
      <c r="D99" s="33">
        <v>3988470</v>
      </c>
      <c r="E99" s="33">
        <v>3473050</v>
      </c>
    </row>
    <row r="100" spans="1:5" ht="15.75" x14ac:dyDescent="0.25">
      <c r="A100" s="27" t="s">
        <v>181</v>
      </c>
      <c r="B100" s="58" t="s">
        <v>182</v>
      </c>
      <c r="C100" s="33">
        <v>6948767</v>
      </c>
      <c r="D100" s="33">
        <v>9370718</v>
      </c>
      <c r="E100" s="33">
        <v>8269245</v>
      </c>
    </row>
    <row r="101" spans="1:5" ht="15.75" x14ac:dyDescent="0.25">
      <c r="A101" s="27" t="s">
        <v>22</v>
      </c>
      <c r="B101" s="56" t="s">
        <v>183</v>
      </c>
      <c r="C101" s="33">
        <v>5611478</v>
      </c>
      <c r="D101" s="33">
        <v>5630985</v>
      </c>
      <c r="E101" s="33">
        <v>5630985</v>
      </c>
    </row>
    <row r="102" spans="1:5" ht="15.75" x14ac:dyDescent="0.25">
      <c r="A102" s="27" t="s">
        <v>184</v>
      </c>
      <c r="B102" s="59" t="s">
        <v>185</v>
      </c>
      <c r="C102" s="33"/>
      <c r="D102" s="33"/>
      <c r="E102" s="33"/>
    </row>
    <row r="103" spans="1:5" ht="15.75" x14ac:dyDescent="0.25">
      <c r="A103" s="27" t="s">
        <v>186</v>
      </c>
      <c r="B103" s="59" t="s">
        <v>187</v>
      </c>
      <c r="C103" s="33"/>
      <c r="D103" s="33"/>
      <c r="E103" s="33"/>
    </row>
    <row r="104" spans="1:5" ht="15.75" x14ac:dyDescent="0.25">
      <c r="A104" s="27" t="s">
        <v>188</v>
      </c>
      <c r="B104" s="59" t="s">
        <v>189</v>
      </c>
      <c r="C104" s="33"/>
      <c r="D104" s="33"/>
      <c r="E104" s="33"/>
    </row>
    <row r="105" spans="1:5" ht="17.25" customHeight="1" x14ac:dyDescent="0.25">
      <c r="A105" s="27" t="s">
        <v>190</v>
      </c>
      <c r="B105" s="60" t="s">
        <v>191</v>
      </c>
      <c r="C105" s="33"/>
      <c r="D105" s="33"/>
      <c r="E105" s="33"/>
    </row>
    <row r="106" spans="1:5" ht="33.75" customHeight="1" x14ac:dyDescent="0.25">
      <c r="A106" s="27" t="s">
        <v>192</v>
      </c>
      <c r="B106" s="60" t="s">
        <v>193</v>
      </c>
      <c r="C106" s="33"/>
      <c r="D106" s="33"/>
      <c r="E106" s="33"/>
    </row>
    <row r="107" spans="1:5" ht="15.75" x14ac:dyDescent="0.25">
      <c r="A107" s="27" t="s">
        <v>194</v>
      </c>
      <c r="B107" s="59" t="s">
        <v>195</v>
      </c>
      <c r="C107" s="33">
        <v>1332289</v>
      </c>
      <c r="D107" s="33">
        <v>2249829</v>
      </c>
      <c r="E107" s="33">
        <v>1148356</v>
      </c>
    </row>
    <row r="108" spans="1:5" ht="15.75" x14ac:dyDescent="0.25">
      <c r="A108" s="27" t="s">
        <v>196</v>
      </c>
      <c r="B108" s="59" t="s">
        <v>197</v>
      </c>
      <c r="C108" s="33"/>
      <c r="D108" s="33"/>
      <c r="E108" s="33"/>
    </row>
    <row r="109" spans="1:5" ht="31.5" x14ac:dyDescent="0.25">
      <c r="A109" s="27" t="s">
        <v>198</v>
      </c>
      <c r="B109" s="60" t="s">
        <v>199</v>
      </c>
      <c r="C109" s="33"/>
      <c r="D109" s="33"/>
      <c r="E109" s="33"/>
    </row>
    <row r="110" spans="1:5" ht="15.75" x14ac:dyDescent="0.25">
      <c r="A110" s="61" t="s">
        <v>200</v>
      </c>
      <c r="B110" s="62" t="s">
        <v>201</v>
      </c>
      <c r="C110" s="33"/>
      <c r="D110" s="33"/>
      <c r="E110" s="33"/>
    </row>
    <row r="111" spans="1:5" ht="15.75" x14ac:dyDescent="0.25">
      <c r="A111" s="27" t="s">
        <v>202</v>
      </c>
      <c r="B111" s="62" t="s">
        <v>203</v>
      </c>
      <c r="C111" s="33"/>
      <c r="D111" s="33"/>
      <c r="E111" s="33"/>
    </row>
    <row r="112" spans="1:5" ht="31.5" x14ac:dyDescent="0.25">
      <c r="A112" s="27" t="s">
        <v>204</v>
      </c>
      <c r="B112" s="60" t="s">
        <v>205</v>
      </c>
      <c r="C112" s="29">
        <v>5000</v>
      </c>
      <c r="D112" s="29">
        <v>1489904</v>
      </c>
      <c r="E112" s="29">
        <v>1489904</v>
      </c>
    </row>
    <row r="113" spans="1:5" ht="15.75" x14ac:dyDescent="0.25">
      <c r="A113" s="27" t="s">
        <v>206</v>
      </c>
      <c r="B113" s="57" t="s">
        <v>207</v>
      </c>
      <c r="C113" s="29"/>
      <c r="D113" s="29"/>
      <c r="E113" s="29"/>
    </row>
    <row r="114" spans="1:5" ht="15.75" x14ac:dyDescent="0.25">
      <c r="A114" s="30" t="s">
        <v>208</v>
      </c>
      <c r="B114" s="56" t="s">
        <v>209</v>
      </c>
      <c r="C114" s="33"/>
      <c r="D114" s="33"/>
      <c r="E114" s="33"/>
    </row>
    <row r="115" spans="1:5" ht="16.5" thickBot="1" x14ac:dyDescent="0.3">
      <c r="A115" s="63" t="s">
        <v>210</v>
      </c>
      <c r="B115" s="64" t="s">
        <v>211</v>
      </c>
      <c r="C115" s="65"/>
      <c r="D115" s="65"/>
      <c r="E115" s="65"/>
    </row>
    <row r="116" spans="1:5" ht="16.5" thickBot="1" x14ac:dyDescent="0.3">
      <c r="A116" s="21" t="s">
        <v>24</v>
      </c>
      <c r="B116" s="66" t="s">
        <v>344</v>
      </c>
      <c r="C116" s="23">
        <v>15679720</v>
      </c>
      <c r="D116" s="23">
        <f>SUM(D117+D119+D121)</f>
        <v>16682873</v>
      </c>
      <c r="E116" s="23">
        <f>SUM(E117+E119+E121)</f>
        <v>3263728</v>
      </c>
    </row>
    <row r="117" spans="1:5" ht="15.75" x14ac:dyDescent="0.25">
      <c r="A117" s="24" t="s">
        <v>26</v>
      </c>
      <c r="B117" s="56" t="s">
        <v>212</v>
      </c>
      <c r="C117" s="26">
        <v>1343520</v>
      </c>
      <c r="D117" s="26">
        <v>743520</v>
      </c>
      <c r="E117" s="26">
        <v>547225</v>
      </c>
    </row>
    <row r="118" spans="1:5" ht="15.75" x14ac:dyDescent="0.25">
      <c r="A118" s="24" t="s">
        <v>28</v>
      </c>
      <c r="B118" s="67" t="s">
        <v>213</v>
      </c>
      <c r="C118" s="26">
        <v>1073520</v>
      </c>
      <c r="D118" s="26"/>
      <c r="E118" s="26"/>
    </row>
    <row r="119" spans="1:5" ht="15.75" x14ac:dyDescent="0.25">
      <c r="A119" s="24" t="s">
        <v>30</v>
      </c>
      <c r="B119" s="67" t="s">
        <v>214</v>
      </c>
      <c r="C119" s="29">
        <v>14336200</v>
      </c>
      <c r="D119" s="29">
        <v>15836070</v>
      </c>
      <c r="E119" s="29">
        <v>2613220</v>
      </c>
    </row>
    <row r="120" spans="1:5" ht="15.75" x14ac:dyDescent="0.25">
      <c r="A120" s="24" t="s">
        <v>32</v>
      </c>
      <c r="B120" s="67" t="s">
        <v>215</v>
      </c>
      <c r="C120" s="68">
        <v>14336200</v>
      </c>
      <c r="D120" s="68">
        <v>15836070</v>
      </c>
      <c r="E120" s="68">
        <v>2613220</v>
      </c>
    </row>
    <row r="121" spans="1:5" ht="15.75" x14ac:dyDescent="0.25">
      <c r="A121" s="24" t="s">
        <v>34</v>
      </c>
      <c r="B121" s="69" t="s">
        <v>216</v>
      </c>
      <c r="C121" s="68">
        <f>SUM(C122:C129)</f>
        <v>0</v>
      </c>
      <c r="D121" s="68">
        <f>SUM(D122:D129)</f>
        <v>103283</v>
      </c>
      <c r="E121" s="68">
        <f>SUM(E122:E129)</f>
        <v>103283</v>
      </c>
    </row>
    <row r="122" spans="1:5" ht="31.5" x14ac:dyDescent="0.25">
      <c r="A122" s="24" t="s">
        <v>36</v>
      </c>
      <c r="B122" s="70" t="s">
        <v>217</v>
      </c>
      <c r="C122" s="68"/>
      <c r="D122" s="68"/>
      <c r="E122" s="68"/>
    </row>
    <row r="123" spans="1:5" ht="31.5" x14ac:dyDescent="0.25">
      <c r="A123" s="24" t="s">
        <v>218</v>
      </c>
      <c r="B123" s="71" t="s">
        <v>219</v>
      </c>
      <c r="C123" s="68"/>
      <c r="D123" s="68"/>
      <c r="E123" s="68"/>
    </row>
    <row r="124" spans="1:5" ht="31.5" x14ac:dyDescent="0.25">
      <c r="A124" s="24" t="s">
        <v>220</v>
      </c>
      <c r="B124" s="60" t="s">
        <v>193</v>
      </c>
      <c r="C124" s="68"/>
      <c r="D124" s="68"/>
      <c r="E124" s="68"/>
    </row>
    <row r="125" spans="1:5" ht="15.75" x14ac:dyDescent="0.25">
      <c r="A125" s="24" t="s">
        <v>221</v>
      </c>
      <c r="B125" s="60" t="s">
        <v>222</v>
      </c>
      <c r="C125" s="68"/>
      <c r="D125" s="68">
        <v>103283</v>
      </c>
      <c r="E125" s="68">
        <v>103283</v>
      </c>
    </row>
    <row r="126" spans="1:5" ht="15.75" x14ac:dyDescent="0.25">
      <c r="A126" s="24" t="s">
        <v>223</v>
      </c>
      <c r="B126" s="60" t="s">
        <v>224</v>
      </c>
      <c r="C126" s="68"/>
      <c r="D126" s="68"/>
      <c r="E126" s="68"/>
    </row>
    <row r="127" spans="1:5" ht="31.5" x14ac:dyDescent="0.25">
      <c r="A127" s="24" t="s">
        <v>225</v>
      </c>
      <c r="B127" s="60" t="s">
        <v>199</v>
      </c>
      <c r="C127" s="68"/>
      <c r="D127" s="68"/>
      <c r="E127" s="68"/>
    </row>
    <row r="128" spans="1:5" ht="15.75" x14ac:dyDescent="0.25">
      <c r="A128" s="24" t="s">
        <v>226</v>
      </c>
      <c r="B128" s="60" t="s">
        <v>227</v>
      </c>
      <c r="C128" s="68"/>
      <c r="D128" s="68"/>
      <c r="E128" s="68"/>
    </row>
    <row r="129" spans="1:5" ht="32.25" thickBot="1" x14ac:dyDescent="0.3">
      <c r="A129" s="61" t="s">
        <v>228</v>
      </c>
      <c r="B129" s="60" t="s">
        <v>229</v>
      </c>
      <c r="C129" s="72"/>
      <c r="D129" s="72"/>
      <c r="E129" s="72"/>
    </row>
    <row r="130" spans="1:5" ht="16.5" thickBot="1" x14ac:dyDescent="0.3">
      <c r="A130" s="21" t="s">
        <v>38</v>
      </c>
      <c r="B130" s="22" t="s">
        <v>230</v>
      </c>
      <c r="C130" s="23">
        <f>SUM(C116+C95)</f>
        <v>67739179</v>
      </c>
      <c r="D130" s="23">
        <f>SUM(D116+D95)</f>
        <v>86339385</v>
      </c>
      <c r="E130" s="23">
        <f>SUM(E116+E95)</f>
        <v>64875040</v>
      </c>
    </row>
    <row r="131" spans="1:5" ht="32.25" thickBot="1" x14ac:dyDescent="0.3">
      <c r="A131" s="21" t="s">
        <v>231</v>
      </c>
      <c r="B131" s="22" t="s">
        <v>232</v>
      </c>
      <c r="C131" s="23">
        <f>C132+C133+C134</f>
        <v>0</v>
      </c>
      <c r="D131" s="23">
        <f>D132+D133+D134</f>
        <v>0</v>
      </c>
      <c r="E131" s="23">
        <f>E132+E133+E134</f>
        <v>0</v>
      </c>
    </row>
    <row r="132" spans="1:5" ht="15.75" x14ac:dyDescent="0.25">
      <c r="A132" s="24" t="s">
        <v>54</v>
      </c>
      <c r="B132" s="73" t="s">
        <v>233</v>
      </c>
      <c r="C132" s="68"/>
      <c r="D132" s="68"/>
      <c r="E132" s="68"/>
    </row>
    <row r="133" spans="1:5" ht="15.75" x14ac:dyDescent="0.25">
      <c r="A133" s="24" t="s">
        <v>62</v>
      </c>
      <c r="B133" s="73" t="s">
        <v>234</v>
      </c>
      <c r="C133" s="68"/>
      <c r="D133" s="68"/>
      <c r="E133" s="68"/>
    </row>
    <row r="134" spans="1:5" ht="16.5" thickBot="1" x14ac:dyDescent="0.3">
      <c r="A134" s="61" t="s">
        <v>64</v>
      </c>
      <c r="B134" s="74" t="s">
        <v>235</v>
      </c>
      <c r="C134" s="68"/>
      <c r="D134" s="68"/>
      <c r="E134" s="68"/>
    </row>
    <row r="135" spans="1:5" ht="16.5" thickBot="1" x14ac:dyDescent="0.3">
      <c r="A135" s="21" t="s">
        <v>68</v>
      </c>
      <c r="B135" s="22" t="s">
        <v>236</v>
      </c>
      <c r="C135" s="23">
        <f>C136+C137+C138+C139+C140+C141</f>
        <v>0</v>
      </c>
      <c r="D135" s="23">
        <f>D136+D137+D138+D139+D140+D141</f>
        <v>0</v>
      </c>
      <c r="E135" s="23">
        <f>E136+E137+E138+E139+E140+E141</f>
        <v>0</v>
      </c>
    </row>
    <row r="136" spans="1:5" ht="15.75" x14ac:dyDescent="0.25">
      <c r="A136" s="24" t="s">
        <v>70</v>
      </c>
      <c r="B136" s="73" t="s">
        <v>237</v>
      </c>
      <c r="C136" s="68"/>
      <c r="D136" s="68"/>
      <c r="E136" s="68"/>
    </row>
    <row r="137" spans="1:5" ht="15.75" x14ac:dyDescent="0.25">
      <c r="A137" s="24" t="s">
        <v>72</v>
      </c>
      <c r="B137" s="73" t="s">
        <v>238</v>
      </c>
      <c r="C137" s="68"/>
      <c r="D137" s="68"/>
      <c r="E137" s="68"/>
    </row>
    <row r="138" spans="1:5" ht="15.75" x14ac:dyDescent="0.25">
      <c r="A138" s="24" t="s">
        <v>74</v>
      </c>
      <c r="B138" s="73" t="s">
        <v>239</v>
      </c>
      <c r="C138" s="68"/>
      <c r="D138" s="68"/>
      <c r="E138" s="68"/>
    </row>
    <row r="139" spans="1:5" ht="15.75" x14ac:dyDescent="0.25">
      <c r="A139" s="24" t="s">
        <v>76</v>
      </c>
      <c r="B139" s="73" t="s">
        <v>240</v>
      </c>
      <c r="C139" s="68"/>
      <c r="D139" s="68"/>
      <c r="E139" s="68"/>
    </row>
    <row r="140" spans="1:5" ht="15.75" x14ac:dyDescent="0.25">
      <c r="A140" s="24" t="s">
        <v>78</v>
      </c>
      <c r="B140" s="73" t="s">
        <v>241</v>
      </c>
      <c r="C140" s="68"/>
      <c r="D140" s="68"/>
      <c r="E140" s="68"/>
    </row>
    <row r="141" spans="1:5" ht="16.5" thickBot="1" x14ac:dyDescent="0.3">
      <c r="A141" s="61" t="s">
        <v>80</v>
      </c>
      <c r="B141" s="74" t="s">
        <v>242</v>
      </c>
      <c r="C141" s="68"/>
      <c r="D141" s="68"/>
      <c r="E141" s="68"/>
    </row>
    <row r="142" spans="1:5" ht="16.5" thickBot="1" x14ac:dyDescent="0.3">
      <c r="A142" s="21" t="s">
        <v>92</v>
      </c>
      <c r="B142" s="22" t="s">
        <v>243</v>
      </c>
      <c r="C142" s="23">
        <f>C143+C144+C146+C147+C145</f>
        <v>799296</v>
      </c>
      <c r="D142" s="23">
        <f>D143+D144+D146+D147+D145</f>
        <v>799296</v>
      </c>
      <c r="E142" s="23">
        <f>E143+E144+E146+E147+E145</f>
        <v>799296</v>
      </c>
    </row>
    <row r="143" spans="1:5" ht="15.75" x14ac:dyDescent="0.25">
      <c r="A143" s="24" t="s">
        <v>94</v>
      </c>
      <c r="B143" s="73" t="s">
        <v>244</v>
      </c>
      <c r="C143" s="68"/>
      <c r="D143" s="68"/>
      <c r="E143" s="68"/>
    </row>
    <row r="144" spans="1:5" ht="15.75" x14ac:dyDescent="0.25">
      <c r="A144" s="24" t="s">
        <v>96</v>
      </c>
      <c r="B144" s="73" t="s">
        <v>245</v>
      </c>
      <c r="C144" s="68">
        <v>799296</v>
      </c>
      <c r="D144" s="68">
        <v>799296</v>
      </c>
      <c r="E144" s="68">
        <v>799296</v>
      </c>
    </row>
    <row r="145" spans="1:5" ht="15.75" x14ac:dyDescent="0.25">
      <c r="A145" s="24" t="s">
        <v>98</v>
      </c>
      <c r="B145" s="73" t="s">
        <v>246</v>
      </c>
      <c r="C145" s="68"/>
      <c r="D145" s="68"/>
      <c r="E145" s="68"/>
    </row>
    <row r="146" spans="1:5" ht="15.75" x14ac:dyDescent="0.25">
      <c r="A146" s="24" t="s">
        <v>100</v>
      </c>
      <c r="B146" s="73" t="s">
        <v>247</v>
      </c>
      <c r="C146" s="68"/>
      <c r="D146" s="68"/>
      <c r="E146" s="68"/>
    </row>
    <row r="147" spans="1:5" ht="16.5" thickBot="1" x14ac:dyDescent="0.3">
      <c r="A147" s="61" t="s">
        <v>102</v>
      </c>
      <c r="B147" s="74" t="s">
        <v>248</v>
      </c>
      <c r="C147" s="68"/>
      <c r="D147" s="68"/>
      <c r="E147" s="68"/>
    </row>
    <row r="148" spans="1:5" ht="16.5" thickBot="1" x14ac:dyDescent="0.3">
      <c r="A148" s="21" t="s">
        <v>249</v>
      </c>
      <c r="B148" s="22" t="s">
        <v>250</v>
      </c>
      <c r="C148" s="75">
        <f>C149+C150+C151+C152+C153</f>
        <v>0</v>
      </c>
      <c r="D148" s="75">
        <f>D149+D150+D151+D152+D153</f>
        <v>0</v>
      </c>
      <c r="E148" s="75">
        <f>E149+E150+E151+E152+E153</f>
        <v>0</v>
      </c>
    </row>
    <row r="149" spans="1:5" ht="15.75" x14ac:dyDescent="0.25">
      <c r="A149" s="24" t="s">
        <v>106</v>
      </c>
      <c r="B149" s="73" t="s">
        <v>251</v>
      </c>
      <c r="C149" s="68"/>
      <c r="D149" s="68"/>
      <c r="E149" s="68"/>
    </row>
    <row r="150" spans="1:5" ht="15.75" x14ac:dyDescent="0.25">
      <c r="A150" s="24" t="s">
        <v>108</v>
      </c>
      <c r="B150" s="73" t="s">
        <v>252</v>
      </c>
      <c r="C150" s="68"/>
      <c r="D150" s="68"/>
      <c r="E150" s="68"/>
    </row>
    <row r="151" spans="1:5" ht="15.75" x14ac:dyDescent="0.25">
      <c r="A151" s="24" t="s">
        <v>110</v>
      </c>
      <c r="B151" s="73" t="s">
        <v>253</v>
      </c>
      <c r="C151" s="68"/>
      <c r="D151" s="68"/>
      <c r="E151" s="68"/>
    </row>
    <row r="152" spans="1:5" ht="31.5" x14ac:dyDescent="0.25">
      <c r="A152" s="24" t="s">
        <v>112</v>
      </c>
      <c r="B152" s="73" t="s">
        <v>254</v>
      </c>
      <c r="C152" s="68"/>
      <c r="D152" s="68"/>
      <c r="E152" s="68"/>
    </row>
    <row r="153" spans="1:5" ht="16.5" thickBot="1" x14ac:dyDescent="0.3">
      <c r="A153" s="61" t="s">
        <v>255</v>
      </c>
      <c r="B153" s="74" t="s">
        <v>256</v>
      </c>
      <c r="C153" s="72"/>
      <c r="D153" s="72"/>
      <c r="E153" s="72"/>
    </row>
    <row r="154" spans="1:5" ht="16.5" thickBot="1" x14ac:dyDescent="0.3">
      <c r="A154" s="76" t="s">
        <v>114</v>
      </c>
      <c r="B154" s="22" t="s">
        <v>257</v>
      </c>
      <c r="C154" s="75"/>
      <c r="D154" s="75"/>
      <c r="E154" s="75"/>
    </row>
    <row r="155" spans="1:5" ht="16.5" thickBot="1" x14ac:dyDescent="0.3">
      <c r="A155" s="76" t="s">
        <v>124</v>
      </c>
      <c r="B155" s="22" t="s">
        <v>258</v>
      </c>
      <c r="C155" s="75"/>
      <c r="D155" s="75"/>
      <c r="E155" s="75"/>
    </row>
    <row r="156" spans="1:5" ht="16.5" thickBot="1" x14ac:dyDescent="0.3">
      <c r="A156" s="21" t="s">
        <v>259</v>
      </c>
      <c r="B156" s="22" t="s">
        <v>260</v>
      </c>
      <c r="C156" s="77">
        <f>C131+C135+C142+C148+C154+C155</f>
        <v>799296</v>
      </c>
      <c r="D156" s="77">
        <f>D131+D135+D142+D148+D154+D155</f>
        <v>799296</v>
      </c>
      <c r="E156" s="77">
        <f>E131+E135+E142+E148+E154+E155</f>
        <v>799296</v>
      </c>
    </row>
    <row r="157" spans="1:5" ht="16.5" thickBot="1" x14ac:dyDescent="0.3">
      <c r="A157" s="78" t="s">
        <v>261</v>
      </c>
      <c r="B157" s="79" t="s">
        <v>262</v>
      </c>
      <c r="C157" s="77">
        <v>68538475</v>
      </c>
      <c r="D157" s="77">
        <v>87138681</v>
      </c>
      <c r="E157" s="77">
        <f>SUM(E130+E142)</f>
        <v>65674336</v>
      </c>
    </row>
    <row r="158" spans="1:5" ht="15.75" x14ac:dyDescent="0.25">
      <c r="A158" s="80"/>
      <c r="B158" s="81"/>
      <c r="C158" s="82"/>
    </row>
    <row r="160" spans="1:5" x14ac:dyDescent="0.25">
      <c r="A160" s="285" t="s">
        <v>380</v>
      </c>
      <c r="B160" s="285"/>
      <c r="C160" s="285"/>
    </row>
    <row r="161" spans="1:5" ht="15.75" thickBot="1" x14ac:dyDescent="0.3">
      <c r="A161" s="286"/>
      <c r="B161" s="286"/>
      <c r="C161" s="136"/>
    </row>
    <row r="162" spans="1:5" ht="29.25" thickBot="1" x14ac:dyDescent="0.3">
      <c r="A162" s="137">
        <v>1</v>
      </c>
      <c r="B162" s="138" t="s">
        <v>381</v>
      </c>
      <c r="C162" s="139">
        <f>C67-C130</f>
        <v>-5725002</v>
      </c>
      <c r="D162" s="139">
        <f>D67-D130</f>
        <v>-5725002</v>
      </c>
      <c r="E162" s="139">
        <v>-5725002</v>
      </c>
    </row>
    <row r="163" spans="1:5" ht="29.25" thickBot="1" x14ac:dyDescent="0.3">
      <c r="A163" s="137" t="s">
        <v>24</v>
      </c>
      <c r="B163" s="138" t="s">
        <v>382</v>
      </c>
      <c r="C163" s="139">
        <f>C91-C156</f>
        <v>5725002</v>
      </c>
      <c r="D163" s="139">
        <f>D91-D156</f>
        <v>5725002</v>
      </c>
      <c r="E163" s="139">
        <v>5725002</v>
      </c>
    </row>
    <row r="164" spans="1:5" x14ac:dyDescent="0.25">
      <c r="A164" s="140"/>
      <c r="B164" s="141"/>
      <c r="C164" s="142"/>
    </row>
    <row r="165" spans="1:5" ht="15.75" thickBot="1" x14ac:dyDescent="0.3">
      <c r="A165" s="143"/>
      <c r="B165" s="144"/>
      <c r="C165" s="145"/>
    </row>
    <row r="166" spans="1:5" ht="15.75" thickBot="1" x14ac:dyDescent="0.3">
      <c r="A166" s="146" t="s">
        <v>263</v>
      </c>
      <c r="B166" s="147"/>
      <c r="C166" s="148">
        <v>15</v>
      </c>
      <c r="D166" s="148">
        <v>27</v>
      </c>
      <c r="E166" s="148">
        <v>27</v>
      </c>
    </row>
    <row r="167" spans="1:5" ht="15.75" thickBot="1" x14ac:dyDescent="0.3">
      <c r="A167" s="146" t="s">
        <v>383</v>
      </c>
      <c r="B167" s="147"/>
      <c r="C167" s="148">
        <v>13</v>
      </c>
      <c r="D167" s="148">
        <v>25</v>
      </c>
      <c r="E167" s="148">
        <v>25</v>
      </c>
    </row>
  </sheetData>
  <mergeCells count="6">
    <mergeCell ref="A160:C160"/>
    <mergeCell ref="A161:B161"/>
    <mergeCell ref="A1:E1"/>
    <mergeCell ref="A2:E2"/>
    <mergeCell ref="A3:E3"/>
    <mergeCell ref="C6:E6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E161"/>
  <sheetViews>
    <sheetView view="pageBreakPreview" zoomScale="89" zoomScaleSheetLayoutView="89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8.28515625" customWidth="1"/>
    <col min="5" max="5" width="18.42578125" customWidth="1"/>
  </cols>
  <sheetData>
    <row r="1" spans="1:5" ht="15.75" x14ac:dyDescent="0.25">
      <c r="A1" s="282" t="s">
        <v>371</v>
      </c>
      <c r="B1" s="282"/>
      <c r="C1" s="282"/>
      <c r="D1" s="282"/>
      <c r="E1" s="282"/>
    </row>
    <row r="2" spans="1:5" ht="15" customHeight="1" x14ac:dyDescent="0.25">
      <c r="A2" s="283" t="s">
        <v>614</v>
      </c>
      <c r="B2" s="283"/>
      <c r="C2" s="283"/>
      <c r="D2" s="283"/>
      <c r="E2" s="283"/>
    </row>
    <row r="3" spans="1:5" ht="15" customHeight="1" x14ac:dyDescent="0.25">
      <c r="A3" s="283" t="s">
        <v>626</v>
      </c>
      <c r="B3" s="283"/>
      <c r="C3" s="283"/>
      <c r="D3" s="283"/>
      <c r="E3" s="283"/>
    </row>
    <row r="4" spans="1:5" ht="16.5" thickBot="1" x14ac:dyDescent="0.3">
      <c r="A4" s="88"/>
      <c r="B4" s="88"/>
      <c r="C4" s="88"/>
    </row>
    <row r="5" spans="1:5" ht="15.75" x14ac:dyDescent="0.25">
      <c r="A5" s="7" t="s">
        <v>0</v>
      </c>
      <c r="B5" s="8" t="s">
        <v>1</v>
      </c>
      <c r="C5" s="9"/>
      <c r="D5" s="9"/>
      <c r="E5" s="9"/>
    </row>
    <row r="6" spans="1:5" ht="32.25" thickBot="1" x14ac:dyDescent="0.3">
      <c r="A6" s="91" t="s">
        <v>2</v>
      </c>
      <c r="B6" s="89" t="s">
        <v>268</v>
      </c>
      <c r="C6" s="11"/>
      <c r="D6" s="11"/>
      <c r="E6" s="11"/>
    </row>
    <row r="7" spans="1:5" ht="16.5" thickBot="1" x14ac:dyDescent="0.3">
      <c r="A7" s="132"/>
      <c r="B7" s="12"/>
      <c r="C7" s="287" t="s">
        <v>378</v>
      </c>
      <c r="D7" s="287"/>
      <c r="E7" s="287"/>
    </row>
    <row r="8" spans="1:5" ht="32.25" thickBot="1" x14ac:dyDescent="0.3">
      <c r="A8" s="13" t="s">
        <v>4</v>
      </c>
      <c r="B8" s="14" t="s">
        <v>5</v>
      </c>
      <c r="C8" s="90" t="s">
        <v>432</v>
      </c>
      <c r="D8" s="90" t="s">
        <v>433</v>
      </c>
      <c r="E8" s="90" t="s">
        <v>438</v>
      </c>
    </row>
    <row r="9" spans="1:5" ht="16.5" thickBot="1" x14ac:dyDescent="0.3">
      <c r="A9" s="15" t="s">
        <v>6</v>
      </c>
      <c r="B9" s="16" t="s">
        <v>7</v>
      </c>
      <c r="C9" s="17" t="s">
        <v>8</v>
      </c>
      <c r="D9" s="17" t="s">
        <v>272</v>
      </c>
      <c r="E9" s="17" t="s">
        <v>273</v>
      </c>
    </row>
    <row r="10" spans="1:5" ht="16.5" thickBot="1" x14ac:dyDescent="0.3">
      <c r="A10" s="18"/>
      <c r="B10" s="19" t="s">
        <v>9</v>
      </c>
      <c r="C10" s="20"/>
      <c r="D10" s="20"/>
      <c r="E10" s="20"/>
    </row>
    <row r="11" spans="1:5" ht="16.5" thickBot="1" x14ac:dyDescent="0.3">
      <c r="A11" s="21" t="s">
        <v>10</v>
      </c>
      <c r="B11" s="22" t="s">
        <v>11</v>
      </c>
      <c r="C11" s="23">
        <f>SUM(C12:C17)</f>
        <v>19982409</v>
      </c>
      <c r="D11" s="23">
        <f>SUM(D12:D17)</f>
        <v>25311133</v>
      </c>
      <c r="E11" s="23">
        <f>SUM(E12:E17)</f>
        <v>25311133</v>
      </c>
    </row>
    <row r="12" spans="1:5" ht="15.75" x14ac:dyDescent="0.25">
      <c r="A12" s="24" t="s">
        <v>12</v>
      </c>
      <c r="B12" s="25" t="s">
        <v>13</v>
      </c>
      <c r="C12" s="26">
        <v>10418259</v>
      </c>
      <c r="D12" s="26">
        <v>10418259</v>
      </c>
      <c r="E12" s="26">
        <v>10418259</v>
      </c>
    </row>
    <row r="13" spans="1:5" ht="17.25" customHeight="1" x14ac:dyDescent="0.25">
      <c r="A13" s="27" t="s">
        <v>14</v>
      </c>
      <c r="B13" s="28" t="s">
        <v>15</v>
      </c>
      <c r="C13" s="29">
        <v>0</v>
      </c>
      <c r="D13" s="29"/>
      <c r="E13" s="29"/>
    </row>
    <row r="14" spans="1:5" ht="15.75" x14ac:dyDescent="0.25">
      <c r="A14" s="27" t="s">
        <v>16</v>
      </c>
      <c r="B14" s="28" t="s">
        <v>17</v>
      </c>
      <c r="C14" s="29">
        <v>7764150</v>
      </c>
      <c r="D14" s="29">
        <v>9140720</v>
      </c>
      <c r="E14" s="29">
        <v>9140720</v>
      </c>
    </row>
    <row r="15" spans="1:5" ht="15.75" x14ac:dyDescent="0.25">
      <c r="A15" s="27" t="s">
        <v>18</v>
      </c>
      <c r="B15" s="28" t="s">
        <v>19</v>
      </c>
      <c r="C15" s="29">
        <v>1800000</v>
      </c>
      <c r="D15" s="29">
        <f>SUM([1]Munka1!$C$30)</f>
        <v>1800000</v>
      </c>
      <c r="E15" s="29">
        <f>SUM([1]Munka1!$C$30)</f>
        <v>1800000</v>
      </c>
    </row>
    <row r="16" spans="1:5" ht="15.75" x14ac:dyDescent="0.25">
      <c r="A16" s="27" t="s">
        <v>20</v>
      </c>
      <c r="B16" s="28" t="s">
        <v>21</v>
      </c>
      <c r="C16" s="29"/>
      <c r="D16" s="29">
        <v>3939044</v>
      </c>
      <c r="E16" s="29">
        <v>3939044</v>
      </c>
    </row>
    <row r="17" spans="1:5" ht="16.5" thickBot="1" x14ac:dyDescent="0.3">
      <c r="A17" s="30" t="s">
        <v>22</v>
      </c>
      <c r="B17" s="31" t="s">
        <v>23</v>
      </c>
      <c r="C17" s="29"/>
      <c r="D17" s="29">
        <v>13110</v>
      </c>
      <c r="E17" s="29">
        <v>13110</v>
      </c>
    </row>
    <row r="18" spans="1:5" ht="32.25" thickBot="1" x14ac:dyDescent="0.3">
      <c r="A18" s="21" t="s">
        <v>24</v>
      </c>
      <c r="B18" s="32" t="s">
        <v>25</v>
      </c>
      <c r="C18" s="23">
        <v>43642160</v>
      </c>
      <c r="D18" s="23">
        <v>62242366</v>
      </c>
      <c r="E18" s="23">
        <v>52314478</v>
      </c>
    </row>
    <row r="19" spans="1:5" ht="15.75" x14ac:dyDescent="0.25">
      <c r="A19" s="24" t="s">
        <v>26</v>
      </c>
      <c r="B19" s="25" t="s">
        <v>27</v>
      </c>
      <c r="C19" s="26"/>
      <c r="D19" s="26"/>
      <c r="E19" s="26"/>
    </row>
    <row r="20" spans="1:5" ht="18" customHeight="1" x14ac:dyDescent="0.25">
      <c r="A20" s="27" t="s">
        <v>28</v>
      </c>
      <c r="B20" s="28" t="s">
        <v>29</v>
      </c>
      <c r="C20" s="29"/>
      <c r="D20" s="29"/>
      <c r="E20" s="29"/>
    </row>
    <row r="21" spans="1:5" ht="15.75" x14ac:dyDescent="0.25">
      <c r="A21" s="27" t="s">
        <v>30</v>
      </c>
      <c r="B21" s="28" t="s">
        <v>31</v>
      </c>
      <c r="C21" s="29"/>
      <c r="D21" s="29"/>
      <c r="E21" s="29"/>
    </row>
    <row r="22" spans="1:5" ht="15.75" x14ac:dyDescent="0.25">
      <c r="A22" s="27" t="s">
        <v>32</v>
      </c>
      <c r="B22" s="28" t="s">
        <v>33</v>
      </c>
      <c r="C22" s="29"/>
      <c r="D22" s="29"/>
      <c r="E22" s="29"/>
    </row>
    <row r="23" spans="1:5" ht="15.75" x14ac:dyDescent="0.25">
      <c r="A23" s="27" t="s">
        <v>34</v>
      </c>
      <c r="B23" s="28" t="s">
        <v>35</v>
      </c>
      <c r="C23" s="29">
        <v>23659751</v>
      </c>
      <c r="D23" s="29">
        <v>36931233</v>
      </c>
      <c r="E23" s="29">
        <v>27003345</v>
      </c>
    </row>
    <row r="24" spans="1:5" ht="16.5" thickBot="1" x14ac:dyDescent="0.3">
      <c r="A24" s="30" t="s">
        <v>36</v>
      </c>
      <c r="B24" s="31" t="s">
        <v>37</v>
      </c>
      <c r="C24" s="33">
        <v>3926477</v>
      </c>
      <c r="D24" s="33">
        <v>3926477</v>
      </c>
      <c r="E24" s="33">
        <v>1500000</v>
      </c>
    </row>
    <row r="25" spans="1:5" ht="32.25" thickBot="1" x14ac:dyDescent="0.3">
      <c r="A25" s="21" t="s">
        <v>38</v>
      </c>
      <c r="B25" s="22" t="s">
        <v>39</v>
      </c>
      <c r="C25" s="23">
        <v>15409720</v>
      </c>
      <c r="D25" s="23">
        <f>SUM(D26:D30)</f>
        <v>15409720</v>
      </c>
      <c r="E25" s="23">
        <f>SUM(E26:E30)</f>
        <v>17702130</v>
      </c>
    </row>
    <row r="26" spans="1:5" ht="15.75" x14ac:dyDescent="0.25">
      <c r="A26" s="24" t="s">
        <v>40</v>
      </c>
      <c r="B26" s="25" t="s">
        <v>41</v>
      </c>
      <c r="C26" s="26"/>
      <c r="D26" s="26"/>
      <c r="E26" s="26"/>
    </row>
    <row r="27" spans="1:5" ht="15.75" x14ac:dyDescent="0.25">
      <c r="A27" s="27" t="s">
        <v>42</v>
      </c>
      <c r="B27" s="28" t="s">
        <v>43</v>
      </c>
      <c r="C27" s="29"/>
      <c r="D27" s="29"/>
      <c r="E27" s="29"/>
    </row>
    <row r="28" spans="1:5" ht="31.5" x14ac:dyDescent="0.25">
      <c r="A28" s="27" t="s">
        <v>44</v>
      </c>
      <c r="B28" s="28" t="s">
        <v>45</v>
      </c>
      <c r="C28" s="29"/>
      <c r="D28" s="29"/>
      <c r="E28" s="29"/>
    </row>
    <row r="29" spans="1:5" ht="31.5" x14ac:dyDescent="0.25">
      <c r="A29" s="27" t="s">
        <v>46</v>
      </c>
      <c r="B29" s="28" t="s">
        <v>47</v>
      </c>
      <c r="C29" s="29"/>
      <c r="D29" s="29"/>
      <c r="E29" s="29"/>
    </row>
    <row r="30" spans="1:5" ht="15.75" x14ac:dyDescent="0.25">
      <c r="A30" s="27" t="s">
        <v>48</v>
      </c>
      <c r="B30" s="28" t="s">
        <v>49</v>
      </c>
      <c r="C30" s="29">
        <v>15409720</v>
      </c>
      <c r="D30" s="29">
        <v>15409720</v>
      </c>
      <c r="E30" s="29">
        <v>17702130</v>
      </c>
    </row>
    <row r="31" spans="1:5" ht="16.5" thickBot="1" x14ac:dyDescent="0.3">
      <c r="A31" s="30" t="s">
        <v>50</v>
      </c>
      <c r="B31" s="31" t="s">
        <v>51</v>
      </c>
      <c r="C31" s="33">
        <v>15409720</v>
      </c>
      <c r="D31" s="33">
        <v>15409720</v>
      </c>
      <c r="E31" s="33">
        <v>17702130</v>
      </c>
    </row>
    <row r="32" spans="1:5" ht="16.5" thickBot="1" x14ac:dyDescent="0.3">
      <c r="A32" s="21" t="s">
        <v>52</v>
      </c>
      <c r="B32" s="22" t="s">
        <v>53</v>
      </c>
      <c r="C32" s="23">
        <v>2603716</v>
      </c>
      <c r="D32" s="23">
        <v>2603716</v>
      </c>
      <c r="E32" s="23">
        <v>3497460</v>
      </c>
    </row>
    <row r="33" spans="1:5" ht="15.75" x14ac:dyDescent="0.25">
      <c r="A33" s="24" t="s">
        <v>54</v>
      </c>
      <c r="B33" s="25" t="s">
        <v>55</v>
      </c>
      <c r="C33" s="34">
        <v>2409444</v>
      </c>
      <c r="D33" s="34">
        <v>2409444</v>
      </c>
      <c r="E33" s="34">
        <v>3289736</v>
      </c>
    </row>
    <row r="34" spans="1:5" ht="15.75" x14ac:dyDescent="0.25">
      <c r="A34" s="27" t="s">
        <v>56</v>
      </c>
      <c r="B34" s="28" t="s">
        <v>57</v>
      </c>
      <c r="C34" s="29">
        <v>317966</v>
      </c>
      <c r="D34" s="29">
        <v>317966</v>
      </c>
      <c r="E34" s="29">
        <v>246040</v>
      </c>
    </row>
    <row r="35" spans="1:5" ht="15.75" x14ac:dyDescent="0.25">
      <c r="A35" s="27" t="s">
        <v>58</v>
      </c>
      <c r="B35" s="28" t="s">
        <v>59</v>
      </c>
      <c r="C35" s="29"/>
      <c r="D35" s="29"/>
      <c r="E35" s="29"/>
    </row>
    <row r="36" spans="1:5" ht="15.75" x14ac:dyDescent="0.25">
      <c r="A36" s="27" t="s">
        <v>60</v>
      </c>
      <c r="B36" s="35" t="s">
        <v>61</v>
      </c>
      <c r="C36" s="29">
        <v>2091478</v>
      </c>
      <c r="D36" s="29">
        <v>2091478</v>
      </c>
      <c r="E36" s="29">
        <v>3043696</v>
      </c>
    </row>
    <row r="37" spans="1:5" ht="15.75" x14ac:dyDescent="0.25">
      <c r="A37" s="27" t="s">
        <v>62</v>
      </c>
      <c r="B37" s="28" t="s">
        <v>63</v>
      </c>
      <c r="C37" s="29">
        <v>182272</v>
      </c>
      <c r="D37" s="29">
        <v>182272</v>
      </c>
      <c r="E37" s="29">
        <v>190764</v>
      </c>
    </row>
    <row r="38" spans="1:5" ht="15.75" x14ac:dyDescent="0.25">
      <c r="A38" s="27" t="s">
        <v>64</v>
      </c>
      <c r="B38" s="28" t="s">
        <v>65</v>
      </c>
      <c r="C38" s="29"/>
      <c r="D38" s="29"/>
      <c r="E38" s="29"/>
    </row>
    <row r="39" spans="1:5" ht="16.5" thickBot="1" x14ac:dyDescent="0.3">
      <c r="A39" s="30" t="s">
        <v>66</v>
      </c>
      <c r="B39" s="31" t="s">
        <v>67</v>
      </c>
      <c r="C39" s="33">
        <v>12000</v>
      </c>
      <c r="D39" s="33">
        <v>12000</v>
      </c>
      <c r="E39" s="33">
        <v>16960</v>
      </c>
    </row>
    <row r="40" spans="1:5" ht="16.5" thickBot="1" x14ac:dyDescent="0.3">
      <c r="A40" s="21" t="s">
        <v>68</v>
      </c>
      <c r="B40" s="22" t="s">
        <v>69</v>
      </c>
      <c r="C40" s="23">
        <v>358581</v>
      </c>
      <c r="D40" s="23">
        <f>SUM(D41:D51)</f>
        <v>358581</v>
      </c>
      <c r="E40" s="23">
        <f>SUM(E41:E51)</f>
        <v>255729</v>
      </c>
    </row>
    <row r="41" spans="1:5" ht="15.75" x14ac:dyDescent="0.25">
      <c r="A41" s="24" t="s">
        <v>70</v>
      </c>
      <c r="B41" s="25" t="s">
        <v>71</v>
      </c>
      <c r="C41" s="26"/>
      <c r="D41" s="26"/>
      <c r="E41" s="26"/>
    </row>
    <row r="42" spans="1:5" ht="15.75" x14ac:dyDescent="0.25">
      <c r="A42" s="27" t="s">
        <v>72</v>
      </c>
      <c r="B42" s="28" t="s">
        <v>73</v>
      </c>
      <c r="C42" s="29"/>
      <c r="D42" s="29"/>
      <c r="E42" s="29"/>
    </row>
    <row r="43" spans="1:5" ht="15.75" x14ac:dyDescent="0.25">
      <c r="A43" s="27" t="s">
        <v>74</v>
      </c>
      <c r="B43" s="28" t="s">
        <v>75</v>
      </c>
      <c r="C43" s="29"/>
      <c r="D43" s="29"/>
      <c r="E43" s="29">
        <v>4000</v>
      </c>
    </row>
    <row r="44" spans="1:5" ht="15.75" x14ac:dyDescent="0.25">
      <c r="A44" s="27" t="s">
        <v>76</v>
      </c>
      <c r="B44" s="28" t="s">
        <v>77</v>
      </c>
      <c r="C44" s="29">
        <v>30000</v>
      </c>
      <c r="D44" s="29">
        <v>30000</v>
      </c>
      <c r="E44" s="29">
        <v>3000</v>
      </c>
    </row>
    <row r="45" spans="1:5" ht="15.75" x14ac:dyDescent="0.25">
      <c r="A45" s="27" t="s">
        <v>78</v>
      </c>
      <c r="B45" s="28" t="s">
        <v>79</v>
      </c>
      <c r="C45" s="29">
        <v>318940</v>
      </c>
      <c r="D45" s="29">
        <v>318940</v>
      </c>
      <c r="E45" s="29">
        <v>216820</v>
      </c>
    </row>
    <row r="46" spans="1:5" ht="15.75" x14ac:dyDescent="0.25">
      <c r="A46" s="27" t="s">
        <v>80</v>
      </c>
      <c r="B46" s="28" t="s">
        <v>81</v>
      </c>
      <c r="C46" s="29"/>
      <c r="D46" s="29"/>
      <c r="E46" s="29"/>
    </row>
    <row r="47" spans="1:5" ht="15.75" x14ac:dyDescent="0.25">
      <c r="A47" s="27" t="s">
        <v>82</v>
      </c>
      <c r="B47" s="28" t="s">
        <v>83</v>
      </c>
      <c r="C47" s="29"/>
      <c r="D47" s="29"/>
      <c r="E47" s="29"/>
    </row>
    <row r="48" spans="1:5" ht="15.75" x14ac:dyDescent="0.25">
      <c r="A48" s="27" t="s">
        <v>84</v>
      </c>
      <c r="B48" s="28" t="s">
        <v>85</v>
      </c>
      <c r="C48" s="29">
        <v>9641</v>
      </c>
      <c r="D48" s="29">
        <v>9641</v>
      </c>
      <c r="E48" s="29">
        <v>4</v>
      </c>
    </row>
    <row r="49" spans="1:5" ht="15.75" x14ac:dyDescent="0.25">
      <c r="A49" s="27" t="s">
        <v>86</v>
      </c>
      <c r="B49" s="28" t="s">
        <v>87</v>
      </c>
      <c r="C49" s="29"/>
      <c r="D49" s="29"/>
      <c r="E49" s="29"/>
    </row>
    <row r="50" spans="1:5" ht="15.75" x14ac:dyDescent="0.25">
      <c r="A50" s="30" t="s">
        <v>88</v>
      </c>
      <c r="B50" s="31" t="s">
        <v>89</v>
      </c>
      <c r="C50" s="33"/>
      <c r="D50" s="33"/>
      <c r="E50" s="33"/>
    </row>
    <row r="51" spans="1:5" ht="16.5" thickBot="1" x14ac:dyDescent="0.3">
      <c r="A51" s="30" t="s">
        <v>90</v>
      </c>
      <c r="B51" s="31" t="s">
        <v>91</v>
      </c>
      <c r="C51" s="33"/>
      <c r="D51" s="33"/>
      <c r="E51" s="33">
        <v>31905</v>
      </c>
    </row>
    <row r="52" spans="1:5" ht="16.5" thickBot="1" x14ac:dyDescent="0.3">
      <c r="A52" s="21" t="s">
        <v>92</v>
      </c>
      <c r="B52" s="22" t="s">
        <v>93</v>
      </c>
      <c r="C52" s="23">
        <f>SUM(C53:C57)</f>
        <v>0</v>
      </c>
      <c r="D52" s="23">
        <f>SUM(D53:D57)</f>
        <v>0</v>
      </c>
      <c r="E52" s="23">
        <f>SUM(E53:E57)</f>
        <v>2520000</v>
      </c>
    </row>
    <row r="53" spans="1:5" ht="15.75" x14ac:dyDescent="0.25">
      <c r="A53" s="24" t="s">
        <v>94</v>
      </c>
      <c r="B53" s="25" t="s">
        <v>95</v>
      </c>
      <c r="C53" s="26"/>
      <c r="D53" s="26"/>
      <c r="E53" s="26"/>
    </row>
    <row r="54" spans="1:5" ht="15.75" x14ac:dyDescent="0.25">
      <c r="A54" s="27" t="s">
        <v>96</v>
      </c>
      <c r="B54" s="28" t="s">
        <v>97</v>
      </c>
      <c r="C54" s="29"/>
      <c r="D54" s="29"/>
      <c r="E54" s="29">
        <v>1370000</v>
      </c>
    </row>
    <row r="55" spans="1:5" ht="15.75" x14ac:dyDescent="0.25">
      <c r="A55" s="27" t="s">
        <v>98</v>
      </c>
      <c r="B55" s="28" t="s">
        <v>99</v>
      </c>
      <c r="C55" s="29"/>
      <c r="D55" s="29"/>
      <c r="E55" s="29">
        <v>1150000</v>
      </c>
    </row>
    <row r="56" spans="1:5" ht="15.75" x14ac:dyDescent="0.25">
      <c r="A56" s="27" t="s">
        <v>100</v>
      </c>
      <c r="B56" s="28" t="s">
        <v>101</v>
      </c>
      <c r="C56" s="29"/>
      <c r="D56" s="29"/>
      <c r="E56" s="29"/>
    </row>
    <row r="57" spans="1:5" ht="16.5" thickBot="1" x14ac:dyDescent="0.3">
      <c r="A57" s="30" t="s">
        <v>102</v>
      </c>
      <c r="B57" s="31" t="s">
        <v>103</v>
      </c>
      <c r="C57" s="33"/>
      <c r="D57" s="33"/>
      <c r="E57" s="33"/>
    </row>
    <row r="58" spans="1:5" ht="16.5" thickBot="1" x14ac:dyDescent="0.3">
      <c r="A58" s="21" t="s">
        <v>104</v>
      </c>
      <c r="B58" s="22" t="s">
        <v>105</v>
      </c>
      <c r="C58" s="23">
        <f>SUM(C59:C61)</f>
        <v>0</v>
      </c>
      <c r="D58" s="23">
        <f>SUM(D59:D61)</f>
        <v>0</v>
      </c>
      <c r="E58" s="23">
        <f>SUM(E59:E61)</f>
        <v>0</v>
      </c>
    </row>
    <row r="59" spans="1:5" ht="31.5" x14ac:dyDescent="0.25">
      <c r="A59" s="24" t="s">
        <v>106</v>
      </c>
      <c r="B59" s="25" t="s">
        <v>107</v>
      </c>
      <c r="C59" s="26"/>
      <c r="D59" s="26"/>
      <c r="E59" s="26"/>
    </row>
    <row r="60" spans="1:5" ht="31.5" x14ac:dyDescent="0.25">
      <c r="A60" s="27" t="s">
        <v>108</v>
      </c>
      <c r="B60" s="28" t="s">
        <v>109</v>
      </c>
      <c r="C60" s="29"/>
      <c r="D60" s="29"/>
      <c r="E60" s="29"/>
    </row>
    <row r="61" spans="1:5" ht="15.75" x14ac:dyDescent="0.25">
      <c r="A61" s="27" t="s">
        <v>110</v>
      </c>
      <c r="B61" s="28" t="s">
        <v>111</v>
      </c>
      <c r="C61" s="29"/>
      <c r="D61" s="29"/>
      <c r="E61" s="29"/>
    </row>
    <row r="62" spans="1:5" ht="16.5" thickBot="1" x14ac:dyDescent="0.3">
      <c r="A62" s="30" t="s">
        <v>112</v>
      </c>
      <c r="B62" s="31" t="s">
        <v>113</v>
      </c>
      <c r="C62" s="33"/>
      <c r="D62" s="33"/>
      <c r="E62" s="33"/>
    </row>
    <row r="63" spans="1:5" ht="16.5" thickBot="1" x14ac:dyDescent="0.3">
      <c r="A63" s="21" t="s">
        <v>114</v>
      </c>
      <c r="B63" s="32" t="s">
        <v>115</v>
      </c>
      <c r="C63" s="23">
        <f>SUM(C64:C66)</f>
        <v>0</v>
      </c>
      <c r="D63" s="23">
        <f>SUM(D64:D66)</f>
        <v>0</v>
      </c>
      <c r="E63" s="23">
        <f>SUM(E64:E66)</f>
        <v>0</v>
      </c>
    </row>
    <row r="64" spans="1:5" ht="31.5" x14ac:dyDescent="0.25">
      <c r="A64" s="24" t="s">
        <v>116</v>
      </c>
      <c r="B64" s="25" t="s">
        <v>117</v>
      </c>
      <c r="C64" s="29"/>
      <c r="D64" s="29"/>
      <c r="E64" s="29"/>
    </row>
    <row r="65" spans="1:5" ht="31.5" x14ac:dyDescent="0.25">
      <c r="A65" s="27" t="s">
        <v>118</v>
      </c>
      <c r="B65" s="28" t="s">
        <v>119</v>
      </c>
      <c r="C65" s="29"/>
      <c r="D65" s="29"/>
      <c r="E65" s="29"/>
    </row>
    <row r="66" spans="1:5" ht="15.75" x14ac:dyDescent="0.25">
      <c r="A66" s="27" t="s">
        <v>120</v>
      </c>
      <c r="B66" s="28" t="s">
        <v>121</v>
      </c>
      <c r="C66" s="29"/>
      <c r="D66" s="29"/>
      <c r="E66" s="29"/>
    </row>
    <row r="67" spans="1:5" ht="16.5" thickBot="1" x14ac:dyDescent="0.3">
      <c r="A67" s="30" t="s">
        <v>122</v>
      </c>
      <c r="B67" s="31" t="s">
        <v>123</v>
      </c>
      <c r="C67" s="29"/>
      <c r="D67" s="29"/>
      <c r="E67" s="29"/>
    </row>
    <row r="68" spans="1:5" ht="16.5" thickBot="1" x14ac:dyDescent="0.3">
      <c r="A68" s="21" t="s">
        <v>124</v>
      </c>
      <c r="B68" s="22" t="s">
        <v>125</v>
      </c>
      <c r="C68" s="23">
        <v>62014177</v>
      </c>
      <c r="D68" s="23">
        <v>80614383</v>
      </c>
      <c r="E68" s="23">
        <v>76289797</v>
      </c>
    </row>
    <row r="69" spans="1:5" ht="16.5" thickBot="1" x14ac:dyDescent="0.3">
      <c r="A69" s="36" t="s">
        <v>126</v>
      </c>
      <c r="B69" s="32" t="s">
        <v>127</v>
      </c>
      <c r="C69" s="23">
        <f>SUM(C70:C72)</f>
        <v>0</v>
      </c>
      <c r="D69" s="23">
        <f>SUM(D70:D72)</f>
        <v>0</v>
      </c>
      <c r="E69" s="23">
        <f>SUM(E70:E72)</f>
        <v>0</v>
      </c>
    </row>
    <row r="70" spans="1:5" ht="15.75" x14ac:dyDescent="0.25">
      <c r="A70" s="24" t="s">
        <v>128</v>
      </c>
      <c r="B70" s="25" t="s">
        <v>129</v>
      </c>
      <c r="C70" s="29"/>
      <c r="D70" s="29"/>
      <c r="E70" s="29"/>
    </row>
    <row r="71" spans="1:5" ht="15.75" x14ac:dyDescent="0.25">
      <c r="A71" s="27" t="s">
        <v>130</v>
      </c>
      <c r="B71" s="28" t="s">
        <v>131</v>
      </c>
      <c r="C71" s="29"/>
      <c r="D71" s="29"/>
      <c r="E71" s="29"/>
    </row>
    <row r="72" spans="1:5" ht="16.5" thickBot="1" x14ac:dyDescent="0.3">
      <c r="A72" s="30" t="s">
        <v>132</v>
      </c>
      <c r="B72" s="37" t="s">
        <v>133</v>
      </c>
      <c r="C72" s="29"/>
      <c r="D72" s="29"/>
      <c r="E72" s="29"/>
    </row>
    <row r="73" spans="1:5" ht="16.5" thickBot="1" x14ac:dyDescent="0.3">
      <c r="A73" s="36" t="s">
        <v>134</v>
      </c>
      <c r="B73" s="32" t="s">
        <v>135</v>
      </c>
      <c r="C73" s="23">
        <f>SUM(C74:C77)</f>
        <v>0</v>
      </c>
      <c r="D73" s="23">
        <f>SUM(D74:D77)</f>
        <v>0</v>
      </c>
      <c r="E73" s="23">
        <f>SUM(E74:E77)</f>
        <v>0</v>
      </c>
    </row>
    <row r="74" spans="1:5" ht="15.75" x14ac:dyDescent="0.25">
      <c r="A74" s="24" t="s">
        <v>136</v>
      </c>
      <c r="B74" s="25" t="s">
        <v>137</v>
      </c>
      <c r="C74" s="29"/>
      <c r="D74" s="29"/>
      <c r="E74" s="29"/>
    </row>
    <row r="75" spans="1:5" ht="15.75" x14ac:dyDescent="0.25">
      <c r="A75" s="27" t="s">
        <v>138</v>
      </c>
      <c r="B75" s="28" t="s">
        <v>139</v>
      </c>
      <c r="C75" s="29"/>
      <c r="D75" s="29"/>
      <c r="E75" s="29"/>
    </row>
    <row r="76" spans="1:5" ht="17.25" customHeight="1" x14ac:dyDescent="0.25">
      <c r="A76" s="27" t="s">
        <v>140</v>
      </c>
      <c r="B76" s="28" t="s">
        <v>141</v>
      </c>
      <c r="C76" s="29"/>
      <c r="D76" s="29"/>
      <c r="E76" s="29"/>
    </row>
    <row r="77" spans="1:5" ht="16.5" thickBot="1" x14ac:dyDescent="0.3">
      <c r="A77" s="30" t="s">
        <v>142</v>
      </c>
      <c r="B77" s="31" t="s">
        <v>143</v>
      </c>
      <c r="C77" s="29"/>
      <c r="D77" s="29"/>
      <c r="E77" s="29"/>
    </row>
    <row r="78" spans="1:5" ht="16.5" thickBot="1" x14ac:dyDescent="0.3">
      <c r="A78" s="36" t="s">
        <v>144</v>
      </c>
      <c r="B78" s="32" t="s">
        <v>145</v>
      </c>
      <c r="C78" s="23">
        <v>6524298</v>
      </c>
      <c r="D78" s="23">
        <v>6524298</v>
      </c>
      <c r="E78" s="23">
        <v>6524298</v>
      </c>
    </row>
    <row r="79" spans="1:5" ht="15.75" x14ac:dyDescent="0.25">
      <c r="A79" s="24" t="s">
        <v>146</v>
      </c>
      <c r="B79" s="25" t="s">
        <v>147</v>
      </c>
      <c r="C79" s="29">
        <v>6524298</v>
      </c>
      <c r="D79" s="29">
        <v>6524298</v>
      </c>
      <c r="E79" s="29">
        <v>6524298</v>
      </c>
    </row>
    <row r="80" spans="1:5" ht="16.5" thickBot="1" x14ac:dyDescent="0.3">
      <c r="A80" s="30" t="s">
        <v>148</v>
      </c>
      <c r="B80" s="31" t="s">
        <v>149</v>
      </c>
      <c r="C80" s="29"/>
      <c r="D80" s="29"/>
      <c r="E80" s="29"/>
    </row>
    <row r="81" spans="1:5" ht="16.5" thickBot="1" x14ac:dyDescent="0.3">
      <c r="A81" s="36" t="s">
        <v>150</v>
      </c>
      <c r="B81" s="32" t="s">
        <v>151</v>
      </c>
      <c r="C81" s="23">
        <f>SUM(C82:C84)</f>
        <v>0</v>
      </c>
      <c r="D81" s="23">
        <f>SUM(D82:D84)</f>
        <v>0</v>
      </c>
      <c r="E81" s="23">
        <f>SUM(E82:E84)</f>
        <v>861745</v>
      </c>
    </row>
    <row r="82" spans="1:5" ht="15.75" x14ac:dyDescent="0.25">
      <c r="A82" s="24" t="s">
        <v>152</v>
      </c>
      <c r="B82" s="25" t="s">
        <v>153</v>
      </c>
      <c r="C82" s="29"/>
      <c r="D82" s="29"/>
      <c r="E82" s="29">
        <v>861745</v>
      </c>
    </row>
    <row r="83" spans="1:5" ht="15.75" x14ac:dyDescent="0.25">
      <c r="A83" s="27" t="s">
        <v>154</v>
      </c>
      <c r="B83" s="28" t="s">
        <v>155</v>
      </c>
      <c r="C83" s="29"/>
      <c r="D83" s="29"/>
      <c r="E83" s="29"/>
    </row>
    <row r="84" spans="1:5" ht="16.5" thickBot="1" x14ac:dyDescent="0.3">
      <c r="A84" s="30" t="s">
        <v>156</v>
      </c>
      <c r="B84" s="31" t="s">
        <v>157</v>
      </c>
      <c r="C84" s="29"/>
      <c r="D84" s="29"/>
      <c r="E84" s="29"/>
    </row>
    <row r="85" spans="1:5" ht="16.5" thickBot="1" x14ac:dyDescent="0.3">
      <c r="A85" s="36" t="s">
        <v>158</v>
      </c>
      <c r="B85" s="32" t="s">
        <v>159</v>
      </c>
      <c r="C85" s="23">
        <f>SUM(C86:C89)</f>
        <v>0</v>
      </c>
      <c r="D85" s="23">
        <f>SUM(D86:D89)</f>
        <v>0</v>
      </c>
      <c r="E85" s="23">
        <f>SUM(E86:E89)</f>
        <v>0</v>
      </c>
    </row>
    <row r="86" spans="1:5" ht="15.75" x14ac:dyDescent="0.25">
      <c r="A86" s="38" t="s">
        <v>160</v>
      </c>
      <c r="B86" s="25" t="s">
        <v>161</v>
      </c>
      <c r="C86" s="29"/>
      <c r="D86" s="29"/>
      <c r="E86" s="29"/>
    </row>
    <row r="87" spans="1:5" ht="17.25" customHeight="1" x14ac:dyDescent="0.25">
      <c r="A87" s="39" t="s">
        <v>162</v>
      </c>
      <c r="B87" s="28" t="s">
        <v>163</v>
      </c>
      <c r="C87" s="29"/>
      <c r="D87" s="29"/>
      <c r="E87" s="29"/>
    </row>
    <row r="88" spans="1:5" ht="15.75" x14ac:dyDescent="0.25">
      <c r="A88" s="39" t="s">
        <v>164</v>
      </c>
      <c r="B88" s="28" t="s">
        <v>165</v>
      </c>
      <c r="C88" s="29"/>
      <c r="D88" s="29"/>
      <c r="E88" s="29"/>
    </row>
    <row r="89" spans="1:5" ht="16.5" thickBot="1" x14ac:dyDescent="0.3">
      <c r="A89" s="40" t="s">
        <v>166</v>
      </c>
      <c r="B89" s="31" t="s">
        <v>167</v>
      </c>
      <c r="C89" s="29"/>
      <c r="D89" s="29"/>
      <c r="E89" s="29"/>
    </row>
    <row r="90" spans="1:5" ht="16.5" thickBot="1" x14ac:dyDescent="0.3">
      <c r="A90" s="36" t="s">
        <v>168</v>
      </c>
      <c r="B90" s="32" t="s">
        <v>169</v>
      </c>
      <c r="C90" s="41"/>
      <c r="D90" s="41"/>
      <c r="E90" s="41"/>
    </row>
    <row r="91" spans="1:5" ht="16.5" thickBot="1" x14ac:dyDescent="0.3">
      <c r="A91" s="36" t="s">
        <v>170</v>
      </c>
      <c r="B91" s="32" t="s">
        <v>171</v>
      </c>
      <c r="C91" s="41"/>
      <c r="D91" s="41"/>
      <c r="E91" s="41"/>
    </row>
    <row r="92" spans="1:5" ht="16.5" thickBot="1" x14ac:dyDescent="0.3">
      <c r="A92" s="36" t="s">
        <v>172</v>
      </c>
      <c r="B92" s="42" t="s">
        <v>173</v>
      </c>
      <c r="C92" s="23">
        <v>6524298</v>
      </c>
      <c r="D92" s="23">
        <v>6524298</v>
      </c>
      <c r="E92" s="23">
        <v>7386043</v>
      </c>
    </row>
    <row r="93" spans="1:5" ht="16.5" thickBot="1" x14ac:dyDescent="0.3">
      <c r="A93" s="43" t="s">
        <v>174</v>
      </c>
      <c r="B93" s="44" t="s">
        <v>175</v>
      </c>
      <c r="C93" s="23">
        <v>68538475</v>
      </c>
      <c r="D93" s="23">
        <f>SUM(D68+D92)</f>
        <v>87138681</v>
      </c>
      <c r="E93" s="23">
        <f>SUM(E68+E92)</f>
        <v>83675840</v>
      </c>
    </row>
    <row r="94" spans="1:5" ht="16.5" thickBot="1" x14ac:dyDescent="0.3">
      <c r="A94" s="45"/>
      <c r="B94" s="46"/>
      <c r="C94" s="47"/>
    </row>
    <row r="95" spans="1:5" ht="16.5" thickBot="1" x14ac:dyDescent="0.3">
      <c r="A95" s="13"/>
      <c r="B95" s="48" t="s">
        <v>176</v>
      </c>
      <c r="C95" s="49"/>
      <c r="D95" s="49"/>
      <c r="E95" s="49"/>
    </row>
    <row r="96" spans="1:5" ht="16.5" thickBot="1" x14ac:dyDescent="0.3">
      <c r="A96" s="50" t="s">
        <v>10</v>
      </c>
      <c r="B96" s="51" t="s">
        <v>343</v>
      </c>
      <c r="C96" s="52">
        <f>SUM(C97:C101)</f>
        <v>52059459</v>
      </c>
      <c r="D96" s="52">
        <f>SUM(D97:D101)</f>
        <v>69656512</v>
      </c>
      <c r="E96" s="52">
        <f>SUM(E97:E101)</f>
        <v>61611312</v>
      </c>
    </row>
    <row r="97" spans="1:5" ht="15.75" x14ac:dyDescent="0.25">
      <c r="A97" s="53" t="s">
        <v>12</v>
      </c>
      <c r="B97" s="54" t="s">
        <v>177</v>
      </c>
      <c r="C97" s="55">
        <v>26344921</v>
      </c>
      <c r="D97" s="55">
        <v>37050056</v>
      </c>
      <c r="E97" s="55">
        <v>33680381</v>
      </c>
    </row>
    <row r="98" spans="1:5" ht="21" customHeight="1" x14ac:dyDescent="0.25">
      <c r="A98" s="27" t="s">
        <v>14</v>
      </c>
      <c r="B98" s="56" t="s">
        <v>178</v>
      </c>
      <c r="C98" s="29">
        <v>3533233</v>
      </c>
      <c r="D98" s="29">
        <v>5446362</v>
      </c>
      <c r="E98" s="29">
        <v>4484749</v>
      </c>
    </row>
    <row r="99" spans="1:5" ht="15.75" x14ac:dyDescent="0.25">
      <c r="A99" s="27" t="s">
        <v>16</v>
      </c>
      <c r="B99" s="56" t="s">
        <v>179</v>
      </c>
      <c r="C99" s="33">
        <v>12418068</v>
      </c>
      <c r="D99" s="33">
        <v>13800906</v>
      </c>
      <c r="E99" s="33">
        <v>11703887</v>
      </c>
    </row>
    <row r="100" spans="1:5" ht="15.75" x14ac:dyDescent="0.25">
      <c r="A100" s="27" t="s">
        <v>18</v>
      </c>
      <c r="B100" s="57" t="s">
        <v>180</v>
      </c>
      <c r="C100" s="33">
        <v>2814470</v>
      </c>
      <c r="D100" s="33">
        <v>3988470</v>
      </c>
      <c r="E100" s="33">
        <v>3473050</v>
      </c>
    </row>
    <row r="101" spans="1:5" ht="15.75" x14ac:dyDescent="0.25">
      <c r="A101" s="27" t="s">
        <v>181</v>
      </c>
      <c r="B101" s="58" t="s">
        <v>182</v>
      </c>
      <c r="C101" s="33">
        <v>6948767</v>
      </c>
      <c r="D101" s="33">
        <v>9370718</v>
      </c>
      <c r="E101" s="33">
        <v>8269245</v>
      </c>
    </row>
    <row r="102" spans="1:5" ht="15.75" x14ac:dyDescent="0.25">
      <c r="A102" s="27" t="s">
        <v>22</v>
      </c>
      <c r="B102" s="56" t="s">
        <v>183</v>
      </c>
      <c r="C102" s="33">
        <v>5611478</v>
      </c>
      <c r="D102" s="33">
        <v>5630985</v>
      </c>
      <c r="E102" s="33">
        <v>5630985</v>
      </c>
    </row>
    <row r="103" spans="1:5" ht="15.75" x14ac:dyDescent="0.25">
      <c r="A103" s="27" t="s">
        <v>184</v>
      </c>
      <c r="B103" s="59" t="s">
        <v>185</v>
      </c>
      <c r="C103" s="33"/>
      <c r="D103" s="33"/>
      <c r="E103" s="33"/>
    </row>
    <row r="104" spans="1:5" ht="15.75" x14ac:dyDescent="0.25">
      <c r="A104" s="27" t="s">
        <v>186</v>
      </c>
      <c r="B104" s="59" t="s">
        <v>187</v>
      </c>
      <c r="C104" s="33"/>
      <c r="D104" s="33"/>
      <c r="E104" s="33"/>
    </row>
    <row r="105" spans="1:5" ht="15.75" x14ac:dyDescent="0.25">
      <c r="A105" s="27" t="s">
        <v>188</v>
      </c>
      <c r="B105" s="59" t="s">
        <v>189</v>
      </c>
      <c r="C105" s="33"/>
      <c r="D105" s="33"/>
      <c r="E105" s="33"/>
    </row>
    <row r="106" spans="1:5" ht="31.5" x14ac:dyDescent="0.25">
      <c r="A106" s="27" t="s">
        <v>190</v>
      </c>
      <c r="B106" s="60" t="s">
        <v>191</v>
      </c>
      <c r="C106" s="33"/>
      <c r="D106" s="33"/>
      <c r="E106" s="33"/>
    </row>
    <row r="107" spans="1:5" ht="31.5" x14ac:dyDescent="0.25">
      <c r="A107" s="27" t="s">
        <v>192</v>
      </c>
      <c r="B107" s="60" t="s">
        <v>193</v>
      </c>
      <c r="C107" s="33"/>
      <c r="D107" s="33"/>
      <c r="E107" s="33"/>
    </row>
    <row r="108" spans="1:5" ht="15.75" x14ac:dyDescent="0.25">
      <c r="A108" s="27" t="s">
        <v>194</v>
      </c>
      <c r="B108" s="59" t="s">
        <v>195</v>
      </c>
      <c r="C108" s="33">
        <v>1332289</v>
      </c>
      <c r="D108" s="33">
        <v>2249829</v>
      </c>
      <c r="E108" s="33">
        <v>1148356</v>
      </c>
    </row>
    <row r="109" spans="1:5" ht="15.75" x14ac:dyDescent="0.25">
      <c r="A109" s="27" t="s">
        <v>196</v>
      </c>
      <c r="B109" s="59" t="s">
        <v>197</v>
      </c>
      <c r="C109" s="33"/>
      <c r="D109" s="33"/>
      <c r="E109" s="33"/>
    </row>
    <row r="110" spans="1:5" ht="31.5" x14ac:dyDescent="0.25">
      <c r="A110" s="27" t="s">
        <v>198</v>
      </c>
      <c r="B110" s="60" t="s">
        <v>199</v>
      </c>
      <c r="C110" s="33"/>
      <c r="D110" s="33"/>
      <c r="E110" s="33"/>
    </row>
    <row r="111" spans="1:5" ht="15.75" x14ac:dyDescent="0.25">
      <c r="A111" s="61" t="s">
        <v>200</v>
      </c>
      <c r="B111" s="62" t="s">
        <v>201</v>
      </c>
      <c r="C111" s="33"/>
      <c r="D111" s="33"/>
      <c r="E111" s="33"/>
    </row>
    <row r="112" spans="1:5" ht="15.75" x14ac:dyDescent="0.25">
      <c r="A112" s="27" t="s">
        <v>202</v>
      </c>
      <c r="B112" s="62" t="s">
        <v>203</v>
      </c>
      <c r="C112" s="33"/>
      <c r="D112" s="33"/>
      <c r="E112" s="33"/>
    </row>
    <row r="113" spans="1:5" ht="31.5" x14ac:dyDescent="0.25">
      <c r="A113" s="27" t="s">
        <v>204</v>
      </c>
      <c r="B113" s="60" t="s">
        <v>205</v>
      </c>
      <c r="C113" s="29">
        <v>5000</v>
      </c>
      <c r="D113" s="29">
        <v>1489904</v>
      </c>
      <c r="E113" s="29">
        <v>1489904</v>
      </c>
    </row>
    <row r="114" spans="1:5" ht="15.75" x14ac:dyDescent="0.25">
      <c r="A114" s="27" t="s">
        <v>206</v>
      </c>
      <c r="B114" s="57" t="s">
        <v>207</v>
      </c>
      <c r="C114" s="29"/>
      <c r="D114" s="29"/>
      <c r="E114" s="29"/>
    </row>
    <row r="115" spans="1:5" ht="15.75" x14ac:dyDescent="0.25">
      <c r="A115" s="30" t="s">
        <v>208</v>
      </c>
      <c r="B115" s="56" t="s">
        <v>209</v>
      </c>
      <c r="C115" s="33"/>
      <c r="D115" s="33"/>
      <c r="E115" s="33"/>
    </row>
    <row r="116" spans="1:5" ht="16.5" thickBot="1" x14ac:dyDescent="0.3">
      <c r="A116" s="63" t="s">
        <v>210</v>
      </c>
      <c r="B116" s="64" t="s">
        <v>211</v>
      </c>
      <c r="C116" s="65"/>
      <c r="D116" s="65"/>
      <c r="E116" s="65"/>
    </row>
    <row r="117" spans="1:5" ht="16.5" thickBot="1" x14ac:dyDescent="0.3">
      <c r="A117" s="21" t="s">
        <v>24</v>
      </c>
      <c r="B117" s="66" t="s">
        <v>344</v>
      </c>
      <c r="C117" s="23">
        <v>15679720</v>
      </c>
      <c r="D117" s="23">
        <f>SUM(D118+D120+D122)</f>
        <v>16682873</v>
      </c>
      <c r="E117" s="23">
        <f>SUM(E118+E120+E122)</f>
        <v>3263728</v>
      </c>
    </row>
    <row r="118" spans="1:5" ht="15.75" x14ac:dyDescent="0.25">
      <c r="A118" s="24" t="s">
        <v>26</v>
      </c>
      <c r="B118" s="56" t="s">
        <v>212</v>
      </c>
      <c r="C118" s="26">
        <v>1343520</v>
      </c>
      <c r="D118" s="26">
        <v>743520</v>
      </c>
      <c r="E118" s="26">
        <v>547225</v>
      </c>
    </row>
    <row r="119" spans="1:5" ht="15.75" x14ac:dyDescent="0.25">
      <c r="A119" s="24" t="s">
        <v>28</v>
      </c>
      <c r="B119" s="67" t="s">
        <v>213</v>
      </c>
      <c r="C119" s="26">
        <v>1073520</v>
      </c>
      <c r="D119" s="26"/>
      <c r="E119" s="26"/>
    </row>
    <row r="120" spans="1:5" ht="15.75" x14ac:dyDescent="0.25">
      <c r="A120" s="24" t="s">
        <v>30</v>
      </c>
      <c r="B120" s="67" t="s">
        <v>214</v>
      </c>
      <c r="C120" s="29">
        <v>14336200</v>
      </c>
      <c r="D120" s="29">
        <v>15836070</v>
      </c>
      <c r="E120" s="29">
        <v>2613220</v>
      </c>
    </row>
    <row r="121" spans="1:5" ht="15.75" x14ac:dyDescent="0.25">
      <c r="A121" s="24" t="s">
        <v>32</v>
      </c>
      <c r="B121" s="67" t="s">
        <v>215</v>
      </c>
      <c r="C121" s="68">
        <v>14336200</v>
      </c>
      <c r="D121" s="68">
        <v>15836070</v>
      </c>
      <c r="E121" s="68">
        <v>2613220</v>
      </c>
    </row>
    <row r="122" spans="1:5" ht="15.75" x14ac:dyDescent="0.25">
      <c r="A122" s="24" t="s">
        <v>34</v>
      </c>
      <c r="B122" s="69" t="s">
        <v>216</v>
      </c>
      <c r="C122" s="68">
        <f>SUM(C123:C130)</f>
        <v>0</v>
      </c>
      <c r="D122" s="68">
        <v>103283</v>
      </c>
      <c r="E122" s="68">
        <v>103283</v>
      </c>
    </row>
    <row r="123" spans="1:5" ht="31.5" x14ac:dyDescent="0.25">
      <c r="A123" s="24" t="s">
        <v>36</v>
      </c>
      <c r="B123" s="70" t="s">
        <v>217</v>
      </c>
      <c r="C123" s="68"/>
      <c r="D123" s="68"/>
      <c r="E123" s="68"/>
    </row>
    <row r="124" spans="1:5" ht="31.5" x14ac:dyDescent="0.25">
      <c r="A124" s="24" t="s">
        <v>218</v>
      </c>
      <c r="B124" s="71" t="s">
        <v>219</v>
      </c>
      <c r="C124" s="68"/>
      <c r="D124" s="68"/>
      <c r="E124" s="68"/>
    </row>
    <row r="125" spans="1:5" ht="31.5" x14ac:dyDescent="0.25">
      <c r="A125" s="24" t="s">
        <v>220</v>
      </c>
      <c r="B125" s="60" t="s">
        <v>193</v>
      </c>
      <c r="C125" s="68"/>
      <c r="D125" s="68"/>
      <c r="E125" s="68"/>
    </row>
    <row r="126" spans="1:5" ht="22.5" customHeight="1" x14ac:dyDescent="0.25">
      <c r="A126" s="24" t="s">
        <v>221</v>
      </c>
      <c r="B126" s="60" t="s">
        <v>222</v>
      </c>
      <c r="C126" s="68"/>
      <c r="D126" s="68">
        <v>103283</v>
      </c>
      <c r="E126" s="68">
        <v>103283</v>
      </c>
    </row>
    <row r="127" spans="1:5" ht="15.75" x14ac:dyDescent="0.25">
      <c r="A127" s="24" t="s">
        <v>223</v>
      </c>
      <c r="B127" s="60" t="s">
        <v>224</v>
      </c>
      <c r="C127" s="68"/>
      <c r="D127" s="68"/>
      <c r="E127" s="68"/>
    </row>
    <row r="128" spans="1:5" ht="31.5" x14ac:dyDescent="0.25">
      <c r="A128" s="24" t="s">
        <v>225</v>
      </c>
      <c r="B128" s="60" t="s">
        <v>199</v>
      </c>
      <c r="C128" s="68"/>
      <c r="D128" s="68"/>
      <c r="E128" s="68"/>
    </row>
    <row r="129" spans="1:5" ht="15.75" x14ac:dyDescent="0.25">
      <c r="A129" s="24" t="s">
        <v>226</v>
      </c>
      <c r="B129" s="60" t="s">
        <v>227</v>
      </c>
      <c r="C129" s="68"/>
      <c r="D129" s="68"/>
      <c r="E129" s="68"/>
    </row>
    <row r="130" spans="1:5" ht="32.25" thickBot="1" x14ac:dyDescent="0.3">
      <c r="A130" s="61" t="s">
        <v>228</v>
      </c>
      <c r="B130" s="60" t="s">
        <v>229</v>
      </c>
      <c r="C130" s="72"/>
      <c r="D130" s="72"/>
      <c r="E130" s="72"/>
    </row>
    <row r="131" spans="1:5" ht="16.5" thickBot="1" x14ac:dyDescent="0.3">
      <c r="A131" s="21" t="s">
        <v>38</v>
      </c>
      <c r="B131" s="22" t="s">
        <v>230</v>
      </c>
      <c r="C131" s="23">
        <v>67739179</v>
      </c>
      <c r="D131" s="23">
        <f>SUM(D117+D96)</f>
        <v>86339385</v>
      </c>
      <c r="E131" s="23">
        <f>SUM(E117+E96)</f>
        <v>64875040</v>
      </c>
    </row>
    <row r="132" spans="1:5" ht="32.25" thickBot="1" x14ac:dyDescent="0.3">
      <c r="A132" s="21" t="s">
        <v>231</v>
      </c>
      <c r="B132" s="22" t="s">
        <v>232</v>
      </c>
      <c r="C132" s="23">
        <f>C133+C134+C135</f>
        <v>0</v>
      </c>
      <c r="D132" s="23">
        <f>D133+D134+D135</f>
        <v>0</v>
      </c>
      <c r="E132" s="23">
        <f>E133+E134+E135</f>
        <v>0</v>
      </c>
    </row>
    <row r="133" spans="1:5" ht="15.75" x14ac:dyDescent="0.25">
      <c r="A133" s="24" t="s">
        <v>54</v>
      </c>
      <c r="B133" s="73" t="s">
        <v>233</v>
      </c>
      <c r="C133" s="68"/>
      <c r="D133" s="68"/>
      <c r="E133" s="68"/>
    </row>
    <row r="134" spans="1:5" ht="15.75" x14ac:dyDescent="0.25">
      <c r="A134" s="24" t="s">
        <v>62</v>
      </c>
      <c r="B134" s="73" t="s">
        <v>234</v>
      </c>
      <c r="C134" s="68"/>
      <c r="D134" s="68"/>
      <c r="E134" s="68"/>
    </row>
    <row r="135" spans="1:5" ht="16.5" thickBot="1" x14ac:dyDescent="0.3">
      <c r="A135" s="61" t="s">
        <v>64</v>
      </c>
      <c r="B135" s="74" t="s">
        <v>235</v>
      </c>
      <c r="C135" s="68"/>
      <c r="D135" s="68"/>
      <c r="E135" s="68"/>
    </row>
    <row r="136" spans="1:5" ht="16.5" thickBot="1" x14ac:dyDescent="0.3">
      <c r="A136" s="21" t="s">
        <v>68</v>
      </c>
      <c r="B136" s="22" t="s">
        <v>236</v>
      </c>
      <c r="C136" s="23">
        <f>C137+C138+C139+C140+C141+C142</f>
        <v>0</v>
      </c>
      <c r="D136" s="23">
        <f>D137+D138+D139+D140+D141+D142</f>
        <v>0</v>
      </c>
      <c r="E136" s="23">
        <f>E137+E138+E139+E140+E141+E142</f>
        <v>0</v>
      </c>
    </row>
    <row r="137" spans="1:5" ht="15.75" x14ac:dyDescent="0.25">
      <c r="A137" s="24" t="s">
        <v>70</v>
      </c>
      <c r="B137" s="73" t="s">
        <v>237</v>
      </c>
      <c r="C137" s="68"/>
      <c r="D137" s="68"/>
      <c r="E137" s="68"/>
    </row>
    <row r="138" spans="1:5" ht="15.75" x14ac:dyDescent="0.25">
      <c r="A138" s="24" t="s">
        <v>72</v>
      </c>
      <c r="B138" s="73" t="s">
        <v>238</v>
      </c>
      <c r="C138" s="68"/>
      <c r="D138" s="68"/>
      <c r="E138" s="68"/>
    </row>
    <row r="139" spans="1:5" ht="15.75" x14ac:dyDescent="0.25">
      <c r="A139" s="24" t="s">
        <v>74</v>
      </c>
      <c r="B139" s="73" t="s">
        <v>239</v>
      </c>
      <c r="C139" s="68"/>
      <c r="D139" s="68"/>
      <c r="E139" s="68"/>
    </row>
    <row r="140" spans="1:5" ht="15.75" x14ac:dyDescent="0.25">
      <c r="A140" s="24" t="s">
        <v>76</v>
      </c>
      <c r="B140" s="73" t="s">
        <v>240</v>
      </c>
      <c r="C140" s="68"/>
      <c r="D140" s="68"/>
      <c r="E140" s="68"/>
    </row>
    <row r="141" spans="1:5" ht="15.75" x14ac:dyDescent="0.25">
      <c r="A141" s="24" t="s">
        <v>78</v>
      </c>
      <c r="B141" s="73" t="s">
        <v>241</v>
      </c>
      <c r="C141" s="68"/>
      <c r="D141" s="68"/>
      <c r="E141" s="68"/>
    </row>
    <row r="142" spans="1:5" ht="16.5" thickBot="1" x14ac:dyDescent="0.3">
      <c r="A142" s="61" t="s">
        <v>80</v>
      </c>
      <c r="B142" s="74" t="s">
        <v>242</v>
      </c>
      <c r="C142" s="68"/>
      <c r="D142" s="68"/>
      <c r="E142" s="68"/>
    </row>
    <row r="143" spans="1:5" ht="16.5" thickBot="1" x14ac:dyDescent="0.3">
      <c r="A143" s="21" t="s">
        <v>92</v>
      </c>
      <c r="B143" s="22" t="s">
        <v>243</v>
      </c>
      <c r="C143" s="23">
        <f>C144+C145+C147+C148+C146</f>
        <v>799296</v>
      </c>
      <c r="D143" s="23">
        <f>D144+D145+D147+D148+D146</f>
        <v>799296</v>
      </c>
      <c r="E143" s="23">
        <f>E144+E145+E147+E148+E146</f>
        <v>799296</v>
      </c>
    </row>
    <row r="144" spans="1:5" ht="15.75" x14ac:dyDescent="0.25">
      <c r="A144" s="24" t="s">
        <v>94</v>
      </c>
      <c r="B144" s="73" t="s">
        <v>244</v>
      </c>
      <c r="C144" s="68"/>
      <c r="D144" s="68"/>
      <c r="E144" s="68"/>
    </row>
    <row r="145" spans="1:5" ht="15.75" x14ac:dyDescent="0.25">
      <c r="A145" s="24" t="s">
        <v>96</v>
      </c>
      <c r="B145" s="73" t="s">
        <v>245</v>
      </c>
      <c r="C145" s="68">
        <v>799296</v>
      </c>
      <c r="D145" s="68">
        <v>799296</v>
      </c>
      <c r="E145" s="68">
        <v>799296</v>
      </c>
    </row>
    <row r="146" spans="1:5" ht="15.75" x14ac:dyDescent="0.25">
      <c r="A146" s="24" t="s">
        <v>98</v>
      </c>
      <c r="B146" s="73" t="s">
        <v>246</v>
      </c>
      <c r="C146" s="68"/>
      <c r="D146" s="68"/>
      <c r="E146" s="68"/>
    </row>
    <row r="147" spans="1:5" ht="15.75" x14ac:dyDescent="0.25">
      <c r="A147" s="24" t="s">
        <v>100</v>
      </c>
      <c r="B147" s="73" t="s">
        <v>247</v>
      </c>
      <c r="C147" s="68"/>
      <c r="D147" s="68"/>
      <c r="E147" s="68"/>
    </row>
    <row r="148" spans="1:5" ht="16.5" thickBot="1" x14ac:dyDescent="0.3">
      <c r="A148" s="61" t="s">
        <v>102</v>
      </c>
      <c r="B148" s="74" t="s">
        <v>248</v>
      </c>
      <c r="C148" s="68"/>
      <c r="D148" s="68"/>
      <c r="E148" s="68"/>
    </row>
    <row r="149" spans="1:5" ht="16.5" thickBot="1" x14ac:dyDescent="0.3">
      <c r="A149" s="21" t="s">
        <v>249</v>
      </c>
      <c r="B149" s="22" t="s">
        <v>250</v>
      </c>
      <c r="C149" s="75">
        <f>C150+C151+C152+C153+C154</f>
        <v>0</v>
      </c>
      <c r="D149" s="75">
        <f>D150+D151+D152+D153+D154</f>
        <v>0</v>
      </c>
      <c r="E149" s="75">
        <f>E150+E151+E152+E153+E154</f>
        <v>0</v>
      </c>
    </row>
    <row r="150" spans="1:5" ht="15.75" x14ac:dyDescent="0.25">
      <c r="A150" s="24" t="s">
        <v>106</v>
      </c>
      <c r="B150" s="73" t="s">
        <v>251</v>
      </c>
      <c r="C150" s="68"/>
      <c r="D150" s="68"/>
      <c r="E150" s="68"/>
    </row>
    <row r="151" spans="1:5" ht="15.75" x14ac:dyDescent="0.25">
      <c r="A151" s="24" t="s">
        <v>108</v>
      </c>
      <c r="B151" s="73" t="s">
        <v>252</v>
      </c>
      <c r="C151" s="68"/>
      <c r="D151" s="68"/>
      <c r="E151" s="68"/>
    </row>
    <row r="152" spans="1:5" ht="15.75" x14ac:dyDescent="0.25">
      <c r="A152" s="24" t="s">
        <v>110</v>
      </c>
      <c r="B152" s="73" t="s">
        <v>253</v>
      </c>
      <c r="C152" s="68"/>
      <c r="D152" s="68"/>
      <c r="E152" s="68"/>
    </row>
    <row r="153" spans="1:5" ht="31.5" x14ac:dyDescent="0.25">
      <c r="A153" s="24" t="s">
        <v>112</v>
      </c>
      <c r="B153" s="73" t="s">
        <v>254</v>
      </c>
      <c r="C153" s="68"/>
      <c r="D153" s="68"/>
      <c r="E153" s="68"/>
    </row>
    <row r="154" spans="1:5" ht="16.5" thickBot="1" x14ac:dyDescent="0.3">
      <c r="A154" s="61" t="s">
        <v>255</v>
      </c>
      <c r="B154" s="74" t="s">
        <v>256</v>
      </c>
      <c r="C154" s="72"/>
      <c r="D154" s="72"/>
      <c r="E154" s="72"/>
    </row>
    <row r="155" spans="1:5" ht="16.5" thickBot="1" x14ac:dyDescent="0.3">
      <c r="A155" s="76" t="s">
        <v>114</v>
      </c>
      <c r="B155" s="22" t="s">
        <v>257</v>
      </c>
      <c r="C155" s="75"/>
      <c r="D155" s="75"/>
      <c r="E155" s="75"/>
    </row>
    <row r="156" spans="1:5" ht="16.5" thickBot="1" x14ac:dyDescent="0.3">
      <c r="A156" s="76" t="s">
        <v>124</v>
      </c>
      <c r="B156" s="22" t="s">
        <v>258</v>
      </c>
      <c r="C156" s="75"/>
      <c r="D156" s="75"/>
      <c r="E156" s="75"/>
    </row>
    <row r="157" spans="1:5" ht="16.5" thickBot="1" x14ac:dyDescent="0.3">
      <c r="A157" s="21" t="s">
        <v>259</v>
      </c>
      <c r="B157" s="22" t="s">
        <v>260</v>
      </c>
      <c r="C157" s="77">
        <f>C132+C136+C143+C149+C155+C156</f>
        <v>799296</v>
      </c>
      <c r="D157" s="77">
        <f>D132+D136+D143+D149+D155+D156</f>
        <v>799296</v>
      </c>
      <c r="E157" s="77">
        <f>E132+E136+E143+E149+E155+E156</f>
        <v>799296</v>
      </c>
    </row>
    <row r="158" spans="1:5" ht="16.5" thickBot="1" x14ac:dyDescent="0.3">
      <c r="A158" s="78" t="s">
        <v>261</v>
      </c>
      <c r="B158" s="79" t="s">
        <v>262</v>
      </c>
      <c r="C158" s="77">
        <v>68538475</v>
      </c>
      <c r="D158" s="77">
        <f>SUM(D131+D143)</f>
        <v>87138681</v>
      </c>
      <c r="E158" s="77">
        <f>SUM(E131+E143)</f>
        <v>65674336</v>
      </c>
    </row>
    <row r="159" spans="1:5" ht="16.5" thickBot="1" x14ac:dyDescent="0.3">
      <c r="A159" s="80"/>
      <c r="B159" s="81"/>
      <c r="C159" s="82"/>
    </row>
    <row r="160" spans="1:5" ht="16.5" thickBot="1" x14ac:dyDescent="0.3">
      <c r="A160" s="83" t="s">
        <v>263</v>
      </c>
      <c r="B160" s="84"/>
      <c r="C160" s="85">
        <v>15</v>
      </c>
      <c r="D160" s="85">
        <v>27</v>
      </c>
      <c r="E160" s="85">
        <v>27</v>
      </c>
    </row>
    <row r="161" spans="1:5" ht="16.5" thickBot="1" x14ac:dyDescent="0.3">
      <c r="A161" s="83" t="s">
        <v>264</v>
      </c>
      <c r="B161" s="84"/>
      <c r="C161" s="85">
        <v>13</v>
      </c>
      <c r="D161" s="85">
        <v>25</v>
      </c>
      <c r="E161" s="85">
        <v>25</v>
      </c>
    </row>
  </sheetData>
  <mergeCells count="4">
    <mergeCell ref="A1:E1"/>
    <mergeCell ref="A2:E2"/>
    <mergeCell ref="A3:E3"/>
    <mergeCell ref="C7:E7"/>
  </mergeCells>
  <pageMargins left="0.31496062992125984" right="0.31496062992125984" top="0.35433070866141736" bottom="0.35433070866141736" header="0.31496062992125984" footer="0.31496062992125984"/>
  <pageSetup paperSize="9" scale="74" orientation="portrait" r:id="rId1"/>
  <rowBreaks count="3" manualBreakCount="3">
    <brk id="51" max="16383" man="1"/>
    <brk id="93" max="16383" man="1"/>
    <brk id="13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60"/>
  <sheetViews>
    <sheetView view="pageBreakPreview" zoomScale="60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  <col min="4" max="5" width="17.85546875" customWidth="1"/>
  </cols>
  <sheetData>
    <row r="1" spans="1:5" ht="15.75" x14ac:dyDescent="0.25">
      <c r="A1" s="282" t="s">
        <v>372</v>
      </c>
      <c r="B1" s="282"/>
      <c r="C1" s="282"/>
      <c r="D1" s="282"/>
      <c r="E1" s="282"/>
    </row>
    <row r="2" spans="1:5" ht="15" customHeight="1" x14ac:dyDescent="0.25">
      <c r="A2" s="283" t="s">
        <v>614</v>
      </c>
      <c r="B2" s="283"/>
      <c r="C2" s="283"/>
      <c r="D2" s="283"/>
      <c r="E2" s="283"/>
    </row>
    <row r="3" spans="1:5" ht="15.75" customHeight="1" thickBot="1" x14ac:dyDescent="0.3">
      <c r="A3" s="283" t="s">
        <v>626</v>
      </c>
      <c r="B3" s="283"/>
      <c r="C3" s="283"/>
      <c r="D3" s="283"/>
      <c r="E3" s="283"/>
    </row>
    <row r="4" spans="1:5" ht="15.75" x14ac:dyDescent="0.25">
      <c r="A4" s="7" t="s">
        <v>0</v>
      </c>
      <c r="B4" s="8" t="s">
        <v>1</v>
      </c>
      <c r="C4" s="9"/>
      <c r="D4" s="9"/>
      <c r="E4" s="9"/>
    </row>
    <row r="5" spans="1:5" ht="32.25" thickBot="1" x14ac:dyDescent="0.3">
      <c r="A5" s="91" t="s">
        <v>2</v>
      </c>
      <c r="B5" s="89" t="s">
        <v>269</v>
      </c>
      <c r="C5" s="11"/>
      <c r="D5" s="11"/>
      <c r="E5" s="11"/>
    </row>
    <row r="6" spans="1:5" ht="16.5" thickBot="1" x14ac:dyDescent="0.3">
      <c r="A6" s="132"/>
      <c r="B6" s="12"/>
      <c r="C6" s="86" t="s">
        <v>379</v>
      </c>
    </row>
    <row r="7" spans="1:5" ht="32.25" thickBot="1" x14ac:dyDescent="0.3">
      <c r="A7" s="13" t="s">
        <v>4</v>
      </c>
      <c r="B7" s="14" t="s">
        <v>5</v>
      </c>
      <c r="C7" s="90" t="s">
        <v>432</v>
      </c>
      <c r="D7" s="90" t="s">
        <v>433</v>
      </c>
      <c r="E7" s="90" t="s">
        <v>438</v>
      </c>
    </row>
    <row r="8" spans="1:5" ht="16.5" thickBot="1" x14ac:dyDescent="0.3">
      <c r="A8" s="15" t="s">
        <v>6</v>
      </c>
      <c r="B8" s="16" t="s">
        <v>7</v>
      </c>
      <c r="C8" s="17" t="s">
        <v>8</v>
      </c>
      <c r="D8" s="17" t="s">
        <v>272</v>
      </c>
      <c r="E8" s="17" t="s">
        <v>439</v>
      </c>
    </row>
    <row r="9" spans="1:5" ht="16.5" thickBot="1" x14ac:dyDescent="0.3">
      <c r="A9" s="18"/>
      <c r="B9" s="19" t="s">
        <v>9</v>
      </c>
      <c r="C9" s="20"/>
      <c r="D9" s="20"/>
      <c r="E9" s="20"/>
    </row>
    <row r="10" spans="1:5" ht="16.5" thickBot="1" x14ac:dyDescent="0.3">
      <c r="A10" s="21" t="s">
        <v>10</v>
      </c>
      <c r="B10" s="22" t="s">
        <v>11</v>
      </c>
      <c r="C10" s="23">
        <f>+C11+C12+C13+C14+C15+C16</f>
        <v>0</v>
      </c>
      <c r="D10" s="23">
        <f t="shared" ref="D10:E10" si="0">+D11+D12+D13+D14+D15+D16</f>
        <v>0</v>
      </c>
      <c r="E10" s="23">
        <f t="shared" si="0"/>
        <v>0</v>
      </c>
    </row>
    <row r="11" spans="1:5" ht="15.75" x14ac:dyDescent="0.25">
      <c r="A11" s="24" t="s">
        <v>12</v>
      </c>
      <c r="B11" s="25" t="s">
        <v>13</v>
      </c>
      <c r="C11" s="26"/>
      <c r="D11" s="26"/>
      <c r="E11" s="26"/>
    </row>
    <row r="12" spans="1:5" ht="15.75" x14ac:dyDescent="0.25">
      <c r="A12" s="27" t="s">
        <v>14</v>
      </c>
      <c r="B12" s="28" t="s">
        <v>15</v>
      </c>
      <c r="C12" s="29"/>
      <c r="D12" s="29"/>
      <c r="E12" s="29"/>
    </row>
    <row r="13" spans="1:5" ht="15.75" x14ac:dyDescent="0.25">
      <c r="A13" s="27" t="s">
        <v>16</v>
      </c>
      <c r="B13" s="28" t="s">
        <v>17</v>
      </c>
      <c r="C13" s="29"/>
      <c r="D13" s="29"/>
      <c r="E13" s="29"/>
    </row>
    <row r="14" spans="1:5" ht="15.75" x14ac:dyDescent="0.25">
      <c r="A14" s="27" t="s">
        <v>18</v>
      </c>
      <c r="B14" s="28" t="s">
        <v>19</v>
      </c>
      <c r="C14" s="29"/>
      <c r="D14" s="29"/>
      <c r="E14" s="29"/>
    </row>
    <row r="15" spans="1:5" ht="15.75" x14ac:dyDescent="0.25">
      <c r="A15" s="27" t="s">
        <v>20</v>
      </c>
      <c r="B15" s="28" t="s">
        <v>21</v>
      </c>
      <c r="C15" s="29"/>
      <c r="D15" s="29"/>
      <c r="E15" s="29"/>
    </row>
    <row r="16" spans="1:5" ht="16.5" thickBot="1" x14ac:dyDescent="0.3">
      <c r="A16" s="30" t="s">
        <v>22</v>
      </c>
      <c r="B16" s="31" t="s">
        <v>23</v>
      </c>
      <c r="C16" s="29"/>
      <c r="D16" s="29"/>
      <c r="E16" s="29"/>
    </row>
    <row r="17" spans="1:5" ht="32.25" thickBot="1" x14ac:dyDescent="0.3">
      <c r="A17" s="21" t="s">
        <v>24</v>
      </c>
      <c r="B17" s="32" t="s">
        <v>25</v>
      </c>
      <c r="C17" s="23">
        <f>+C18+C19+C20+C21+C22</f>
        <v>0</v>
      </c>
      <c r="D17" s="23">
        <f t="shared" ref="D17:E17" si="1">+D18+D19+D20+D21+D22</f>
        <v>0</v>
      </c>
      <c r="E17" s="23">
        <f t="shared" si="1"/>
        <v>0</v>
      </c>
    </row>
    <row r="18" spans="1:5" ht="15.75" x14ac:dyDescent="0.25">
      <c r="A18" s="24" t="s">
        <v>26</v>
      </c>
      <c r="B18" s="25" t="s">
        <v>27</v>
      </c>
      <c r="C18" s="26"/>
      <c r="D18" s="26"/>
      <c r="E18" s="26"/>
    </row>
    <row r="19" spans="1:5" ht="15.75" x14ac:dyDescent="0.25">
      <c r="A19" s="27" t="s">
        <v>28</v>
      </c>
      <c r="B19" s="28" t="s">
        <v>29</v>
      </c>
      <c r="C19" s="29"/>
      <c r="D19" s="29"/>
      <c r="E19" s="29"/>
    </row>
    <row r="20" spans="1:5" ht="15.75" x14ac:dyDescent="0.25">
      <c r="A20" s="27" t="s">
        <v>30</v>
      </c>
      <c r="B20" s="28" t="s">
        <v>31</v>
      </c>
      <c r="C20" s="29"/>
      <c r="D20" s="29"/>
      <c r="E20" s="29"/>
    </row>
    <row r="21" spans="1:5" ht="15.75" x14ac:dyDescent="0.25">
      <c r="A21" s="27" t="s">
        <v>32</v>
      </c>
      <c r="B21" s="28" t="s">
        <v>33</v>
      </c>
      <c r="C21" s="29"/>
      <c r="D21" s="29"/>
      <c r="E21" s="29"/>
    </row>
    <row r="22" spans="1:5" ht="15.75" x14ac:dyDescent="0.25">
      <c r="A22" s="27" t="s">
        <v>34</v>
      </c>
      <c r="B22" s="28" t="s">
        <v>35</v>
      </c>
      <c r="C22" s="29"/>
      <c r="D22" s="29"/>
      <c r="E22" s="29"/>
    </row>
    <row r="23" spans="1:5" ht="16.5" thickBot="1" x14ac:dyDescent="0.3">
      <c r="A23" s="30" t="s">
        <v>36</v>
      </c>
      <c r="B23" s="31" t="s">
        <v>37</v>
      </c>
      <c r="C23" s="33"/>
      <c r="D23" s="33"/>
      <c r="E23" s="33"/>
    </row>
    <row r="24" spans="1:5" ht="32.25" thickBot="1" x14ac:dyDescent="0.3">
      <c r="A24" s="21" t="s">
        <v>38</v>
      </c>
      <c r="B24" s="22" t="s">
        <v>39</v>
      </c>
      <c r="C24" s="23">
        <f>+C25+C26+C27+C28+C29</f>
        <v>0</v>
      </c>
      <c r="D24" s="23">
        <f t="shared" ref="D24:E24" si="2">+D25+D26+D27+D28+D29</f>
        <v>0</v>
      </c>
      <c r="E24" s="23">
        <f t="shared" si="2"/>
        <v>0</v>
      </c>
    </row>
    <row r="25" spans="1:5" ht="15.75" x14ac:dyDescent="0.25">
      <c r="A25" s="24" t="s">
        <v>40</v>
      </c>
      <c r="B25" s="25" t="s">
        <v>41</v>
      </c>
      <c r="C25" s="26"/>
      <c r="D25" s="26"/>
      <c r="E25" s="26"/>
    </row>
    <row r="26" spans="1:5" ht="15.75" x14ac:dyDescent="0.25">
      <c r="A26" s="27" t="s">
        <v>42</v>
      </c>
      <c r="B26" s="28" t="s">
        <v>43</v>
      </c>
      <c r="C26" s="29"/>
      <c r="D26" s="29"/>
      <c r="E26" s="29"/>
    </row>
    <row r="27" spans="1:5" ht="31.5" x14ac:dyDescent="0.25">
      <c r="A27" s="27" t="s">
        <v>44</v>
      </c>
      <c r="B27" s="28" t="s">
        <v>45</v>
      </c>
      <c r="C27" s="29"/>
      <c r="D27" s="29"/>
      <c r="E27" s="29"/>
    </row>
    <row r="28" spans="1:5" ht="31.5" x14ac:dyDescent="0.25">
      <c r="A28" s="27" t="s">
        <v>46</v>
      </c>
      <c r="B28" s="28" t="s">
        <v>47</v>
      </c>
      <c r="C28" s="29"/>
      <c r="D28" s="29"/>
      <c r="E28" s="29"/>
    </row>
    <row r="29" spans="1:5" ht="15.75" x14ac:dyDescent="0.25">
      <c r="A29" s="27" t="s">
        <v>48</v>
      </c>
      <c r="B29" s="28" t="s">
        <v>49</v>
      </c>
      <c r="C29" s="29"/>
      <c r="D29" s="29"/>
      <c r="E29" s="29"/>
    </row>
    <row r="30" spans="1:5" ht="16.5" thickBot="1" x14ac:dyDescent="0.3">
      <c r="A30" s="30" t="s">
        <v>50</v>
      </c>
      <c r="B30" s="31" t="s">
        <v>51</v>
      </c>
      <c r="C30" s="33"/>
      <c r="D30" s="33"/>
      <c r="E30" s="33"/>
    </row>
    <row r="31" spans="1:5" ht="16.5" thickBot="1" x14ac:dyDescent="0.3">
      <c r="A31" s="21" t="s">
        <v>52</v>
      </c>
      <c r="B31" s="22" t="s">
        <v>53</v>
      </c>
      <c r="C31" s="23"/>
      <c r="D31" s="23"/>
      <c r="E31" s="23"/>
    </row>
    <row r="32" spans="1:5" ht="15.75" x14ac:dyDescent="0.25">
      <c r="A32" s="24" t="s">
        <v>54</v>
      </c>
      <c r="B32" s="25" t="s">
        <v>55</v>
      </c>
      <c r="C32" s="34"/>
      <c r="D32" s="34"/>
      <c r="E32" s="34"/>
    </row>
    <row r="33" spans="1:5" ht="15.75" x14ac:dyDescent="0.25">
      <c r="A33" s="27" t="s">
        <v>56</v>
      </c>
      <c r="B33" s="28" t="s">
        <v>57</v>
      </c>
      <c r="C33" s="29"/>
      <c r="D33" s="29"/>
      <c r="E33" s="29"/>
    </row>
    <row r="34" spans="1:5" ht="15.75" x14ac:dyDescent="0.25">
      <c r="A34" s="27" t="s">
        <v>58</v>
      </c>
      <c r="B34" s="28" t="s">
        <v>59</v>
      </c>
      <c r="C34" s="29"/>
      <c r="D34" s="29"/>
      <c r="E34" s="29"/>
    </row>
    <row r="35" spans="1:5" ht="15.75" x14ac:dyDescent="0.25">
      <c r="A35" s="27" t="s">
        <v>60</v>
      </c>
      <c r="B35" s="35" t="s">
        <v>61</v>
      </c>
      <c r="C35" s="29"/>
      <c r="D35" s="29"/>
      <c r="E35" s="29"/>
    </row>
    <row r="36" spans="1:5" ht="15.75" x14ac:dyDescent="0.25">
      <c r="A36" s="27" t="s">
        <v>62</v>
      </c>
      <c r="B36" s="28" t="s">
        <v>63</v>
      </c>
      <c r="C36" s="29"/>
      <c r="D36" s="29"/>
      <c r="E36" s="29"/>
    </row>
    <row r="37" spans="1:5" ht="15.75" x14ac:dyDescent="0.25">
      <c r="A37" s="27" t="s">
        <v>64</v>
      </c>
      <c r="B37" s="28" t="s">
        <v>65</v>
      </c>
      <c r="C37" s="29"/>
      <c r="D37" s="29"/>
      <c r="E37" s="29"/>
    </row>
    <row r="38" spans="1:5" ht="16.5" thickBot="1" x14ac:dyDescent="0.3">
      <c r="A38" s="30" t="s">
        <v>66</v>
      </c>
      <c r="B38" s="31" t="s">
        <v>67</v>
      </c>
      <c r="C38" s="33"/>
      <c r="D38" s="33"/>
      <c r="E38" s="33"/>
    </row>
    <row r="39" spans="1:5" ht="16.5" thickBot="1" x14ac:dyDescent="0.3">
      <c r="A39" s="21" t="s">
        <v>68</v>
      </c>
      <c r="B39" s="22" t="s">
        <v>69</v>
      </c>
      <c r="C39" s="23">
        <f>SUM(C40:C50)</f>
        <v>0</v>
      </c>
      <c r="D39" s="23">
        <f t="shared" ref="D39:E39" si="3">SUM(D40:D50)</f>
        <v>0</v>
      </c>
      <c r="E39" s="23">
        <f t="shared" si="3"/>
        <v>0</v>
      </c>
    </row>
    <row r="40" spans="1:5" ht="15.75" x14ac:dyDescent="0.25">
      <c r="A40" s="24" t="s">
        <v>70</v>
      </c>
      <c r="B40" s="25" t="s">
        <v>71</v>
      </c>
      <c r="C40" s="26"/>
      <c r="D40" s="26"/>
      <c r="E40" s="26"/>
    </row>
    <row r="41" spans="1:5" ht="15.75" x14ac:dyDescent="0.25">
      <c r="A41" s="27" t="s">
        <v>72</v>
      </c>
      <c r="B41" s="28" t="s">
        <v>73</v>
      </c>
      <c r="C41" s="29"/>
      <c r="D41" s="29"/>
      <c r="E41" s="29"/>
    </row>
    <row r="42" spans="1:5" ht="15.75" x14ac:dyDescent="0.25">
      <c r="A42" s="27" t="s">
        <v>74</v>
      </c>
      <c r="B42" s="28" t="s">
        <v>75</v>
      </c>
      <c r="C42" s="29"/>
      <c r="D42" s="29"/>
      <c r="E42" s="29"/>
    </row>
    <row r="43" spans="1:5" ht="15.75" x14ac:dyDescent="0.25">
      <c r="A43" s="27" t="s">
        <v>76</v>
      </c>
      <c r="B43" s="28" t="s">
        <v>77</v>
      </c>
      <c r="C43" s="29"/>
      <c r="D43" s="29"/>
      <c r="E43" s="29"/>
    </row>
    <row r="44" spans="1:5" ht="15.75" x14ac:dyDescent="0.25">
      <c r="A44" s="27" t="s">
        <v>78</v>
      </c>
      <c r="B44" s="28" t="s">
        <v>79</v>
      </c>
      <c r="C44" s="29"/>
      <c r="D44" s="29"/>
      <c r="E44" s="29"/>
    </row>
    <row r="45" spans="1:5" ht="15.75" x14ac:dyDescent="0.25">
      <c r="A45" s="27" t="s">
        <v>80</v>
      </c>
      <c r="B45" s="28" t="s">
        <v>81</v>
      </c>
      <c r="C45" s="29"/>
      <c r="D45" s="29"/>
      <c r="E45" s="29"/>
    </row>
    <row r="46" spans="1:5" ht="15.75" x14ac:dyDescent="0.25">
      <c r="A46" s="27" t="s">
        <v>82</v>
      </c>
      <c r="B46" s="28" t="s">
        <v>83</v>
      </c>
      <c r="C46" s="29"/>
      <c r="D46" s="29"/>
      <c r="E46" s="29"/>
    </row>
    <row r="47" spans="1:5" ht="15.75" x14ac:dyDescent="0.25">
      <c r="A47" s="27" t="s">
        <v>84</v>
      </c>
      <c r="B47" s="28" t="s">
        <v>85</v>
      </c>
      <c r="C47" s="29"/>
      <c r="D47" s="29"/>
      <c r="E47" s="29"/>
    </row>
    <row r="48" spans="1:5" ht="15.75" x14ac:dyDescent="0.25">
      <c r="A48" s="27" t="s">
        <v>86</v>
      </c>
      <c r="B48" s="28" t="s">
        <v>87</v>
      </c>
      <c r="C48" s="29"/>
      <c r="D48" s="29"/>
      <c r="E48" s="29"/>
    </row>
    <row r="49" spans="1:5" ht="15.75" x14ac:dyDescent="0.25">
      <c r="A49" s="30" t="s">
        <v>88</v>
      </c>
      <c r="B49" s="31" t="s">
        <v>89</v>
      </c>
      <c r="C49" s="33"/>
      <c r="D49" s="33"/>
      <c r="E49" s="33"/>
    </row>
    <row r="50" spans="1:5" ht="16.5" thickBot="1" x14ac:dyDescent="0.3">
      <c r="A50" s="30" t="s">
        <v>90</v>
      </c>
      <c r="B50" s="31" t="s">
        <v>91</v>
      </c>
      <c r="C50" s="33"/>
      <c r="D50" s="33"/>
      <c r="E50" s="33"/>
    </row>
    <row r="51" spans="1:5" ht="16.5" thickBot="1" x14ac:dyDescent="0.3">
      <c r="A51" s="21" t="s">
        <v>92</v>
      </c>
      <c r="B51" s="22" t="s">
        <v>93</v>
      </c>
      <c r="C51" s="23">
        <f>SUM(C52:C56)</f>
        <v>0</v>
      </c>
      <c r="D51" s="23">
        <f t="shared" ref="D51:E51" si="4">SUM(D52:D56)</f>
        <v>0</v>
      </c>
      <c r="E51" s="23">
        <f t="shared" si="4"/>
        <v>0</v>
      </c>
    </row>
    <row r="52" spans="1:5" ht="15.75" x14ac:dyDescent="0.25">
      <c r="A52" s="24" t="s">
        <v>94</v>
      </c>
      <c r="B52" s="25" t="s">
        <v>95</v>
      </c>
      <c r="C52" s="26"/>
      <c r="D52" s="26"/>
      <c r="E52" s="26"/>
    </row>
    <row r="53" spans="1:5" ht="15.75" x14ac:dyDescent="0.25">
      <c r="A53" s="27" t="s">
        <v>96</v>
      </c>
      <c r="B53" s="28" t="s">
        <v>97</v>
      </c>
      <c r="C53" s="29"/>
      <c r="D53" s="29"/>
      <c r="E53" s="29"/>
    </row>
    <row r="54" spans="1:5" ht="15.75" x14ac:dyDescent="0.25">
      <c r="A54" s="27" t="s">
        <v>98</v>
      </c>
      <c r="B54" s="28" t="s">
        <v>99</v>
      </c>
      <c r="C54" s="29"/>
      <c r="D54" s="29"/>
      <c r="E54" s="29"/>
    </row>
    <row r="55" spans="1:5" ht="15.75" x14ac:dyDescent="0.25">
      <c r="A55" s="27" t="s">
        <v>100</v>
      </c>
      <c r="B55" s="28" t="s">
        <v>101</v>
      </c>
      <c r="C55" s="29"/>
      <c r="D55" s="29"/>
      <c r="E55" s="29"/>
    </row>
    <row r="56" spans="1:5" ht="16.5" thickBot="1" x14ac:dyDescent="0.3">
      <c r="A56" s="30" t="s">
        <v>102</v>
      </c>
      <c r="B56" s="31" t="s">
        <v>103</v>
      </c>
      <c r="C56" s="33"/>
      <c r="D56" s="33"/>
      <c r="E56" s="33"/>
    </row>
    <row r="57" spans="1:5" ht="16.5" thickBot="1" x14ac:dyDescent="0.3">
      <c r="A57" s="21" t="s">
        <v>104</v>
      </c>
      <c r="B57" s="22" t="s">
        <v>105</v>
      </c>
      <c r="C57" s="23">
        <f>SUM(C58:C60)</f>
        <v>0</v>
      </c>
      <c r="D57" s="23">
        <f t="shared" ref="D57:E57" si="5">SUM(D58:D60)</f>
        <v>0</v>
      </c>
      <c r="E57" s="23">
        <f t="shared" si="5"/>
        <v>0</v>
      </c>
    </row>
    <row r="58" spans="1:5" ht="31.5" x14ac:dyDescent="0.25">
      <c r="A58" s="24" t="s">
        <v>106</v>
      </c>
      <c r="B58" s="25" t="s">
        <v>107</v>
      </c>
      <c r="C58" s="26"/>
      <c r="D58" s="26"/>
      <c r="E58" s="26"/>
    </row>
    <row r="59" spans="1:5" ht="31.5" x14ac:dyDescent="0.25">
      <c r="A59" s="27" t="s">
        <v>108</v>
      </c>
      <c r="B59" s="28" t="s">
        <v>109</v>
      </c>
      <c r="C59" s="29"/>
      <c r="D59" s="29"/>
      <c r="E59" s="29"/>
    </row>
    <row r="60" spans="1:5" ht="15.75" x14ac:dyDescent="0.25">
      <c r="A60" s="27" t="s">
        <v>110</v>
      </c>
      <c r="B60" s="28" t="s">
        <v>111</v>
      </c>
      <c r="C60" s="29"/>
      <c r="D60" s="29"/>
      <c r="E60" s="29"/>
    </row>
    <row r="61" spans="1:5" ht="16.5" thickBot="1" x14ac:dyDescent="0.3">
      <c r="A61" s="30" t="s">
        <v>112</v>
      </c>
      <c r="B61" s="31" t="s">
        <v>113</v>
      </c>
      <c r="C61" s="33"/>
      <c r="D61" s="33"/>
      <c r="E61" s="33"/>
    </row>
    <row r="62" spans="1:5" ht="16.5" thickBot="1" x14ac:dyDescent="0.3">
      <c r="A62" s="21" t="s">
        <v>114</v>
      </c>
      <c r="B62" s="32" t="s">
        <v>115</v>
      </c>
      <c r="C62" s="23">
        <f>SUM(C63:C65)</f>
        <v>0</v>
      </c>
      <c r="D62" s="23">
        <f t="shared" ref="D62:E62" si="6">SUM(D63:D65)</f>
        <v>0</v>
      </c>
      <c r="E62" s="23">
        <f t="shared" si="6"/>
        <v>0</v>
      </c>
    </row>
    <row r="63" spans="1:5" ht="31.5" x14ac:dyDescent="0.25">
      <c r="A63" s="24" t="s">
        <v>116</v>
      </c>
      <c r="B63" s="25" t="s">
        <v>117</v>
      </c>
      <c r="C63" s="29"/>
      <c r="D63" s="29"/>
      <c r="E63" s="29"/>
    </row>
    <row r="64" spans="1:5" ht="31.5" x14ac:dyDescent="0.25">
      <c r="A64" s="27" t="s">
        <v>118</v>
      </c>
      <c r="B64" s="28" t="s">
        <v>119</v>
      </c>
      <c r="C64" s="29"/>
      <c r="D64" s="29"/>
      <c r="E64" s="29"/>
    </row>
    <row r="65" spans="1:5" ht="15.75" x14ac:dyDescent="0.25">
      <c r="A65" s="27" t="s">
        <v>120</v>
      </c>
      <c r="B65" s="28" t="s">
        <v>121</v>
      </c>
      <c r="C65" s="29"/>
      <c r="D65" s="29"/>
      <c r="E65" s="29"/>
    </row>
    <row r="66" spans="1:5" ht="16.5" thickBot="1" x14ac:dyDescent="0.3">
      <c r="A66" s="30" t="s">
        <v>122</v>
      </c>
      <c r="B66" s="31" t="s">
        <v>123</v>
      </c>
      <c r="C66" s="29"/>
      <c r="D66" s="29"/>
      <c r="E66" s="29"/>
    </row>
    <row r="67" spans="1:5" ht="16.5" thickBot="1" x14ac:dyDescent="0.3">
      <c r="A67" s="21" t="s">
        <v>124</v>
      </c>
      <c r="B67" s="22" t="s">
        <v>125</v>
      </c>
      <c r="C67" s="23"/>
      <c r="D67" s="23"/>
      <c r="E67" s="23"/>
    </row>
    <row r="68" spans="1:5" ht="16.5" thickBot="1" x14ac:dyDescent="0.3">
      <c r="A68" s="36" t="s">
        <v>126</v>
      </c>
      <c r="B68" s="32" t="s">
        <v>127</v>
      </c>
      <c r="C68" s="23">
        <f>SUM(C69:C71)</f>
        <v>0</v>
      </c>
      <c r="D68" s="23">
        <f t="shared" ref="D68:E68" si="7">SUM(D69:D71)</f>
        <v>0</v>
      </c>
      <c r="E68" s="23">
        <f t="shared" si="7"/>
        <v>0</v>
      </c>
    </row>
    <row r="69" spans="1:5" ht="15.75" x14ac:dyDescent="0.25">
      <c r="A69" s="24" t="s">
        <v>128</v>
      </c>
      <c r="B69" s="25" t="s">
        <v>129</v>
      </c>
      <c r="C69" s="29"/>
      <c r="D69" s="29"/>
      <c r="E69" s="29"/>
    </row>
    <row r="70" spans="1:5" ht="15.75" x14ac:dyDescent="0.25">
      <c r="A70" s="27" t="s">
        <v>130</v>
      </c>
      <c r="B70" s="28" t="s">
        <v>131</v>
      </c>
      <c r="C70" s="29"/>
      <c r="D70" s="29"/>
      <c r="E70" s="29"/>
    </row>
    <row r="71" spans="1:5" ht="16.5" thickBot="1" x14ac:dyDescent="0.3">
      <c r="A71" s="30" t="s">
        <v>132</v>
      </c>
      <c r="B71" s="37" t="s">
        <v>133</v>
      </c>
      <c r="C71" s="29"/>
      <c r="D71" s="29"/>
      <c r="E71" s="29"/>
    </row>
    <row r="72" spans="1:5" ht="16.5" thickBot="1" x14ac:dyDescent="0.3">
      <c r="A72" s="36" t="s">
        <v>134</v>
      </c>
      <c r="B72" s="32" t="s">
        <v>135</v>
      </c>
      <c r="C72" s="23">
        <f>SUM(C73:C76)</f>
        <v>0</v>
      </c>
      <c r="D72" s="23">
        <f t="shared" ref="D72:E72" si="8">SUM(D73:D76)</f>
        <v>0</v>
      </c>
      <c r="E72" s="23">
        <f t="shared" si="8"/>
        <v>0</v>
      </c>
    </row>
    <row r="73" spans="1:5" ht="15.75" x14ac:dyDescent="0.25">
      <c r="A73" s="24" t="s">
        <v>136</v>
      </c>
      <c r="B73" s="25" t="s">
        <v>137</v>
      </c>
      <c r="C73" s="29"/>
      <c r="D73" s="29"/>
      <c r="E73" s="29"/>
    </row>
    <row r="74" spans="1:5" ht="15.75" x14ac:dyDescent="0.25">
      <c r="A74" s="27" t="s">
        <v>138</v>
      </c>
      <c r="B74" s="28" t="s">
        <v>139</v>
      </c>
      <c r="C74" s="29"/>
      <c r="D74" s="29"/>
      <c r="E74" s="29"/>
    </row>
    <row r="75" spans="1:5" ht="15.75" x14ac:dyDescent="0.25">
      <c r="A75" s="27" t="s">
        <v>140</v>
      </c>
      <c r="B75" s="28" t="s">
        <v>141</v>
      </c>
      <c r="C75" s="29"/>
      <c r="D75" s="29"/>
      <c r="E75" s="29"/>
    </row>
    <row r="76" spans="1:5" ht="16.5" thickBot="1" x14ac:dyDescent="0.3">
      <c r="A76" s="30" t="s">
        <v>142</v>
      </c>
      <c r="B76" s="31" t="s">
        <v>143</v>
      </c>
      <c r="C76" s="29"/>
      <c r="D76" s="29"/>
      <c r="E76" s="29"/>
    </row>
    <row r="77" spans="1:5" ht="16.5" thickBot="1" x14ac:dyDescent="0.3">
      <c r="A77" s="36" t="s">
        <v>144</v>
      </c>
      <c r="B77" s="32" t="s">
        <v>145</v>
      </c>
      <c r="C77" s="23">
        <f>SUM(C78:C79)</f>
        <v>0</v>
      </c>
      <c r="D77" s="23">
        <f t="shared" ref="D77:E77" si="9">SUM(D78:D79)</f>
        <v>0</v>
      </c>
      <c r="E77" s="23">
        <f t="shared" si="9"/>
        <v>0</v>
      </c>
    </row>
    <row r="78" spans="1:5" ht="15.75" x14ac:dyDescent="0.25">
      <c r="A78" s="24" t="s">
        <v>146</v>
      </c>
      <c r="B78" s="25" t="s">
        <v>147</v>
      </c>
      <c r="C78" s="29"/>
      <c r="D78" s="29"/>
      <c r="E78" s="29"/>
    </row>
    <row r="79" spans="1:5" ht="16.5" thickBot="1" x14ac:dyDescent="0.3">
      <c r="A79" s="30" t="s">
        <v>148</v>
      </c>
      <c r="B79" s="31" t="s">
        <v>149</v>
      </c>
      <c r="C79" s="29"/>
      <c r="D79" s="29"/>
      <c r="E79" s="29"/>
    </row>
    <row r="80" spans="1:5" ht="16.5" thickBot="1" x14ac:dyDescent="0.3">
      <c r="A80" s="36" t="s">
        <v>150</v>
      </c>
      <c r="B80" s="32" t="s">
        <v>151</v>
      </c>
      <c r="C80" s="23">
        <f>SUM(C81:C83)</f>
        <v>0</v>
      </c>
      <c r="D80" s="23">
        <f t="shared" ref="D80:E80" si="10">SUM(D81:D83)</f>
        <v>0</v>
      </c>
      <c r="E80" s="23">
        <f t="shared" si="10"/>
        <v>0</v>
      </c>
    </row>
    <row r="81" spans="1:5" ht="15.75" x14ac:dyDescent="0.25">
      <c r="A81" s="24" t="s">
        <v>152</v>
      </c>
      <c r="B81" s="25" t="s">
        <v>153</v>
      </c>
      <c r="C81" s="29"/>
      <c r="D81" s="29"/>
      <c r="E81" s="29"/>
    </row>
    <row r="82" spans="1:5" ht="15.75" x14ac:dyDescent="0.25">
      <c r="A82" s="27" t="s">
        <v>154</v>
      </c>
      <c r="B82" s="28" t="s">
        <v>155</v>
      </c>
      <c r="C82" s="29"/>
      <c r="D82" s="29"/>
      <c r="E82" s="29"/>
    </row>
    <row r="83" spans="1:5" ht="16.5" thickBot="1" x14ac:dyDescent="0.3">
      <c r="A83" s="30" t="s">
        <v>156</v>
      </c>
      <c r="B83" s="31" t="s">
        <v>157</v>
      </c>
      <c r="C83" s="29"/>
      <c r="D83" s="29"/>
      <c r="E83" s="29"/>
    </row>
    <row r="84" spans="1:5" ht="16.5" thickBot="1" x14ac:dyDescent="0.3">
      <c r="A84" s="36" t="s">
        <v>158</v>
      </c>
      <c r="B84" s="32" t="s">
        <v>159</v>
      </c>
      <c r="C84" s="23">
        <f>SUM(C85:C88)</f>
        <v>0</v>
      </c>
      <c r="D84" s="23">
        <f t="shared" ref="D84:E84" si="11">SUM(D85:D88)</f>
        <v>0</v>
      </c>
      <c r="E84" s="23">
        <f t="shared" si="11"/>
        <v>0</v>
      </c>
    </row>
    <row r="85" spans="1:5" ht="15.75" x14ac:dyDescent="0.25">
      <c r="A85" s="38" t="s">
        <v>160</v>
      </c>
      <c r="B85" s="25" t="s">
        <v>161</v>
      </c>
      <c r="C85" s="29"/>
      <c r="D85" s="29"/>
      <c r="E85" s="29"/>
    </row>
    <row r="86" spans="1:5" ht="15.75" x14ac:dyDescent="0.25">
      <c r="A86" s="39" t="s">
        <v>162</v>
      </c>
      <c r="B86" s="28" t="s">
        <v>163</v>
      </c>
      <c r="C86" s="29"/>
      <c r="D86" s="29"/>
      <c r="E86" s="29"/>
    </row>
    <row r="87" spans="1:5" ht="15.75" x14ac:dyDescent="0.25">
      <c r="A87" s="39" t="s">
        <v>164</v>
      </c>
      <c r="B87" s="28" t="s">
        <v>165</v>
      </c>
      <c r="C87" s="29"/>
      <c r="D87" s="29"/>
      <c r="E87" s="29"/>
    </row>
    <row r="88" spans="1:5" ht="16.5" thickBot="1" x14ac:dyDescent="0.3">
      <c r="A88" s="40" t="s">
        <v>166</v>
      </c>
      <c r="B88" s="31" t="s">
        <v>167</v>
      </c>
      <c r="C88" s="29"/>
      <c r="D88" s="29"/>
      <c r="E88" s="29"/>
    </row>
    <row r="89" spans="1:5" ht="16.5" thickBot="1" x14ac:dyDescent="0.3">
      <c r="A89" s="36" t="s">
        <v>168</v>
      </c>
      <c r="B89" s="32" t="s">
        <v>169</v>
      </c>
      <c r="C89" s="41"/>
      <c r="D89" s="41"/>
      <c r="E89" s="41"/>
    </row>
    <row r="90" spans="1:5" ht="16.5" thickBot="1" x14ac:dyDescent="0.3">
      <c r="A90" s="36" t="s">
        <v>170</v>
      </c>
      <c r="B90" s="32" t="s">
        <v>171</v>
      </c>
      <c r="C90" s="41"/>
      <c r="D90" s="41"/>
      <c r="E90" s="41"/>
    </row>
    <row r="91" spans="1:5" ht="16.5" thickBot="1" x14ac:dyDescent="0.3">
      <c r="A91" s="36" t="s">
        <v>172</v>
      </c>
      <c r="B91" s="42" t="s">
        <v>173</v>
      </c>
      <c r="C91" s="23">
        <f>+C68+C72+C77+C80+C84+C90+C89</f>
        <v>0</v>
      </c>
      <c r="D91" s="23">
        <f t="shared" ref="D91:E91" si="12">+D68+D72+D77+D80+D84+D90+D89</f>
        <v>0</v>
      </c>
      <c r="E91" s="23">
        <f t="shared" si="12"/>
        <v>0</v>
      </c>
    </row>
    <row r="92" spans="1:5" ht="16.5" thickBot="1" x14ac:dyDescent="0.3">
      <c r="A92" s="43" t="s">
        <v>174</v>
      </c>
      <c r="B92" s="44" t="s">
        <v>175</v>
      </c>
      <c r="C92" s="23"/>
      <c r="D92" s="23"/>
      <c r="E92" s="23"/>
    </row>
    <row r="93" spans="1:5" ht="16.5" thickBot="1" x14ac:dyDescent="0.3">
      <c r="A93" s="45"/>
      <c r="B93" s="46"/>
      <c r="C93" s="47"/>
    </row>
    <row r="94" spans="1:5" ht="16.5" thickBot="1" x14ac:dyDescent="0.3">
      <c r="A94" s="13"/>
      <c r="B94" s="48" t="s">
        <v>176</v>
      </c>
      <c r="C94" s="49"/>
      <c r="D94" s="49"/>
      <c r="E94" s="49"/>
    </row>
    <row r="95" spans="1:5" ht="16.5" thickBot="1" x14ac:dyDescent="0.3">
      <c r="A95" s="50" t="s">
        <v>10</v>
      </c>
      <c r="B95" s="51" t="s">
        <v>343</v>
      </c>
      <c r="C95" s="52"/>
      <c r="D95" s="52"/>
      <c r="E95" s="52"/>
    </row>
    <row r="96" spans="1:5" ht="15.75" x14ac:dyDescent="0.25">
      <c r="A96" s="53" t="s">
        <v>12</v>
      </c>
      <c r="B96" s="54" t="s">
        <v>177</v>
      </c>
      <c r="C96" s="55"/>
      <c r="D96" s="55"/>
      <c r="E96" s="55"/>
    </row>
    <row r="97" spans="1:5" ht="15.75" x14ac:dyDescent="0.25">
      <c r="A97" s="27" t="s">
        <v>14</v>
      </c>
      <c r="B97" s="56" t="s">
        <v>178</v>
      </c>
      <c r="C97" s="29"/>
      <c r="D97" s="29"/>
      <c r="E97" s="29"/>
    </row>
    <row r="98" spans="1:5" ht="15.75" x14ac:dyDescent="0.25">
      <c r="A98" s="27" t="s">
        <v>16</v>
      </c>
      <c r="B98" s="56" t="s">
        <v>179</v>
      </c>
      <c r="C98" s="33"/>
      <c r="D98" s="33"/>
      <c r="E98" s="33"/>
    </row>
    <row r="99" spans="1:5" ht="15.75" x14ac:dyDescent="0.25">
      <c r="A99" s="27" t="s">
        <v>18</v>
      </c>
      <c r="B99" s="57" t="s">
        <v>180</v>
      </c>
      <c r="C99" s="33"/>
      <c r="D99" s="33"/>
      <c r="E99" s="33"/>
    </row>
    <row r="100" spans="1:5" ht="15.75" x14ac:dyDescent="0.25">
      <c r="A100" s="27" t="s">
        <v>181</v>
      </c>
      <c r="B100" s="58" t="s">
        <v>182</v>
      </c>
      <c r="C100" s="33"/>
      <c r="D100" s="33"/>
      <c r="E100" s="33"/>
    </row>
    <row r="101" spans="1:5" ht="15.75" x14ac:dyDescent="0.25">
      <c r="A101" s="27" t="s">
        <v>22</v>
      </c>
      <c r="B101" s="56" t="s">
        <v>183</v>
      </c>
      <c r="C101" s="33"/>
      <c r="D101" s="33"/>
      <c r="E101" s="33"/>
    </row>
    <row r="102" spans="1:5" ht="15.75" x14ac:dyDescent="0.25">
      <c r="A102" s="27" t="s">
        <v>184</v>
      </c>
      <c r="B102" s="59" t="s">
        <v>185</v>
      </c>
      <c r="C102" s="33"/>
      <c r="D102" s="33"/>
      <c r="E102" s="33"/>
    </row>
    <row r="103" spans="1:5" ht="15.75" x14ac:dyDescent="0.25">
      <c r="A103" s="27" t="s">
        <v>186</v>
      </c>
      <c r="B103" s="59" t="s">
        <v>187</v>
      </c>
      <c r="C103" s="33"/>
      <c r="D103" s="33"/>
      <c r="E103" s="33"/>
    </row>
    <row r="104" spans="1:5" ht="15.75" x14ac:dyDescent="0.25">
      <c r="A104" s="27" t="s">
        <v>188</v>
      </c>
      <c r="B104" s="59" t="s">
        <v>189</v>
      </c>
      <c r="C104" s="33"/>
      <c r="D104" s="33"/>
      <c r="E104" s="33"/>
    </row>
    <row r="105" spans="1:5" ht="31.5" x14ac:dyDescent="0.25">
      <c r="A105" s="27" t="s">
        <v>190</v>
      </c>
      <c r="B105" s="60" t="s">
        <v>191</v>
      </c>
      <c r="C105" s="33"/>
      <c r="D105" s="33"/>
      <c r="E105" s="33"/>
    </row>
    <row r="106" spans="1:5" ht="31.5" x14ac:dyDescent="0.25">
      <c r="A106" s="27" t="s">
        <v>192</v>
      </c>
      <c r="B106" s="60" t="s">
        <v>193</v>
      </c>
      <c r="C106" s="33"/>
      <c r="D106" s="33"/>
      <c r="E106" s="33"/>
    </row>
    <row r="107" spans="1:5" ht="15.75" x14ac:dyDescent="0.25">
      <c r="A107" s="27" t="s">
        <v>194</v>
      </c>
      <c r="B107" s="59" t="s">
        <v>195</v>
      </c>
      <c r="C107" s="33"/>
      <c r="D107" s="33"/>
      <c r="E107" s="33"/>
    </row>
    <row r="108" spans="1:5" ht="15.75" x14ac:dyDescent="0.25">
      <c r="A108" s="27" t="s">
        <v>196</v>
      </c>
      <c r="B108" s="59" t="s">
        <v>197</v>
      </c>
      <c r="C108" s="33"/>
      <c r="D108" s="33"/>
      <c r="E108" s="33"/>
    </row>
    <row r="109" spans="1:5" ht="31.5" x14ac:dyDescent="0.25">
      <c r="A109" s="27" t="s">
        <v>198</v>
      </c>
      <c r="B109" s="60" t="s">
        <v>199</v>
      </c>
      <c r="C109" s="33"/>
      <c r="D109" s="33"/>
      <c r="E109" s="33"/>
    </row>
    <row r="110" spans="1:5" ht="15.75" x14ac:dyDescent="0.25">
      <c r="A110" s="61" t="s">
        <v>200</v>
      </c>
      <c r="B110" s="62" t="s">
        <v>201</v>
      </c>
      <c r="C110" s="33"/>
      <c r="D110" s="33"/>
      <c r="E110" s="33"/>
    </row>
    <row r="111" spans="1:5" ht="15.75" x14ac:dyDescent="0.25">
      <c r="A111" s="27" t="s">
        <v>202</v>
      </c>
      <c r="B111" s="62" t="s">
        <v>203</v>
      </c>
      <c r="C111" s="33"/>
      <c r="D111" s="33"/>
      <c r="E111" s="33"/>
    </row>
    <row r="112" spans="1:5" ht="31.5" x14ac:dyDescent="0.25">
      <c r="A112" s="27" t="s">
        <v>204</v>
      </c>
      <c r="B112" s="60" t="s">
        <v>205</v>
      </c>
      <c r="C112" s="29"/>
      <c r="D112" s="29"/>
      <c r="E112" s="29"/>
    </row>
    <row r="113" spans="1:5" ht="15.75" x14ac:dyDescent="0.25">
      <c r="A113" s="27" t="s">
        <v>206</v>
      </c>
      <c r="B113" s="57" t="s">
        <v>207</v>
      </c>
      <c r="C113" s="29"/>
      <c r="D113" s="29"/>
      <c r="E113" s="29"/>
    </row>
    <row r="114" spans="1:5" ht="15.75" x14ac:dyDescent="0.25">
      <c r="A114" s="30" t="s">
        <v>208</v>
      </c>
      <c r="B114" s="56" t="s">
        <v>209</v>
      </c>
      <c r="C114" s="33"/>
      <c r="D114" s="33"/>
      <c r="E114" s="33"/>
    </row>
    <row r="115" spans="1:5" ht="16.5" thickBot="1" x14ac:dyDescent="0.3">
      <c r="A115" s="63" t="s">
        <v>210</v>
      </c>
      <c r="B115" s="64" t="s">
        <v>211</v>
      </c>
      <c r="C115" s="65"/>
      <c r="D115" s="65"/>
      <c r="E115" s="65"/>
    </row>
    <row r="116" spans="1:5" ht="16.5" thickBot="1" x14ac:dyDescent="0.3">
      <c r="A116" s="21" t="s">
        <v>24</v>
      </c>
      <c r="B116" s="66" t="s">
        <v>344</v>
      </c>
      <c r="C116" s="23">
        <f>+C117+C119+C121</f>
        <v>0</v>
      </c>
      <c r="D116" s="23">
        <f t="shared" ref="D116:E116" si="13">+D117+D119+D121</f>
        <v>0</v>
      </c>
      <c r="E116" s="23">
        <f t="shared" si="13"/>
        <v>0</v>
      </c>
    </row>
    <row r="117" spans="1:5" ht="15.75" x14ac:dyDescent="0.25">
      <c r="A117" s="24" t="s">
        <v>26</v>
      </c>
      <c r="B117" s="56" t="s">
        <v>212</v>
      </c>
      <c r="C117" s="26"/>
      <c r="D117" s="26"/>
      <c r="E117" s="26"/>
    </row>
    <row r="118" spans="1:5" ht="15.75" x14ac:dyDescent="0.25">
      <c r="A118" s="24" t="s">
        <v>28</v>
      </c>
      <c r="B118" s="67" t="s">
        <v>213</v>
      </c>
      <c r="C118" s="26"/>
      <c r="D118" s="26"/>
      <c r="E118" s="26"/>
    </row>
    <row r="119" spans="1:5" ht="15.75" x14ac:dyDescent="0.25">
      <c r="A119" s="24" t="s">
        <v>30</v>
      </c>
      <c r="B119" s="67" t="s">
        <v>214</v>
      </c>
      <c r="C119" s="29"/>
      <c r="D119" s="29"/>
      <c r="E119" s="29"/>
    </row>
    <row r="120" spans="1:5" ht="15.75" x14ac:dyDescent="0.25">
      <c r="A120" s="24" t="s">
        <v>32</v>
      </c>
      <c r="B120" s="67" t="s">
        <v>215</v>
      </c>
      <c r="C120" s="68"/>
      <c r="D120" s="68"/>
      <c r="E120" s="68"/>
    </row>
    <row r="121" spans="1:5" ht="15.75" x14ac:dyDescent="0.25">
      <c r="A121" s="24" t="s">
        <v>34</v>
      </c>
      <c r="B121" s="69" t="s">
        <v>216</v>
      </c>
      <c r="C121" s="68"/>
      <c r="D121" s="68"/>
      <c r="E121" s="68"/>
    </row>
    <row r="122" spans="1:5" ht="31.5" x14ac:dyDescent="0.25">
      <c r="A122" s="24" t="s">
        <v>36</v>
      </c>
      <c r="B122" s="70" t="s">
        <v>217</v>
      </c>
      <c r="C122" s="68"/>
      <c r="D122" s="68"/>
      <c r="E122" s="68"/>
    </row>
    <row r="123" spans="1:5" ht="31.5" x14ac:dyDescent="0.25">
      <c r="A123" s="24" t="s">
        <v>218</v>
      </c>
      <c r="B123" s="71" t="s">
        <v>219</v>
      </c>
      <c r="C123" s="68"/>
      <c r="D123" s="68"/>
      <c r="E123" s="68"/>
    </row>
    <row r="124" spans="1:5" ht="31.5" x14ac:dyDescent="0.25">
      <c r="A124" s="24" t="s">
        <v>220</v>
      </c>
      <c r="B124" s="60" t="s">
        <v>193</v>
      </c>
      <c r="C124" s="68"/>
      <c r="D124" s="68"/>
      <c r="E124" s="68"/>
    </row>
    <row r="125" spans="1:5" ht="15.75" x14ac:dyDescent="0.25">
      <c r="A125" s="24" t="s">
        <v>221</v>
      </c>
      <c r="B125" s="60" t="s">
        <v>222</v>
      </c>
      <c r="C125" s="68"/>
      <c r="D125" s="68"/>
      <c r="E125" s="68"/>
    </row>
    <row r="126" spans="1:5" ht="15.75" x14ac:dyDescent="0.25">
      <c r="A126" s="24" t="s">
        <v>223</v>
      </c>
      <c r="B126" s="60" t="s">
        <v>224</v>
      </c>
      <c r="C126" s="68"/>
      <c r="D126" s="68"/>
      <c r="E126" s="68"/>
    </row>
    <row r="127" spans="1:5" ht="31.5" x14ac:dyDescent="0.25">
      <c r="A127" s="24" t="s">
        <v>225</v>
      </c>
      <c r="B127" s="60" t="s">
        <v>199</v>
      </c>
      <c r="C127" s="68"/>
      <c r="D127" s="68"/>
      <c r="E127" s="68"/>
    </row>
    <row r="128" spans="1:5" ht="15.75" x14ac:dyDescent="0.25">
      <c r="A128" s="24" t="s">
        <v>226</v>
      </c>
      <c r="B128" s="60" t="s">
        <v>227</v>
      </c>
      <c r="C128" s="68"/>
      <c r="D128" s="68"/>
      <c r="E128" s="68"/>
    </row>
    <row r="129" spans="1:5" ht="32.25" thickBot="1" x14ac:dyDescent="0.3">
      <c r="A129" s="61" t="s">
        <v>228</v>
      </c>
      <c r="B129" s="60" t="s">
        <v>229</v>
      </c>
      <c r="C129" s="72"/>
      <c r="D129" s="72"/>
      <c r="E129" s="72"/>
    </row>
    <row r="130" spans="1:5" ht="16.5" thickBot="1" x14ac:dyDescent="0.3">
      <c r="A130" s="21" t="s">
        <v>38</v>
      </c>
      <c r="B130" s="22" t="s">
        <v>230</v>
      </c>
      <c r="C130" s="23"/>
      <c r="D130" s="23"/>
      <c r="E130" s="23"/>
    </row>
    <row r="131" spans="1:5" ht="32.25" thickBot="1" x14ac:dyDescent="0.3">
      <c r="A131" s="21" t="s">
        <v>231</v>
      </c>
      <c r="B131" s="22" t="s">
        <v>232</v>
      </c>
      <c r="C131" s="23">
        <f>+C132+C133+C134</f>
        <v>0</v>
      </c>
      <c r="D131" s="23">
        <f t="shared" ref="D131:E131" si="14">+D132+D133+D134</f>
        <v>0</v>
      </c>
      <c r="E131" s="23">
        <f t="shared" si="14"/>
        <v>0</v>
      </c>
    </row>
    <row r="132" spans="1:5" ht="15.75" x14ac:dyDescent="0.25">
      <c r="A132" s="24" t="s">
        <v>54</v>
      </c>
      <c r="B132" s="73" t="s">
        <v>233</v>
      </c>
      <c r="C132" s="68"/>
      <c r="D132" s="68"/>
      <c r="E132" s="68"/>
    </row>
    <row r="133" spans="1:5" ht="15.75" x14ac:dyDescent="0.25">
      <c r="A133" s="24" t="s">
        <v>62</v>
      </c>
      <c r="B133" s="73" t="s">
        <v>234</v>
      </c>
      <c r="C133" s="68"/>
      <c r="D133" s="68"/>
      <c r="E133" s="68"/>
    </row>
    <row r="134" spans="1:5" ht="16.5" thickBot="1" x14ac:dyDescent="0.3">
      <c r="A134" s="61" t="s">
        <v>64</v>
      </c>
      <c r="B134" s="74" t="s">
        <v>235</v>
      </c>
      <c r="C134" s="68"/>
      <c r="D134" s="68"/>
      <c r="E134" s="68"/>
    </row>
    <row r="135" spans="1:5" ht="16.5" thickBot="1" x14ac:dyDescent="0.3">
      <c r="A135" s="21" t="s">
        <v>68</v>
      </c>
      <c r="B135" s="22" t="s">
        <v>236</v>
      </c>
      <c r="C135" s="23">
        <f>+C136+C137+C138+C139+C140+C141</f>
        <v>0</v>
      </c>
      <c r="D135" s="23">
        <f t="shared" ref="D135:E135" si="15">+D136+D137+D138+D139+D140+D141</f>
        <v>0</v>
      </c>
      <c r="E135" s="23">
        <f t="shared" si="15"/>
        <v>0</v>
      </c>
    </row>
    <row r="136" spans="1:5" ht="15.75" x14ac:dyDescent="0.25">
      <c r="A136" s="24" t="s">
        <v>70</v>
      </c>
      <c r="B136" s="73" t="s">
        <v>237</v>
      </c>
      <c r="C136" s="68"/>
      <c r="D136" s="68"/>
      <c r="E136" s="68"/>
    </row>
    <row r="137" spans="1:5" ht="15.75" x14ac:dyDescent="0.25">
      <c r="A137" s="24" t="s">
        <v>72</v>
      </c>
      <c r="B137" s="73" t="s">
        <v>238</v>
      </c>
      <c r="C137" s="68"/>
      <c r="D137" s="68"/>
      <c r="E137" s="68"/>
    </row>
    <row r="138" spans="1:5" ht="15.75" x14ac:dyDescent="0.25">
      <c r="A138" s="24" t="s">
        <v>74</v>
      </c>
      <c r="B138" s="73" t="s">
        <v>239</v>
      </c>
      <c r="C138" s="68"/>
      <c r="D138" s="68"/>
      <c r="E138" s="68"/>
    </row>
    <row r="139" spans="1:5" ht="15.75" x14ac:dyDescent="0.25">
      <c r="A139" s="24" t="s">
        <v>76</v>
      </c>
      <c r="B139" s="73" t="s">
        <v>240</v>
      </c>
      <c r="C139" s="68"/>
      <c r="D139" s="68"/>
      <c r="E139" s="68"/>
    </row>
    <row r="140" spans="1:5" ht="15.75" x14ac:dyDescent="0.25">
      <c r="A140" s="24" t="s">
        <v>78</v>
      </c>
      <c r="B140" s="73" t="s">
        <v>241</v>
      </c>
      <c r="C140" s="68"/>
      <c r="D140" s="68"/>
      <c r="E140" s="68"/>
    </row>
    <row r="141" spans="1:5" ht="16.5" thickBot="1" x14ac:dyDescent="0.3">
      <c r="A141" s="61" t="s">
        <v>80</v>
      </c>
      <c r="B141" s="74" t="s">
        <v>242</v>
      </c>
      <c r="C141" s="68"/>
      <c r="D141" s="68"/>
      <c r="E141" s="68"/>
    </row>
    <row r="142" spans="1:5" ht="16.5" thickBot="1" x14ac:dyDescent="0.3">
      <c r="A142" s="21" t="s">
        <v>92</v>
      </c>
      <c r="B142" s="22" t="s">
        <v>243</v>
      </c>
      <c r="C142" s="23">
        <f>+C143+C144+C146+C147+C145</f>
        <v>0</v>
      </c>
      <c r="D142" s="23">
        <f t="shared" ref="D142:E142" si="16">+D143+D144+D146+D147+D145</f>
        <v>0</v>
      </c>
      <c r="E142" s="23">
        <f t="shared" si="16"/>
        <v>0</v>
      </c>
    </row>
    <row r="143" spans="1:5" ht="15.75" x14ac:dyDescent="0.25">
      <c r="A143" s="24" t="s">
        <v>94</v>
      </c>
      <c r="B143" s="73" t="s">
        <v>244</v>
      </c>
      <c r="C143" s="68"/>
      <c r="D143" s="68"/>
      <c r="E143" s="68"/>
    </row>
    <row r="144" spans="1:5" ht="15.75" x14ac:dyDescent="0.25">
      <c r="A144" s="24" t="s">
        <v>96</v>
      </c>
      <c r="B144" s="73" t="s">
        <v>245</v>
      </c>
      <c r="C144" s="68"/>
      <c r="D144" s="68"/>
      <c r="E144" s="68"/>
    </row>
    <row r="145" spans="1:5" ht="15.75" x14ac:dyDescent="0.25">
      <c r="A145" s="24" t="s">
        <v>98</v>
      </c>
      <c r="B145" s="73" t="s">
        <v>246</v>
      </c>
      <c r="C145" s="68"/>
      <c r="D145" s="68"/>
      <c r="E145" s="68"/>
    </row>
    <row r="146" spans="1:5" ht="15.75" x14ac:dyDescent="0.25">
      <c r="A146" s="24" t="s">
        <v>100</v>
      </c>
      <c r="B146" s="73" t="s">
        <v>247</v>
      </c>
      <c r="C146" s="68"/>
      <c r="D146" s="68"/>
      <c r="E146" s="68"/>
    </row>
    <row r="147" spans="1:5" ht="16.5" thickBot="1" x14ac:dyDescent="0.3">
      <c r="A147" s="61" t="s">
        <v>102</v>
      </c>
      <c r="B147" s="74" t="s">
        <v>248</v>
      </c>
      <c r="C147" s="68"/>
      <c r="D147" s="68"/>
      <c r="E147" s="68"/>
    </row>
    <row r="148" spans="1:5" ht="16.5" thickBot="1" x14ac:dyDescent="0.3">
      <c r="A148" s="21" t="s">
        <v>249</v>
      </c>
      <c r="B148" s="22" t="s">
        <v>250</v>
      </c>
      <c r="C148" s="75">
        <f>+C149+C150+C151+C152+C153</f>
        <v>0</v>
      </c>
      <c r="D148" s="75">
        <f t="shared" ref="D148:E148" si="17">+D149+D150+D151+D152+D153</f>
        <v>0</v>
      </c>
      <c r="E148" s="75">
        <f t="shared" si="17"/>
        <v>0</v>
      </c>
    </row>
    <row r="149" spans="1:5" ht="15.75" x14ac:dyDescent="0.25">
      <c r="A149" s="24" t="s">
        <v>106</v>
      </c>
      <c r="B149" s="73" t="s">
        <v>251</v>
      </c>
      <c r="C149" s="68"/>
      <c r="D149" s="68"/>
      <c r="E149" s="68"/>
    </row>
    <row r="150" spans="1:5" ht="15.75" x14ac:dyDescent="0.25">
      <c r="A150" s="24" t="s">
        <v>108</v>
      </c>
      <c r="B150" s="73" t="s">
        <v>252</v>
      </c>
      <c r="C150" s="68"/>
      <c r="D150" s="68"/>
      <c r="E150" s="68"/>
    </row>
    <row r="151" spans="1:5" ht="15.75" x14ac:dyDescent="0.25">
      <c r="A151" s="24" t="s">
        <v>110</v>
      </c>
      <c r="B151" s="73" t="s">
        <v>253</v>
      </c>
      <c r="C151" s="68"/>
      <c r="D151" s="68"/>
      <c r="E151" s="68"/>
    </row>
    <row r="152" spans="1:5" ht="31.5" x14ac:dyDescent="0.25">
      <c r="A152" s="24" t="s">
        <v>112</v>
      </c>
      <c r="B152" s="73" t="s">
        <v>254</v>
      </c>
      <c r="C152" s="68"/>
      <c r="D152" s="68"/>
      <c r="E152" s="68"/>
    </row>
    <row r="153" spans="1:5" ht="16.5" thickBot="1" x14ac:dyDescent="0.3">
      <c r="A153" s="61" t="s">
        <v>255</v>
      </c>
      <c r="B153" s="74" t="s">
        <v>256</v>
      </c>
      <c r="C153" s="72"/>
      <c r="D153" s="72"/>
      <c r="E153" s="72"/>
    </row>
    <row r="154" spans="1:5" ht="16.5" thickBot="1" x14ac:dyDescent="0.3">
      <c r="A154" s="76" t="s">
        <v>114</v>
      </c>
      <c r="B154" s="22" t="s">
        <v>257</v>
      </c>
      <c r="C154" s="75"/>
      <c r="D154" s="75"/>
      <c r="E154" s="75"/>
    </row>
    <row r="155" spans="1:5" ht="16.5" thickBot="1" x14ac:dyDescent="0.3">
      <c r="A155" s="76" t="s">
        <v>124</v>
      </c>
      <c r="B155" s="22" t="s">
        <v>258</v>
      </c>
      <c r="C155" s="75"/>
      <c r="D155" s="75"/>
      <c r="E155" s="75"/>
    </row>
    <row r="156" spans="1:5" ht="16.5" thickBot="1" x14ac:dyDescent="0.3">
      <c r="A156" s="21" t="s">
        <v>259</v>
      </c>
      <c r="B156" s="22" t="s">
        <v>260</v>
      </c>
      <c r="C156" s="77"/>
      <c r="D156" s="77">
        <f t="shared" ref="D156:E156" si="18">+D131+D135+D142+D148+D154+D155</f>
        <v>0</v>
      </c>
      <c r="E156" s="77">
        <f t="shared" si="18"/>
        <v>0</v>
      </c>
    </row>
    <row r="157" spans="1:5" ht="16.5" thickBot="1" x14ac:dyDescent="0.3">
      <c r="A157" s="78" t="s">
        <v>261</v>
      </c>
      <c r="B157" s="79" t="s">
        <v>262</v>
      </c>
      <c r="C157" s="77"/>
      <c r="D157" s="77"/>
      <c r="E157" s="77"/>
    </row>
    <row r="158" spans="1:5" ht="16.5" thickBot="1" x14ac:dyDescent="0.3">
      <c r="A158" s="80"/>
      <c r="B158" s="81"/>
      <c r="C158" s="82"/>
    </row>
    <row r="159" spans="1:5" ht="16.5" thickBot="1" x14ac:dyDescent="0.3">
      <c r="A159" s="83" t="s">
        <v>263</v>
      </c>
      <c r="B159" s="84"/>
      <c r="C159" s="85">
        <v>0</v>
      </c>
      <c r="D159" s="85">
        <v>0</v>
      </c>
      <c r="E159" s="85">
        <v>0</v>
      </c>
    </row>
    <row r="160" spans="1:5" ht="16.5" thickBot="1" x14ac:dyDescent="0.3">
      <c r="A160" s="83" t="s">
        <v>264</v>
      </c>
      <c r="B160" s="84"/>
      <c r="C160" s="85">
        <v>0</v>
      </c>
      <c r="D160" s="85">
        <v>0</v>
      </c>
      <c r="E160" s="85">
        <v>0</v>
      </c>
    </row>
  </sheetData>
  <mergeCells count="3">
    <mergeCell ref="A3:E3"/>
    <mergeCell ref="A2:E2"/>
    <mergeCell ref="A1:E1"/>
  </mergeCells>
  <pageMargins left="0.7" right="0.7" top="0.75" bottom="0.75" header="0.3" footer="0.3"/>
  <pageSetup paperSize="9" scale="67" orientation="portrait" r:id="rId1"/>
  <rowBreaks count="3" manualBreakCount="3">
    <brk id="50" max="16383" man="1"/>
    <brk id="92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E160"/>
  <sheetViews>
    <sheetView view="pageBreakPreview" zoomScale="60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6.140625" customWidth="1"/>
    <col min="5" max="5" width="16.7109375" customWidth="1"/>
  </cols>
  <sheetData>
    <row r="1" spans="1:5" ht="15.75" x14ac:dyDescent="0.25">
      <c r="A1" s="282" t="s">
        <v>373</v>
      </c>
      <c r="B1" s="282"/>
      <c r="C1" s="282"/>
      <c r="D1" s="282"/>
      <c r="E1" s="282"/>
    </row>
    <row r="2" spans="1:5" ht="15" customHeight="1" x14ac:dyDescent="0.25">
      <c r="A2" s="283" t="s">
        <v>614</v>
      </c>
      <c r="B2" s="283"/>
      <c r="C2" s="283"/>
      <c r="D2" s="283"/>
      <c r="E2" s="283"/>
    </row>
    <row r="3" spans="1:5" ht="15.75" customHeight="1" thickBot="1" x14ac:dyDescent="0.3">
      <c r="A3" s="283" t="s">
        <v>626</v>
      </c>
      <c r="B3" s="283"/>
      <c r="C3" s="283"/>
      <c r="D3" s="283"/>
      <c r="E3" s="283"/>
    </row>
    <row r="4" spans="1:5" ht="15.75" x14ac:dyDescent="0.25">
      <c r="A4" s="7" t="s">
        <v>0</v>
      </c>
      <c r="B4" s="8" t="s">
        <v>1</v>
      </c>
      <c r="C4" s="9"/>
      <c r="D4" s="9"/>
      <c r="E4" s="9"/>
    </row>
    <row r="5" spans="1:5" ht="32.25" thickBot="1" x14ac:dyDescent="0.3">
      <c r="A5" s="91" t="s">
        <v>2</v>
      </c>
      <c r="B5" s="89" t="s">
        <v>270</v>
      </c>
      <c r="C5" s="11"/>
      <c r="D5" s="11"/>
      <c r="E5" s="11"/>
    </row>
    <row r="6" spans="1:5" ht="16.5" thickBot="1" x14ac:dyDescent="0.3">
      <c r="A6" s="12"/>
      <c r="B6" s="12"/>
      <c r="C6" s="86" t="s">
        <v>379</v>
      </c>
    </row>
    <row r="7" spans="1:5" ht="32.25" thickBot="1" x14ac:dyDescent="0.3">
      <c r="A7" s="13" t="s">
        <v>4</v>
      </c>
      <c r="B7" s="14" t="s">
        <v>5</v>
      </c>
      <c r="C7" s="90" t="s">
        <v>432</v>
      </c>
      <c r="D7" s="90" t="s">
        <v>433</v>
      </c>
      <c r="E7" s="90" t="s">
        <v>438</v>
      </c>
    </row>
    <row r="8" spans="1:5" ht="16.5" thickBot="1" x14ac:dyDescent="0.3">
      <c r="A8" s="15" t="s">
        <v>6</v>
      </c>
      <c r="B8" s="16" t="s">
        <v>7</v>
      </c>
      <c r="C8" s="17" t="s">
        <v>8</v>
      </c>
      <c r="D8" s="17" t="s">
        <v>272</v>
      </c>
      <c r="E8" s="17" t="s">
        <v>273</v>
      </c>
    </row>
    <row r="9" spans="1:5" ht="16.5" thickBot="1" x14ac:dyDescent="0.3">
      <c r="A9" s="18"/>
      <c r="B9" s="19" t="s">
        <v>9</v>
      </c>
      <c r="C9" s="20"/>
      <c r="D9" s="20"/>
      <c r="E9" s="20"/>
    </row>
    <row r="10" spans="1:5" ht="16.5" thickBot="1" x14ac:dyDescent="0.3">
      <c r="A10" s="21" t="s">
        <v>10</v>
      </c>
      <c r="B10" s="22" t="s">
        <v>11</v>
      </c>
      <c r="C10" s="23">
        <f>+C11+C12+C13+C14+C15+C16</f>
        <v>0</v>
      </c>
      <c r="D10" s="23">
        <f t="shared" ref="D10:E10" si="0">+D11+D12+D13+D14+D15+D16</f>
        <v>0</v>
      </c>
      <c r="E10" s="23">
        <f t="shared" si="0"/>
        <v>0</v>
      </c>
    </row>
    <row r="11" spans="1:5" ht="15.75" x14ac:dyDescent="0.25">
      <c r="A11" s="24" t="s">
        <v>12</v>
      </c>
      <c r="B11" s="25" t="s">
        <v>13</v>
      </c>
      <c r="C11" s="26"/>
      <c r="D11" s="26"/>
      <c r="E11" s="26"/>
    </row>
    <row r="12" spans="1:5" ht="15.75" customHeight="1" x14ac:dyDescent="0.25">
      <c r="A12" s="27" t="s">
        <v>14</v>
      </c>
      <c r="B12" s="28" t="s">
        <v>15</v>
      </c>
      <c r="C12" s="29"/>
      <c r="D12" s="29"/>
      <c r="E12" s="29"/>
    </row>
    <row r="13" spans="1:5" ht="15.75" x14ac:dyDescent="0.25">
      <c r="A13" s="27" t="s">
        <v>16</v>
      </c>
      <c r="B13" s="28" t="s">
        <v>17</v>
      </c>
      <c r="C13" s="29"/>
      <c r="D13" s="29"/>
      <c r="E13" s="29"/>
    </row>
    <row r="14" spans="1:5" ht="15.75" x14ac:dyDescent="0.25">
      <c r="A14" s="27" t="s">
        <v>18</v>
      </c>
      <c r="B14" s="28" t="s">
        <v>19</v>
      </c>
      <c r="C14" s="29"/>
      <c r="D14" s="29"/>
      <c r="E14" s="29"/>
    </row>
    <row r="15" spans="1:5" ht="15.75" x14ac:dyDescent="0.25">
      <c r="A15" s="27" t="s">
        <v>20</v>
      </c>
      <c r="B15" s="28" t="s">
        <v>21</v>
      </c>
      <c r="C15" s="29"/>
      <c r="D15" s="29"/>
      <c r="E15" s="29"/>
    </row>
    <row r="16" spans="1:5" ht="16.5" thickBot="1" x14ac:dyDescent="0.3">
      <c r="A16" s="30" t="s">
        <v>22</v>
      </c>
      <c r="B16" s="31" t="s">
        <v>23</v>
      </c>
      <c r="C16" s="29"/>
      <c r="D16" s="29"/>
      <c r="E16" s="29"/>
    </row>
    <row r="17" spans="1:5" ht="32.25" thickBot="1" x14ac:dyDescent="0.3">
      <c r="A17" s="21" t="s">
        <v>24</v>
      </c>
      <c r="B17" s="32" t="s">
        <v>25</v>
      </c>
      <c r="C17" s="23">
        <f>+C18+C19+C20+C21+C22</f>
        <v>0</v>
      </c>
      <c r="D17" s="23">
        <f t="shared" ref="D17:E17" si="1">+D18+D19+D20+D21+D22</f>
        <v>0</v>
      </c>
      <c r="E17" s="23">
        <f t="shared" si="1"/>
        <v>0</v>
      </c>
    </row>
    <row r="18" spans="1:5" ht="15.75" x14ac:dyDescent="0.25">
      <c r="A18" s="24" t="s">
        <v>26</v>
      </c>
      <c r="B18" s="25" t="s">
        <v>27</v>
      </c>
      <c r="C18" s="26"/>
      <c r="D18" s="26"/>
      <c r="E18" s="26"/>
    </row>
    <row r="19" spans="1:5" ht="15.75" x14ac:dyDescent="0.25">
      <c r="A19" s="27" t="s">
        <v>28</v>
      </c>
      <c r="B19" s="28" t="s">
        <v>29</v>
      </c>
      <c r="C19" s="29"/>
      <c r="D19" s="29"/>
      <c r="E19" s="29"/>
    </row>
    <row r="20" spans="1:5" ht="15.75" x14ac:dyDescent="0.25">
      <c r="A20" s="27" t="s">
        <v>30</v>
      </c>
      <c r="B20" s="28" t="s">
        <v>31</v>
      </c>
      <c r="C20" s="29"/>
      <c r="D20" s="29"/>
      <c r="E20" s="29"/>
    </row>
    <row r="21" spans="1:5" ht="15.75" x14ac:dyDescent="0.25">
      <c r="A21" s="27" t="s">
        <v>32</v>
      </c>
      <c r="B21" s="28" t="s">
        <v>33</v>
      </c>
      <c r="C21" s="29"/>
      <c r="D21" s="29"/>
      <c r="E21" s="29"/>
    </row>
    <row r="22" spans="1:5" ht="15.75" x14ac:dyDescent="0.25">
      <c r="A22" s="27" t="s">
        <v>34</v>
      </c>
      <c r="B22" s="28" t="s">
        <v>35</v>
      </c>
      <c r="C22" s="29"/>
      <c r="D22" s="29"/>
      <c r="E22" s="29"/>
    </row>
    <row r="23" spans="1:5" ht="16.5" thickBot="1" x14ac:dyDescent="0.3">
      <c r="A23" s="30" t="s">
        <v>36</v>
      </c>
      <c r="B23" s="31" t="s">
        <v>37</v>
      </c>
      <c r="C23" s="33"/>
      <c r="D23" s="33"/>
      <c r="E23" s="33"/>
    </row>
    <row r="24" spans="1:5" ht="32.25" thickBot="1" x14ac:dyDescent="0.3">
      <c r="A24" s="21" t="s">
        <v>38</v>
      </c>
      <c r="B24" s="22" t="s">
        <v>39</v>
      </c>
      <c r="C24" s="23">
        <f>+C25+C26+C27+C28+C29</f>
        <v>0</v>
      </c>
      <c r="D24" s="23">
        <f t="shared" ref="D24:E24" si="2">+D25+D26+D27+D28+D29</f>
        <v>0</v>
      </c>
      <c r="E24" s="23">
        <f t="shared" si="2"/>
        <v>0</v>
      </c>
    </row>
    <row r="25" spans="1:5" ht="15.75" x14ac:dyDescent="0.25">
      <c r="A25" s="24" t="s">
        <v>40</v>
      </c>
      <c r="B25" s="25" t="s">
        <v>41</v>
      </c>
      <c r="C25" s="26"/>
      <c r="D25" s="26"/>
      <c r="E25" s="26"/>
    </row>
    <row r="26" spans="1:5" ht="15.75" x14ac:dyDescent="0.25">
      <c r="A26" s="27" t="s">
        <v>42</v>
      </c>
      <c r="B26" s="28" t="s">
        <v>43</v>
      </c>
      <c r="C26" s="29"/>
      <c r="D26" s="29"/>
      <c r="E26" s="29"/>
    </row>
    <row r="27" spans="1:5" ht="31.5" x14ac:dyDescent="0.25">
      <c r="A27" s="27" t="s">
        <v>44</v>
      </c>
      <c r="B27" s="28" t="s">
        <v>45</v>
      </c>
      <c r="C27" s="29"/>
      <c r="D27" s="29"/>
      <c r="E27" s="29"/>
    </row>
    <row r="28" spans="1:5" ht="31.5" x14ac:dyDescent="0.25">
      <c r="A28" s="27" t="s">
        <v>46</v>
      </c>
      <c r="B28" s="28" t="s">
        <v>47</v>
      </c>
      <c r="C28" s="29"/>
      <c r="D28" s="29"/>
      <c r="E28" s="29"/>
    </row>
    <row r="29" spans="1:5" ht="15.75" x14ac:dyDescent="0.25">
      <c r="A29" s="27" t="s">
        <v>48</v>
      </c>
      <c r="B29" s="28" t="s">
        <v>49</v>
      </c>
      <c r="C29" s="29"/>
      <c r="D29" s="29"/>
      <c r="E29" s="29"/>
    </row>
    <row r="30" spans="1:5" ht="16.5" thickBot="1" x14ac:dyDescent="0.3">
      <c r="A30" s="30" t="s">
        <v>50</v>
      </c>
      <c r="B30" s="31" t="s">
        <v>51</v>
      </c>
      <c r="C30" s="33"/>
      <c r="D30" s="33"/>
      <c r="E30" s="33"/>
    </row>
    <row r="31" spans="1:5" ht="16.5" thickBot="1" x14ac:dyDescent="0.3">
      <c r="A31" s="21" t="s">
        <v>52</v>
      </c>
      <c r="B31" s="22" t="s">
        <v>53</v>
      </c>
      <c r="C31" s="23">
        <f>+C32+C36+C37+C38</f>
        <v>0</v>
      </c>
      <c r="D31" s="23">
        <f t="shared" ref="D31:E31" si="3">+D32+D36+D37+D38</f>
        <v>0</v>
      </c>
      <c r="E31" s="23">
        <f t="shared" si="3"/>
        <v>0</v>
      </c>
    </row>
    <row r="32" spans="1:5" ht="15.75" x14ac:dyDescent="0.25">
      <c r="A32" s="24" t="s">
        <v>54</v>
      </c>
      <c r="B32" s="25" t="s">
        <v>55</v>
      </c>
      <c r="C32" s="34">
        <f>+C33+C34+C35</f>
        <v>0</v>
      </c>
      <c r="D32" s="34">
        <f t="shared" ref="D32:E32" si="4">+D33+D34+D35</f>
        <v>0</v>
      </c>
      <c r="E32" s="34">
        <f t="shared" si="4"/>
        <v>0</v>
      </c>
    </row>
    <row r="33" spans="1:5" ht="15.75" x14ac:dyDescent="0.25">
      <c r="A33" s="27" t="s">
        <v>56</v>
      </c>
      <c r="B33" s="28" t="s">
        <v>57</v>
      </c>
      <c r="C33" s="29"/>
      <c r="D33" s="29"/>
      <c r="E33" s="29"/>
    </row>
    <row r="34" spans="1:5" ht="15.75" x14ac:dyDescent="0.25">
      <c r="A34" s="27" t="s">
        <v>58</v>
      </c>
      <c r="B34" s="28" t="s">
        <v>59</v>
      </c>
      <c r="C34" s="29"/>
      <c r="D34" s="29"/>
      <c r="E34" s="29"/>
    </row>
    <row r="35" spans="1:5" ht="15.75" x14ac:dyDescent="0.25">
      <c r="A35" s="27" t="s">
        <v>60</v>
      </c>
      <c r="B35" s="35" t="s">
        <v>61</v>
      </c>
      <c r="C35" s="29"/>
      <c r="D35" s="29"/>
      <c r="E35" s="29"/>
    </row>
    <row r="36" spans="1:5" ht="15.75" x14ac:dyDescent="0.25">
      <c r="A36" s="27" t="s">
        <v>62</v>
      </c>
      <c r="B36" s="28" t="s">
        <v>63</v>
      </c>
      <c r="C36" s="29"/>
      <c r="D36" s="29"/>
      <c r="E36" s="29"/>
    </row>
    <row r="37" spans="1:5" ht="15.75" x14ac:dyDescent="0.25">
      <c r="A37" s="27" t="s">
        <v>64</v>
      </c>
      <c r="B37" s="28" t="s">
        <v>65</v>
      </c>
      <c r="C37" s="29"/>
      <c r="D37" s="29"/>
      <c r="E37" s="29"/>
    </row>
    <row r="38" spans="1:5" ht="16.5" thickBot="1" x14ac:dyDescent="0.3">
      <c r="A38" s="30" t="s">
        <v>66</v>
      </c>
      <c r="B38" s="31" t="s">
        <v>67</v>
      </c>
      <c r="C38" s="33"/>
      <c r="D38" s="33"/>
      <c r="E38" s="33"/>
    </row>
    <row r="39" spans="1:5" ht="16.5" thickBot="1" x14ac:dyDescent="0.3">
      <c r="A39" s="21" t="s">
        <v>68</v>
      </c>
      <c r="B39" s="22" t="s">
        <v>69</v>
      </c>
      <c r="C39" s="23">
        <f>SUM(C40:C50)</f>
        <v>0</v>
      </c>
      <c r="D39" s="23">
        <f t="shared" ref="D39:E39" si="5">SUM(D40:D50)</f>
        <v>0</v>
      </c>
      <c r="E39" s="23">
        <f t="shared" si="5"/>
        <v>0</v>
      </c>
    </row>
    <row r="40" spans="1:5" ht="15.75" x14ac:dyDescent="0.25">
      <c r="A40" s="24" t="s">
        <v>70</v>
      </c>
      <c r="B40" s="25" t="s">
        <v>71</v>
      </c>
      <c r="C40" s="26"/>
      <c r="D40" s="26"/>
      <c r="E40" s="26"/>
    </row>
    <row r="41" spans="1:5" ht="15.75" x14ac:dyDescent="0.25">
      <c r="A41" s="27" t="s">
        <v>72</v>
      </c>
      <c r="B41" s="28" t="s">
        <v>73</v>
      </c>
      <c r="C41" s="29"/>
      <c r="D41" s="29"/>
      <c r="E41" s="29"/>
    </row>
    <row r="42" spans="1:5" ht="15.75" x14ac:dyDescent="0.25">
      <c r="A42" s="27" t="s">
        <v>74</v>
      </c>
      <c r="B42" s="28" t="s">
        <v>75</v>
      </c>
      <c r="C42" s="29"/>
      <c r="D42" s="29"/>
      <c r="E42" s="29"/>
    </row>
    <row r="43" spans="1:5" ht="15.75" x14ac:dyDescent="0.25">
      <c r="A43" s="27" t="s">
        <v>76</v>
      </c>
      <c r="B43" s="28" t="s">
        <v>77</v>
      </c>
      <c r="C43" s="29"/>
      <c r="D43" s="29"/>
      <c r="E43" s="29"/>
    </row>
    <row r="44" spans="1:5" ht="15.75" x14ac:dyDescent="0.25">
      <c r="A44" s="27" t="s">
        <v>78</v>
      </c>
      <c r="B44" s="28" t="s">
        <v>79</v>
      </c>
      <c r="C44" s="29"/>
      <c r="D44" s="29"/>
      <c r="E44" s="29"/>
    </row>
    <row r="45" spans="1:5" ht="15.75" x14ac:dyDescent="0.25">
      <c r="A45" s="27" t="s">
        <v>80</v>
      </c>
      <c r="B45" s="28" t="s">
        <v>81</v>
      </c>
      <c r="C45" s="29"/>
      <c r="D45" s="29"/>
      <c r="E45" s="29"/>
    </row>
    <row r="46" spans="1:5" ht="15.75" x14ac:dyDescent="0.25">
      <c r="A46" s="27" t="s">
        <v>82</v>
      </c>
      <c r="B46" s="28" t="s">
        <v>83</v>
      </c>
      <c r="C46" s="29"/>
      <c r="D46" s="29"/>
      <c r="E46" s="29"/>
    </row>
    <row r="47" spans="1:5" ht="15.75" x14ac:dyDescent="0.25">
      <c r="A47" s="27" t="s">
        <v>84</v>
      </c>
      <c r="B47" s="28" t="s">
        <v>85</v>
      </c>
      <c r="C47" s="29"/>
      <c r="D47" s="29"/>
      <c r="E47" s="29"/>
    </row>
    <row r="48" spans="1:5" ht="15.75" x14ac:dyDescent="0.25">
      <c r="A48" s="27" t="s">
        <v>86</v>
      </c>
      <c r="B48" s="28" t="s">
        <v>87</v>
      </c>
      <c r="C48" s="29"/>
      <c r="D48" s="29"/>
      <c r="E48" s="29"/>
    </row>
    <row r="49" spans="1:5" ht="15.75" x14ac:dyDescent="0.25">
      <c r="A49" s="30" t="s">
        <v>88</v>
      </c>
      <c r="B49" s="31" t="s">
        <v>89</v>
      </c>
      <c r="C49" s="33"/>
      <c r="D49" s="33"/>
      <c r="E49" s="33"/>
    </row>
    <row r="50" spans="1:5" ht="16.5" thickBot="1" x14ac:dyDescent="0.3">
      <c r="A50" s="30" t="s">
        <v>90</v>
      </c>
      <c r="B50" s="31" t="s">
        <v>91</v>
      </c>
      <c r="C50" s="33"/>
      <c r="D50" s="33"/>
      <c r="E50" s="33"/>
    </row>
    <row r="51" spans="1:5" ht="16.5" thickBot="1" x14ac:dyDescent="0.3">
      <c r="A51" s="21" t="s">
        <v>92</v>
      </c>
      <c r="B51" s="22" t="s">
        <v>93</v>
      </c>
      <c r="C51" s="23">
        <f>SUM(C52:C56)</f>
        <v>0</v>
      </c>
      <c r="D51" s="23">
        <f t="shared" ref="D51:E51" si="6">SUM(D52:D56)</f>
        <v>0</v>
      </c>
      <c r="E51" s="23">
        <f t="shared" si="6"/>
        <v>0</v>
      </c>
    </row>
    <row r="52" spans="1:5" ht="15.75" x14ac:dyDescent="0.25">
      <c r="A52" s="24" t="s">
        <v>94</v>
      </c>
      <c r="B52" s="25" t="s">
        <v>95</v>
      </c>
      <c r="C52" s="26"/>
      <c r="D52" s="26"/>
      <c r="E52" s="26"/>
    </row>
    <row r="53" spans="1:5" ht="15.75" x14ac:dyDescent="0.25">
      <c r="A53" s="27" t="s">
        <v>96</v>
      </c>
      <c r="B53" s="28" t="s">
        <v>97</v>
      </c>
      <c r="C53" s="29"/>
      <c r="D53" s="29"/>
      <c r="E53" s="29"/>
    </row>
    <row r="54" spans="1:5" ht="15.75" x14ac:dyDescent="0.25">
      <c r="A54" s="27" t="s">
        <v>98</v>
      </c>
      <c r="B54" s="28" t="s">
        <v>99</v>
      </c>
      <c r="C54" s="29"/>
      <c r="D54" s="29"/>
      <c r="E54" s="29"/>
    </row>
    <row r="55" spans="1:5" ht="15.75" x14ac:dyDescent="0.25">
      <c r="A55" s="27" t="s">
        <v>100</v>
      </c>
      <c r="B55" s="28" t="s">
        <v>101</v>
      </c>
      <c r="C55" s="29"/>
      <c r="D55" s="29"/>
      <c r="E55" s="29"/>
    </row>
    <row r="56" spans="1:5" ht="16.5" thickBot="1" x14ac:dyDescent="0.3">
      <c r="A56" s="30" t="s">
        <v>102</v>
      </c>
      <c r="B56" s="31" t="s">
        <v>103</v>
      </c>
      <c r="C56" s="33"/>
      <c r="D56" s="33"/>
      <c r="E56" s="33"/>
    </row>
    <row r="57" spans="1:5" ht="16.5" thickBot="1" x14ac:dyDescent="0.3">
      <c r="A57" s="21" t="s">
        <v>104</v>
      </c>
      <c r="B57" s="22" t="s">
        <v>105</v>
      </c>
      <c r="C57" s="23">
        <f>SUM(C58:C60)</f>
        <v>0</v>
      </c>
      <c r="D57" s="23">
        <f t="shared" ref="D57:E57" si="7">SUM(D58:D60)</f>
        <v>0</v>
      </c>
      <c r="E57" s="23">
        <f t="shared" si="7"/>
        <v>0</v>
      </c>
    </row>
    <row r="58" spans="1:5" ht="31.5" x14ac:dyDescent="0.25">
      <c r="A58" s="24" t="s">
        <v>106</v>
      </c>
      <c r="B58" s="25" t="s">
        <v>107</v>
      </c>
      <c r="C58" s="26"/>
      <c r="D58" s="26"/>
      <c r="E58" s="26"/>
    </row>
    <row r="59" spans="1:5" ht="31.5" x14ac:dyDescent="0.25">
      <c r="A59" s="27" t="s">
        <v>108</v>
      </c>
      <c r="B59" s="28" t="s">
        <v>109</v>
      </c>
      <c r="C59" s="29"/>
      <c r="D59" s="29"/>
      <c r="E59" s="29"/>
    </row>
    <row r="60" spans="1:5" ht="15.75" x14ac:dyDescent="0.25">
      <c r="A60" s="27" t="s">
        <v>110</v>
      </c>
      <c r="B60" s="28" t="s">
        <v>111</v>
      </c>
      <c r="C60" s="29"/>
      <c r="D60" s="29"/>
      <c r="E60" s="29"/>
    </row>
    <row r="61" spans="1:5" ht="16.5" thickBot="1" x14ac:dyDescent="0.3">
      <c r="A61" s="30" t="s">
        <v>112</v>
      </c>
      <c r="B61" s="31" t="s">
        <v>113</v>
      </c>
      <c r="C61" s="33"/>
      <c r="D61" s="33"/>
      <c r="E61" s="33"/>
    </row>
    <row r="62" spans="1:5" ht="16.5" thickBot="1" x14ac:dyDescent="0.3">
      <c r="A62" s="21" t="s">
        <v>114</v>
      </c>
      <c r="B62" s="32" t="s">
        <v>115</v>
      </c>
      <c r="C62" s="23">
        <f>SUM(C63:C65)</f>
        <v>0</v>
      </c>
      <c r="D62" s="23">
        <f t="shared" ref="D62:E62" si="8">SUM(D63:D65)</f>
        <v>0</v>
      </c>
      <c r="E62" s="23">
        <f t="shared" si="8"/>
        <v>0</v>
      </c>
    </row>
    <row r="63" spans="1:5" ht="31.5" x14ac:dyDescent="0.25">
      <c r="A63" s="24" t="s">
        <v>116</v>
      </c>
      <c r="B63" s="25" t="s">
        <v>117</v>
      </c>
      <c r="C63" s="29"/>
      <c r="D63" s="29"/>
      <c r="E63" s="29"/>
    </row>
    <row r="64" spans="1:5" ht="31.5" x14ac:dyDescent="0.25">
      <c r="A64" s="27" t="s">
        <v>118</v>
      </c>
      <c r="B64" s="28" t="s">
        <v>119</v>
      </c>
      <c r="C64" s="29"/>
      <c r="D64" s="29"/>
      <c r="E64" s="29"/>
    </row>
    <row r="65" spans="1:5" ht="15.75" x14ac:dyDescent="0.25">
      <c r="A65" s="27" t="s">
        <v>120</v>
      </c>
      <c r="B65" s="28" t="s">
        <v>121</v>
      </c>
      <c r="C65" s="29"/>
      <c r="D65" s="29"/>
      <c r="E65" s="29"/>
    </row>
    <row r="66" spans="1:5" ht="16.5" thickBot="1" x14ac:dyDescent="0.3">
      <c r="A66" s="30" t="s">
        <v>122</v>
      </c>
      <c r="B66" s="31" t="s">
        <v>123</v>
      </c>
      <c r="C66" s="29"/>
      <c r="D66" s="29"/>
      <c r="E66" s="29"/>
    </row>
    <row r="67" spans="1:5" ht="16.5" thickBot="1" x14ac:dyDescent="0.3">
      <c r="A67" s="21" t="s">
        <v>124</v>
      </c>
      <c r="B67" s="22" t="s">
        <v>125</v>
      </c>
      <c r="C67" s="23">
        <f>+C10+C17+C24+C31+C39+C51+C57+C62</f>
        <v>0</v>
      </c>
      <c r="D67" s="23">
        <f t="shared" ref="D67:E67" si="9">+D10+D17+D24+D31+D39+D51+D57+D62</f>
        <v>0</v>
      </c>
      <c r="E67" s="23">
        <f t="shared" si="9"/>
        <v>0</v>
      </c>
    </row>
    <row r="68" spans="1:5" ht="16.5" thickBot="1" x14ac:dyDescent="0.3">
      <c r="A68" s="36" t="s">
        <v>126</v>
      </c>
      <c r="B68" s="32" t="s">
        <v>127</v>
      </c>
      <c r="C68" s="23">
        <f>SUM(C69:C71)</f>
        <v>0</v>
      </c>
      <c r="D68" s="23">
        <f t="shared" ref="D68:E68" si="10">SUM(D69:D71)</f>
        <v>0</v>
      </c>
      <c r="E68" s="23">
        <f t="shared" si="10"/>
        <v>0</v>
      </c>
    </row>
    <row r="69" spans="1:5" ht="15.75" x14ac:dyDescent="0.25">
      <c r="A69" s="24" t="s">
        <v>128</v>
      </c>
      <c r="B69" s="25" t="s">
        <v>129</v>
      </c>
      <c r="C69" s="29"/>
      <c r="D69" s="29"/>
      <c r="E69" s="29"/>
    </row>
    <row r="70" spans="1:5" ht="15.75" x14ac:dyDescent="0.25">
      <c r="A70" s="27" t="s">
        <v>130</v>
      </c>
      <c r="B70" s="28" t="s">
        <v>131</v>
      </c>
      <c r="C70" s="29"/>
      <c r="D70" s="29"/>
      <c r="E70" s="29"/>
    </row>
    <row r="71" spans="1:5" ht="16.5" thickBot="1" x14ac:dyDescent="0.3">
      <c r="A71" s="30" t="s">
        <v>132</v>
      </c>
      <c r="B71" s="37" t="s">
        <v>133</v>
      </c>
      <c r="C71" s="29"/>
      <c r="D71" s="29"/>
      <c r="E71" s="29"/>
    </row>
    <row r="72" spans="1:5" ht="16.5" thickBot="1" x14ac:dyDescent="0.3">
      <c r="A72" s="36" t="s">
        <v>134</v>
      </c>
      <c r="B72" s="32" t="s">
        <v>135</v>
      </c>
      <c r="C72" s="23">
        <f>SUM(C73:C76)</f>
        <v>0</v>
      </c>
      <c r="D72" s="23">
        <f t="shared" ref="D72:E72" si="11">SUM(D73:D76)</f>
        <v>0</v>
      </c>
      <c r="E72" s="23">
        <f t="shared" si="11"/>
        <v>0</v>
      </c>
    </row>
    <row r="73" spans="1:5" ht="15.75" x14ac:dyDescent="0.25">
      <c r="A73" s="24" t="s">
        <v>136</v>
      </c>
      <c r="B73" s="25" t="s">
        <v>137</v>
      </c>
      <c r="C73" s="29"/>
      <c r="D73" s="29"/>
      <c r="E73" s="29"/>
    </row>
    <row r="74" spans="1:5" ht="15.75" x14ac:dyDescent="0.25">
      <c r="A74" s="27" t="s">
        <v>138</v>
      </c>
      <c r="B74" s="28" t="s">
        <v>139</v>
      </c>
      <c r="C74" s="29"/>
      <c r="D74" s="29"/>
      <c r="E74" s="29"/>
    </row>
    <row r="75" spans="1:5" ht="15.75" x14ac:dyDescent="0.25">
      <c r="A75" s="27" t="s">
        <v>140</v>
      </c>
      <c r="B75" s="28" t="s">
        <v>141</v>
      </c>
      <c r="C75" s="29"/>
      <c r="D75" s="29"/>
      <c r="E75" s="29"/>
    </row>
    <row r="76" spans="1:5" ht="16.5" thickBot="1" x14ac:dyDescent="0.3">
      <c r="A76" s="30" t="s">
        <v>142</v>
      </c>
      <c r="B76" s="31" t="s">
        <v>143</v>
      </c>
      <c r="C76" s="29"/>
      <c r="D76" s="29"/>
      <c r="E76" s="29"/>
    </row>
    <row r="77" spans="1:5" ht="16.5" thickBot="1" x14ac:dyDescent="0.3">
      <c r="A77" s="36" t="s">
        <v>144</v>
      </c>
      <c r="B77" s="32" t="s">
        <v>145</v>
      </c>
      <c r="C77" s="23">
        <f>SUM(C78:C79)</f>
        <v>0</v>
      </c>
      <c r="D77" s="23">
        <f t="shared" ref="D77:E77" si="12">SUM(D78:D79)</f>
        <v>0</v>
      </c>
      <c r="E77" s="23">
        <f t="shared" si="12"/>
        <v>0</v>
      </c>
    </row>
    <row r="78" spans="1:5" ht="15.75" x14ac:dyDescent="0.25">
      <c r="A78" s="24" t="s">
        <v>146</v>
      </c>
      <c r="B78" s="25" t="s">
        <v>147</v>
      </c>
      <c r="C78" s="29"/>
      <c r="D78" s="29"/>
      <c r="E78" s="29"/>
    </row>
    <row r="79" spans="1:5" ht="16.5" thickBot="1" x14ac:dyDescent="0.3">
      <c r="A79" s="30" t="s">
        <v>148</v>
      </c>
      <c r="B79" s="31" t="s">
        <v>149</v>
      </c>
      <c r="C79" s="29"/>
      <c r="D79" s="29"/>
      <c r="E79" s="29"/>
    </row>
    <row r="80" spans="1:5" ht="16.5" thickBot="1" x14ac:dyDescent="0.3">
      <c r="A80" s="36" t="s">
        <v>150</v>
      </c>
      <c r="B80" s="32" t="s">
        <v>151</v>
      </c>
      <c r="C80" s="23">
        <f>SUM(C81:C83)</f>
        <v>0</v>
      </c>
      <c r="D80" s="23">
        <f t="shared" ref="D80:E80" si="13">SUM(D81:D83)</f>
        <v>0</v>
      </c>
      <c r="E80" s="23">
        <f t="shared" si="13"/>
        <v>0</v>
      </c>
    </row>
    <row r="81" spans="1:5" ht="15.75" x14ac:dyDescent="0.25">
      <c r="A81" s="24" t="s">
        <v>152</v>
      </c>
      <c r="B81" s="25" t="s">
        <v>153</v>
      </c>
      <c r="C81" s="29"/>
      <c r="D81" s="29"/>
      <c r="E81" s="29"/>
    </row>
    <row r="82" spans="1:5" ht="15.75" x14ac:dyDescent="0.25">
      <c r="A82" s="27" t="s">
        <v>154</v>
      </c>
      <c r="B82" s="28" t="s">
        <v>155</v>
      </c>
      <c r="C82" s="29"/>
      <c r="D82" s="29"/>
      <c r="E82" s="29"/>
    </row>
    <row r="83" spans="1:5" ht="16.5" thickBot="1" x14ac:dyDescent="0.3">
      <c r="A83" s="30" t="s">
        <v>156</v>
      </c>
      <c r="B83" s="31" t="s">
        <v>157</v>
      </c>
      <c r="C83" s="29"/>
      <c r="D83" s="29"/>
      <c r="E83" s="29"/>
    </row>
    <row r="84" spans="1:5" ht="16.5" thickBot="1" x14ac:dyDescent="0.3">
      <c r="A84" s="36" t="s">
        <v>158</v>
      </c>
      <c r="B84" s="32" t="s">
        <v>159</v>
      </c>
      <c r="C84" s="23">
        <f>SUM(C85:C88)</f>
        <v>0</v>
      </c>
      <c r="D84" s="23">
        <f t="shared" ref="D84:E84" si="14">SUM(D85:D88)</f>
        <v>0</v>
      </c>
      <c r="E84" s="23">
        <f t="shared" si="14"/>
        <v>0</v>
      </c>
    </row>
    <row r="85" spans="1:5" ht="15.75" x14ac:dyDescent="0.25">
      <c r="A85" s="38" t="s">
        <v>160</v>
      </c>
      <c r="B85" s="25" t="s">
        <v>161</v>
      </c>
      <c r="C85" s="29"/>
      <c r="D85" s="29"/>
      <c r="E85" s="29"/>
    </row>
    <row r="86" spans="1:5" ht="15.75" x14ac:dyDescent="0.25">
      <c r="A86" s="39" t="s">
        <v>162</v>
      </c>
      <c r="B86" s="28" t="s">
        <v>163</v>
      </c>
      <c r="C86" s="29"/>
      <c r="D86" s="29"/>
      <c r="E86" s="29"/>
    </row>
    <row r="87" spans="1:5" ht="15.75" x14ac:dyDescent="0.25">
      <c r="A87" s="39" t="s">
        <v>164</v>
      </c>
      <c r="B87" s="28" t="s">
        <v>165</v>
      </c>
      <c r="C87" s="29"/>
      <c r="D87" s="29"/>
      <c r="E87" s="29"/>
    </row>
    <row r="88" spans="1:5" ht="16.5" thickBot="1" x14ac:dyDescent="0.3">
      <c r="A88" s="40" t="s">
        <v>166</v>
      </c>
      <c r="B88" s="31" t="s">
        <v>167</v>
      </c>
      <c r="C88" s="29"/>
      <c r="D88" s="29"/>
      <c r="E88" s="29"/>
    </row>
    <row r="89" spans="1:5" ht="16.5" thickBot="1" x14ac:dyDescent="0.3">
      <c r="A89" s="36" t="s">
        <v>168</v>
      </c>
      <c r="B89" s="32" t="s">
        <v>169</v>
      </c>
      <c r="C89" s="41"/>
      <c r="D89" s="41"/>
      <c r="E89" s="41"/>
    </row>
    <row r="90" spans="1:5" ht="16.5" thickBot="1" x14ac:dyDescent="0.3">
      <c r="A90" s="36" t="s">
        <v>170</v>
      </c>
      <c r="B90" s="32" t="s">
        <v>171</v>
      </c>
      <c r="C90" s="41"/>
      <c r="D90" s="41"/>
      <c r="E90" s="41"/>
    </row>
    <row r="91" spans="1:5" ht="16.5" thickBot="1" x14ac:dyDescent="0.3">
      <c r="A91" s="36" t="s">
        <v>172</v>
      </c>
      <c r="B91" s="42" t="s">
        <v>173</v>
      </c>
      <c r="C91" s="23">
        <f>+C68+C72+C77+C80+C84+C90+C89</f>
        <v>0</v>
      </c>
      <c r="D91" s="23">
        <f t="shared" ref="D91:E91" si="15">+D68+D72+D77+D80+D84+D90+D89</f>
        <v>0</v>
      </c>
      <c r="E91" s="23">
        <f t="shared" si="15"/>
        <v>0</v>
      </c>
    </row>
    <row r="92" spans="1:5" ht="16.5" thickBot="1" x14ac:dyDescent="0.3">
      <c r="A92" s="43" t="s">
        <v>174</v>
      </c>
      <c r="B92" s="44" t="s">
        <v>175</v>
      </c>
      <c r="C92" s="23">
        <f>+C67+C91</f>
        <v>0</v>
      </c>
      <c r="D92" s="23">
        <f t="shared" ref="D92:E92" si="16">+D67+D91</f>
        <v>0</v>
      </c>
      <c r="E92" s="23">
        <f t="shared" si="16"/>
        <v>0</v>
      </c>
    </row>
    <row r="93" spans="1:5" ht="16.5" thickBot="1" x14ac:dyDescent="0.3">
      <c r="A93" s="45"/>
      <c r="B93" s="46"/>
      <c r="C93" s="47"/>
    </row>
    <row r="94" spans="1:5" ht="16.5" thickBot="1" x14ac:dyDescent="0.3">
      <c r="A94" s="13"/>
      <c r="B94" s="48" t="s">
        <v>176</v>
      </c>
      <c r="C94" s="49"/>
      <c r="D94" s="49"/>
      <c r="E94" s="49"/>
    </row>
    <row r="95" spans="1:5" ht="16.5" thickBot="1" x14ac:dyDescent="0.3">
      <c r="A95" s="50" t="s">
        <v>10</v>
      </c>
      <c r="B95" s="51" t="s">
        <v>343</v>
      </c>
      <c r="C95" s="52">
        <f>+C96+C97+C98+C99+C100+C113</f>
        <v>0</v>
      </c>
      <c r="D95" s="52">
        <f t="shared" ref="D95:E95" si="17">+D96+D97+D98+D99+D100+D113</f>
        <v>0</v>
      </c>
      <c r="E95" s="52">
        <f t="shared" si="17"/>
        <v>0</v>
      </c>
    </row>
    <row r="96" spans="1:5" ht="15.75" x14ac:dyDescent="0.25">
      <c r="A96" s="53" t="s">
        <v>12</v>
      </c>
      <c r="B96" s="54" t="s">
        <v>177</v>
      </c>
      <c r="C96" s="55"/>
      <c r="D96" s="55"/>
      <c r="E96" s="55"/>
    </row>
    <row r="97" spans="1:5" ht="15.75" x14ac:dyDescent="0.25">
      <c r="A97" s="27" t="s">
        <v>14</v>
      </c>
      <c r="B97" s="56" t="s">
        <v>178</v>
      </c>
      <c r="C97" s="29"/>
      <c r="D97" s="29"/>
      <c r="E97" s="29"/>
    </row>
    <row r="98" spans="1:5" ht="15.75" x14ac:dyDescent="0.25">
      <c r="A98" s="27" t="s">
        <v>16</v>
      </c>
      <c r="B98" s="56" t="s">
        <v>179</v>
      </c>
      <c r="C98" s="33"/>
      <c r="D98" s="33"/>
      <c r="E98" s="33"/>
    </row>
    <row r="99" spans="1:5" ht="15.75" x14ac:dyDescent="0.25">
      <c r="A99" s="27" t="s">
        <v>18</v>
      </c>
      <c r="B99" s="57" t="s">
        <v>180</v>
      </c>
      <c r="C99" s="33"/>
      <c r="D99" s="33"/>
      <c r="E99" s="33"/>
    </row>
    <row r="100" spans="1:5" ht="15.75" x14ac:dyDescent="0.25">
      <c r="A100" s="27" t="s">
        <v>181</v>
      </c>
      <c r="B100" s="58" t="s">
        <v>182</v>
      </c>
      <c r="C100" s="33"/>
      <c r="D100" s="33"/>
      <c r="E100" s="33"/>
    </row>
    <row r="101" spans="1:5" ht="15.75" x14ac:dyDescent="0.25">
      <c r="A101" s="27" t="s">
        <v>22</v>
      </c>
      <c r="B101" s="56" t="s">
        <v>183</v>
      </c>
      <c r="C101" s="33"/>
      <c r="D101" s="33"/>
      <c r="E101" s="33"/>
    </row>
    <row r="102" spans="1:5" ht="15.75" x14ac:dyDescent="0.25">
      <c r="A102" s="27" t="s">
        <v>184</v>
      </c>
      <c r="B102" s="59" t="s">
        <v>185</v>
      </c>
      <c r="C102" s="33"/>
      <c r="D102" s="33"/>
      <c r="E102" s="33"/>
    </row>
    <row r="103" spans="1:5" ht="15.75" x14ac:dyDescent="0.25">
      <c r="A103" s="27" t="s">
        <v>186</v>
      </c>
      <c r="B103" s="59" t="s">
        <v>187</v>
      </c>
      <c r="C103" s="33"/>
      <c r="D103" s="33"/>
      <c r="E103" s="33"/>
    </row>
    <row r="104" spans="1:5" ht="15.75" x14ac:dyDescent="0.25">
      <c r="A104" s="27" t="s">
        <v>188</v>
      </c>
      <c r="B104" s="59" t="s">
        <v>189</v>
      </c>
      <c r="C104" s="33"/>
      <c r="D104" s="33"/>
      <c r="E104" s="33"/>
    </row>
    <row r="105" spans="1:5" ht="31.5" x14ac:dyDescent="0.25">
      <c r="A105" s="27" t="s">
        <v>190</v>
      </c>
      <c r="B105" s="60" t="s">
        <v>191</v>
      </c>
      <c r="C105" s="33"/>
      <c r="D105" s="33"/>
      <c r="E105" s="33"/>
    </row>
    <row r="106" spans="1:5" ht="31.5" x14ac:dyDescent="0.25">
      <c r="A106" s="27" t="s">
        <v>192</v>
      </c>
      <c r="B106" s="60" t="s">
        <v>193</v>
      </c>
      <c r="C106" s="33"/>
      <c r="D106" s="33"/>
      <c r="E106" s="33"/>
    </row>
    <row r="107" spans="1:5" ht="15.75" x14ac:dyDescent="0.25">
      <c r="A107" s="27" t="s">
        <v>194</v>
      </c>
      <c r="B107" s="59" t="s">
        <v>195</v>
      </c>
      <c r="C107" s="33"/>
      <c r="D107" s="33"/>
      <c r="E107" s="33"/>
    </row>
    <row r="108" spans="1:5" ht="15.75" x14ac:dyDescent="0.25">
      <c r="A108" s="27" t="s">
        <v>196</v>
      </c>
      <c r="B108" s="59" t="s">
        <v>197</v>
      </c>
      <c r="C108" s="33"/>
      <c r="D108" s="33"/>
      <c r="E108" s="33"/>
    </row>
    <row r="109" spans="1:5" ht="31.5" x14ac:dyDescent="0.25">
      <c r="A109" s="27" t="s">
        <v>198</v>
      </c>
      <c r="B109" s="60" t="s">
        <v>199</v>
      </c>
      <c r="C109" s="33"/>
      <c r="D109" s="33"/>
      <c r="E109" s="33"/>
    </row>
    <row r="110" spans="1:5" ht="15.75" x14ac:dyDescent="0.25">
      <c r="A110" s="61" t="s">
        <v>200</v>
      </c>
      <c r="B110" s="62" t="s">
        <v>201</v>
      </c>
      <c r="C110" s="33"/>
      <c r="D110" s="33"/>
      <c r="E110" s="33"/>
    </row>
    <row r="111" spans="1:5" ht="15.75" x14ac:dyDescent="0.25">
      <c r="A111" s="27" t="s">
        <v>202</v>
      </c>
      <c r="B111" s="62" t="s">
        <v>203</v>
      </c>
      <c r="C111" s="33"/>
      <c r="D111" s="33"/>
      <c r="E111" s="33"/>
    </row>
    <row r="112" spans="1:5" ht="31.5" x14ac:dyDescent="0.25">
      <c r="A112" s="27" t="s">
        <v>204</v>
      </c>
      <c r="B112" s="60" t="s">
        <v>205</v>
      </c>
      <c r="C112" s="29"/>
      <c r="D112" s="29"/>
      <c r="E112" s="29"/>
    </row>
    <row r="113" spans="1:5" ht="15.75" x14ac:dyDescent="0.25">
      <c r="A113" s="27" t="s">
        <v>206</v>
      </c>
      <c r="B113" s="57" t="s">
        <v>207</v>
      </c>
      <c r="C113" s="29"/>
      <c r="D113" s="29"/>
      <c r="E113" s="29"/>
    </row>
    <row r="114" spans="1:5" ht="15.75" x14ac:dyDescent="0.25">
      <c r="A114" s="30" t="s">
        <v>208</v>
      </c>
      <c r="B114" s="56" t="s">
        <v>209</v>
      </c>
      <c r="C114" s="33"/>
      <c r="D114" s="33"/>
      <c r="E114" s="33"/>
    </row>
    <row r="115" spans="1:5" ht="16.5" thickBot="1" x14ac:dyDescent="0.3">
      <c r="A115" s="63" t="s">
        <v>210</v>
      </c>
      <c r="B115" s="64" t="s">
        <v>211</v>
      </c>
      <c r="C115" s="65"/>
      <c r="D115" s="65"/>
      <c r="E115" s="65"/>
    </row>
    <row r="116" spans="1:5" ht="16.5" thickBot="1" x14ac:dyDescent="0.3">
      <c r="A116" s="21" t="s">
        <v>24</v>
      </c>
      <c r="B116" s="66" t="s">
        <v>344</v>
      </c>
      <c r="C116" s="23">
        <f>+C117+C119+C121</f>
        <v>0</v>
      </c>
      <c r="D116" s="23">
        <f t="shared" ref="D116:E116" si="18">+D117+D119+D121</f>
        <v>0</v>
      </c>
      <c r="E116" s="23">
        <f t="shared" si="18"/>
        <v>0</v>
      </c>
    </row>
    <row r="117" spans="1:5" ht="15.75" x14ac:dyDescent="0.25">
      <c r="A117" s="24" t="s">
        <v>26</v>
      </c>
      <c r="B117" s="56" t="s">
        <v>212</v>
      </c>
      <c r="C117" s="26"/>
      <c r="D117" s="26"/>
      <c r="E117" s="26"/>
    </row>
    <row r="118" spans="1:5" ht="15.75" x14ac:dyDescent="0.25">
      <c r="A118" s="24" t="s">
        <v>28</v>
      </c>
      <c r="B118" s="67" t="s">
        <v>213</v>
      </c>
      <c r="C118" s="26"/>
      <c r="D118" s="26"/>
      <c r="E118" s="26"/>
    </row>
    <row r="119" spans="1:5" ht="15.75" x14ac:dyDescent="0.25">
      <c r="A119" s="24" t="s">
        <v>30</v>
      </c>
      <c r="B119" s="67" t="s">
        <v>214</v>
      </c>
      <c r="C119" s="29"/>
      <c r="D119" s="29"/>
      <c r="E119" s="29"/>
    </row>
    <row r="120" spans="1:5" ht="15.75" x14ac:dyDescent="0.25">
      <c r="A120" s="24" t="s">
        <v>32</v>
      </c>
      <c r="B120" s="67" t="s">
        <v>215</v>
      </c>
      <c r="C120" s="68"/>
      <c r="D120" s="68"/>
      <c r="E120" s="68"/>
    </row>
    <row r="121" spans="1:5" ht="15.75" x14ac:dyDescent="0.25">
      <c r="A121" s="24" t="s">
        <v>34</v>
      </c>
      <c r="B121" s="69" t="s">
        <v>216</v>
      </c>
      <c r="C121" s="68"/>
      <c r="D121" s="68"/>
      <c r="E121" s="68"/>
    </row>
    <row r="122" spans="1:5" ht="18" customHeight="1" x14ac:dyDescent="0.25">
      <c r="A122" s="24" t="s">
        <v>36</v>
      </c>
      <c r="B122" s="70" t="s">
        <v>217</v>
      </c>
      <c r="C122" s="68"/>
      <c r="D122" s="68"/>
      <c r="E122" s="68"/>
    </row>
    <row r="123" spans="1:5" ht="31.5" x14ac:dyDescent="0.25">
      <c r="A123" s="24" t="s">
        <v>218</v>
      </c>
      <c r="B123" s="71" t="s">
        <v>219</v>
      </c>
      <c r="C123" s="68"/>
      <c r="D123" s="68"/>
      <c r="E123" s="68"/>
    </row>
    <row r="124" spans="1:5" ht="31.5" x14ac:dyDescent="0.25">
      <c r="A124" s="24" t="s">
        <v>220</v>
      </c>
      <c r="B124" s="60" t="s">
        <v>193</v>
      </c>
      <c r="C124" s="68"/>
      <c r="D124" s="68"/>
      <c r="E124" s="68"/>
    </row>
    <row r="125" spans="1:5" ht="15.75" x14ac:dyDescent="0.25">
      <c r="A125" s="24" t="s">
        <v>221</v>
      </c>
      <c r="B125" s="60" t="s">
        <v>222</v>
      </c>
      <c r="C125" s="68"/>
      <c r="D125" s="68"/>
      <c r="E125" s="68"/>
    </row>
    <row r="126" spans="1:5" ht="15.75" x14ac:dyDescent="0.25">
      <c r="A126" s="24" t="s">
        <v>223</v>
      </c>
      <c r="B126" s="60" t="s">
        <v>224</v>
      </c>
      <c r="C126" s="68"/>
      <c r="D126" s="68"/>
      <c r="E126" s="68"/>
    </row>
    <row r="127" spans="1:5" ht="31.5" x14ac:dyDescent="0.25">
      <c r="A127" s="24" t="s">
        <v>225</v>
      </c>
      <c r="B127" s="60" t="s">
        <v>199</v>
      </c>
      <c r="C127" s="68"/>
      <c r="D127" s="68"/>
      <c r="E127" s="68"/>
    </row>
    <row r="128" spans="1:5" ht="15.75" x14ac:dyDescent="0.25">
      <c r="A128" s="24" t="s">
        <v>226</v>
      </c>
      <c r="B128" s="60" t="s">
        <v>227</v>
      </c>
      <c r="C128" s="68"/>
      <c r="D128" s="68"/>
      <c r="E128" s="68"/>
    </row>
    <row r="129" spans="1:5" ht="32.25" thickBot="1" x14ac:dyDescent="0.3">
      <c r="A129" s="61" t="s">
        <v>228</v>
      </c>
      <c r="B129" s="60" t="s">
        <v>229</v>
      </c>
      <c r="C129" s="72"/>
      <c r="D129" s="72"/>
      <c r="E129" s="72"/>
    </row>
    <row r="130" spans="1:5" ht="16.5" thickBot="1" x14ac:dyDescent="0.3">
      <c r="A130" s="21" t="s">
        <v>38</v>
      </c>
      <c r="B130" s="22" t="s">
        <v>230</v>
      </c>
      <c r="C130" s="23">
        <f>+C95+C116</f>
        <v>0</v>
      </c>
      <c r="D130" s="23">
        <f t="shared" ref="D130:E130" si="19">+D95+D116</f>
        <v>0</v>
      </c>
      <c r="E130" s="23">
        <f t="shared" si="19"/>
        <v>0</v>
      </c>
    </row>
    <row r="131" spans="1:5" ht="32.25" thickBot="1" x14ac:dyDescent="0.3">
      <c r="A131" s="21" t="s">
        <v>231</v>
      </c>
      <c r="B131" s="22" t="s">
        <v>232</v>
      </c>
      <c r="C131" s="23">
        <f>+C132+C133+C134</f>
        <v>0</v>
      </c>
      <c r="D131" s="23">
        <f t="shared" ref="D131:E131" si="20">+D132+D133+D134</f>
        <v>0</v>
      </c>
      <c r="E131" s="23">
        <f t="shared" si="20"/>
        <v>0</v>
      </c>
    </row>
    <row r="132" spans="1:5" ht="15.75" x14ac:dyDescent="0.25">
      <c r="A132" s="24" t="s">
        <v>54</v>
      </c>
      <c r="B132" s="73" t="s">
        <v>233</v>
      </c>
      <c r="C132" s="68"/>
      <c r="D132" s="68"/>
      <c r="E132" s="68"/>
    </row>
    <row r="133" spans="1:5" ht="15.75" x14ac:dyDescent="0.25">
      <c r="A133" s="24" t="s">
        <v>62</v>
      </c>
      <c r="B133" s="73" t="s">
        <v>234</v>
      </c>
      <c r="C133" s="68"/>
      <c r="D133" s="68"/>
      <c r="E133" s="68"/>
    </row>
    <row r="134" spans="1:5" ht="16.5" thickBot="1" x14ac:dyDescent="0.3">
      <c r="A134" s="61" t="s">
        <v>64</v>
      </c>
      <c r="B134" s="74" t="s">
        <v>235</v>
      </c>
      <c r="C134" s="68"/>
      <c r="D134" s="68"/>
      <c r="E134" s="68"/>
    </row>
    <row r="135" spans="1:5" ht="16.5" thickBot="1" x14ac:dyDescent="0.3">
      <c r="A135" s="21" t="s">
        <v>68</v>
      </c>
      <c r="B135" s="22" t="s">
        <v>236</v>
      </c>
      <c r="C135" s="23">
        <f>+C136+C137+C138+C139+C140+C141</f>
        <v>0</v>
      </c>
      <c r="D135" s="23">
        <f t="shared" ref="D135:E135" si="21">+D136+D137+D138+D139+D140+D141</f>
        <v>0</v>
      </c>
      <c r="E135" s="23">
        <f t="shared" si="21"/>
        <v>0</v>
      </c>
    </row>
    <row r="136" spans="1:5" ht="15.75" x14ac:dyDescent="0.25">
      <c r="A136" s="24" t="s">
        <v>70</v>
      </c>
      <c r="B136" s="73" t="s">
        <v>237</v>
      </c>
      <c r="C136" s="68"/>
      <c r="D136" s="68"/>
      <c r="E136" s="68"/>
    </row>
    <row r="137" spans="1:5" ht="15.75" x14ac:dyDescent="0.25">
      <c r="A137" s="24" t="s">
        <v>72</v>
      </c>
      <c r="B137" s="73" t="s">
        <v>238</v>
      </c>
      <c r="C137" s="68"/>
      <c r="D137" s="68"/>
      <c r="E137" s="68"/>
    </row>
    <row r="138" spans="1:5" ht="15.75" x14ac:dyDescent="0.25">
      <c r="A138" s="24" t="s">
        <v>74</v>
      </c>
      <c r="B138" s="73" t="s">
        <v>239</v>
      </c>
      <c r="C138" s="68"/>
      <c r="D138" s="68"/>
      <c r="E138" s="68"/>
    </row>
    <row r="139" spans="1:5" ht="15.75" x14ac:dyDescent="0.25">
      <c r="A139" s="24" t="s">
        <v>76</v>
      </c>
      <c r="B139" s="73" t="s">
        <v>240</v>
      </c>
      <c r="C139" s="68"/>
      <c r="D139" s="68"/>
      <c r="E139" s="68"/>
    </row>
    <row r="140" spans="1:5" ht="15.75" x14ac:dyDescent="0.25">
      <c r="A140" s="24" t="s">
        <v>78</v>
      </c>
      <c r="B140" s="73" t="s">
        <v>241</v>
      </c>
      <c r="C140" s="68"/>
      <c r="D140" s="68"/>
      <c r="E140" s="68"/>
    </row>
    <row r="141" spans="1:5" ht="16.5" thickBot="1" x14ac:dyDescent="0.3">
      <c r="A141" s="61" t="s">
        <v>80</v>
      </c>
      <c r="B141" s="74" t="s">
        <v>242</v>
      </c>
      <c r="C141" s="68"/>
      <c r="D141" s="68"/>
      <c r="E141" s="68"/>
    </row>
    <row r="142" spans="1:5" ht="16.5" thickBot="1" x14ac:dyDescent="0.3">
      <c r="A142" s="21" t="s">
        <v>92</v>
      </c>
      <c r="B142" s="22" t="s">
        <v>243</v>
      </c>
      <c r="C142" s="23">
        <f>+C143+C144+C146+C147+C145</f>
        <v>0</v>
      </c>
      <c r="D142" s="23">
        <f t="shared" ref="D142:E142" si="22">+D143+D144+D146+D147+D145</f>
        <v>0</v>
      </c>
      <c r="E142" s="23">
        <f t="shared" si="22"/>
        <v>0</v>
      </c>
    </row>
    <row r="143" spans="1:5" ht="15.75" x14ac:dyDescent="0.25">
      <c r="A143" s="24" t="s">
        <v>94</v>
      </c>
      <c r="B143" s="73" t="s">
        <v>244</v>
      </c>
      <c r="C143" s="68"/>
      <c r="D143" s="68"/>
      <c r="E143" s="68"/>
    </row>
    <row r="144" spans="1:5" ht="15.75" x14ac:dyDescent="0.25">
      <c r="A144" s="24" t="s">
        <v>96</v>
      </c>
      <c r="B144" s="73" t="s">
        <v>245</v>
      </c>
      <c r="C144" s="68"/>
      <c r="D144" s="68"/>
      <c r="E144" s="68"/>
    </row>
    <row r="145" spans="1:5" ht="15.75" x14ac:dyDescent="0.25">
      <c r="A145" s="24" t="s">
        <v>98</v>
      </c>
      <c r="B145" s="73" t="s">
        <v>246</v>
      </c>
      <c r="C145" s="68"/>
      <c r="D145" s="68"/>
      <c r="E145" s="68"/>
    </row>
    <row r="146" spans="1:5" ht="15.75" x14ac:dyDescent="0.25">
      <c r="A146" s="24" t="s">
        <v>100</v>
      </c>
      <c r="B146" s="73" t="s">
        <v>247</v>
      </c>
      <c r="C146" s="68"/>
      <c r="D146" s="68"/>
      <c r="E146" s="68"/>
    </row>
    <row r="147" spans="1:5" ht="16.5" thickBot="1" x14ac:dyDescent="0.3">
      <c r="A147" s="61" t="s">
        <v>102</v>
      </c>
      <c r="B147" s="74" t="s">
        <v>248</v>
      </c>
      <c r="C147" s="68"/>
      <c r="D147" s="68"/>
      <c r="E147" s="68"/>
    </row>
    <row r="148" spans="1:5" ht="16.5" thickBot="1" x14ac:dyDescent="0.3">
      <c r="A148" s="21" t="s">
        <v>249</v>
      </c>
      <c r="B148" s="22" t="s">
        <v>250</v>
      </c>
      <c r="C148" s="75">
        <f>+C149+C150+C151+C152+C153</f>
        <v>0</v>
      </c>
      <c r="D148" s="75">
        <f t="shared" ref="D148:E148" si="23">+D149+D150+D151+D152+D153</f>
        <v>0</v>
      </c>
      <c r="E148" s="75">
        <f t="shared" si="23"/>
        <v>0</v>
      </c>
    </row>
    <row r="149" spans="1:5" ht="15.75" x14ac:dyDescent="0.25">
      <c r="A149" s="24" t="s">
        <v>106</v>
      </c>
      <c r="B149" s="73" t="s">
        <v>251</v>
      </c>
      <c r="C149" s="68"/>
      <c r="D149" s="68"/>
      <c r="E149" s="68"/>
    </row>
    <row r="150" spans="1:5" ht="15.75" x14ac:dyDescent="0.25">
      <c r="A150" s="24" t="s">
        <v>108</v>
      </c>
      <c r="B150" s="73" t="s">
        <v>252</v>
      </c>
      <c r="C150" s="68"/>
      <c r="D150" s="68"/>
      <c r="E150" s="68"/>
    </row>
    <row r="151" spans="1:5" ht="15.75" x14ac:dyDescent="0.25">
      <c r="A151" s="24" t="s">
        <v>110</v>
      </c>
      <c r="B151" s="73" t="s">
        <v>253</v>
      </c>
      <c r="C151" s="68"/>
      <c r="D151" s="68"/>
      <c r="E151" s="68"/>
    </row>
    <row r="152" spans="1:5" ht="31.5" x14ac:dyDescent="0.25">
      <c r="A152" s="24" t="s">
        <v>112</v>
      </c>
      <c r="B152" s="73" t="s">
        <v>254</v>
      </c>
      <c r="C152" s="68"/>
      <c r="D152" s="68"/>
      <c r="E152" s="68"/>
    </row>
    <row r="153" spans="1:5" ht="16.5" thickBot="1" x14ac:dyDescent="0.3">
      <c r="A153" s="61" t="s">
        <v>255</v>
      </c>
      <c r="B153" s="74" t="s">
        <v>256</v>
      </c>
      <c r="C153" s="72"/>
      <c r="D153" s="72"/>
      <c r="E153" s="72"/>
    </row>
    <row r="154" spans="1:5" ht="16.5" thickBot="1" x14ac:dyDescent="0.3">
      <c r="A154" s="76" t="s">
        <v>114</v>
      </c>
      <c r="B154" s="22" t="s">
        <v>257</v>
      </c>
      <c r="C154" s="75"/>
      <c r="D154" s="75"/>
      <c r="E154" s="75"/>
    </row>
    <row r="155" spans="1:5" ht="16.5" thickBot="1" x14ac:dyDescent="0.3">
      <c r="A155" s="76" t="s">
        <v>124</v>
      </c>
      <c r="B155" s="22" t="s">
        <v>258</v>
      </c>
      <c r="C155" s="75"/>
      <c r="D155" s="75"/>
      <c r="E155" s="75"/>
    </row>
    <row r="156" spans="1:5" ht="16.5" thickBot="1" x14ac:dyDescent="0.3">
      <c r="A156" s="21" t="s">
        <v>259</v>
      </c>
      <c r="B156" s="22" t="s">
        <v>260</v>
      </c>
      <c r="C156" s="77">
        <f>+C131+C135+C142+C148+C154+C155</f>
        <v>0</v>
      </c>
      <c r="D156" s="77">
        <f t="shared" ref="D156:E156" si="24">+D131+D135+D142+D148+D154+D155</f>
        <v>0</v>
      </c>
      <c r="E156" s="77">
        <f t="shared" si="24"/>
        <v>0</v>
      </c>
    </row>
    <row r="157" spans="1:5" ht="16.5" thickBot="1" x14ac:dyDescent="0.3">
      <c r="A157" s="78" t="s">
        <v>261</v>
      </c>
      <c r="B157" s="79" t="s">
        <v>262</v>
      </c>
      <c r="C157" s="77">
        <f>+C130+C156</f>
        <v>0</v>
      </c>
      <c r="D157" s="77">
        <f t="shared" ref="D157:E157" si="25">+D130+D156</f>
        <v>0</v>
      </c>
      <c r="E157" s="77">
        <f t="shared" si="25"/>
        <v>0</v>
      </c>
    </row>
    <row r="158" spans="1:5" ht="16.5" thickBot="1" x14ac:dyDescent="0.3">
      <c r="A158" s="80"/>
      <c r="B158" s="81"/>
      <c r="C158" s="82"/>
    </row>
    <row r="159" spans="1:5" ht="16.5" thickBot="1" x14ac:dyDescent="0.3">
      <c r="A159" s="83" t="s">
        <v>263</v>
      </c>
      <c r="B159" s="84"/>
      <c r="C159" s="85"/>
      <c r="D159" s="85"/>
      <c r="E159" s="85"/>
    </row>
    <row r="160" spans="1:5" ht="16.5" thickBot="1" x14ac:dyDescent="0.3">
      <c r="A160" s="83" t="s">
        <v>264</v>
      </c>
      <c r="B160" s="84"/>
      <c r="C160" s="85"/>
      <c r="D160" s="85"/>
      <c r="E160" s="8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64" orientation="portrait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I29"/>
  <sheetViews>
    <sheetView view="pageBreakPreview" zoomScale="60" workbookViewId="0">
      <selection activeCell="A3" sqref="A3:I3"/>
    </sheetView>
  </sheetViews>
  <sheetFormatPr defaultRowHeight="15" x14ac:dyDescent="0.25"/>
  <cols>
    <col min="1" max="1" width="6.7109375" customWidth="1"/>
    <col min="2" max="2" width="41.85546875" customWidth="1"/>
    <col min="3" max="3" width="16.140625" customWidth="1"/>
    <col min="4" max="4" width="15.85546875" customWidth="1"/>
    <col min="5" max="5" width="16.28515625" customWidth="1"/>
    <col min="6" max="6" width="37.85546875" customWidth="1"/>
    <col min="7" max="7" width="18.7109375" customWidth="1"/>
    <col min="8" max="8" width="17.85546875" customWidth="1"/>
    <col min="9" max="9" width="14.5703125" customWidth="1"/>
  </cols>
  <sheetData>
    <row r="1" spans="1:9" ht="15.75" x14ac:dyDescent="0.25">
      <c r="A1" s="282" t="s">
        <v>374</v>
      </c>
      <c r="B1" s="282"/>
      <c r="C1" s="282"/>
      <c r="D1" s="282"/>
      <c r="E1" s="282"/>
      <c r="F1" s="282"/>
      <c r="G1" s="282"/>
      <c r="H1" s="282"/>
      <c r="I1" s="282"/>
    </row>
    <row r="2" spans="1:9" ht="15.75" x14ac:dyDescent="0.25">
      <c r="A2" s="290" t="s">
        <v>615</v>
      </c>
      <c r="B2" s="290"/>
      <c r="C2" s="290"/>
      <c r="D2" s="290"/>
      <c r="E2" s="290"/>
      <c r="F2" s="290"/>
      <c r="G2" s="290"/>
      <c r="H2" s="290"/>
      <c r="I2" s="290"/>
    </row>
    <row r="3" spans="1:9" ht="15.75" x14ac:dyDescent="0.25">
      <c r="A3" s="290" t="s">
        <v>626</v>
      </c>
      <c r="B3" s="290"/>
      <c r="C3" s="290"/>
      <c r="D3" s="290"/>
      <c r="E3" s="290"/>
      <c r="F3" s="290"/>
      <c r="G3" s="290"/>
      <c r="H3" s="290"/>
      <c r="I3" s="290"/>
    </row>
    <row r="4" spans="1:9" ht="15.75" x14ac:dyDescent="0.25">
      <c r="A4" s="88"/>
      <c r="B4" s="88"/>
      <c r="C4" s="88"/>
      <c r="D4" s="88"/>
      <c r="E4" s="88"/>
      <c r="F4" s="1"/>
      <c r="G4" s="1"/>
    </row>
    <row r="5" spans="1:9" ht="24" customHeight="1" x14ac:dyDescent="0.25">
      <c r="A5" s="291" t="s">
        <v>363</v>
      </c>
      <c r="B5" s="291"/>
      <c r="C5" s="291"/>
      <c r="D5" s="291"/>
      <c r="E5" s="291"/>
      <c r="F5" s="291"/>
      <c r="G5" s="291"/>
      <c r="H5" s="291"/>
      <c r="I5" s="291"/>
    </row>
    <row r="6" spans="1:9" ht="16.5" thickBot="1" x14ac:dyDescent="0.3">
      <c r="A6" s="92"/>
      <c r="B6" s="93"/>
      <c r="C6" s="92"/>
      <c r="D6" s="92"/>
      <c r="E6" s="92"/>
      <c r="F6" s="92"/>
      <c r="G6" s="292" t="s">
        <v>379</v>
      </c>
      <c r="H6" s="292"/>
      <c r="I6" s="292"/>
    </row>
    <row r="7" spans="1:9" ht="16.5" thickBot="1" x14ac:dyDescent="0.3">
      <c r="A7" s="288" t="s">
        <v>271</v>
      </c>
      <c r="B7" s="94" t="s">
        <v>9</v>
      </c>
      <c r="C7" s="95"/>
      <c r="D7" s="202"/>
      <c r="E7" s="202"/>
      <c r="F7" s="94" t="s">
        <v>176</v>
      </c>
      <c r="G7" s="96"/>
      <c r="H7" s="96"/>
      <c r="I7" s="96"/>
    </row>
    <row r="8" spans="1:9" ht="48" thickBot="1" x14ac:dyDescent="0.3">
      <c r="A8" s="289"/>
      <c r="B8" s="97" t="s">
        <v>0</v>
      </c>
      <c r="C8" s="98" t="s">
        <v>435</v>
      </c>
      <c r="D8" s="98" t="s">
        <v>434</v>
      </c>
      <c r="E8" s="98" t="s">
        <v>440</v>
      </c>
      <c r="F8" s="97" t="s">
        <v>0</v>
      </c>
      <c r="G8" s="98" t="s">
        <v>435</v>
      </c>
      <c r="H8" s="98" t="s">
        <v>434</v>
      </c>
      <c r="I8" s="98" t="s">
        <v>440</v>
      </c>
    </row>
    <row r="9" spans="1:9" ht="16.5" thickBot="1" x14ac:dyDescent="0.3">
      <c r="A9" s="100" t="s">
        <v>6</v>
      </c>
      <c r="B9" s="97" t="s">
        <v>7</v>
      </c>
      <c r="C9" s="98" t="s">
        <v>8</v>
      </c>
      <c r="D9" s="203" t="s">
        <v>272</v>
      </c>
      <c r="E9" s="203" t="s">
        <v>273</v>
      </c>
      <c r="F9" s="100" t="s">
        <v>441</v>
      </c>
      <c r="G9" s="97" t="s">
        <v>437</v>
      </c>
      <c r="H9" s="98" t="s">
        <v>442</v>
      </c>
      <c r="I9" s="203" t="s">
        <v>443</v>
      </c>
    </row>
    <row r="10" spans="1:9" ht="15.75" x14ac:dyDescent="0.25">
      <c r="A10" s="127" t="s">
        <v>10</v>
      </c>
      <c r="B10" s="101" t="s">
        <v>274</v>
      </c>
      <c r="C10" s="102">
        <v>19982409</v>
      </c>
      <c r="D10" s="204">
        <v>25311133</v>
      </c>
      <c r="E10" s="204">
        <v>25311133</v>
      </c>
      <c r="F10" s="101" t="s">
        <v>275</v>
      </c>
      <c r="G10" s="103">
        <v>26344921</v>
      </c>
      <c r="H10" s="55">
        <v>37050056</v>
      </c>
      <c r="I10" s="55">
        <v>33680381</v>
      </c>
    </row>
    <row r="11" spans="1:9" ht="31.5" x14ac:dyDescent="0.25">
      <c r="A11" s="128" t="s">
        <v>24</v>
      </c>
      <c r="B11" s="104" t="s">
        <v>276</v>
      </c>
      <c r="C11" s="105">
        <v>23659751</v>
      </c>
      <c r="D11" s="205">
        <v>36931233</v>
      </c>
      <c r="E11" s="205">
        <v>27005345</v>
      </c>
      <c r="F11" s="104" t="s">
        <v>178</v>
      </c>
      <c r="G11" s="106">
        <v>3533233</v>
      </c>
      <c r="H11" s="29">
        <v>5446362</v>
      </c>
      <c r="I11" s="29">
        <v>4484749</v>
      </c>
    </row>
    <row r="12" spans="1:9" ht="15.75" x14ac:dyDescent="0.25">
      <c r="A12" s="128" t="s">
        <v>38</v>
      </c>
      <c r="B12" s="104" t="s">
        <v>277</v>
      </c>
      <c r="C12" s="105"/>
      <c r="D12" s="205"/>
      <c r="E12" s="205">
        <v>1500000</v>
      </c>
      <c r="F12" s="104" t="s">
        <v>278</v>
      </c>
      <c r="G12" s="106">
        <v>12418068</v>
      </c>
      <c r="H12" s="33">
        <v>13800906</v>
      </c>
      <c r="I12" s="33">
        <v>11703887</v>
      </c>
    </row>
    <row r="13" spans="1:9" ht="15.75" x14ac:dyDescent="0.25">
      <c r="A13" s="128" t="s">
        <v>231</v>
      </c>
      <c r="B13" s="104" t="s">
        <v>265</v>
      </c>
      <c r="C13" s="105">
        <v>2603716</v>
      </c>
      <c r="D13" s="205">
        <v>2603716</v>
      </c>
      <c r="E13" s="205">
        <v>3497460</v>
      </c>
      <c r="F13" s="104" t="s">
        <v>180</v>
      </c>
      <c r="G13" s="106">
        <v>2814470</v>
      </c>
      <c r="H13" s="33">
        <v>3988470</v>
      </c>
      <c r="I13" s="33">
        <v>3473050</v>
      </c>
    </row>
    <row r="14" spans="1:9" ht="15.75" x14ac:dyDescent="0.25">
      <c r="A14" s="128" t="s">
        <v>68</v>
      </c>
      <c r="B14" s="107" t="s">
        <v>279</v>
      </c>
      <c r="C14" s="105">
        <v>358581</v>
      </c>
      <c r="D14" s="205">
        <v>358581</v>
      </c>
      <c r="E14" s="205">
        <v>255729</v>
      </c>
      <c r="F14" s="104" t="s">
        <v>182</v>
      </c>
      <c r="G14" s="106">
        <v>6948767</v>
      </c>
      <c r="H14" s="33">
        <v>9370718</v>
      </c>
      <c r="I14" s="33">
        <v>8269245</v>
      </c>
    </row>
    <row r="15" spans="1:9" ht="15.75" x14ac:dyDescent="0.25">
      <c r="A15" s="128" t="s">
        <v>92</v>
      </c>
      <c r="B15" s="104" t="s">
        <v>266</v>
      </c>
      <c r="C15" s="108"/>
      <c r="D15" s="206"/>
      <c r="E15" s="206"/>
      <c r="F15" s="104" t="s">
        <v>207</v>
      </c>
      <c r="G15" s="106"/>
      <c r="H15" s="106"/>
      <c r="I15" s="106"/>
    </row>
    <row r="16" spans="1:9" ht="16.5" thickBot="1" x14ac:dyDescent="0.3">
      <c r="A16" s="128" t="s">
        <v>249</v>
      </c>
      <c r="B16" s="104" t="s">
        <v>280</v>
      </c>
      <c r="C16" s="105"/>
      <c r="D16" s="205"/>
      <c r="E16" s="205"/>
      <c r="F16" s="109"/>
      <c r="G16" s="106"/>
      <c r="H16" s="106"/>
      <c r="I16" s="106"/>
    </row>
    <row r="17" spans="1:9" ht="32.25" thickBot="1" x14ac:dyDescent="0.3">
      <c r="A17" s="100" t="s">
        <v>114</v>
      </c>
      <c r="B17" s="110" t="s">
        <v>351</v>
      </c>
      <c r="C17" s="111">
        <v>46604457</v>
      </c>
      <c r="D17" s="207">
        <v>65204663</v>
      </c>
      <c r="E17" s="207">
        <f>SUM(E10+E11+E13+E14+E15)</f>
        <v>56069667</v>
      </c>
      <c r="F17" s="110" t="s">
        <v>350</v>
      </c>
      <c r="G17" s="112">
        <f>SUM(G10:G16)</f>
        <v>52059459</v>
      </c>
      <c r="H17" s="112">
        <f>SUM(H10:H16)</f>
        <v>69656512</v>
      </c>
      <c r="I17" s="112">
        <f>SUM(I10:I16)</f>
        <v>61611312</v>
      </c>
    </row>
    <row r="18" spans="1:9" ht="31.5" x14ac:dyDescent="0.25">
      <c r="A18" s="129" t="s">
        <v>124</v>
      </c>
      <c r="B18" s="113" t="s">
        <v>348</v>
      </c>
      <c r="C18" s="114">
        <v>6254298</v>
      </c>
      <c r="D18" s="208">
        <v>5251145</v>
      </c>
      <c r="E18" s="208">
        <v>6524298</v>
      </c>
      <c r="F18" s="104" t="s">
        <v>284</v>
      </c>
      <c r="G18" s="115"/>
      <c r="H18" s="115"/>
      <c r="I18" s="115"/>
    </row>
    <row r="19" spans="1:9" ht="15.75" x14ac:dyDescent="0.25">
      <c r="A19" s="130" t="s">
        <v>259</v>
      </c>
      <c r="B19" s="104" t="s">
        <v>286</v>
      </c>
      <c r="C19" s="105">
        <v>6254298</v>
      </c>
      <c r="D19" s="205">
        <v>5251145</v>
      </c>
      <c r="E19" s="205">
        <v>6524298</v>
      </c>
      <c r="F19" s="104" t="s">
        <v>287</v>
      </c>
      <c r="G19" s="106"/>
      <c r="H19" s="106"/>
      <c r="I19" s="106"/>
    </row>
    <row r="20" spans="1:9" ht="15.75" x14ac:dyDescent="0.25">
      <c r="A20" s="130" t="s">
        <v>261</v>
      </c>
      <c r="B20" s="104" t="s">
        <v>289</v>
      </c>
      <c r="C20" s="105"/>
      <c r="D20" s="205"/>
      <c r="E20" s="205"/>
      <c r="F20" s="104" t="s">
        <v>290</v>
      </c>
      <c r="G20" s="106"/>
      <c r="H20" s="106"/>
      <c r="I20" s="106"/>
    </row>
    <row r="21" spans="1:9" ht="15.75" x14ac:dyDescent="0.25">
      <c r="A21" s="130" t="s">
        <v>281</v>
      </c>
      <c r="B21" s="104" t="s">
        <v>292</v>
      </c>
      <c r="C21" s="105"/>
      <c r="D21" s="205"/>
      <c r="E21" s="205"/>
      <c r="F21" s="104" t="s">
        <v>293</v>
      </c>
      <c r="G21" s="106"/>
      <c r="H21" s="106"/>
      <c r="I21" s="106"/>
    </row>
    <row r="22" spans="1:9" ht="15.75" x14ac:dyDescent="0.25">
      <c r="A22" s="130" t="s">
        <v>282</v>
      </c>
      <c r="B22" s="104" t="s">
        <v>295</v>
      </c>
      <c r="C22" s="105"/>
      <c r="D22" s="209"/>
      <c r="E22" s="209"/>
      <c r="F22" s="113" t="s">
        <v>296</v>
      </c>
      <c r="G22" s="106"/>
      <c r="H22" s="106"/>
      <c r="I22" s="106"/>
    </row>
    <row r="23" spans="1:9" ht="31.5" x14ac:dyDescent="0.25">
      <c r="A23" s="130" t="s">
        <v>283</v>
      </c>
      <c r="B23" s="104" t="s">
        <v>347</v>
      </c>
      <c r="C23" s="116">
        <f>C24+C25</f>
        <v>0</v>
      </c>
      <c r="D23" s="210"/>
      <c r="E23" s="210"/>
      <c r="F23" s="104" t="s">
        <v>298</v>
      </c>
      <c r="G23" s="106"/>
      <c r="H23" s="106"/>
      <c r="I23" s="106"/>
    </row>
    <row r="24" spans="1:9" ht="31.5" x14ac:dyDescent="0.25">
      <c r="A24" s="129" t="s">
        <v>285</v>
      </c>
      <c r="B24" s="113" t="s">
        <v>300</v>
      </c>
      <c r="C24" s="117"/>
      <c r="D24" s="209"/>
      <c r="E24" s="209"/>
      <c r="F24" s="101" t="s">
        <v>247</v>
      </c>
      <c r="G24" s="115"/>
      <c r="H24" s="115"/>
      <c r="I24" s="115"/>
    </row>
    <row r="25" spans="1:9" ht="31.5" x14ac:dyDescent="0.25">
      <c r="A25" s="130" t="s">
        <v>288</v>
      </c>
      <c r="B25" s="104" t="s">
        <v>302</v>
      </c>
      <c r="C25" s="105"/>
      <c r="D25" s="205"/>
      <c r="E25" s="205"/>
      <c r="F25" s="104" t="s">
        <v>257</v>
      </c>
      <c r="G25" s="106"/>
      <c r="H25" s="106"/>
      <c r="I25" s="106"/>
    </row>
    <row r="26" spans="1:9" ht="15.75" x14ac:dyDescent="0.25">
      <c r="A26" s="128" t="s">
        <v>291</v>
      </c>
      <c r="B26" s="104" t="s">
        <v>169</v>
      </c>
      <c r="C26" s="105"/>
      <c r="D26" s="205"/>
      <c r="E26" s="205"/>
      <c r="F26" s="104" t="s">
        <v>258</v>
      </c>
      <c r="G26" s="106"/>
      <c r="H26" s="106"/>
      <c r="I26" s="106"/>
    </row>
    <row r="27" spans="1:9" ht="32.25" thickBot="1" x14ac:dyDescent="0.3">
      <c r="A27" s="131" t="s">
        <v>294</v>
      </c>
      <c r="B27" s="113" t="s">
        <v>171</v>
      </c>
      <c r="C27" s="117"/>
      <c r="D27" s="209"/>
      <c r="E27" s="209">
        <v>861745</v>
      </c>
      <c r="F27" s="118" t="s">
        <v>245</v>
      </c>
      <c r="G27" s="115">
        <v>799296</v>
      </c>
      <c r="H27" s="115">
        <v>799296</v>
      </c>
      <c r="I27" s="115">
        <v>799296</v>
      </c>
    </row>
    <row r="28" spans="1:9" ht="32.25" thickBot="1" x14ac:dyDescent="0.3">
      <c r="A28" s="100" t="s">
        <v>297</v>
      </c>
      <c r="B28" s="110" t="s">
        <v>349</v>
      </c>
      <c r="C28" s="111">
        <v>6254298</v>
      </c>
      <c r="D28" s="207">
        <f>SUM(D18)</f>
        <v>5251145</v>
      </c>
      <c r="E28" s="207">
        <v>7386043</v>
      </c>
      <c r="F28" s="110" t="s">
        <v>362</v>
      </c>
      <c r="G28" s="112">
        <f>SUM(G18:G27)</f>
        <v>799296</v>
      </c>
      <c r="H28" s="112">
        <f>SUM(H18:H27)</f>
        <v>799296</v>
      </c>
      <c r="I28" s="112">
        <f>SUM(I18:I27)</f>
        <v>799296</v>
      </c>
    </row>
    <row r="29" spans="1:9" ht="16.5" thickBot="1" x14ac:dyDescent="0.3">
      <c r="A29" s="100" t="s">
        <v>299</v>
      </c>
      <c r="B29" s="110" t="s">
        <v>352</v>
      </c>
      <c r="C29" s="49">
        <v>52858755</v>
      </c>
      <c r="D29" s="211">
        <f>SUM(D17+D18)</f>
        <v>70455808</v>
      </c>
      <c r="E29" s="211">
        <v>63453710</v>
      </c>
      <c r="F29" s="110" t="s">
        <v>353</v>
      </c>
      <c r="G29" s="49">
        <v>52858755</v>
      </c>
      <c r="H29" s="49">
        <f>SUM(H17+H28)</f>
        <v>70455808</v>
      </c>
      <c r="I29" s="49">
        <f>SUM(I17+I28)</f>
        <v>62410608</v>
      </c>
    </row>
  </sheetData>
  <mergeCells count="6">
    <mergeCell ref="A7:A8"/>
    <mergeCell ref="A1:I1"/>
    <mergeCell ref="A2:I2"/>
    <mergeCell ref="A3:I3"/>
    <mergeCell ref="A5:I5"/>
    <mergeCell ref="G6:I6"/>
  </mergeCells>
  <pageMargins left="1.1811023622047245" right="0.70866141732283472" top="0.35433070866141736" bottom="0.35433070866141736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I29"/>
  <sheetViews>
    <sheetView view="pageBreakPreview" zoomScale="60" workbookViewId="0">
      <selection activeCell="A3" sqref="A3:I3"/>
    </sheetView>
  </sheetViews>
  <sheetFormatPr defaultRowHeight="15" x14ac:dyDescent="0.2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7" width="18.7109375" customWidth="1"/>
    <col min="8" max="8" width="18.5703125" customWidth="1"/>
    <col min="9" max="9" width="16.85546875" customWidth="1"/>
  </cols>
  <sheetData>
    <row r="1" spans="1:9" ht="15.75" x14ac:dyDescent="0.25">
      <c r="A1" s="282" t="s">
        <v>375</v>
      </c>
      <c r="B1" s="282"/>
      <c r="C1" s="282"/>
      <c r="D1" s="282"/>
      <c r="E1" s="282"/>
      <c r="F1" s="282"/>
      <c r="G1" s="282"/>
      <c r="H1" s="282"/>
      <c r="I1" s="282"/>
    </row>
    <row r="2" spans="1:9" ht="15.75" x14ac:dyDescent="0.25">
      <c r="A2" s="290" t="s">
        <v>615</v>
      </c>
      <c r="B2" s="290"/>
      <c r="C2" s="290"/>
      <c r="D2" s="290"/>
      <c r="E2" s="290"/>
      <c r="F2" s="290"/>
      <c r="G2" s="290"/>
      <c r="H2" s="290"/>
      <c r="I2" s="290"/>
    </row>
    <row r="3" spans="1:9" ht="15.75" x14ac:dyDescent="0.25">
      <c r="A3" s="290" t="s">
        <v>627</v>
      </c>
      <c r="B3" s="290"/>
      <c r="C3" s="290"/>
      <c r="D3" s="290"/>
      <c r="E3" s="290"/>
      <c r="F3" s="290"/>
      <c r="G3" s="290"/>
      <c r="H3" s="290"/>
      <c r="I3" s="290"/>
    </row>
    <row r="4" spans="1:9" ht="15.75" customHeight="1" x14ac:dyDescent="0.25">
      <c r="A4" s="291" t="s">
        <v>364</v>
      </c>
      <c r="B4" s="291"/>
      <c r="C4" s="291"/>
      <c r="D4" s="291"/>
      <c r="E4" s="291"/>
      <c r="F4" s="291"/>
      <c r="G4" s="291"/>
      <c r="H4" s="291"/>
      <c r="I4" s="291"/>
    </row>
    <row r="5" spans="1:9" ht="16.5" thickBot="1" x14ac:dyDescent="0.3">
      <c r="A5" s="92"/>
      <c r="B5" s="93"/>
      <c r="C5" s="92"/>
      <c r="D5" s="92"/>
      <c r="E5" s="92"/>
      <c r="F5" s="92"/>
      <c r="G5" s="292" t="s">
        <v>378</v>
      </c>
      <c r="H5" s="292"/>
      <c r="I5" s="292"/>
    </row>
    <row r="6" spans="1:9" ht="16.5" thickBot="1" x14ac:dyDescent="0.3">
      <c r="A6" s="293" t="s">
        <v>271</v>
      </c>
      <c r="B6" s="94" t="s">
        <v>9</v>
      </c>
      <c r="C6" s="95"/>
      <c r="D6" s="202"/>
      <c r="E6" s="202"/>
      <c r="F6" s="94" t="s">
        <v>176</v>
      </c>
      <c r="G6" s="96"/>
      <c r="H6" s="96"/>
      <c r="I6" s="96"/>
    </row>
    <row r="7" spans="1:9" ht="48" thickBot="1" x14ac:dyDescent="0.3">
      <c r="A7" s="294"/>
      <c r="B7" s="97" t="s">
        <v>0</v>
      </c>
      <c r="C7" s="98" t="s">
        <v>435</v>
      </c>
      <c r="D7" s="98" t="s">
        <v>434</v>
      </c>
      <c r="E7" s="98" t="s">
        <v>440</v>
      </c>
      <c r="F7" s="97" t="s">
        <v>0</v>
      </c>
      <c r="G7" s="98" t="s">
        <v>435</v>
      </c>
      <c r="H7" s="98" t="s">
        <v>434</v>
      </c>
      <c r="I7" s="98" t="s">
        <v>440</v>
      </c>
    </row>
    <row r="8" spans="1:9" ht="16.5" thickBot="1" x14ac:dyDescent="0.3">
      <c r="A8" s="100" t="s">
        <v>6</v>
      </c>
      <c r="B8" s="97" t="s">
        <v>7</v>
      </c>
      <c r="C8" s="98" t="s">
        <v>8</v>
      </c>
      <c r="D8" s="203" t="s">
        <v>272</v>
      </c>
      <c r="E8" s="203" t="s">
        <v>273</v>
      </c>
      <c r="F8" s="97" t="s">
        <v>436</v>
      </c>
      <c r="G8" s="99" t="s">
        <v>437</v>
      </c>
      <c r="H8" s="99" t="s">
        <v>442</v>
      </c>
      <c r="I8" s="99" t="s">
        <v>443</v>
      </c>
    </row>
    <row r="9" spans="1:9" ht="31.5" x14ac:dyDescent="0.25">
      <c r="A9" s="127" t="s">
        <v>10</v>
      </c>
      <c r="B9" s="101" t="s">
        <v>303</v>
      </c>
      <c r="C9" s="102">
        <v>15409720</v>
      </c>
      <c r="D9" s="204">
        <v>15409720</v>
      </c>
      <c r="E9" s="204">
        <v>17702130</v>
      </c>
      <c r="F9" s="101" t="s">
        <v>212</v>
      </c>
      <c r="G9" s="103">
        <v>1343520</v>
      </c>
      <c r="H9" s="103">
        <v>743520</v>
      </c>
      <c r="I9" s="103">
        <v>547225</v>
      </c>
    </row>
    <row r="10" spans="1:9" ht="31.5" x14ac:dyDescent="0.25">
      <c r="A10" s="128" t="s">
        <v>24</v>
      </c>
      <c r="B10" s="104" t="s">
        <v>304</v>
      </c>
      <c r="C10" s="105">
        <v>15409720</v>
      </c>
      <c r="D10" s="205">
        <v>15409720</v>
      </c>
      <c r="E10" s="205">
        <v>17702130</v>
      </c>
      <c r="F10" s="104" t="s">
        <v>305</v>
      </c>
      <c r="G10" s="106"/>
      <c r="H10" s="106"/>
      <c r="I10" s="106"/>
    </row>
    <row r="11" spans="1:9" ht="15.75" x14ac:dyDescent="0.25">
      <c r="A11" s="128" t="s">
        <v>38</v>
      </c>
      <c r="B11" s="104" t="s">
        <v>306</v>
      </c>
      <c r="C11" s="105"/>
      <c r="D11" s="205"/>
      <c r="E11" s="205"/>
      <c r="F11" s="104" t="s">
        <v>214</v>
      </c>
      <c r="G11" s="106">
        <v>14336200</v>
      </c>
      <c r="H11" s="106">
        <v>15836070</v>
      </c>
      <c r="I11" s="106">
        <v>2613220</v>
      </c>
    </row>
    <row r="12" spans="1:9" ht="31.5" x14ac:dyDescent="0.25">
      <c r="A12" s="128" t="s">
        <v>231</v>
      </c>
      <c r="B12" s="104" t="s">
        <v>307</v>
      </c>
      <c r="C12" s="105"/>
      <c r="D12" s="205"/>
      <c r="E12" s="205"/>
      <c r="F12" s="104" t="s">
        <v>308</v>
      </c>
      <c r="G12" s="106">
        <v>14336200</v>
      </c>
      <c r="H12" s="106">
        <v>15836070</v>
      </c>
      <c r="I12" s="106">
        <v>2613220</v>
      </c>
    </row>
    <row r="13" spans="1:9" ht="15.75" x14ac:dyDescent="0.25">
      <c r="A13" s="128" t="s">
        <v>68</v>
      </c>
      <c r="B13" s="104" t="s">
        <v>309</v>
      </c>
      <c r="C13" s="105"/>
      <c r="D13" s="105"/>
      <c r="E13" s="106"/>
      <c r="F13" s="104" t="s">
        <v>216</v>
      </c>
      <c r="G13" s="106"/>
      <c r="H13" s="106">
        <v>103283</v>
      </c>
      <c r="I13" s="106">
        <v>103283</v>
      </c>
    </row>
    <row r="14" spans="1:9" ht="16.5" thickBot="1" x14ac:dyDescent="0.3">
      <c r="A14" s="128" t="s">
        <v>92</v>
      </c>
      <c r="B14" s="104" t="s">
        <v>310</v>
      </c>
      <c r="C14" s="274"/>
      <c r="D14" s="274"/>
      <c r="E14" s="275">
        <v>2520000</v>
      </c>
      <c r="F14" s="113" t="s">
        <v>207</v>
      </c>
      <c r="G14" s="106"/>
      <c r="H14" s="106"/>
      <c r="I14" s="106"/>
    </row>
    <row r="15" spans="1:9" ht="32.25" thickBot="1" x14ac:dyDescent="0.3">
      <c r="A15" s="100" t="s">
        <v>249</v>
      </c>
      <c r="B15" s="110" t="s">
        <v>354</v>
      </c>
      <c r="C15" s="111">
        <v>15409720</v>
      </c>
      <c r="D15" s="207">
        <v>15409720</v>
      </c>
      <c r="E15" s="207">
        <v>20222130</v>
      </c>
      <c r="F15" s="110" t="s">
        <v>355</v>
      </c>
      <c r="G15" s="112">
        <v>15679720</v>
      </c>
      <c r="H15" s="112">
        <v>16682873</v>
      </c>
      <c r="I15" s="112">
        <v>3263728</v>
      </c>
    </row>
    <row r="16" spans="1:9" ht="31.5" x14ac:dyDescent="0.25">
      <c r="A16" s="127" t="s">
        <v>114</v>
      </c>
      <c r="B16" s="119" t="s">
        <v>356</v>
      </c>
      <c r="C16" s="120">
        <v>270000</v>
      </c>
      <c r="D16" s="212">
        <v>1273153</v>
      </c>
      <c r="E16" s="212"/>
      <c r="F16" s="104" t="s">
        <v>284</v>
      </c>
      <c r="G16" s="103"/>
      <c r="H16" s="103"/>
      <c r="I16" s="103"/>
    </row>
    <row r="17" spans="1:9" ht="15.75" x14ac:dyDescent="0.25">
      <c r="A17" s="128" t="s">
        <v>124</v>
      </c>
      <c r="B17" s="121" t="s">
        <v>267</v>
      </c>
      <c r="C17" s="105">
        <v>270000</v>
      </c>
      <c r="D17" s="205">
        <v>1273153</v>
      </c>
      <c r="E17" s="205"/>
      <c r="F17" s="104" t="s">
        <v>311</v>
      </c>
      <c r="G17" s="106"/>
      <c r="H17" s="106"/>
      <c r="I17" s="106"/>
    </row>
    <row r="18" spans="1:9" ht="15.75" x14ac:dyDescent="0.25">
      <c r="A18" s="127" t="s">
        <v>259</v>
      </c>
      <c r="B18" s="121" t="s">
        <v>312</v>
      </c>
      <c r="C18" s="105"/>
      <c r="D18" s="205"/>
      <c r="E18" s="205"/>
      <c r="F18" s="104" t="s">
        <v>290</v>
      </c>
      <c r="G18" s="106"/>
      <c r="H18" s="106"/>
      <c r="I18" s="106"/>
    </row>
    <row r="19" spans="1:9" ht="15.75" x14ac:dyDescent="0.25">
      <c r="A19" s="128" t="s">
        <v>261</v>
      </c>
      <c r="B19" s="121" t="s">
        <v>313</v>
      </c>
      <c r="C19" s="105"/>
      <c r="D19" s="205"/>
      <c r="E19" s="205"/>
      <c r="F19" s="104" t="s">
        <v>293</v>
      </c>
      <c r="G19" s="106"/>
      <c r="H19" s="106"/>
      <c r="I19" s="106"/>
    </row>
    <row r="20" spans="1:9" ht="15.75" x14ac:dyDescent="0.25">
      <c r="A20" s="127" t="s">
        <v>281</v>
      </c>
      <c r="B20" s="121" t="s">
        <v>314</v>
      </c>
      <c r="C20" s="105"/>
      <c r="D20" s="209"/>
      <c r="E20" s="209"/>
      <c r="F20" s="113" t="s">
        <v>296</v>
      </c>
      <c r="G20" s="106"/>
      <c r="H20" s="106"/>
      <c r="I20" s="106"/>
    </row>
    <row r="21" spans="1:9" ht="31.5" x14ac:dyDescent="0.25">
      <c r="A21" s="128" t="s">
        <v>282</v>
      </c>
      <c r="B21" s="122" t="s">
        <v>315</v>
      </c>
      <c r="C21" s="105"/>
      <c r="D21" s="205"/>
      <c r="E21" s="205"/>
      <c r="F21" s="104" t="s">
        <v>316</v>
      </c>
      <c r="G21" s="106"/>
      <c r="H21" s="106"/>
      <c r="I21" s="106"/>
    </row>
    <row r="22" spans="1:9" ht="31.5" x14ac:dyDescent="0.25">
      <c r="A22" s="127" t="s">
        <v>283</v>
      </c>
      <c r="B22" s="123" t="s">
        <v>357</v>
      </c>
      <c r="C22" s="116">
        <f>C23+C24+C25+C26+C27</f>
        <v>0</v>
      </c>
      <c r="D22" s="212"/>
      <c r="E22" s="212"/>
      <c r="F22" s="101" t="s">
        <v>317</v>
      </c>
      <c r="G22" s="106"/>
      <c r="H22" s="106"/>
      <c r="I22" s="106"/>
    </row>
    <row r="23" spans="1:9" ht="15.75" x14ac:dyDescent="0.25">
      <c r="A23" s="128" t="s">
        <v>285</v>
      </c>
      <c r="B23" s="122" t="s">
        <v>318</v>
      </c>
      <c r="C23" s="105"/>
      <c r="D23" s="204"/>
      <c r="E23" s="204"/>
      <c r="F23" s="101" t="s">
        <v>248</v>
      </c>
      <c r="G23" s="106"/>
      <c r="H23" s="106"/>
      <c r="I23" s="106"/>
    </row>
    <row r="24" spans="1:9" ht="15.75" x14ac:dyDescent="0.25">
      <c r="A24" s="127" t="s">
        <v>288</v>
      </c>
      <c r="B24" s="122" t="s">
        <v>319</v>
      </c>
      <c r="C24" s="105"/>
      <c r="D24" s="204"/>
      <c r="E24" s="204"/>
      <c r="F24" s="124"/>
      <c r="G24" s="106"/>
      <c r="H24" s="106"/>
      <c r="I24" s="106"/>
    </row>
    <row r="25" spans="1:9" ht="15.75" x14ac:dyDescent="0.25">
      <c r="A25" s="128" t="s">
        <v>291</v>
      </c>
      <c r="B25" s="121" t="s">
        <v>320</v>
      </c>
      <c r="C25" s="105"/>
      <c r="D25" s="204"/>
      <c r="E25" s="204"/>
      <c r="F25" s="124"/>
      <c r="G25" s="106"/>
      <c r="H25" s="106"/>
      <c r="I25" s="106"/>
    </row>
    <row r="26" spans="1:9" ht="19.5" customHeight="1" x14ac:dyDescent="0.25">
      <c r="A26" s="127" t="s">
        <v>294</v>
      </c>
      <c r="B26" s="125" t="s">
        <v>321</v>
      </c>
      <c r="C26" s="105"/>
      <c r="D26" s="205"/>
      <c r="E26" s="205"/>
      <c r="F26" s="109"/>
      <c r="G26" s="106"/>
      <c r="H26" s="106"/>
      <c r="I26" s="106"/>
    </row>
    <row r="27" spans="1:9" ht="16.5" thickBot="1" x14ac:dyDescent="0.3">
      <c r="A27" s="128" t="s">
        <v>297</v>
      </c>
      <c r="B27" s="126" t="s">
        <v>322</v>
      </c>
      <c r="C27" s="105"/>
      <c r="D27" s="204"/>
      <c r="E27" s="204"/>
      <c r="F27" s="124"/>
      <c r="G27" s="106"/>
      <c r="H27" s="106"/>
      <c r="I27" s="106"/>
    </row>
    <row r="28" spans="1:9" ht="48" thickBot="1" x14ac:dyDescent="0.3">
      <c r="A28" s="100" t="s">
        <v>299</v>
      </c>
      <c r="B28" s="110" t="s">
        <v>358</v>
      </c>
      <c r="C28" s="111">
        <v>270000</v>
      </c>
      <c r="D28" s="207">
        <f>SUM(D16)</f>
        <v>1273153</v>
      </c>
      <c r="E28" s="207">
        <f>SUM(E16)</f>
        <v>0</v>
      </c>
      <c r="F28" s="110" t="s">
        <v>359</v>
      </c>
      <c r="G28" s="112">
        <f>SUM(G16:G23)</f>
        <v>0</v>
      </c>
      <c r="H28" s="112">
        <f>SUM(H16:H23)</f>
        <v>0</v>
      </c>
      <c r="I28" s="112">
        <f>SUM(I16:I23)</f>
        <v>0</v>
      </c>
    </row>
    <row r="29" spans="1:9" ht="16.5" thickBot="1" x14ac:dyDescent="0.3">
      <c r="A29" s="100" t="s">
        <v>301</v>
      </c>
      <c r="B29" s="110" t="s">
        <v>360</v>
      </c>
      <c r="C29" s="49">
        <v>15679720</v>
      </c>
      <c r="D29" s="211">
        <f>SUM(D15+D28)</f>
        <v>16682873</v>
      </c>
      <c r="E29" s="211">
        <f>SUM(E15+E28)</f>
        <v>20222130</v>
      </c>
      <c r="F29" s="110" t="s">
        <v>361</v>
      </c>
      <c r="G29" s="49">
        <v>15679720</v>
      </c>
      <c r="H29" s="49">
        <f>SUM(H15+H28)</f>
        <v>16682873</v>
      </c>
      <c r="I29" s="49">
        <f>SUM(I15+I28)</f>
        <v>3263728</v>
      </c>
    </row>
  </sheetData>
  <mergeCells count="6">
    <mergeCell ref="A6:A7"/>
    <mergeCell ref="A1:I1"/>
    <mergeCell ref="G5:I5"/>
    <mergeCell ref="A3:I3"/>
    <mergeCell ref="A4:I4"/>
    <mergeCell ref="A2:I2"/>
  </mergeCells>
  <pageMargins left="1.44" right="0.70866141732283472" top="0.35433070866141736" bottom="0.35433070866141736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H34"/>
  <sheetViews>
    <sheetView view="pageBreakPreview" zoomScale="80" zoomScaleSheetLayoutView="80" workbookViewId="0">
      <selection activeCell="A3" sqref="A3:H3"/>
    </sheetView>
  </sheetViews>
  <sheetFormatPr defaultRowHeight="15" x14ac:dyDescent="0.25"/>
  <cols>
    <col min="1" max="1" width="3.7109375" customWidth="1"/>
    <col min="2" max="2" width="65.140625" customWidth="1"/>
    <col min="3" max="3" width="14.42578125" customWidth="1"/>
    <col min="4" max="6" width="9.140625" hidden="1" customWidth="1"/>
    <col min="7" max="7" width="18.28515625" customWidth="1"/>
    <col min="8" max="8" width="17.7109375" customWidth="1"/>
  </cols>
  <sheetData>
    <row r="1" spans="1:8" ht="15.75" x14ac:dyDescent="0.25">
      <c r="A1" s="1"/>
      <c r="B1" s="282" t="s">
        <v>376</v>
      </c>
      <c r="C1" s="282"/>
      <c r="D1" s="282"/>
      <c r="E1" s="282"/>
      <c r="F1" s="282"/>
      <c r="G1" s="282"/>
      <c r="H1" s="282"/>
    </row>
    <row r="2" spans="1:8" ht="15" customHeight="1" x14ac:dyDescent="0.25">
      <c r="A2" s="283" t="s">
        <v>614</v>
      </c>
      <c r="B2" s="283"/>
      <c r="C2" s="283"/>
      <c r="D2" s="283"/>
      <c r="E2" s="283"/>
      <c r="F2" s="283"/>
      <c r="G2" s="283"/>
      <c r="H2" s="283"/>
    </row>
    <row r="3" spans="1:8" ht="15" customHeight="1" x14ac:dyDescent="0.25">
      <c r="A3" s="283" t="s">
        <v>626</v>
      </c>
      <c r="B3" s="283"/>
      <c r="C3" s="283"/>
      <c r="D3" s="283"/>
      <c r="E3" s="283"/>
      <c r="F3" s="283"/>
      <c r="G3" s="283"/>
      <c r="H3" s="283"/>
    </row>
    <row r="4" spans="1:8" ht="36" customHeight="1" x14ac:dyDescent="0.25">
      <c r="A4" s="297" t="s">
        <v>377</v>
      </c>
      <c r="B4" s="297"/>
      <c r="C4" s="297"/>
      <c r="D4" s="297"/>
      <c r="E4" s="297"/>
      <c r="F4" s="297"/>
      <c r="G4" s="297"/>
      <c r="H4" s="297"/>
    </row>
    <row r="5" spans="1:8" ht="15.75" x14ac:dyDescent="0.25">
      <c r="A5" s="1"/>
      <c r="B5" s="1"/>
      <c r="C5" s="1"/>
    </row>
    <row r="6" spans="1:8" ht="15.75" x14ac:dyDescent="0.25">
      <c r="A6" s="1"/>
      <c r="B6" s="1"/>
      <c r="C6" s="298" t="s">
        <v>379</v>
      </c>
      <c r="D6" s="298"/>
      <c r="E6" s="298"/>
      <c r="F6" s="298"/>
      <c r="G6" s="298"/>
      <c r="H6" s="298"/>
    </row>
    <row r="7" spans="1:8" ht="15.75" x14ac:dyDescent="0.25">
      <c r="A7" s="2">
        <v>1</v>
      </c>
      <c r="B7" s="2" t="s">
        <v>323</v>
      </c>
      <c r="C7" s="133">
        <v>2409444</v>
      </c>
      <c r="D7" s="133">
        <v>9543980</v>
      </c>
      <c r="E7" s="133">
        <v>9543980</v>
      </c>
      <c r="F7" s="133">
        <v>9543980</v>
      </c>
      <c r="G7" s="133">
        <v>2409444</v>
      </c>
      <c r="H7" s="133">
        <v>3289736</v>
      </c>
    </row>
    <row r="8" spans="1:8" ht="31.5" x14ac:dyDescent="0.25">
      <c r="A8" s="2">
        <v>2</v>
      </c>
      <c r="B8" s="2" t="s">
        <v>324</v>
      </c>
      <c r="C8" s="133">
        <v>30000</v>
      </c>
      <c r="D8" s="133">
        <v>1166605</v>
      </c>
      <c r="E8" s="133">
        <v>1166605</v>
      </c>
      <c r="F8" s="133">
        <v>1166605</v>
      </c>
      <c r="G8" s="133">
        <v>30000</v>
      </c>
      <c r="H8" s="133">
        <v>3000</v>
      </c>
    </row>
    <row r="9" spans="1:8" ht="15.75" x14ac:dyDescent="0.25">
      <c r="A9" s="2">
        <v>3</v>
      </c>
      <c r="B9" s="2" t="s">
        <v>325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</row>
    <row r="10" spans="1:8" ht="31.5" x14ac:dyDescent="0.25">
      <c r="A10" s="2">
        <v>4</v>
      </c>
      <c r="B10" s="2" t="s">
        <v>326</v>
      </c>
      <c r="C10" s="133">
        <v>0</v>
      </c>
      <c r="D10" s="133">
        <v>0</v>
      </c>
      <c r="E10" s="133">
        <v>0</v>
      </c>
      <c r="F10" s="133">
        <v>0</v>
      </c>
      <c r="G10" s="133"/>
      <c r="H10" s="133">
        <v>2520000</v>
      </c>
    </row>
    <row r="11" spans="1:8" ht="15.75" x14ac:dyDescent="0.25">
      <c r="A11" s="2">
        <v>5</v>
      </c>
      <c r="B11" s="2" t="s">
        <v>327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</row>
    <row r="12" spans="1:8" ht="15.75" x14ac:dyDescent="0.25">
      <c r="A12" s="2">
        <v>6</v>
      </c>
      <c r="B12" s="2" t="s">
        <v>328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</row>
    <row r="13" spans="1:8" ht="15.75" x14ac:dyDescent="0.25">
      <c r="A13" s="295" t="s">
        <v>329</v>
      </c>
      <c r="B13" s="295"/>
      <c r="C13" s="134">
        <f>SUM(C7:C12)</f>
        <v>2439444</v>
      </c>
      <c r="D13" s="134">
        <v>10710585</v>
      </c>
      <c r="E13" s="134">
        <v>10710585</v>
      </c>
      <c r="F13" s="134">
        <v>10710585</v>
      </c>
      <c r="G13" s="134">
        <f>SUM(G7:G12)</f>
        <v>2439444</v>
      </c>
      <c r="H13" s="134">
        <f>SUM(H7:H12)</f>
        <v>5812736</v>
      </c>
    </row>
    <row r="14" spans="1:8" ht="15.75" x14ac:dyDescent="0.25">
      <c r="A14" s="295" t="s">
        <v>330</v>
      </c>
      <c r="B14" s="295"/>
      <c r="C14" s="135">
        <v>1219722</v>
      </c>
      <c r="D14" s="135">
        <v>5355292</v>
      </c>
      <c r="E14" s="135">
        <v>5355292</v>
      </c>
      <c r="F14" s="135">
        <v>5355292</v>
      </c>
      <c r="G14" s="135">
        <f>SUM(G13)/2</f>
        <v>1219722</v>
      </c>
      <c r="H14" s="135">
        <f>SUM(H13)/2</f>
        <v>2906368</v>
      </c>
    </row>
    <row r="15" spans="1:8" ht="15.75" x14ac:dyDescent="0.25">
      <c r="A15" s="296" t="s">
        <v>331</v>
      </c>
      <c r="B15" s="296"/>
      <c r="C15" s="5">
        <f t="shared" ref="C15:G15" si="0">SUM(C16:C23)</f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ref="H15" si="1">SUM(H16:H23)</f>
        <v>0</v>
      </c>
    </row>
    <row r="16" spans="1:8" ht="15.75" x14ac:dyDescent="0.25">
      <c r="A16" s="2">
        <v>7</v>
      </c>
      <c r="B16" s="2" t="s">
        <v>332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ht="15.75" x14ac:dyDescent="0.25">
      <c r="A17" s="2">
        <v>8</v>
      </c>
      <c r="B17" s="2" t="s">
        <v>333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</row>
    <row r="18" spans="1:8" ht="15.75" x14ac:dyDescent="0.25">
      <c r="A18" s="2">
        <v>9</v>
      </c>
      <c r="B18" s="2" t="s">
        <v>334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ht="15.75" x14ac:dyDescent="0.25">
      <c r="A19" s="2">
        <v>10</v>
      </c>
      <c r="B19" s="2" t="s">
        <v>335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ht="15.75" x14ac:dyDescent="0.25">
      <c r="A20" s="2">
        <v>11</v>
      </c>
      <c r="B20" s="2" t="s">
        <v>336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ht="15.75" x14ac:dyDescent="0.25">
      <c r="A21" s="2">
        <v>12</v>
      </c>
      <c r="B21" s="2" t="s">
        <v>337</v>
      </c>
      <c r="C21" s="3"/>
      <c r="D21" s="3"/>
      <c r="E21" s="3"/>
      <c r="F21" s="3"/>
      <c r="G21" s="3"/>
      <c r="H21" s="3"/>
    </row>
    <row r="22" spans="1:8" ht="15.75" x14ac:dyDescent="0.25">
      <c r="A22" s="2">
        <v>13</v>
      </c>
      <c r="B22" s="2" t="s">
        <v>338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ht="15.75" x14ac:dyDescent="0.25">
      <c r="A23" s="2">
        <v>14</v>
      </c>
      <c r="B23" s="2" t="s">
        <v>339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ht="15.75" x14ac:dyDescent="0.25">
      <c r="A24" s="296" t="s">
        <v>340</v>
      </c>
      <c r="B24" s="296"/>
      <c r="C24" s="5">
        <f t="shared" ref="C24:G24" si="2">SUM(C25:C32)</f>
        <v>0</v>
      </c>
      <c r="D24" s="5">
        <f t="shared" si="2"/>
        <v>0</v>
      </c>
      <c r="E24" s="5">
        <f t="shared" si="2"/>
        <v>0</v>
      </c>
      <c r="F24" s="5">
        <f t="shared" si="2"/>
        <v>0</v>
      </c>
      <c r="G24" s="5">
        <f t="shared" si="2"/>
        <v>0</v>
      </c>
      <c r="H24" s="5">
        <f t="shared" ref="H24" si="3">SUM(H25:H32)</f>
        <v>0</v>
      </c>
    </row>
    <row r="25" spans="1:8" ht="15.75" x14ac:dyDescent="0.25">
      <c r="A25" s="2">
        <v>15</v>
      </c>
      <c r="B25" s="2" t="s">
        <v>332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</row>
    <row r="26" spans="1:8" ht="15.75" x14ac:dyDescent="0.25">
      <c r="A26" s="2">
        <v>16</v>
      </c>
      <c r="B26" s="2" t="s">
        <v>333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ht="15.75" x14ac:dyDescent="0.25">
      <c r="A27" s="2">
        <v>17</v>
      </c>
      <c r="B27" s="2" t="s">
        <v>334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ht="15.75" x14ac:dyDescent="0.25">
      <c r="A28" s="2">
        <v>18</v>
      </c>
      <c r="B28" s="2" t="s">
        <v>335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ht="15.75" x14ac:dyDescent="0.25">
      <c r="A29" s="2">
        <v>19</v>
      </c>
      <c r="B29" s="2" t="s">
        <v>336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ht="15.75" x14ac:dyDescent="0.25">
      <c r="A30" s="2">
        <v>20</v>
      </c>
      <c r="B30" s="2" t="s">
        <v>337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ht="15.75" x14ac:dyDescent="0.25">
      <c r="A31" s="2">
        <v>21</v>
      </c>
      <c r="B31" s="2" t="s">
        <v>338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1:8" ht="15.75" x14ac:dyDescent="0.25">
      <c r="A32" s="2">
        <v>22</v>
      </c>
      <c r="B32" s="2" t="s">
        <v>339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</row>
    <row r="33" spans="1:8" ht="15.75" x14ac:dyDescent="0.25">
      <c r="A33" s="295" t="s">
        <v>341</v>
      </c>
      <c r="B33" s="295"/>
      <c r="C33" s="4">
        <f t="shared" ref="C33:G33" si="4">SUM(C15,C24)</f>
        <v>0</v>
      </c>
      <c r="D33" s="4">
        <f t="shared" si="4"/>
        <v>0</v>
      </c>
      <c r="E33" s="4">
        <f t="shared" si="4"/>
        <v>0</v>
      </c>
      <c r="F33" s="4">
        <f t="shared" si="4"/>
        <v>0</v>
      </c>
      <c r="G33" s="4">
        <f t="shared" si="4"/>
        <v>0</v>
      </c>
      <c r="H33" s="4">
        <f t="shared" ref="H33" si="5">SUM(H15,H24)</f>
        <v>0</v>
      </c>
    </row>
    <row r="34" spans="1:8" ht="15.75" x14ac:dyDescent="0.25">
      <c r="A34" s="295" t="s">
        <v>342</v>
      </c>
      <c r="B34" s="295"/>
      <c r="C34" s="6">
        <v>1219722</v>
      </c>
      <c r="D34" s="6">
        <v>5355293</v>
      </c>
      <c r="E34" s="6">
        <v>5355294</v>
      </c>
      <c r="F34" s="6">
        <v>5355295</v>
      </c>
      <c r="G34" s="6">
        <f>SUM(G14)</f>
        <v>1219722</v>
      </c>
      <c r="H34" s="6">
        <f>SUM(H14)</f>
        <v>2906368</v>
      </c>
    </row>
  </sheetData>
  <mergeCells count="11">
    <mergeCell ref="B1:H1"/>
    <mergeCell ref="A2:H2"/>
    <mergeCell ref="A3:H3"/>
    <mergeCell ref="A4:H4"/>
    <mergeCell ref="C6:H6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G17"/>
  <sheetViews>
    <sheetView view="pageBreakPreview" zoomScaleSheetLayoutView="100" workbookViewId="0">
      <selection activeCell="A3" sqref="A3:G3"/>
    </sheetView>
  </sheetViews>
  <sheetFormatPr defaultRowHeight="15" x14ac:dyDescent="0.25"/>
  <cols>
    <col min="1" max="1" width="53.42578125" customWidth="1"/>
    <col min="2" max="2" width="12.42578125" customWidth="1"/>
    <col min="3" max="3" width="15.28515625" customWidth="1"/>
    <col min="4" max="4" width="17.140625" customWidth="1"/>
    <col min="5" max="5" width="14" customWidth="1"/>
    <col min="6" max="6" width="15.140625" customWidth="1"/>
    <col min="7" max="7" width="17.85546875" customWidth="1"/>
  </cols>
  <sheetData>
    <row r="1" spans="1:7" ht="15" customHeight="1" x14ac:dyDescent="0.25">
      <c r="A1" s="301" t="s">
        <v>392</v>
      </c>
      <c r="B1" s="301"/>
      <c r="C1" s="301"/>
      <c r="D1" s="301"/>
      <c r="E1" s="301"/>
      <c r="F1" s="301"/>
      <c r="G1" s="301"/>
    </row>
    <row r="2" spans="1:7" ht="15" customHeight="1" x14ac:dyDescent="0.25">
      <c r="A2" s="283" t="s">
        <v>614</v>
      </c>
      <c r="B2" s="283"/>
      <c r="C2" s="283"/>
      <c r="D2" s="283"/>
      <c r="E2" s="283"/>
      <c r="F2" s="283"/>
      <c r="G2" s="283"/>
    </row>
    <row r="3" spans="1:7" ht="15" customHeight="1" x14ac:dyDescent="0.25">
      <c r="A3" s="283" t="s">
        <v>626</v>
      </c>
      <c r="B3" s="283"/>
      <c r="C3" s="283"/>
      <c r="D3" s="283"/>
      <c r="E3" s="283"/>
      <c r="F3" s="283"/>
      <c r="G3" s="283"/>
    </row>
    <row r="4" spans="1:7" x14ac:dyDescent="0.25">
      <c r="A4" s="149"/>
      <c r="B4" s="150"/>
      <c r="C4" s="150"/>
      <c r="D4" s="150"/>
      <c r="E4" s="150"/>
      <c r="F4" s="151"/>
    </row>
    <row r="5" spans="1:7" ht="15" customHeight="1" x14ac:dyDescent="0.25">
      <c r="A5" s="300" t="s">
        <v>384</v>
      </c>
      <c r="B5" s="300"/>
      <c r="C5" s="300"/>
      <c r="D5" s="300"/>
      <c r="E5" s="300"/>
      <c r="F5" s="300"/>
      <c r="G5" s="300"/>
    </row>
    <row r="6" spans="1:7" ht="15.75" thickBot="1" x14ac:dyDescent="0.3">
      <c r="A6" s="152"/>
      <c r="B6" s="151"/>
      <c r="C6" s="151"/>
      <c r="D6" s="151"/>
      <c r="E6" s="151"/>
      <c r="F6" s="299" t="s">
        <v>385</v>
      </c>
      <c r="G6" s="299"/>
    </row>
    <row r="7" spans="1:7" ht="43.5" thickBot="1" x14ac:dyDescent="0.3">
      <c r="A7" s="153" t="s">
        <v>386</v>
      </c>
      <c r="B7" s="154" t="s">
        <v>387</v>
      </c>
      <c r="C7" s="154" t="s">
        <v>388</v>
      </c>
      <c r="D7" s="154" t="s">
        <v>389</v>
      </c>
      <c r="E7" s="154" t="s">
        <v>444</v>
      </c>
      <c r="F7" s="155" t="s">
        <v>445</v>
      </c>
      <c r="G7" s="155" t="s">
        <v>446</v>
      </c>
    </row>
    <row r="8" spans="1:7" ht="15.75" thickBot="1" x14ac:dyDescent="0.3">
      <c r="A8" s="156" t="s">
        <v>6</v>
      </c>
      <c r="B8" s="157" t="s">
        <v>7</v>
      </c>
      <c r="C8" s="157" t="s">
        <v>8</v>
      </c>
      <c r="D8" s="157" t="s">
        <v>272</v>
      </c>
      <c r="E8" s="157" t="s">
        <v>273</v>
      </c>
      <c r="F8" s="158" t="s">
        <v>441</v>
      </c>
      <c r="G8" s="158" t="s">
        <v>447</v>
      </c>
    </row>
    <row r="9" spans="1:7" x14ac:dyDescent="0.25">
      <c r="A9" s="159" t="s">
        <v>619</v>
      </c>
      <c r="B9" s="160">
        <v>263376</v>
      </c>
      <c r="C9" s="161" t="s">
        <v>390</v>
      </c>
      <c r="D9" s="160"/>
      <c r="E9" s="160">
        <v>263376</v>
      </c>
      <c r="F9" s="162">
        <v>263376</v>
      </c>
      <c r="G9" s="162">
        <f t="shared" ref="G9:G15" si="0">F9+D9</f>
        <v>263376</v>
      </c>
    </row>
    <row r="10" spans="1:7" x14ac:dyDescent="0.25">
      <c r="A10" s="159" t="s">
        <v>616</v>
      </c>
      <c r="B10" s="160">
        <v>160000</v>
      </c>
      <c r="C10" s="161" t="s">
        <v>390</v>
      </c>
      <c r="D10" s="160"/>
      <c r="E10" s="160">
        <v>160000</v>
      </c>
      <c r="F10" s="162">
        <v>160000</v>
      </c>
      <c r="G10" s="162">
        <f t="shared" si="0"/>
        <v>160000</v>
      </c>
    </row>
    <row r="11" spans="1:7" x14ac:dyDescent="0.25">
      <c r="A11" s="159" t="s">
        <v>617</v>
      </c>
      <c r="B11" s="160">
        <v>88900</v>
      </c>
      <c r="C11" s="161" t="s">
        <v>390</v>
      </c>
      <c r="D11" s="160"/>
      <c r="E11" s="160">
        <v>88900</v>
      </c>
      <c r="F11" s="162">
        <v>88900</v>
      </c>
      <c r="G11" s="162">
        <v>88900</v>
      </c>
    </row>
    <row r="12" spans="1:7" ht="30" x14ac:dyDescent="0.25">
      <c r="A12" s="159" t="s">
        <v>618</v>
      </c>
      <c r="B12" s="160">
        <v>34949</v>
      </c>
      <c r="C12" s="161" t="s">
        <v>390</v>
      </c>
      <c r="D12" s="160"/>
      <c r="E12" s="160">
        <v>34950</v>
      </c>
      <c r="F12" s="162">
        <v>34950</v>
      </c>
      <c r="G12" s="162">
        <f t="shared" si="0"/>
        <v>34950</v>
      </c>
    </row>
    <row r="13" spans="1:7" x14ac:dyDescent="0.25">
      <c r="A13" s="159"/>
      <c r="B13" s="160"/>
      <c r="C13" s="161"/>
      <c r="D13" s="160"/>
      <c r="E13" s="160"/>
      <c r="F13" s="162">
        <f t="shared" ref="F13:G16" si="1">B13-D13-E13</f>
        <v>0</v>
      </c>
      <c r="G13" s="162">
        <f t="shared" si="0"/>
        <v>0</v>
      </c>
    </row>
    <row r="14" spans="1:7" x14ac:dyDescent="0.25">
      <c r="A14" s="159"/>
      <c r="B14" s="160"/>
      <c r="C14" s="161"/>
      <c r="D14" s="160"/>
      <c r="E14" s="160"/>
      <c r="F14" s="162">
        <f t="shared" si="1"/>
        <v>0</v>
      </c>
      <c r="G14" s="162">
        <f t="shared" si="0"/>
        <v>0</v>
      </c>
    </row>
    <row r="15" spans="1:7" x14ac:dyDescent="0.25">
      <c r="A15" s="159"/>
      <c r="B15" s="160"/>
      <c r="C15" s="161"/>
      <c r="D15" s="160"/>
      <c r="E15" s="160"/>
      <c r="F15" s="162">
        <f t="shared" si="1"/>
        <v>0</v>
      </c>
      <c r="G15" s="162">
        <f t="shared" si="0"/>
        <v>0</v>
      </c>
    </row>
    <row r="16" spans="1:7" ht="15.75" thickBot="1" x14ac:dyDescent="0.3">
      <c r="A16" s="163"/>
      <c r="B16" s="164"/>
      <c r="C16" s="165"/>
      <c r="D16" s="164"/>
      <c r="E16" s="164"/>
      <c r="F16" s="166">
        <f t="shared" si="1"/>
        <v>0</v>
      </c>
      <c r="G16" s="166">
        <f t="shared" si="1"/>
        <v>0</v>
      </c>
    </row>
    <row r="17" spans="1:7" ht="15.75" thickBot="1" x14ac:dyDescent="0.3">
      <c r="A17" s="167" t="s">
        <v>391</v>
      </c>
      <c r="B17" s="168">
        <f>SUM(B9:B16)</f>
        <v>547225</v>
      </c>
      <c r="C17" s="169"/>
      <c r="D17" s="168">
        <f>SUM(D9:D16)</f>
        <v>0</v>
      </c>
      <c r="E17" s="168">
        <f>SUM(E9:E16)</f>
        <v>547226</v>
      </c>
      <c r="F17" s="170">
        <f>SUM(F9:F16)</f>
        <v>547226</v>
      </c>
      <c r="G17" s="170">
        <f>SUM(G9:G16)</f>
        <v>547226</v>
      </c>
    </row>
  </sheetData>
  <mergeCells count="5">
    <mergeCell ref="F6:G6"/>
    <mergeCell ref="A5:G5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</vt:i4>
      </vt:variant>
    </vt:vector>
  </HeadingPairs>
  <TitlesOfParts>
    <vt:vector size="18" baseType="lpstr">
      <vt:lpstr>1</vt:lpstr>
      <vt:lpstr>2</vt:lpstr>
      <vt:lpstr>3-a</vt:lpstr>
      <vt:lpstr>3-b</vt:lpstr>
      <vt:lpstr>3-c</vt:lpstr>
      <vt:lpstr>4-a</vt:lpstr>
      <vt:lpstr>4-b</vt:lpstr>
      <vt:lpstr>5</vt:lpstr>
      <vt:lpstr>6</vt:lpstr>
      <vt:lpstr>7</vt:lpstr>
      <vt:lpstr>8-a</vt:lpstr>
      <vt:lpstr>8-b</vt:lpstr>
      <vt:lpstr>9-a</vt:lpstr>
      <vt:lpstr>9-b</vt:lpstr>
      <vt:lpstr>9-c</vt:lpstr>
      <vt:lpstr>Munka1</vt:lpstr>
      <vt:lpstr>'1'!Nyomtatási_terület</vt:lpstr>
      <vt:lpstr>'3-a'!Nyomtatási_terület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2020-07-14T06:12:41Z</cp:lastPrinted>
  <dcterms:created xsi:type="dcterms:W3CDTF">2015-02-23T07:05:39Z</dcterms:created>
  <dcterms:modified xsi:type="dcterms:W3CDTF">2020-07-14T06:12:44Z</dcterms:modified>
</cp:coreProperties>
</file>